
<file path=[Content_Types].xml><?xml version="1.0" encoding="utf-8"?>
<Types xmlns="http://schemas.openxmlformats.org/package/2006/content-types">
  <Default Extension="bin" ContentType="application/vnd.openxmlformats-officedocument.spreadsheetml.printerSettings"/>
  <Default Extension="jpg"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oregonstateuniversity-my.sharepoint.com/personal/kuhfeldr_oregonstate_edu/Documents/MS Project/Paper_2_Experimental/"/>
    </mc:Choice>
  </mc:AlternateContent>
  <xr:revisionPtr revIDLastSave="85" documentId="8_{84510766-7690-46AF-9ACD-51E8B486CB4D}" xr6:coauthVersionLast="47" xr6:coauthVersionMax="47" xr10:uidLastSave="{82B94751-A932-4C9C-9783-5EA5B0FD277D}"/>
  <bookViews>
    <workbookView xWindow="-120" yWindow="-120" windowWidth="38640" windowHeight="21390" activeTab="1" autoFilterDateGrouping="0" xr2:uid="{00000000-000D-0000-FFFF-FFFF00000000}"/>
  </bookViews>
  <sheets>
    <sheet name="Heatmap Lit Review plus 12 bpc" sheetId="35" r:id="rId1"/>
    <sheet name="Heatmap Final (SMD)" sheetId="29" r:id="rId2"/>
    <sheet name="Heatmap Final (absMTLE)" sheetId="27" r:id="rId3"/>
    <sheet name="top 12 names" sheetId="25" r:id="rId4"/>
    <sheet name="Synthetic Peptides" sheetId="20" r:id="rId5"/>
    <sheet name="Table 1. Overview of 14 Cheddar" sheetId="3" r:id="rId6"/>
    <sheet name="Table 2. Compositional Results " sheetId="4" r:id="rId7"/>
    <sheet name="Sheet1" sheetId="36" r:id="rId8"/>
    <sheet name="Table S1 &amp; S2 Sensory Analysis" sheetId="12" r:id="rId9"/>
    <sheet name="Lit_ref_final" sheetId="22" r:id="rId10"/>
    <sheet name="Data_Filtered_Final" sheetId="24" r:id="rId11"/>
    <sheet name="bioactive  list" sheetId="38" r:id="rId12"/>
    <sheet name="Sheet3" sheetId="39" r:id="rId13"/>
    <sheet name="Table_ Instrument Parameters" sheetId="17" r:id="rId14"/>
    <sheet name="Samples Collected" sheetId="1" r:id="rId15"/>
  </sheets>
  <externalReferences>
    <externalReference r:id="rId16"/>
  </externalReferences>
  <definedNames>
    <definedName name="_xlnm._FilterDatabase" localSheetId="10" hidden="1">Data_Filtered_Final!$A$1:$AA$905</definedName>
    <definedName name="_xlnm._FilterDatabase" localSheetId="12" hidden="1">Sheet3!$H$1:$H$1047775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E57" i="29" l="1"/>
  <c r="AD28" i="12"/>
  <c r="AE28" i="12"/>
  <c r="AF28" i="12"/>
  <c r="AG28" i="12"/>
  <c r="AH28" i="12"/>
  <c r="AI28" i="12"/>
  <c r="AJ28" i="12"/>
  <c r="AK28" i="12"/>
  <c r="AL28" i="12"/>
  <c r="AM28" i="12"/>
  <c r="AN28" i="12"/>
  <c r="AR28" i="12"/>
  <c r="AS28" i="12"/>
  <c r="AT28" i="12"/>
  <c r="AU28" i="12"/>
  <c r="AV28" i="12"/>
  <c r="AY22" i="4"/>
  <c r="BA22" i="4"/>
  <c r="BC22" i="4"/>
  <c r="BE22" i="4"/>
  <c r="BG22" i="4"/>
  <c r="AY23" i="4"/>
  <c r="BA23" i="4"/>
  <c r="BC23" i="4"/>
  <c r="BE23" i="4"/>
  <c r="BG23" i="4"/>
  <c r="AY24" i="4"/>
  <c r="BA24" i="4"/>
  <c r="BC24" i="4"/>
  <c r="BE24" i="4"/>
  <c r="BG24" i="4"/>
  <c r="AY25" i="4"/>
  <c r="BA25" i="4"/>
  <c r="BC25" i="4"/>
  <c r="BE25" i="4"/>
  <c r="BG25" i="4"/>
  <c r="BI25" i="4"/>
  <c r="BL29" i="4"/>
  <c r="BM29" i="4"/>
  <c r="BN29" i="4"/>
  <c r="BO29" i="4"/>
  <c r="BP29" i="4"/>
  <c r="BQ29" i="4"/>
  <c r="BR29" i="4"/>
  <c r="BS29" i="4"/>
  <c r="BL30" i="4"/>
  <c r="BM30" i="4"/>
  <c r="BN30" i="4"/>
  <c r="BO30" i="4"/>
  <c r="BP30" i="4"/>
  <c r="BQ30" i="4"/>
  <c r="BR30" i="4"/>
  <c r="BS30" i="4"/>
  <c r="BL31" i="4"/>
  <c r="BM31" i="4"/>
  <c r="BN31" i="4"/>
  <c r="BO31" i="4"/>
  <c r="BP31" i="4"/>
  <c r="BQ31" i="4"/>
  <c r="BR31" i="4"/>
  <c r="BS31" i="4"/>
  <c r="K1" i="24"/>
  <c r="J3" i="24"/>
  <c r="I3" i="24"/>
  <c r="H1" i="24"/>
  <c r="G1" i="24"/>
  <c r="B20" i="4" l="1"/>
  <c r="B19" i="4"/>
  <c r="A172" i="35"/>
  <c r="FZ58" i="35"/>
  <c r="FY58" i="35"/>
  <c r="FX58" i="35"/>
  <c r="FW58" i="35"/>
  <c r="FV58" i="35"/>
  <c r="FU58" i="35"/>
  <c r="FT58" i="35"/>
  <c r="FS58" i="35"/>
  <c r="FR58" i="35"/>
  <c r="FQ58" i="35"/>
  <c r="FP58" i="35"/>
  <c r="FO58" i="35"/>
  <c r="FN58" i="35"/>
  <c r="FM58" i="35"/>
  <c r="FL58" i="35"/>
  <c r="FK58" i="35"/>
  <c r="FJ58" i="35"/>
  <c r="FI58" i="35"/>
  <c r="FH58" i="35"/>
  <c r="FG58" i="35"/>
  <c r="FF58" i="35"/>
  <c r="FE58" i="35"/>
  <c r="FD58" i="35"/>
  <c r="FC58" i="35"/>
  <c r="FB58" i="35"/>
  <c r="FA58" i="35"/>
  <c r="EZ58" i="35"/>
  <c r="EY58" i="35"/>
  <c r="EX58" i="35"/>
  <c r="EW58" i="35"/>
  <c r="EV58" i="35"/>
  <c r="EU58" i="35"/>
  <c r="ET58" i="35"/>
  <c r="ES58" i="35"/>
  <c r="ER58" i="35"/>
  <c r="EQ58" i="35"/>
  <c r="EP58" i="35"/>
  <c r="EO58" i="35"/>
  <c r="EN58" i="35"/>
  <c r="EM58" i="35"/>
  <c r="EL58" i="35"/>
  <c r="EK58" i="35"/>
  <c r="EJ58" i="35"/>
  <c r="EI58" i="35"/>
  <c r="EH58" i="35"/>
  <c r="EG58" i="35"/>
  <c r="EF58" i="35"/>
  <c r="EE58" i="35"/>
  <c r="ED58" i="35"/>
  <c r="EC58" i="35"/>
  <c r="EB58" i="35"/>
  <c r="EA58" i="35"/>
  <c r="DZ58" i="35"/>
  <c r="DY58" i="35"/>
  <c r="DX58" i="35"/>
  <c r="DW58" i="35"/>
  <c r="DV58" i="35"/>
  <c r="DU58" i="35"/>
  <c r="DT58" i="35"/>
  <c r="DS58" i="35"/>
  <c r="DR58" i="35"/>
  <c r="DQ58" i="35"/>
  <c r="DP58" i="35"/>
  <c r="DO58" i="35"/>
  <c r="DN58" i="35"/>
  <c r="DM58" i="35"/>
  <c r="DL58" i="35"/>
  <c r="DK58" i="35"/>
  <c r="DJ58" i="35"/>
  <c r="DI58" i="35"/>
  <c r="DH58" i="35"/>
  <c r="DG58" i="35"/>
  <c r="DF58" i="35"/>
  <c r="DE58" i="35"/>
  <c r="DD58" i="35"/>
  <c r="DC58" i="35"/>
  <c r="DB58" i="35"/>
  <c r="DA58" i="35"/>
  <c r="CZ58" i="35"/>
  <c r="CY58" i="35"/>
  <c r="CX58" i="35"/>
  <c r="CW58" i="35"/>
  <c r="CV58" i="35"/>
  <c r="CU58" i="35"/>
  <c r="CT58" i="35"/>
  <c r="CS58" i="35"/>
  <c r="CR58" i="35"/>
  <c r="CQ58" i="35"/>
  <c r="CP58" i="35"/>
  <c r="CO58" i="35"/>
  <c r="CN58" i="35"/>
  <c r="CM58" i="35"/>
  <c r="CL58" i="35"/>
  <c r="CK58" i="35"/>
  <c r="CJ58" i="35"/>
  <c r="CI58" i="35"/>
  <c r="CH58" i="35"/>
  <c r="CG58" i="35"/>
  <c r="CF58" i="35"/>
  <c r="CE58" i="35"/>
  <c r="CD58" i="35"/>
  <c r="CC58" i="35"/>
  <c r="CB58" i="35"/>
  <c r="CA58" i="35"/>
  <c r="BZ58" i="35"/>
  <c r="BY58" i="35"/>
  <c r="BX58" i="35"/>
  <c r="BW58" i="35"/>
  <c r="BV58" i="35"/>
  <c r="BU58" i="35"/>
  <c r="BT58" i="35"/>
  <c r="BS58" i="35"/>
  <c r="BR58" i="35"/>
  <c r="BQ58" i="35"/>
  <c r="BP58" i="35"/>
  <c r="BO58" i="35"/>
  <c r="BN58" i="35"/>
  <c r="BM58" i="35"/>
  <c r="BL58" i="35"/>
  <c r="BK58" i="35"/>
  <c r="BJ58" i="35"/>
  <c r="BI58" i="35"/>
  <c r="BH58" i="35"/>
  <c r="BG58" i="35"/>
  <c r="BF58" i="35"/>
  <c r="BE58" i="35"/>
  <c r="BD58" i="35"/>
  <c r="BC58" i="35"/>
  <c r="BB58" i="35"/>
  <c r="BA58" i="35"/>
  <c r="AZ58" i="35"/>
  <c r="AY58" i="35"/>
  <c r="AX58" i="35"/>
  <c r="AW58" i="35"/>
  <c r="AV58" i="35"/>
  <c r="AU58" i="35"/>
  <c r="AT58" i="35"/>
  <c r="AS58" i="35"/>
  <c r="AR58" i="35"/>
  <c r="AQ58" i="35"/>
  <c r="AP58" i="35"/>
  <c r="AO58" i="35"/>
  <c r="AN58" i="35"/>
  <c r="AM58" i="35"/>
  <c r="AL58" i="35"/>
  <c r="AK58" i="35"/>
  <c r="AJ58" i="35"/>
  <c r="AI58" i="35"/>
  <c r="AH58" i="35"/>
  <c r="AG58" i="35"/>
  <c r="AF58" i="35"/>
  <c r="AE58" i="35"/>
  <c r="AD58" i="35"/>
  <c r="AC58" i="35"/>
  <c r="AB58" i="35"/>
  <c r="AA58" i="35"/>
  <c r="Z58" i="35"/>
  <c r="Y58" i="35"/>
  <c r="X58" i="35"/>
  <c r="W58" i="35"/>
  <c r="V58" i="35"/>
  <c r="U58" i="35"/>
  <c r="T58" i="35"/>
  <c r="S58" i="35"/>
  <c r="R58" i="35"/>
  <c r="Q58" i="35"/>
  <c r="P58" i="35"/>
  <c r="O58" i="35"/>
  <c r="N58" i="35"/>
  <c r="HN44" i="35"/>
  <c r="HM44" i="35"/>
  <c r="HL44" i="35"/>
  <c r="HK44" i="35"/>
  <c r="HJ44" i="35"/>
  <c r="HI44" i="35"/>
  <c r="HH44" i="35"/>
  <c r="HG44" i="35"/>
  <c r="HF44" i="35"/>
  <c r="HE44" i="35"/>
  <c r="HD44" i="35"/>
  <c r="HC44" i="35"/>
  <c r="HB44" i="35"/>
  <c r="HA44" i="35"/>
  <c r="GZ44" i="35"/>
  <c r="GY44" i="35"/>
  <c r="GX44" i="35"/>
  <c r="GW44" i="35"/>
  <c r="GV44" i="35"/>
  <c r="GU44" i="35"/>
  <c r="GT44" i="35"/>
  <c r="GS44" i="35"/>
  <c r="GR44" i="35"/>
  <c r="GQ44" i="35"/>
  <c r="GP44" i="35"/>
  <c r="GO44" i="35"/>
  <c r="GN44" i="35"/>
  <c r="GM44" i="35"/>
  <c r="GL44" i="35"/>
  <c r="GK44" i="35"/>
  <c r="GJ44" i="35"/>
  <c r="GI44" i="35"/>
  <c r="GH44" i="35"/>
  <c r="GG44" i="35"/>
  <c r="GF44" i="35"/>
  <c r="GE44" i="35"/>
  <c r="GD44" i="35"/>
  <c r="GC44" i="35"/>
  <c r="GB44" i="35"/>
  <c r="GA44" i="35"/>
  <c r="FZ44" i="35"/>
  <c r="FY44" i="35"/>
  <c r="FX44" i="35"/>
  <c r="FW44" i="35"/>
  <c r="FV44" i="35"/>
  <c r="FU44" i="35"/>
  <c r="FT44" i="35"/>
  <c r="FS44" i="35"/>
  <c r="FR44" i="35"/>
  <c r="FQ44" i="35"/>
  <c r="FP44" i="35"/>
  <c r="FO44" i="35"/>
  <c r="FN44" i="35"/>
  <c r="FM44" i="35"/>
  <c r="FL44" i="35"/>
  <c r="FK44" i="35"/>
  <c r="FJ44" i="35"/>
  <c r="FI44" i="35"/>
  <c r="FH44" i="35"/>
  <c r="FG44" i="35"/>
  <c r="FF44" i="35"/>
  <c r="FE44" i="35"/>
  <c r="FD44" i="35"/>
  <c r="FC44" i="35"/>
  <c r="FB44" i="35"/>
  <c r="FA44" i="35"/>
  <c r="EZ44" i="35"/>
  <c r="EY44" i="35"/>
  <c r="EX44" i="35"/>
  <c r="EW44" i="35"/>
  <c r="EV44" i="35"/>
  <c r="EU44" i="35"/>
  <c r="ET44" i="35"/>
  <c r="ES44" i="35"/>
  <c r="ER44" i="35"/>
  <c r="EQ44" i="35"/>
  <c r="EP44" i="35"/>
  <c r="EO44" i="35"/>
  <c r="EN44" i="35"/>
  <c r="EM44" i="35"/>
  <c r="EL44" i="35"/>
  <c r="EK44" i="35"/>
  <c r="EJ44" i="35"/>
  <c r="EI44" i="35"/>
  <c r="EH44" i="35"/>
  <c r="EG44" i="35"/>
  <c r="EF44" i="35"/>
  <c r="EE44" i="35"/>
  <c r="ED44" i="35"/>
  <c r="EC44" i="35"/>
  <c r="EB44" i="35"/>
  <c r="EA44" i="35"/>
  <c r="DZ44" i="35"/>
  <c r="DY44" i="35"/>
  <c r="DX44" i="35"/>
  <c r="DW44" i="35"/>
  <c r="DV44" i="35"/>
  <c r="DU44" i="35"/>
  <c r="DT44" i="35"/>
  <c r="DS44" i="35"/>
  <c r="DR44" i="35"/>
  <c r="DQ44" i="35"/>
  <c r="DP44" i="35"/>
  <c r="DO44" i="35"/>
  <c r="DN44" i="35"/>
  <c r="DM44" i="35"/>
  <c r="DL44" i="35"/>
  <c r="DK44" i="35"/>
  <c r="DJ44" i="35"/>
  <c r="DI44" i="35"/>
  <c r="DH44" i="35"/>
  <c r="DG44" i="35"/>
  <c r="DF44" i="35"/>
  <c r="DE44" i="35"/>
  <c r="DD44" i="35"/>
  <c r="DC44" i="35"/>
  <c r="DB44" i="35"/>
  <c r="DA44" i="35"/>
  <c r="CZ44" i="35"/>
  <c r="CY44" i="35"/>
  <c r="CX44" i="35"/>
  <c r="CW44" i="35"/>
  <c r="CV44" i="35"/>
  <c r="CU44" i="35"/>
  <c r="CT44" i="35"/>
  <c r="CS44" i="35"/>
  <c r="CR44" i="35"/>
  <c r="CQ44" i="35"/>
  <c r="CP44" i="35"/>
  <c r="CO44" i="35"/>
  <c r="CN44" i="35"/>
  <c r="CM44" i="35"/>
  <c r="CL44" i="35"/>
  <c r="CK44" i="35"/>
  <c r="CJ44" i="35"/>
  <c r="CI44" i="35"/>
  <c r="CH44" i="35"/>
  <c r="CG44" i="35"/>
  <c r="CF44" i="35"/>
  <c r="CE44" i="35"/>
  <c r="CD44" i="35"/>
  <c r="CC44" i="35"/>
  <c r="CB44" i="35"/>
  <c r="CA44" i="35"/>
  <c r="BZ44" i="35"/>
  <c r="BY44" i="35"/>
  <c r="BX44" i="35"/>
  <c r="BW44" i="35"/>
  <c r="BV44" i="35"/>
  <c r="BU44" i="35"/>
  <c r="BT44" i="35"/>
  <c r="BS44" i="35"/>
  <c r="BR44" i="35"/>
  <c r="BQ44" i="35"/>
  <c r="BP44" i="35"/>
  <c r="BO44" i="35"/>
  <c r="BN44" i="35"/>
  <c r="BM44" i="35"/>
  <c r="BL44" i="35"/>
  <c r="BK44" i="35"/>
  <c r="BJ44" i="35"/>
  <c r="BI44" i="35"/>
  <c r="BH44" i="35"/>
  <c r="BG44" i="35"/>
  <c r="BF44" i="35"/>
  <c r="BE44" i="35"/>
  <c r="BD44" i="35"/>
  <c r="BC44" i="35"/>
  <c r="BB44" i="35"/>
  <c r="BA44" i="35"/>
  <c r="AZ44" i="35"/>
  <c r="AY44" i="35"/>
  <c r="AX44" i="35"/>
  <c r="AW44" i="35"/>
  <c r="AV44" i="35"/>
  <c r="AU44" i="35"/>
  <c r="AT44" i="35"/>
  <c r="AS44" i="35"/>
  <c r="AR44" i="35"/>
  <c r="AQ44" i="35"/>
  <c r="AP44" i="35"/>
  <c r="AO44" i="35"/>
  <c r="AN44" i="35"/>
  <c r="AM44" i="35"/>
  <c r="AL44" i="35"/>
  <c r="AK44" i="35"/>
  <c r="AJ44" i="35"/>
  <c r="AI44" i="35"/>
  <c r="AH44" i="35"/>
  <c r="AG44" i="35"/>
  <c r="AF44" i="35"/>
  <c r="AE44" i="35"/>
  <c r="AD44" i="35"/>
  <c r="AC44" i="35"/>
  <c r="AB44" i="35"/>
  <c r="AA44" i="35"/>
  <c r="Z44" i="35"/>
  <c r="Y44" i="35"/>
  <c r="X44" i="35"/>
  <c r="W44" i="35"/>
  <c r="V44" i="35"/>
  <c r="U44" i="35"/>
  <c r="T44" i="35"/>
  <c r="S44" i="35"/>
  <c r="R44" i="35"/>
  <c r="Q44" i="35"/>
  <c r="P44" i="35"/>
  <c r="O44" i="35"/>
  <c r="N44" i="35"/>
  <c r="HD15" i="35"/>
  <c r="HC15" i="35"/>
  <c r="HB15" i="35"/>
  <c r="HA15" i="35"/>
  <c r="GZ15" i="35"/>
  <c r="GY15" i="35"/>
  <c r="GX15" i="35"/>
  <c r="GW15" i="35"/>
  <c r="GV15" i="35"/>
  <c r="GU15" i="35"/>
  <c r="GT15" i="35"/>
  <c r="GS15" i="35"/>
  <c r="GR15" i="35"/>
  <c r="GQ15" i="35"/>
  <c r="GP15" i="35"/>
  <c r="GO15" i="35"/>
  <c r="GN15" i="35"/>
  <c r="GM15" i="35"/>
  <c r="GL15" i="35"/>
  <c r="GK15" i="35"/>
  <c r="GJ15" i="35"/>
  <c r="GI15" i="35"/>
  <c r="GH15" i="35"/>
  <c r="GG15" i="35"/>
  <c r="GF15" i="35"/>
  <c r="GE15" i="35"/>
  <c r="GD15" i="35"/>
  <c r="GC15" i="35"/>
  <c r="GB15" i="35"/>
  <c r="GA15" i="35"/>
  <c r="FZ15" i="35"/>
  <c r="FY15" i="35"/>
  <c r="FX15" i="35"/>
  <c r="FW15" i="35"/>
  <c r="FV15" i="35"/>
  <c r="FU15" i="35"/>
  <c r="FT15" i="35"/>
  <c r="FS15" i="35"/>
  <c r="FR15" i="35"/>
  <c r="FQ15" i="35"/>
  <c r="FP15" i="35"/>
  <c r="FO15" i="35"/>
  <c r="FN15" i="35"/>
  <c r="FM15" i="35"/>
  <c r="FL15" i="35"/>
  <c r="FK15" i="35"/>
  <c r="FJ15" i="35"/>
  <c r="FI15" i="35"/>
  <c r="FH15" i="35"/>
  <c r="FG15" i="35"/>
  <c r="FF15" i="35"/>
  <c r="FE15" i="35"/>
  <c r="FD15" i="35"/>
  <c r="FC15" i="35"/>
  <c r="FB15" i="35"/>
  <c r="FA15" i="35"/>
  <c r="EZ15" i="35"/>
  <c r="EY15" i="35"/>
  <c r="EX15" i="35"/>
  <c r="EW15" i="35"/>
  <c r="EV15" i="35"/>
  <c r="EU15" i="35"/>
  <c r="ET15" i="35"/>
  <c r="ES15" i="35"/>
  <c r="ER15" i="35"/>
  <c r="EQ15" i="35"/>
  <c r="EP15" i="35"/>
  <c r="EO15" i="35"/>
  <c r="EN15" i="35"/>
  <c r="EM15" i="35"/>
  <c r="EL15" i="35"/>
  <c r="EK15" i="35"/>
  <c r="EJ15" i="35"/>
  <c r="EI15" i="35"/>
  <c r="EH15" i="35"/>
  <c r="EG15" i="35"/>
  <c r="EF15" i="35"/>
  <c r="EE15" i="35"/>
  <c r="ED15" i="35"/>
  <c r="EC15" i="35"/>
  <c r="EB15" i="35"/>
  <c r="EA15" i="35"/>
  <c r="DZ15" i="35"/>
  <c r="DY15" i="35"/>
  <c r="DX15" i="35"/>
  <c r="DW15" i="35"/>
  <c r="DV15" i="35"/>
  <c r="DU15" i="35"/>
  <c r="DT15" i="35"/>
  <c r="DS15" i="35"/>
  <c r="DR15" i="35"/>
  <c r="DQ15" i="35"/>
  <c r="DP15" i="35"/>
  <c r="DO15" i="35"/>
  <c r="DN15" i="35"/>
  <c r="DM15" i="35"/>
  <c r="DL15" i="35"/>
  <c r="DK15" i="35"/>
  <c r="DJ15" i="35"/>
  <c r="DI15" i="35"/>
  <c r="DH15" i="35"/>
  <c r="DG15" i="35"/>
  <c r="DF15" i="35"/>
  <c r="DE15" i="35"/>
  <c r="DD15" i="35"/>
  <c r="DC15" i="35"/>
  <c r="DB15" i="35"/>
  <c r="DA15" i="35"/>
  <c r="CZ15" i="35"/>
  <c r="CY15" i="35"/>
  <c r="CX15" i="35"/>
  <c r="CW15" i="35"/>
  <c r="CV15" i="35"/>
  <c r="CU15" i="35"/>
  <c r="CT15" i="35"/>
  <c r="CS15" i="35"/>
  <c r="CR15" i="35"/>
  <c r="CQ15" i="35"/>
  <c r="CP15" i="35"/>
  <c r="CO15" i="35"/>
  <c r="CN15" i="35"/>
  <c r="CM15" i="35"/>
  <c r="CL15" i="35"/>
  <c r="CK15" i="35"/>
  <c r="CJ15" i="35"/>
  <c r="CI15" i="35"/>
  <c r="CH15" i="35"/>
  <c r="CG15" i="35"/>
  <c r="CF15" i="35"/>
  <c r="CE15" i="35"/>
  <c r="CD15" i="35"/>
  <c r="CC15" i="35"/>
  <c r="CB15" i="35"/>
  <c r="CA15" i="35"/>
  <c r="BZ15" i="35"/>
  <c r="BY15" i="35"/>
  <c r="BX15" i="35"/>
  <c r="BW15" i="35"/>
  <c r="BV15" i="35"/>
  <c r="BU15" i="35"/>
  <c r="BT15" i="35"/>
  <c r="BS15" i="35"/>
  <c r="BR15" i="35"/>
  <c r="BQ15" i="35"/>
  <c r="BP15" i="35"/>
  <c r="BO15" i="35"/>
  <c r="BN15" i="35"/>
  <c r="BM15" i="35"/>
  <c r="BL15" i="35"/>
  <c r="BK15" i="35"/>
  <c r="BJ15" i="35"/>
  <c r="BI15" i="35"/>
  <c r="BH15" i="35"/>
  <c r="BG15" i="35"/>
  <c r="BF15" i="35"/>
  <c r="BE15" i="35"/>
  <c r="BD15" i="35"/>
  <c r="BC15" i="35"/>
  <c r="BB15" i="35"/>
  <c r="BA15" i="35"/>
  <c r="AZ15" i="35"/>
  <c r="AY15" i="35"/>
  <c r="AX15" i="35"/>
  <c r="AW15" i="35"/>
  <c r="AV15" i="35"/>
  <c r="AU15" i="35"/>
  <c r="AT15" i="35"/>
  <c r="AS15" i="35"/>
  <c r="AR15" i="35"/>
  <c r="AQ15" i="35"/>
  <c r="AP15" i="35"/>
  <c r="AO15" i="35"/>
  <c r="AN15" i="35"/>
  <c r="AM15" i="35"/>
  <c r="AL15" i="35"/>
  <c r="AK15" i="35"/>
  <c r="AJ15" i="35"/>
  <c r="AI15" i="35"/>
  <c r="AH15" i="35"/>
  <c r="AG15" i="35"/>
  <c r="AF15" i="35"/>
  <c r="AE15" i="35"/>
  <c r="AD15" i="35"/>
  <c r="AC15" i="35"/>
  <c r="AB15" i="35"/>
  <c r="AA15" i="35"/>
  <c r="Z15" i="35"/>
  <c r="Y15" i="35"/>
  <c r="X15" i="35"/>
  <c r="W15" i="35"/>
  <c r="V15" i="35"/>
  <c r="U15" i="35"/>
  <c r="T15" i="35"/>
  <c r="S15" i="35"/>
  <c r="R15" i="35"/>
  <c r="Q15" i="35"/>
  <c r="P15" i="35"/>
  <c r="O15" i="35"/>
  <c r="N15" i="35"/>
  <c r="C19" i="29"/>
  <c r="C37" i="29"/>
  <c r="C28" i="29"/>
  <c r="C10" i="29"/>
  <c r="DH129" i="27" l="1"/>
  <c r="M129" i="27"/>
  <c r="C1" i="24" l="1"/>
  <c r="H35" i="20" l="1"/>
  <c r="G35" i="20"/>
  <c r="F35" i="20"/>
  <c r="GA99" i="29"/>
  <c r="FZ99" i="29"/>
  <c r="FY99" i="29"/>
  <c r="FX99" i="29"/>
  <c r="FW99" i="29"/>
  <c r="FV99" i="29"/>
  <c r="FU99" i="29"/>
  <c r="FT99" i="29"/>
  <c r="FS99" i="29"/>
  <c r="FR99" i="29"/>
  <c r="FQ99" i="29"/>
  <c r="FP99" i="29"/>
  <c r="FO99" i="29"/>
  <c r="FN99" i="29"/>
  <c r="FM99" i="29"/>
  <c r="FL99" i="29"/>
  <c r="FK99" i="29"/>
  <c r="FJ99" i="29"/>
  <c r="FI99" i="29"/>
  <c r="FH99" i="29"/>
  <c r="FG99" i="29"/>
  <c r="FF99" i="29"/>
  <c r="FE99" i="29"/>
  <c r="FD99" i="29"/>
  <c r="FC99" i="29"/>
  <c r="FB99" i="29"/>
  <c r="FA99" i="29"/>
  <c r="EZ99" i="29"/>
  <c r="EY99" i="29"/>
  <c r="EX99" i="29"/>
  <c r="EW99" i="29"/>
  <c r="EV99" i="29"/>
  <c r="EU99" i="29"/>
  <c r="ET99" i="29"/>
  <c r="ES99" i="29"/>
  <c r="ER99" i="29"/>
  <c r="EQ99" i="29"/>
  <c r="EP99" i="29"/>
  <c r="EO99" i="29"/>
  <c r="EN99" i="29"/>
  <c r="EM99" i="29"/>
  <c r="EL99" i="29"/>
  <c r="EK99" i="29"/>
  <c r="EJ99" i="29"/>
  <c r="EI99" i="29"/>
  <c r="EH99" i="29"/>
  <c r="EG99" i="29"/>
  <c r="EF99" i="29"/>
  <c r="EE99" i="29"/>
  <c r="ED99" i="29"/>
  <c r="EC99" i="29"/>
  <c r="EB99" i="29"/>
  <c r="EA99" i="29"/>
  <c r="DZ99" i="29"/>
  <c r="DY99" i="29"/>
  <c r="DX99" i="29"/>
  <c r="DW99" i="29"/>
  <c r="DV99" i="29"/>
  <c r="DU99" i="29"/>
  <c r="DT99" i="29"/>
  <c r="DS99" i="29"/>
  <c r="DR99" i="29"/>
  <c r="DQ99" i="29"/>
  <c r="DP99" i="29"/>
  <c r="DO99" i="29"/>
  <c r="DN99" i="29"/>
  <c r="DM99" i="29"/>
  <c r="DL99" i="29"/>
  <c r="DK99" i="29"/>
  <c r="DJ99" i="29"/>
  <c r="DI99" i="29"/>
  <c r="DH99" i="29"/>
  <c r="DG99" i="29"/>
  <c r="DF99" i="29"/>
  <c r="DE99" i="29"/>
  <c r="DD99" i="29"/>
  <c r="DC99" i="29"/>
  <c r="DB99" i="29"/>
  <c r="DA99" i="29"/>
  <c r="CZ99" i="29"/>
  <c r="CY99" i="29"/>
  <c r="CX99" i="29"/>
  <c r="CW99" i="29"/>
  <c r="CV99" i="29"/>
  <c r="CU99" i="29"/>
  <c r="CT99" i="29"/>
  <c r="CS99" i="29"/>
  <c r="CR99" i="29"/>
  <c r="CQ99" i="29"/>
  <c r="CP99" i="29"/>
  <c r="CO99" i="29"/>
  <c r="CN99" i="29"/>
  <c r="CM99" i="29"/>
  <c r="CL99" i="29"/>
  <c r="CK99" i="29"/>
  <c r="CJ99" i="29"/>
  <c r="CI99" i="29"/>
  <c r="CH99" i="29"/>
  <c r="CG99" i="29"/>
  <c r="CF99" i="29"/>
  <c r="CE99" i="29"/>
  <c r="CD99" i="29"/>
  <c r="CC99" i="29"/>
  <c r="CB99" i="29"/>
  <c r="CA99" i="29"/>
  <c r="BZ99" i="29"/>
  <c r="BY99" i="29"/>
  <c r="BX99" i="29"/>
  <c r="BW99" i="29"/>
  <c r="BV99" i="29"/>
  <c r="BU99" i="29"/>
  <c r="BT99" i="29"/>
  <c r="BS99" i="29"/>
  <c r="BR99" i="29"/>
  <c r="BQ99" i="29"/>
  <c r="BP99" i="29"/>
  <c r="BO99" i="29"/>
  <c r="BN99" i="29"/>
  <c r="BM99" i="29"/>
  <c r="BL99" i="29"/>
  <c r="BK99" i="29"/>
  <c r="BJ99" i="29"/>
  <c r="BI99" i="29"/>
  <c r="BH99" i="29"/>
  <c r="BG99" i="29"/>
  <c r="BF99" i="29"/>
  <c r="BE99" i="29"/>
  <c r="BD99" i="29"/>
  <c r="BC99" i="29"/>
  <c r="BB99" i="29"/>
  <c r="BA99" i="29"/>
  <c r="AZ99" i="29"/>
  <c r="AY99" i="29"/>
  <c r="AX99" i="29"/>
  <c r="AW99" i="29"/>
  <c r="AV99" i="29"/>
  <c r="AU99" i="29"/>
  <c r="AT99" i="29"/>
  <c r="AS99" i="29"/>
  <c r="AR99" i="29"/>
  <c r="AQ99" i="29"/>
  <c r="AP99" i="29"/>
  <c r="AO99" i="29"/>
  <c r="AN99" i="29"/>
  <c r="AM99" i="29"/>
  <c r="AL99" i="29"/>
  <c r="AK99" i="29"/>
  <c r="AJ99" i="29"/>
  <c r="AI99" i="29"/>
  <c r="AH99" i="29"/>
  <c r="AG99" i="29"/>
  <c r="AF99" i="29"/>
  <c r="AE99" i="29"/>
  <c r="AD99" i="29"/>
  <c r="AC99" i="29"/>
  <c r="AB99" i="29"/>
  <c r="AA99" i="29"/>
  <c r="Z99" i="29"/>
  <c r="Y99" i="29"/>
  <c r="X99" i="29"/>
  <c r="W99" i="29"/>
  <c r="V99" i="29"/>
  <c r="U99" i="29"/>
  <c r="T99" i="29"/>
  <c r="S99" i="29"/>
  <c r="R99" i="29"/>
  <c r="Q99" i="29"/>
  <c r="P99" i="29"/>
  <c r="O99" i="29"/>
  <c r="HO85" i="29"/>
  <c r="HN85" i="29"/>
  <c r="HM85" i="29"/>
  <c r="HL85" i="29"/>
  <c r="HK85" i="29"/>
  <c r="HJ85" i="29"/>
  <c r="HI85" i="29"/>
  <c r="HH85" i="29"/>
  <c r="HG85" i="29"/>
  <c r="HF85" i="29"/>
  <c r="HE85" i="29"/>
  <c r="HD85" i="29"/>
  <c r="HC85" i="29"/>
  <c r="HB85" i="29"/>
  <c r="HA85" i="29"/>
  <c r="GZ85" i="29"/>
  <c r="GY85" i="29"/>
  <c r="GX85" i="29"/>
  <c r="GW85" i="29"/>
  <c r="GV85" i="29"/>
  <c r="GU85" i="29"/>
  <c r="GT85" i="29"/>
  <c r="GS85" i="29"/>
  <c r="GR85" i="29"/>
  <c r="GQ85" i="29"/>
  <c r="GP85" i="29"/>
  <c r="GO85" i="29"/>
  <c r="GN85" i="29"/>
  <c r="GM85" i="29"/>
  <c r="GL85" i="29"/>
  <c r="GK85" i="29"/>
  <c r="GJ85" i="29"/>
  <c r="GI85" i="29"/>
  <c r="GH85" i="29"/>
  <c r="GG85" i="29"/>
  <c r="GF85" i="29"/>
  <c r="GE85" i="29"/>
  <c r="GD85" i="29"/>
  <c r="GC85" i="29"/>
  <c r="GB85" i="29"/>
  <c r="GA85" i="29"/>
  <c r="FZ85" i="29"/>
  <c r="FY85" i="29"/>
  <c r="FX85" i="29"/>
  <c r="FW85" i="29"/>
  <c r="FV85" i="29"/>
  <c r="FU85" i="29"/>
  <c r="FT85" i="29"/>
  <c r="FS85" i="29"/>
  <c r="FR85" i="29"/>
  <c r="FQ85" i="29"/>
  <c r="FP85" i="29"/>
  <c r="FO85" i="29"/>
  <c r="FN85" i="29"/>
  <c r="FM85" i="29"/>
  <c r="FL85" i="29"/>
  <c r="FK85" i="29"/>
  <c r="FJ85" i="29"/>
  <c r="FI85" i="29"/>
  <c r="FH85" i="29"/>
  <c r="FG85" i="29"/>
  <c r="FF85" i="29"/>
  <c r="FE85" i="29"/>
  <c r="FD85" i="29"/>
  <c r="FC85" i="29"/>
  <c r="FB85" i="29"/>
  <c r="FA85" i="29"/>
  <c r="EZ85" i="29"/>
  <c r="EY85" i="29"/>
  <c r="EX85" i="29"/>
  <c r="EW85" i="29"/>
  <c r="EV85" i="29"/>
  <c r="EU85" i="29"/>
  <c r="ET85" i="29"/>
  <c r="ES85" i="29"/>
  <c r="ER85" i="29"/>
  <c r="EQ85" i="29"/>
  <c r="EP85" i="29"/>
  <c r="EO85" i="29"/>
  <c r="EN85" i="29"/>
  <c r="EM85" i="29"/>
  <c r="EL85" i="29"/>
  <c r="EK85" i="29"/>
  <c r="EJ85" i="29"/>
  <c r="EI85" i="29"/>
  <c r="EH85" i="29"/>
  <c r="EG85" i="29"/>
  <c r="EF85" i="29"/>
  <c r="EE85" i="29"/>
  <c r="ED85" i="29"/>
  <c r="EC85" i="29"/>
  <c r="EB85" i="29"/>
  <c r="EA85" i="29"/>
  <c r="DZ85" i="29"/>
  <c r="DY85" i="29"/>
  <c r="DX85" i="29"/>
  <c r="DW85" i="29"/>
  <c r="DV85" i="29"/>
  <c r="DU85" i="29"/>
  <c r="DT85" i="29"/>
  <c r="DS85" i="29"/>
  <c r="DR85" i="29"/>
  <c r="DQ85" i="29"/>
  <c r="DP85" i="29"/>
  <c r="DO85" i="29"/>
  <c r="DN85" i="29"/>
  <c r="DM85" i="29"/>
  <c r="DL85" i="29"/>
  <c r="DK85" i="29"/>
  <c r="DJ85" i="29"/>
  <c r="DI85" i="29"/>
  <c r="DH85" i="29"/>
  <c r="DG85" i="29"/>
  <c r="DF85" i="29"/>
  <c r="DE85" i="29"/>
  <c r="DD85" i="29"/>
  <c r="DC85" i="29"/>
  <c r="DB85" i="29"/>
  <c r="DA85" i="29"/>
  <c r="CZ85" i="29"/>
  <c r="CY85" i="29"/>
  <c r="CX85" i="29"/>
  <c r="CW85" i="29"/>
  <c r="CV85" i="29"/>
  <c r="CU85" i="29"/>
  <c r="CT85" i="29"/>
  <c r="CS85" i="29"/>
  <c r="CR85" i="29"/>
  <c r="CQ85" i="29"/>
  <c r="CP85" i="29"/>
  <c r="CO85" i="29"/>
  <c r="CN85" i="29"/>
  <c r="CM85" i="29"/>
  <c r="CL85" i="29"/>
  <c r="CK85" i="29"/>
  <c r="CJ85" i="29"/>
  <c r="CI85" i="29"/>
  <c r="CH85" i="29"/>
  <c r="CG85" i="29"/>
  <c r="CF85" i="29"/>
  <c r="CE85" i="29"/>
  <c r="CD85" i="29"/>
  <c r="CC85" i="29"/>
  <c r="CB85" i="29"/>
  <c r="CA85" i="29"/>
  <c r="BZ85" i="29"/>
  <c r="BY85" i="29"/>
  <c r="BX85" i="29"/>
  <c r="BW85" i="29"/>
  <c r="BV85" i="29"/>
  <c r="BU85" i="29"/>
  <c r="BT85" i="29"/>
  <c r="BS85" i="29"/>
  <c r="BR85" i="29"/>
  <c r="BQ85" i="29"/>
  <c r="BP85" i="29"/>
  <c r="BO85" i="29"/>
  <c r="BN85" i="29"/>
  <c r="BM85" i="29"/>
  <c r="BL85" i="29"/>
  <c r="BK85" i="29"/>
  <c r="BJ85" i="29"/>
  <c r="BI85" i="29"/>
  <c r="BH85" i="29"/>
  <c r="BG85" i="29"/>
  <c r="BF85" i="29"/>
  <c r="BE85" i="29"/>
  <c r="BD85" i="29"/>
  <c r="BC85" i="29"/>
  <c r="BB85" i="29"/>
  <c r="BA85" i="29"/>
  <c r="AZ85" i="29"/>
  <c r="AY85" i="29"/>
  <c r="AX85" i="29"/>
  <c r="AW85" i="29"/>
  <c r="AV85" i="29"/>
  <c r="AU85" i="29"/>
  <c r="AT85" i="29"/>
  <c r="AS85" i="29"/>
  <c r="AR85" i="29"/>
  <c r="AQ85" i="29"/>
  <c r="AP85" i="29"/>
  <c r="AO85" i="29"/>
  <c r="AN85" i="29"/>
  <c r="AM85" i="29"/>
  <c r="AL85" i="29"/>
  <c r="AK85" i="29"/>
  <c r="AJ85" i="29"/>
  <c r="AI85" i="29"/>
  <c r="AH85" i="29"/>
  <c r="AG85" i="29"/>
  <c r="AF85" i="29"/>
  <c r="AE85" i="29"/>
  <c r="AD85" i="29"/>
  <c r="AC85" i="29"/>
  <c r="AB85" i="29"/>
  <c r="AA85" i="29"/>
  <c r="Z85" i="29"/>
  <c r="Y85" i="29"/>
  <c r="X85" i="29"/>
  <c r="W85" i="29"/>
  <c r="V85" i="29"/>
  <c r="U85" i="29"/>
  <c r="T85" i="29"/>
  <c r="S85" i="29"/>
  <c r="R85" i="29"/>
  <c r="Q85" i="29"/>
  <c r="P85" i="29"/>
  <c r="O85" i="29"/>
  <c r="HM71" i="29"/>
  <c r="HL71" i="29"/>
  <c r="HK71" i="29"/>
  <c r="HJ71" i="29"/>
  <c r="HI71" i="29"/>
  <c r="HH71" i="29"/>
  <c r="HG71" i="29"/>
  <c r="HF71" i="29"/>
  <c r="HE71" i="29"/>
  <c r="HD71" i="29"/>
  <c r="HC71" i="29"/>
  <c r="HB71" i="29"/>
  <c r="HA71" i="29"/>
  <c r="GZ71" i="29"/>
  <c r="GY71" i="29"/>
  <c r="GX71" i="29"/>
  <c r="GW71" i="29"/>
  <c r="GV71" i="29"/>
  <c r="GU71" i="29"/>
  <c r="GT71" i="29"/>
  <c r="GS71" i="29"/>
  <c r="GR71" i="29"/>
  <c r="GQ71" i="29"/>
  <c r="GP71" i="29"/>
  <c r="GO71" i="29"/>
  <c r="GN71" i="29"/>
  <c r="GM71" i="29"/>
  <c r="GL71" i="29"/>
  <c r="GK71" i="29"/>
  <c r="GJ71" i="29"/>
  <c r="GI71" i="29"/>
  <c r="GH71" i="29"/>
  <c r="GG71" i="29"/>
  <c r="GF71" i="29"/>
  <c r="GE71" i="29"/>
  <c r="GD71" i="29"/>
  <c r="GC71" i="29"/>
  <c r="GB71" i="29"/>
  <c r="GA71" i="29"/>
  <c r="FZ71" i="29"/>
  <c r="FY71" i="29"/>
  <c r="FX71" i="29"/>
  <c r="FW71" i="29"/>
  <c r="FV71" i="29"/>
  <c r="FU71" i="29"/>
  <c r="FT71" i="29"/>
  <c r="FS71" i="29"/>
  <c r="FR71" i="29"/>
  <c r="FQ71" i="29"/>
  <c r="FP71" i="29"/>
  <c r="FO71" i="29"/>
  <c r="FN71" i="29"/>
  <c r="FM71" i="29"/>
  <c r="FL71" i="29"/>
  <c r="FK71" i="29"/>
  <c r="FJ71" i="29"/>
  <c r="FI71" i="29"/>
  <c r="FH71" i="29"/>
  <c r="FG71" i="29"/>
  <c r="FF71" i="29"/>
  <c r="FE71" i="29"/>
  <c r="FD71" i="29"/>
  <c r="FC71" i="29"/>
  <c r="FB71" i="29"/>
  <c r="FA71" i="29"/>
  <c r="EZ71" i="29"/>
  <c r="EY71" i="29"/>
  <c r="EX71" i="29"/>
  <c r="EW71" i="29"/>
  <c r="EV71" i="29"/>
  <c r="EU71" i="29"/>
  <c r="ET71" i="29"/>
  <c r="ES71" i="29"/>
  <c r="ER71" i="29"/>
  <c r="EQ71" i="29"/>
  <c r="EP71" i="29"/>
  <c r="EO71" i="29"/>
  <c r="EN71" i="29"/>
  <c r="EM71" i="29"/>
  <c r="EL71" i="29"/>
  <c r="EK71" i="29"/>
  <c r="EJ71" i="29"/>
  <c r="EI71" i="29"/>
  <c r="EH71" i="29"/>
  <c r="EG71" i="29"/>
  <c r="EF71" i="29"/>
  <c r="EE71" i="29"/>
  <c r="ED71" i="29"/>
  <c r="EC71" i="29"/>
  <c r="EB71" i="29"/>
  <c r="EA71" i="29"/>
  <c r="DZ71" i="29"/>
  <c r="DY71" i="29"/>
  <c r="DX71" i="29"/>
  <c r="DW71" i="29"/>
  <c r="DV71" i="29"/>
  <c r="DU71" i="29"/>
  <c r="DT71" i="29"/>
  <c r="DS71" i="29"/>
  <c r="DR71" i="29"/>
  <c r="DQ71" i="29"/>
  <c r="DP71" i="29"/>
  <c r="DO71" i="29"/>
  <c r="DN71" i="29"/>
  <c r="DM71" i="29"/>
  <c r="DL71" i="29"/>
  <c r="DK71" i="29"/>
  <c r="DJ71" i="29"/>
  <c r="DI71" i="29"/>
  <c r="DH71" i="29"/>
  <c r="DG71" i="29"/>
  <c r="DF71" i="29"/>
  <c r="DE71" i="29"/>
  <c r="DD71" i="29"/>
  <c r="DC71" i="29"/>
  <c r="DB71" i="29"/>
  <c r="DA71" i="29"/>
  <c r="CZ71" i="29"/>
  <c r="CY71" i="29"/>
  <c r="CX71" i="29"/>
  <c r="CW71" i="29"/>
  <c r="CV71" i="29"/>
  <c r="CU71" i="29"/>
  <c r="CT71" i="29"/>
  <c r="CS71" i="29"/>
  <c r="CR71" i="29"/>
  <c r="CQ71" i="29"/>
  <c r="CP71" i="29"/>
  <c r="CO71" i="29"/>
  <c r="CN71" i="29"/>
  <c r="CM71" i="29"/>
  <c r="CL71" i="29"/>
  <c r="CK71" i="29"/>
  <c r="CJ71" i="29"/>
  <c r="CI71" i="29"/>
  <c r="CH71" i="29"/>
  <c r="CG71" i="29"/>
  <c r="CF71" i="29"/>
  <c r="CE71" i="29"/>
  <c r="CD71" i="29"/>
  <c r="CC71" i="29"/>
  <c r="CB71" i="29"/>
  <c r="CA71" i="29"/>
  <c r="BZ71" i="29"/>
  <c r="BY71" i="29"/>
  <c r="BX71" i="29"/>
  <c r="BW71" i="29"/>
  <c r="BV71" i="29"/>
  <c r="BU71" i="29"/>
  <c r="BT71" i="29"/>
  <c r="BS71" i="29"/>
  <c r="BR71" i="29"/>
  <c r="BQ71" i="29"/>
  <c r="BP71" i="29"/>
  <c r="BO71" i="29"/>
  <c r="BN71" i="29"/>
  <c r="BM71" i="29"/>
  <c r="BL71" i="29"/>
  <c r="BK71" i="29"/>
  <c r="BJ71" i="29"/>
  <c r="BI71" i="29"/>
  <c r="BH71" i="29"/>
  <c r="BG71" i="29"/>
  <c r="BF71" i="29"/>
  <c r="BE71" i="29"/>
  <c r="BD71" i="29"/>
  <c r="BC71" i="29"/>
  <c r="BB71" i="29"/>
  <c r="BA71" i="29"/>
  <c r="AZ71" i="29"/>
  <c r="AY71" i="29"/>
  <c r="AX71" i="29"/>
  <c r="AW71" i="29"/>
  <c r="AV71" i="29"/>
  <c r="AU71" i="29"/>
  <c r="AT71" i="29"/>
  <c r="AS71" i="29"/>
  <c r="AR71" i="29"/>
  <c r="AQ71" i="29"/>
  <c r="AP71" i="29"/>
  <c r="AO71" i="29"/>
  <c r="AN71" i="29"/>
  <c r="AM71" i="29"/>
  <c r="AL71" i="29"/>
  <c r="AK71" i="29"/>
  <c r="AJ71" i="29"/>
  <c r="AI71" i="29"/>
  <c r="AH71" i="29"/>
  <c r="AG71" i="29"/>
  <c r="AF71" i="29"/>
  <c r="AE71" i="29"/>
  <c r="AD71" i="29"/>
  <c r="AC71" i="29"/>
  <c r="AB71" i="29"/>
  <c r="AA71" i="29"/>
  <c r="Z71" i="29"/>
  <c r="Y71" i="29"/>
  <c r="X71" i="29"/>
  <c r="W71" i="29"/>
  <c r="V71" i="29"/>
  <c r="U71" i="29"/>
  <c r="T71" i="29"/>
  <c r="S71" i="29"/>
  <c r="R71" i="29"/>
  <c r="Q71" i="29"/>
  <c r="P71" i="29"/>
  <c r="O71" i="29"/>
  <c r="HE57" i="29"/>
  <c r="HD57" i="29"/>
  <c r="HC57" i="29"/>
  <c r="HB57" i="29"/>
  <c r="HA57" i="29"/>
  <c r="GZ57" i="29"/>
  <c r="GY57" i="29"/>
  <c r="GX57" i="29"/>
  <c r="GW57" i="29"/>
  <c r="GV57" i="29"/>
  <c r="GU57" i="29"/>
  <c r="GT57" i="29"/>
  <c r="GS57" i="29"/>
  <c r="GR57" i="29"/>
  <c r="GQ57" i="29"/>
  <c r="GP57" i="29"/>
  <c r="GO57" i="29"/>
  <c r="GN57" i="29"/>
  <c r="GM57" i="29"/>
  <c r="GL57" i="29"/>
  <c r="GK57" i="29"/>
  <c r="GJ57" i="29"/>
  <c r="GI57" i="29"/>
  <c r="GH57" i="29"/>
  <c r="GG57" i="29"/>
  <c r="GF57" i="29"/>
  <c r="GE57" i="29"/>
  <c r="GD57" i="29"/>
  <c r="GC57" i="29"/>
  <c r="GB57" i="29"/>
  <c r="GA57" i="29"/>
  <c r="FZ57" i="29"/>
  <c r="FY57" i="29"/>
  <c r="FX57" i="29"/>
  <c r="FW57" i="29"/>
  <c r="FV57" i="29"/>
  <c r="FU57" i="29"/>
  <c r="FT57" i="29"/>
  <c r="FS57" i="29"/>
  <c r="FR57" i="29"/>
  <c r="FQ57" i="29"/>
  <c r="FP57" i="29"/>
  <c r="FO57" i="29"/>
  <c r="FN57" i="29"/>
  <c r="FM57" i="29"/>
  <c r="FL57" i="29"/>
  <c r="FK57" i="29"/>
  <c r="FJ57" i="29"/>
  <c r="FI57" i="29"/>
  <c r="FH57" i="29"/>
  <c r="FG57" i="29"/>
  <c r="FF57" i="29"/>
  <c r="FE57" i="29"/>
  <c r="FD57" i="29"/>
  <c r="FC57" i="29"/>
  <c r="FB57" i="29"/>
  <c r="FA57" i="29"/>
  <c r="EZ57" i="29"/>
  <c r="EY57" i="29"/>
  <c r="EX57" i="29"/>
  <c r="EW57" i="29"/>
  <c r="EV57" i="29"/>
  <c r="EU57" i="29"/>
  <c r="ET57" i="29"/>
  <c r="ES57" i="29"/>
  <c r="ER57" i="29"/>
  <c r="EQ57" i="29"/>
  <c r="EP57" i="29"/>
  <c r="EO57" i="29"/>
  <c r="EN57" i="29"/>
  <c r="EM57" i="29"/>
  <c r="EL57" i="29"/>
  <c r="EK57" i="29"/>
  <c r="EJ57" i="29"/>
  <c r="EI57" i="29"/>
  <c r="EH57" i="29"/>
  <c r="EG57" i="29"/>
  <c r="EF57" i="29"/>
  <c r="EE57" i="29"/>
  <c r="ED57" i="29"/>
  <c r="EC57" i="29"/>
  <c r="EB57" i="29"/>
  <c r="EA57" i="29"/>
  <c r="DZ57" i="29"/>
  <c r="DY57" i="29"/>
  <c r="DX57" i="29"/>
  <c r="DW57" i="29"/>
  <c r="DV57" i="29"/>
  <c r="DU57" i="29"/>
  <c r="DT57" i="29"/>
  <c r="DS57" i="29"/>
  <c r="DR57" i="29"/>
  <c r="DQ57" i="29"/>
  <c r="DP57" i="29"/>
  <c r="DO57" i="29"/>
  <c r="DN57" i="29"/>
  <c r="DM57" i="29"/>
  <c r="DL57" i="29"/>
  <c r="DK57" i="29"/>
  <c r="DJ57" i="29"/>
  <c r="DI57" i="29"/>
  <c r="DH57" i="29"/>
  <c r="DG57" i="29"/>
  <c r="DF57" i="29"/>
  <c r="DE57" i="29"/>
  <c r="DD57" i="29"/>
  <c r="DC57" i="29"/>
  <c r="DB57" i="29"/>
  <c r="DA57" i="29"/>
  <c r="CZ57" i="29"/>
  <c r="CY57" i="29"/>
  <c r="CX57" i="29"/>
  <c r="CW57" i="29"/>
  <c r="CV57" i="29"/>
  <c r="CU57" i="29"/>
  <c r="CT57" i="29"/>
  <c r="CS57" i="29"/>
  <c r="CR57" i="29"/>
  <c r="CQ57" i="29"/>
  <c r="CP57" i="29"/>
  <c r="CO57" i="29"/>
  <c r="CN57" i="29"/>
  <c r="CM57" i="29"/>
  <c r="CL57" i="29"/>
  <c r="CK57" i="29"/>
  <c r="CJ57" i="29"/>
  <c r="CI57" i="29"/>
  <c r="CH57" i="29"/>
  <c r="CG57" i="29"/>
  <c r="CF57" i="29"/>
  <c r="CD57" i="29"/>
  <c r="CC57" i="29"/>
  <c r="CB57" i="29"/>
  <c r="CA57" i="29"/>
  <c r="BZ57" i="29"/>
  <c r="BY57" i="29"/>
  <c r="BX57" i="29"/>
  <c r="BW57" i="29"/>
  <c r="BV57" i="29"/>
  <c r="BU57" i="29"/>
  <c r="BT57" i="29"/>
  <c r="BS57" i="29"/>
  <c r="BR57" i="29"/>
  <c r="BQ57" i="29"/>
  <c r="BP57" i="29"/>
  <c r="BO57" i="29"/>
  <c r="BN57" i="29"/>
  <c r="BM57" i="29"/>
  <c r="BL57" i="29"/>
  <c r="BK57" i="29"/>
  <c r="BJ57" i="29"/>
  <c r="BI57" i="29"/>
  <c r="BH57" i="29"/>
  <c r="BG57" i="29"/>
  <c r="BF57" i="29"/>
  <c r="BE57" i="29"/>
  <c r="BD57" i="29"/>
  <c r="BC57" i="29"/>
  <c r="BB57" i="29"/>
  <c r="BA57" i="29"/>
  <c r="AZ57" i="29"/>
  <c r="AY57" i="29"/>
  <c r="AX57" i="29"/>
  <c r="AW57" i="29"/>
  <c r="AV57" i="29"/>
  <c r="AU57" i="29"/>
  <c r="AT57" i="29"/>
  <c r="AS57" i="29"/>
  <c r="AR57" i="29"/>
  <c r="AQ57" i="29"/>
  <c r="AP57" i="29"/>
  <c r="AO57" i="29"/>
  <c r="AN57" i="29"/>
  <c r="AM57" i="29"/>
  <c r="AL57" i="29"/>
  <c r="AK57" i="29"/>
  <c r="AJ57" i="29"/>
  <c r="AI57" i="29"/>
  <c r="AH57" i="29"/>
  <c r="AG57" i="29"/>
  <c r="AF57" i="29"/>
  <c r="AE57" i="29"/>
  <c r="AD57" i="29"/>
  <c r="AC57" i="29"/>
  <c r="AB57" i="29"/>
  <c r="AA57" i="29"/>
  <c r="Z57" i="29"/>
  <c r="Y57" i="29"/>
  <c r="X57" i="29"/>
  <c r="W57" i="29"/>
  <c r="V57" i="29"/>
  <c r="U57" i="29"/>
  <c r="T57" i="29"/>
  <c r="S57" i="29"/>
  <c r="R57" i="29"/>
  <c r="Q57" i="29"/>
  <c r="P57" i="29"/>
  <c r="O57" i="29"/>
  <c r="L32" i="20"/>
  <c r="M32" i="20" s="1"/>
  <c r="L31" i="20"/>
  <c r="M31" i="20" s="1"/>
  <c r="L30" i="20"/>
  <c r="M30" i="20" s="1"/>
  <c r="L29" i="20"/>
  <c r="M29" i="20" s="1"/>
  <c r="L28" i="20"/>
  <c r="M28" i="20" s="1"/>
  <c r="L27" i="20"/>
  <c r="M27" i="20"/>
  <c r="L26" i="20"/>
  <c r="M26" i="20" s="1"/>
  <c r="L25" i="20"/>
  <c r="M25" i="20"/>
  <c r="L24" i="20"/>
  <c r="M24" i="20" s="1"/>
  <c r="L23" i="20"/>
  <c r="M23" i="20" s="1"/>
  <c r="M103" i="27"/>
  <c r="Q103" i="27"/>
  <c r="R103" i="27"/>
  <c r="S103" i="27"/>
  <c r="T103" i="27"/>
  <c r="Y103" i="27"/>
  <c r="Z103" i="27"/>
  <c r="AA103" i="27"/>
  <c r="AB103" i="27"/>
  <c r="AG103" i="27"/>
  <c r="AH103" i="27"/>
  <c r="AI103" i="27"/>
  <c r="AJ103" i="27"/>
  <c r="AO103" i="27"/>
  <c r="AP103" i="27"/>
  <c r="AQ103" i="27"/>
  <c r="AR103" i="27"/>
  <c r="AW103" i="27"/>
  <c r="AX103" i="27"/>
  <c r="AY103" i="27"/>
  <c r="AZ103" i="27"/>
  <c r="BE103" i="27"/>
  <c r="BF103" i="27"/>
  <c r="BG103" i="27"/>
  <c r="BH103" i="27"/>
  <c r="BM103" i="27"/>
  <c r="BN103" i="27"/>
  <c r="BO103" i="27"/>
  <c r="BP103" i="27"/>
  <c r="BU103" i="27"/>
  <c r="BV103" i="27"/>
  <c r="BW103" i="27"/>
  <c r="BX103" i="27"/>
  <c r="CC103" i="27"/>
  <c r="CD103" i="27"/>
  <c r="CE103" i="27"/>
  <c r="CF103" i="27"/>
  <c r="CK103" i="27"/>
  <c r="CL103" i="27"/>
  <c r="CM103" i="27"/>
  <c r="CN103" i="27"/>
  <c r="CS103" i="27"/>
  <c r="CT103" i="27"/>
  <c r="CU103" i="27"/>
  <c r="CV103" i="27"/>
  <c r="DA103" i="27"/>
  <c r="DB103" i="27"/>
  <c r="DC103" i="27"/>
  <c r="DD103" i="27"/>
  <c r="DI103" i="27"/>
  <c r="DJ103" i="27"/>
  <c r="DK103" i="27"/>
  <c r="DL103" i="27"/>
  <c r="DQ103" i="27"/>
  <c r="DR103" i="27"/>
  <c r="DS103" i="27"/>
  <c r="DT103" i="27"/>
  <c r="DY103" i="27"/>
  <c r="DZ103" i="27"/>
  <c r="EA103" i="27"/>
  <c r="EB103" i="27"/>
  <c r="EG103" i="27"/>
  <c r="EH103" i="27"/>
  <c r="EI103" i="27"/>
  <c r="EJ103" i="27"/>
  <c r="EO103" i="27"/>
  <c r="EP103" i="27"/>
  <c r="EQ103" i="27"/>
  <c r="ER103" i="27"/>
  <c r="EW103" i="27"/>
  <c r="EX103" i="27"/>
  <c r="EY103" i="27"/>
  <c r="EZ103" i="27"/>
  <c r="FE103" i="27"/>
  <c r="FF103" i="27"/>
  <c r="FG103" i="27"/>
  <c r="FH103" i="27"/>
  <c r="FM103" i="27"/>
  <c r="FN103" i="27"/>
  <c r="FO103" i="27"/>
  <c r="FP103" i="27"/>
  <c r="FU103" i="27"/>
  <c r="FV103" i="27"/>
  <c r="FW103" i="27"/>
  <c r="FX103" i="27"/>
  <c r="O75" i="27"/>
  <c r="P75" i="27"/>
  <c r="Q75" i="27"/>
  <c r="W75" i="27"/>
  <c r="Y75" i="27"/>
  <c r="Z75" i="27"/>
  <c r="AE75" i="27"/>
  <c r="AG75" i="27"/>
  <c r="AH75" i="27"/>
  <c r="AM75" i="27"/>
  <c r="AO75" i="27"/>
  <c r="AP75" i="27"/>
  <c r="AU75" i="27"/>
  <c r="AW75" i="27"/>
  <c r="AX75" i="27"/>
  <c r="BC75" i="27"/>
  <c r="BE75" i="27"/>
  <c r="BF75" i="27"/>
  <c r="BK75" i="27"/>
  <c r="BM75" i="27"/>
  <c r="BN75" i="27"/>
  <c r="BS75" i="27"/>
  <c r="BU75" i="27"/>
  <c r="BV75" i="27"/>
  <c r="CA75" i="27"/>
  <c r="CC75" i="27"/>
  <c r="CD75" i="27"/>
  <c r="CI75" i="27"/>
  <c r="CK75" i="27"/>
  <c r="CL75" i="27"/>
  <c r="CQ75" i="27"/>
  <c r="CS75" i="27"/>
  <c r="CT75" i="27"/>
  <c r="CY75" i="27"/>
  <c r="DA75" i="27"/>
  <c r="DB75" i="27"/>
  <c r="DG75" i="27"/>
  <c r="DI75" i="27"/>
  <c r="DJ75" i="27"/>
  <c r="DO75" i="27"/>
  <c r="DQ75" i="27"/>
  <c r="DR75" i="27"/>
  <c r="DW75" i="27"/>
  <c r="DY75" i="27"/>
  <c r="DZ75" i="27"/>
  <c r="EE75" i="27"/>
  <c r="EG75" i="27"/>
  <c r="EH75" i="27"/>
  <c r="EM75" i="27"/>
  <c r="EO75" i="27"/>
  <c r="EP75" i="27"/>
  <c r="EU75" i="27"/>
  <c r="EW75" i="27"/>
  <c r="EX75" i="27"/>
  <c r="FC75" i="27"/>
  <c r="FE75" i="27"/>
  <c r="FF75" i="27"/>
  <c r="FK75" i="27"/>
  <c r="FM75" i="27"/>
  <c r="FN75" i="27"/>
  <c r="FS75" i="27"/>
  <c r="FU75" i="27"/>
  <c r="FV75" i="27"/>
  <c r="GA75" i="27"/>
  <c r="GC75" i="27"/>
  <c r="GD75" i="27"/>
  <c r="GI75" i="27"/>
  <c r="GK75" i="27"/>
  <c r="GL75" i="27"/>
  <c r="GQ75" i="27"/>
  <c r="GS75" i="27"/>
  <c r="GT75" i="27"/>
  <c r="GY75" i="27"/>
  <c r="HA75" i="27"/>
  <c r="HB75" i="27"/>
  <c r="HG75" i="27"/>
  <c r="HH75" i="27"/>
  <c r="HI75" i="27"/>
  <c r="P61" i="27"/>
  <c r="Q61" i="27"/>
  <c r="X61" i="27"/>
  <c r="Y61" i="27"/>
  <c r="AF61" i="27"/>
  <c r="AG61" i="27"/>
  <c r="AN61" i="27"/>
  <c r="AO61" i="27"/>
  <c r="AV61" i="27"/>
  <c r="AW61" i="27"/>
  <c r="BD61" i="27"/>
  <c r="BE61" i="27"/>
  <c r="BL61" i="27"/>
  <c r="BM61" i="27"/>
  <c r="BT61" i="27"/>
  <c r="BU61" i="27"/>
  <c r="CB61" i="27"/>
  <c r="CC61" i="27"/>
  <c r="CJ61" i="27"/>
  <c r="CK61" i="27"/>
  <c r="CR61" i="27"/>
  <c r="CS61" i="27"/>
  <c r="CZ61" i="27"/>
  <c r="DA61" i="27"/>
  <c r="DH61" i="27"/>
  <c r="DI61" i="27"/>
  <c r="DP61" i="27"/>
  <c r="DQ61" i="27"/>
  <c r="DX61" i="27"/>
  <c r="DY61" i="27"/>
  <c r="EF61" i="27"/>
  <c r="EG61" i="27"/>
  <c r="EN61" i="27"/>
  <c r="EO61" i="27"/>
  <c r="EV61" i="27"/>
  <c r="EW61" i="27"/>
  <c r="FD61" i="27"/>
  <c r="FE61" i="27"/>
  <c r="FF61" i="27"/>
  <c r="FL61" i="27"/>
  <c r="FM61" i="27"/>
  <c r="FN61" i="27"/>
  <c r="FT61" i="27"/>
  <c r="FU61" i="27"/>
  <c r="FV61" i="27"/>
  <c r="GB61" i="27"/>
  <c r="GC61" i="27"/>
  <c r="GD61" i="27"/>
  <c r="GJ61" i="27"/>
  <c r="GK61" i="27"/>
  <c r="GL61" i="27"/>
  <c r="GR61" i="27"/>
  <c r="GS61" i="27"/>
  <c r="GT61" i="27"/>
  <c r="GZ61" i="27"/>
  <c r="HA61" i="27"/>
  <c r="HB61" i="27"/>
  <c r="N103" i="27"/>
  <c r="O103" i="27"/>
  <c r="P103" i="27"/>
  <c r="U103" i="27"/>
  <c r="V103" i="27"/>
  <c r="W103" i="27"/>
  <c r="X103" i="27"/>
  <c r="AC103" i="27"/>
  <c r="AD103" i="27"/>
  <c r="AE103" i="27"/>
  <c r="AF103" i="27"/>
  <c r="AK103" i="27"/>
  <c r="AL103" i="27"/>
  <c r="AM103" i="27"/>
  <c r="AN103" i="27"/>
  <c r="AS103" i="27"/>
  <c r="AT103" i="27"/>
  <c r="AU103" i="27"/>
  <c r="AV103" i="27"/>
  <c r="BA103" i="27"/>
  <c r="BB103" i="27"/>
  <c r="BC103" i="27"/>
  <c r="BD103" i="27"/>
  <c r="BI103" i="27"/>
  <c r="BJ103" i="27"/>
  <c r="BK103" i="27"/>
  <c r="BL103" i="27"/>
  <c r="BQ103" i="27"/>
  <c r="BR103" i="27"/>
  <c r="BS103" i="27"/>
  <c r="BT103" i="27"/>
  <c r="BY103" i="27"/>
  <c r="BZ103" i="27"/>
  <c r="CA103" i="27"/>
  <c r="CB103" i="27"/>
  <c r="CG103" i="27"/>
  <c r="CH103" i="27"/>
  <c r="CI103" i="27"/>
  <c r="CJ103" i="27"/>
  <c r="CO103" i="27"/>
  <c r="CP103" i="27"/>
  <c r="CQ103" i="27"/>
  <c r="CR103" i="27"/>
  <c r="CW103" i="27"/>
  <c r="CX103" i="27"/>
  <c r="CY103" i="27"/>
  <c r="CZ103" i="27"/>
  <c r="DE103" i="27"/>
  <c r="DF103" i="27"/>
  <c r="DG103" i="27"/>
  <c r="DH103" i="27"/>
  <c r="DM103" i="27"/>
  <c r="DN103" i="27"/>
  <c r="DO103" i="27"/>
  <c r="DP103" i="27"/>
  <c r="DU103" i="27"/>
  <c r="DV103" i="27"/>
  <c r="DW103" i="27"/>
  <c r="DX103" i="27"/>
  <c r="EC103" i="27"/>
  <c r="ED103" i="27"/>
  <c r="EE103" i="27"/>
  <c r="EF103" i="27"/>
  <c r="EK103" i="27"/>
  <c r="EL103" i="27"/>
  <c r="EM103" i="27"/>
  <c r="EN103" i="27"/>
  <c r="ES103" i="27"/>
  <c r="ET103" i="27"/>
  <c r="EU103" i="27"/>
  <c r="EV103" i="27"/>
  <c r="FA103" i="27"/>
  <c r="FB103" i="27"/>
  <c r="FC103" i="27"/>
  <c r="FD103" i="27"/>
  <c r="FI103" i="27"/>
  <c r="FJ103" i="27"/>
  <c r="FK103" i="27"/>
  <c r="FL103" i="27"/>
  <c r="FQ103" i="27"/>
  <c r="FR103" i="27"/>
  <c r="FS103" i="27"/>
  <c r="FT103" i="27"/>
  <c r="FY103" i="27"/>
  <c r="HJ75" i="27"/>
  <c r="HK75" i="27"/>
  <c r="V75" i="27"/>
  <c r="X75" i="27"/>
  <c r="AA75" i="27"/>
  <c r="AB75" i="27"/>
  <c r="AC75" i="27"/>
  <c r="AD75" i="27"/>
  <c r="AF75" i="27"/>
  <c r="AI75" i="27"/>
  <c r="AJ75" i="27"/>
  <c r="AK75" i="27"/>
  <c r="AL75" i="27"/>
  <c r="AN75" i="27"/>
  <c r="AQ75" i="27"/>
  <c r="AR75" i="27"/>
  <c r="AS75" i="27"/>
  <c r="AT75" i="27"/>
  <c r="AV75" i="27"/>
  <c r="AY75" i="27"/>
  <c r="AZ75" i="27"/>
  <c r="BA75" i="27"/>
  <c r="BB75" i="27"/>
  <c r="BD75" i="27"/>
  <c r="BG75" i="27"/>
  <c r="BH75" i="27"/>
  <c r="BI75" i="27"/>
  <c r="BJ75" i="27"/>
  <c r="BL75" i="27"/>
  <c r="BO75" i="27"/>
  <c r="BP75" i="27"/>
  <c r="BQ75" i="27"/>
  <c r="BR75" i="27"/>
  <c r="BT75" i="27"/>
  <c r="BW75" i="27"/>
  <c r="BX75" i="27"/>
  <c r="BY75" i="27"/>
  <c r="BZ75" i="27"/>
  <c r="CB75" i="27"/>
  <c r="CE75" i="27"/>
  <c r="CF75" i="27"/>
  <c r="CG75" i="27"/>
  <c r="CH75" i="27"/>
  <c r="CJ75" i="27"/>
  <c r="CM75" i="27"/>
  <c r="CN75" i="27"/>
  <c r="CO75" i="27"/>
  <c r="CP75" i="27"/>
  <c r="CR75" i="27"/>
  <c r="CU75" i="27"/>
  <c r="CV75" i="27"/>
  <c r="CW75" i="27"/>
  <c r="CX75" i="27"/>
  <c r="CZ75" i="27"/>
  <c r="DC75" i="27"/>
  <c r="DD75" i="27"/>
  <c r="DE75" i="27"/>
  <c r="DF75" i="27"/>
  <c r="DH75" i="27"/>
  <c r="DK75" i="27"/>
  <c r="DL75" i="27"/>
  <c r="DM75" i="27"/>
  <c r="DN75" i="27"/>
  <c r="DP75" i="27"/>
  <c r="DS75" i="27"/>
  <c r="DT75" i="27"/>
  <c r="DU75" i="27"/>
  <c r="DV75" i="27"/>
  <c r="DX75" i="27"/>
  <c r="EA75" i="27"/>
  <c r="EB75" i="27"/>
  <c r="EC75" i="27"/>
  <c r="ED75" i="27"/>
  <c r="EF75" i="27"/>
  <c r="EI75" i="27"/>
  <c r="EJ75" i="27"/>
  <c r="EK75" i="27"/>
  <c r="EL75" i="27"/>
  <c r="EN75" i="27"/>
  <c r="EQ75" i="27"/>
  <c r="ER75" i="27"/>
  <c r="ES75" i="27"/>
  <c r="ET75" i="27"/>
  <c r="EV75" i="27"/>
  <c r="EY75" i="27"/>
  <c r="EZ75" i="27"/>
  <c r="FA75" i="27"/>
  <c r="FB75" i="27"/>
  <c r="FD75" i="27"/>
  <c r="FG75" i="27"/>
  <c r="FH75" i="27"/>
  <c r="FI75" i="27"/>
  <c r="FJ75" i="27"/>
  <c r="FL75" i="27"/>
  <c r="FO75" i="27"/>
  <c r="FP75" i="27"/>
  <c r="FQ75" i="27"/>
  <c r="FR75" i="27"/>
  <c r="FT75" i="27"/>
  <c r="FW75" i="27"/>
  <c r="FX75" i="27"/>
  <c r="FY75" i="27"/>
  <c r="FZ75" i="27"/>
  <c r="GB75" i="27"/>
  <c r="GE75" i="27"/>
  <c r="GF75" i="27"/>
  <c r="GG75" i="27"/>
  <c r="GH75" i="27"/>
  <c r="GJ75" i="27"/>
  <c r="GM75" i="27"/>
  <c r="GN75" i="27"/>
  <c r="GO75" i="27"/>
  <c r="GP75" i="27"/>
  <c r="GR75" i="27"/>
  <c r="GU75" i="27"/>
  <c r="GV75" i="27"/>
  <c r="GW75" i="27"/>
  <c r="GX75" i="27"/>
  <c r="GZ75" i="27"/>
  <c r="HC75" i="27"/>
  <c r="HD75" i="27"/>
  <c r="HE75" i="27"/>
  <c r="HF75" i="27"/>
  <c r="M75" i="27"/>
  <c r="N75" i="27"/>
  <c r="R75" i="27"/>
  <c r="S75" i="27"/>
  <c r="T75" i="27"/>
  <c r="U75" i="27"/>
  <c r="HC61" i="27"/>
  <c r="GY61" i="27"/>
  <c r="GX61" i="27"/>
  <c r="GW61" i="27"/>
  <c r="GV61" i="27"/>
  <c r="GU61" i="27"/>
  <c r="GQ61" i="27"/>
  <c r="GP61" i="27"/>
  <c r="GO61" i="27"/>
  <c r="GN61" i="27"/>
  <c r="GM61" i="27"/>
  <c r="GI61" i="27"/>
  <c r="GH61" i="27"/>
  <c r="GG61" i="27"/>
  <c r="GF61" i="27"/>
  <c r="GE61" i="27"/>
  <c r="GA61" i="27"/>
  <c r="FZ61" i="27"/>
  <c r="FY61" i="27"/>
  <c r="FX61" i="27"/>
  <c r="FW61" i="27"/>
  <c r="FS61" i="27"/>
  <c r="FR61" i="27"/>
  <c r="FQ61" i="27"/>
  <c r="FP61" i="27"/>
  <c r="FO61" i="27"/>
  <c r="FK61" i="27"/>
  <c r="FJ61" i="27"/>
  <c r="FI61" i="27"/>
  <c r="FH61" i="27"/>
  <c r="FG61" i="27"/>
  <c r="FC61" i="27"/>
  <c r="FB61" i="27"/>
  <c r="FA61" i="27"/>
  <c r="EZ61" i="27"/>
  <c r="EY61" i="27"/>
  <c r="EX61" i="27"/>
  <c r="EU61" i="27"/>
  <c r="ET61" i="27"/>
  <c r="ES61" i="27"/>
  <c r="ER61" i="27"/>
  <c r="EQ61" i="27"/>
  <c r="EP61" i="27"/>
  <c r="EM61" i="27"/>
  <c r="EL61" i="27"/>
  <c r="EK61" i="27"/>
  <c r="EJ61" i="27"/>
  <c r="EI61" i="27"/>
  <c r="EH61" i="27"/>
  <c r="EE61" i="27"/>
  <c r="ED61" i="27"/>
  <c r="EC61" i="27"/>
  <c r="EB61" i="27"/>
  <c r="EA61" i="27"/>
  <c r="DZ61" i="27"/>
  <c r="DW61" i="27"/>
  <c r="DV61" i="27"/>
  <c r="DU61" i="27"/>
  <c r="DT61" i="27"/>
  <c r="DS61" i="27"/>
  <c r="DR61" i="27"/>
  <c r="DO61" i="27"/>
  <c r="DN61" i="27"/>
  <c r="DM61" i="27"/>
  <c r="DL61" i="27"/>
  <c r="DK61" i="27"/>
  <c r="DJ61" i="27"/>
  <c r="DG61" i="27"/>
  <c r="DF61" i="27"/>
  <c r="DE61" i="27"/>
  <c r="DD61" i="27"/>
  <c r="DC61" i="27"/>
  <c r="DB61" i="27"/>
  <c r="CY61" i="27"/>
  <c r="CX61" i="27"/>
  <c r="CW61" i="27"/>
  <c r="CV61" i="27"/>
  <c r="CU61" i="27"/>
  <c r="CT61" i="27"/>
  <c r="CQ61" i="27"/>
  <c r="CP61" i="27"/>
  <c r="CO61" i="27"/>
  <c r="CN61" i="27"/>
  <c r="CM61" i="27"/>
  <c r="CL61" i="27"/>
  <c r="CI61" i="27"/>
  <c r="CH61" i="27"/>
  <c r="CG61" i="27"/>
  <c r="CF61" i="27"/>
  <c r="CE61" i="27"/>
  <c r="CD61" i="27"/>
  <c r="CA61" i="27"/>
  <c r="BZ61" i="27"/>
  <c r="BY61" i="27"/>
  <c r="BX61" i="27"/>
  <c r="BW61" i="27"/>
  <c r="BV61" i="27"/>
  <c r="BS61" i="27"/>
  <c r="BR61" i="27"/>
  <c r="BQ61" i="27"/>
  <c r="BP61" i="27"/>
  <c r="BO61" i="27"/>
  <c r="BN61" i="27"/>
  <c r="BK61" i="27"/>
  <c r="BJ61" i="27"/>
  <c r="BI61" i="27"/>
  <c r="BH61" i="27"/>
  <c r="BG61" i="27"/>
  <c r="BF61" i="27"/>
  <c r="BC61" i="27"/>
  <c r="BB61" i="27"/>
  <c r="BA61" i="27"/>
  <c r="AZ61" i="27"/>
  <c r="AY61" i="27"/>
  <c r="AX61" i="27"/>
  <c r="AU61" i="27"/>
  <c r="AT61" i="27"/>
  <c r="AS61" i="27"/>
  <c r="AR61" i="27"/>
  <c r="AQ61" i="27"/>
  <c r="AP61" i="27"/>
  <c r="AM61" i="27"/>
  <c r="AL61" i="27"/>
  <c r="AK61" i="27"/>
  <c r="AJ61" i="27"/>
  <c r="AI61" i="27"/>
  <c r="AH61" i="27"/>
  <c r="AE61" i="27"/>
  <c r="AD61" i="27"/>
  <c r="AC61" i="27"/>
  <c r="AB61" i="27"/>
  <c r="AA61" i="27"/>
  <c r="Z61" i="27"/>
  <c r="W61" i="27"/>
  <c r="V61" i="27"/>
  <c r="U61" i="27"/>
  <c r="T61" i="27"/>
  <c r="S61" i="27"/>
  <c r="R61" i="27"/>
  <c r="O61" i="27"/>
  <c r="N61" i="27"/>
  <c r="M61" i="27"/>
  <c r="HL89" i="27"/>
  <c r="HK89" i="27"/>
  <c r="HJ89" i="27"/>
  <c r="HI89" i="27"/>
  <c r="HH89" i="27"/>
  <c r="HG89" i="27"/>
  <c r="HF89" i="27"/>
  <c r="HD89" i="27"/>
  <c r="HC89" i="27"/>
  <c r="HB89" i="27"/>
  <c r="HA89" i="27"/>
  <c r="GZ89" i="27"/>
  <c r="GY89" i="27"/>
  <c r="GX89" i="27"/>
  <c r="GV89" i="27"/>
  <c r="GU89" i="27"/>
  <c r="GT89" i="27"/>
  <c r="GS89" i="27"/>
  <c r="GR89" i="27"/>
  <c r="GQ89" i="27"/>
  <c r="GP89" i="27"/>
  <c r="GN89" i="27"/>
  <c r="GM89" i="27"/>
  <c r="GL89" i="27"/>
  <c r="GK89" i="27"/>
  <c r="GJ89" i="27"/>
  <c r="GI89" i="27"/>
  <c r="GH89" i="27"/>
  <c r="GF89" i="27"/>
  <c r="GD89" i="27"/>
  <c r="GC89" i="27"/>
  <c r="GB89" i="27"/>
  <c r="GA89" i="27"/>
  <c r="FZ89" i="27"/>
  <c r="FX89" i="27"/>
  <c r="FW89" i="27"/>
  <c r="FV89" i="27"/>
  <c r="FU89" i="27"/>
  <c r="FT89" i="27"/>
  <c r="FS89" i="27"/>
  <c r="FR89" i="27"/>
  <c r="FO89" i="27"/>
  <c r="FN89" i="27"/>
  <c r="FM89" i="27"/>
  <c r="FL89" i="27"/>
  <c r="FK89" i="27"/>
  <c r="FJ89" i="27"/>
  <c r="FH89" i="27"/>
  <c r="FG89" i="27"/>
  <c r="FF89" i="27"/>
  <c r="FE89" i="27"/>
  <c r="FD89" i="27"/>
  <c r="FC89" i="27"/>
  <c r="FB89" i="27"/>
  <c r="EZ89" i="27"/>
  <c r="EY89" i="27"/>
  <c r="EX89" i="27"/>
  <c r="EW89" i="27"/>
  <c r="EV89" i="27"/>
  <c r="EU89" i="27"/>
  <c r="ET89" i="27"/>
  <c r="ER89" i="27"/>
  <c r="EQ89" i="27"/>
  <c r="EP89" i="27"/>
  <c r="EO89" i="27"/>
  <c r="EN89" i="27"/>
  <c r="EM89" i="27"/>
  <c r="EL89" i="27"/>
  <c r="EJ89" i="27"/>
  <c r="EI89" i="27"/>
  <c r="EH89" i="27"/>
  <c r="EG89" i="27"/>
  <c r="EF89" i="27"/>
  <c r="EE89" i="27"/>
  <c r="ED89" i="27"/>
  <c r="EB89" i="27"/>
  <c r="EA89" i="27"/>
  <c r="DZ89" i="27"/>
  <c r="DY89" i="27"/>
  <c r="DX89" i="27"/>
  <c r="DW89" i="27"/>
  <c r="DV89" i="27"/>
  <c r="DT89" i="27"/>
  <c r="DR89" i="27"/>
  <c r="DQ89" i="27"/>
  <c r="DP89" i="27"/>
  <c r="DO89" i="27"/>
  <c r="DN89" i="27"/>
  <c r="DL89" i="27"/>
  <c r="DK89" i="27"/>
  <c r="DJ89" i="27"/>
  <c r="DI89" i="27"/>
  <c r="DH89" i="27"/>
  <c r="DG89" i="27"/>
  <c r="DF89" i="27"/>
  <c r="DC89" i="27"/>
  <c r="DB89" i="27"/>
  <c r="DA89" i="27"/>
  <c r="CZ89" i="27"/>
  <c r="CY89" i="27"/>
  <c r="CX89" i="27"/>
  <c r="CV89" i="27"/>
  <c r="CU89" i="27"/>
  <c r="CT89" i="27"/>
  <c r="CS89" i="27"/>
  <c r="CR89" i="27"/>
  <c r="CQ89" i="27"/>
  <c r="CP89" i="27"/>
  <c r="CN89" i="27"/>
  <c r="CM89" i="27"/>
  <c r="CL89" i="27"/>
  <c r="CK89" i="27"/>
  <c r="CJ89" i="27"/>
  <c r="CI89" i="27"/>
  <c r="CH89" i="27"/>
  <c r="CF89" i="27"/>
  <c r="CD89" i="27"/>
  <c r="CC89" i="27"/>
  <c r="CB89" i="27"/>
  <c r="CA89" i="27"/>
  <c r="BZ89" i="27"/>
  <c r="BX89" i="27"/>
  <c r="BV89" i="27"/>
  <c r="BU89" i="27"/>
  <c r="BT89" i="27"/>
  <c r="BS89" i="27"/>
  <c r="BR89" i="27"/>
  <c r="BP89" i="27"/>
  <c r="BO89" i="27"/>
  <c r="BN89" i="27"/>
  <c r="BM89" i="27"/>
  <c r="BL89" i="27"/>
  <c r="BK89" i="27"/>
  <c r="BJ89" i="27"/>
  <c r="BH89" i="27"/>
  <c r="BG89" i="27"/>
  <c r="BF89" i="27"/>
  <c r="BE89" i="27"/>
  <c r="BD89" i="27"/>
  <c r="BC89" i="27"/>
  <c r="BB89" i="27"/>
  <c r="AZ89" i="27"/>
  <c r="AY89" i="27"/>
  <c r="AX89" i="27"/>
  <c r="AW89" i="27"/>
  <c r="AV89" i="27"/>
  <c r="AU89" i="27"/>
  <c r="AT89" i="27"/>
  <c r="AP89" i="27"/>
  <c r="AO89" i="27"/>
  <c r="AN89" i="27"/>
  <c r="AM89" i="27"/>
  <c r="AL89" i="27"/>
  <c r="AJ89" i="27"/>
  <c r="AI89" i="27"/>
  <c r="AH89" i="27"/>
  <c r="AG89" i="27"/>
  <c r="AF89" i="27"/>
  <c r="AE89" i="27"/>
  <c r="AD89" i="27"/>
  <c r="AB89" i="27"/>
  <c r="AA89" i="27"/>
  <c r="Z89" i="27"/>
  <c r="Y89" i="27"/>
  <c r="X89" i="27"/>
  <c r="W89" i="27"/>
  <c r="V89" i="27"/>
  <c r="T89" i="27"/>
  <c r="S89" i="27"/>
  <c r="R89" i="27"/>
  <c r="Q89" i="27"/>
  <c r="P89" i="27"/>
  <c r="O89" i="27"/>
  <c r="N89" i="27"/>
  <c r="M89" i="27"/>
  <c r="HM89" i="27"/>
  <c r="HE89" i="27"/>
  <c r="GW89" i="27"/>
  <c r="GO89" i="27"/>
  <c r="GG89" i="27"/>
  <c r="GE89" i="27"/>
  <c r="FY89" i="27"/>
  <c r="FQ89" i="27"/>
  <c r="FP89" i="27"/>
  <c r="FI89" i="27"/>
  <c r="FA89" i="27"/>
  <c r="ES89" i="27"/>
  <c r="EK89" i="27"/>
  <c r="EC89" i="27"/>
  <c r="DU89" i="27"/>
  <c r="DS89" i="27"/>
  <c r="DM89" i="27"/>
  <c r="DE89" i="27"/>
  <c r="DD89" i="27"/>
  <c r="CW89" i="27"/>
  <c r="CO89" i="27"/>
  <c r="CG89" i="27"/>
  <c r="CE89" i="27"/>
  <c r="BY89" i="27"/>
  <c r="BW89" i="27"/>
  <c r="BQ89" i="27"/>
  <c r="BI89" i="27"/>
  <c r="BA89" i="27"/>
  <c r="AS89" i="27"/>
  <c r="AR89" i="27"/>
  <c r="AQ89" i="27"/>
  <c r="AK89" i="27"/>
  <c r="AC89" i="27"/>
  <c r="U89" i="27"/>
  <c r="N129" i="27" l="1"/>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AO129" i="27"/>
  <c r="AP129" i="27"/>
  <c r="AQ129" i="27"/>
  <c r="AR129" i="27"/>
  <c r="AS129" i="27"/>
  <c r="AT129" i="27"/>
  <c r="AU129" i="27"/>
  <c r="AV129" i="27"/>
  <c r="AW129" i="27"/>
  <c r="AX129" i="27"/>
  <c r="AY129" i="27"/>
  <c r="AZ129" i="27"/>
  <c r="BA129" i="27"/>
  <c r="BB129" i="27"/>
  <c r="BC129" i="27"/>
  <c r="BD129" i="27"/>
  <c r="BE129" i="27"/>
  <c r="BF129" i="27"/>
  <c r="BG129" i="27"/>
  <c r="BH129" i="27"/>
  <c r="BI129" i="27"/>
  <c r="BJ129" i="27"/>
  <c r="BK129" i="27"/>
  <c r="BL129" i="27"/>
  <c r="BM129" i="27"/>
  <c r="BN129" i="27"/>
  <c r="BO129" i="27"/>
  <c r="BP129" i="27"/>
  <c r="BQ129" i="27"/>
  <c r="BR129" i="27"/>
  <c r="BS129" i="27"/>
  <c r="BT129" i="27"/>
  <c r="BU129" i="27"/>
  <c r="BV129" i="27"/>
  <c r="BW129" i="27"/>
  <c r="BX129" i="27"/>
  <c r="BY129" i="27"/>
  <c r="BZ129" i="27"/>
  <c r="CA129" i="27"/>
  <c r="CB129" i="27"/>
  <c r="CC129" i="27"/>
  <c r="CD129" i="27"/>
  <c r="CE129" i="27"/>
  <c r="CF129" i="27"/>
  <c r="CG129" i="27"/>
  <c r="CH129" i="27"/>
  <c r="CI129" i="27"/>
  <c r="CJ129" i="27"/>
  <c r="CK129" i="27"/>
  <c r="CL129" i="27"/>
  <c r="CM129" i="27"/>
  <c r="CN129" i="27"/>
  <c r="CO129" i="27"/>
  <c r="CP129" i="27"/>
  <c r="CQ129" i="27"/>
  <c r="CR129" i="27"/>
  <c r="CS129" i="27"/>
  <c r="CT129" i="27"/>
  <c r="CU129" i="27"/>
  <c r="CV129" i="27"/>
  <c r="CW129" i="27"/>
  <c r="CX129" i="27"/>
  <c r="CY129" i="27"/>
  <c r="CZ129" i="27"/>
  <c r="DA129" i="27"/>
  <c r="DB129" i="27"/>
  <c r="DC129" i="27"/>
  <c r="DD129" i="27"/>
  <c r="DE129" i="27"/>
  <c r="DF129" i="27"/>
  <c r="DG129" i="27"/>
  <c r="DI129" i="27"/>
  <c r="DJ129" i="27"/>
  <c r="DK129" i="27"/>
  <c r="DL129" i="27"/>
  <c r="DM129" i="27"/>
  <c r="DN129" i="27"/>
  <c r="DO129" i="27"/>
  <c r="DP129" i="27"/>
  <c r="DQ129" i="27"/>
  <c r="DR129" i="27"/>
  <c r="DS129" i="27"/>
  <c r="DT129" i="27"/>
  <c r="DU129" i="27"/>
  <c r="DV129" i="27"/>
  <c r="DW129" i="27"/>
  <c r="DX129" i="27"/>
  <c r="DY129" i="27"/>
  <c r="DZ129" i="27"/>
  <c r="EA129" i="27"/>
  <c r="EB129" i="27"/>
  <c r="EC129" i="27"/>
  <c r="ED129" i="27"/>
  <c r="EE129" i="27"/>
  <c r="EF129" i="27"/>
  <c r="EG129" i="27"/>
  <c r="EH129" i="27"/>
  <c r="EI129" i="27"/>
  <c r="EJ129" i="27"/>
  <c r="EK129" i="27"/>
  <c r="EL129" i="27"/>
  <c r="EM129" i="27"/>
  <c r="EN129" i="27"/>
  <c r="EO129" i="27"/>
  <c r="EP129" i="27"/>
  <c r="EQ129" i="27"/>
  <c r="ER129" i="27"/>
  <c r="ES129" i="27"/>
  <c r="ET129" i="27"/>
  <c r="EU129" i="27"/>
  <c r="EV129" i="27"/>
  <c r="EW129" i="27"/>
  <c r="EX129" i="27"/>
  <c r="EY129" i="27"/>
  <c r="EZ129" i="27"/>
  <c r="FA129" i="27"/>
  <c r="FB129" i="27"/>
  <c r="FC129" i="27"/>
  <c r="FD129" i="27"/>
  <c r="FE129" i="27"/>
  <c r="FF129" i="27"/>
  <c r="FG129" i="27"/>
  <c r="FH129" i="27"/>
  <c r="FI129" i="27"/>
  <c r="FJ129" i="27"/>
  <c r="FK129" i="27"/>
  <c r="FL129" i="27"/>
  <c r="FM129" i="27"/>
  <c r="FN129" i="27"/>
  <c r="FO129" i="27"/>
  <c r="FP129" i="27"/>
  <c r="FQ129" i="27"/>
  <c r="FR129" i="27"/>
  <c r="FS129" i="27"/>
  <c r="FT129" i="27"/>
  <c r="FU129" i="27"/>
  <c r="FV129" i="27"/>
  <c r="FW129" i="27"/>
  <c r="FX129" i="27"/>
  <c r="FY129" i="27"/>
  <c r="FZ129" i="27"/>
  <c r="GA129" i="27"/>
  <c r="GB129" i="27"/>
  <c r="GC129" i="27"/>
  <c r="GD129" i="27"/>
  <c r="GE129" i="27"/>
  <c r="GF129" i="27"/>
  <c r="GG129" i="27"/>
  <c r="GH129" i="27"/>
  <c r="GI129" i="27"/>
  <c r="GJ129" i="27"/>
  <c r="GK129" i="27"/>
  <c r="GL129" i="27"/>
  <c r="GM129" i="27"/>
  <c r="GN129" i="27"/>
  <c r="GO129" i="27"/>
  <c r="GP129" i="27"/>
  <c r="GQ129" i="27"/>
  <c r="GR129" i="27"/>
  <c r="GS129" i="27"/>
  <c r="GT129" i="27"/>
  <c r="GU129" i="27"/>
  <c r="GV129" i="27"/>
  <c r="GW129" i="27"/>
  <c r="GX129" i="27"/>
  <c r="GY129" i="27"/>
  <c r="GZ129" i="27"/>
  <c r="HA129" i="27"/>
  <c r="HB129" i="27"/>
  <c r="HC129" i="27"/>
  <c r="HD129" i="27"/>
  <c r="HE129" i="27"/>
  <c r="HF129" i="27"/>
  <c r="HG129" i="27"/>
  <c r="HH129" i="27"/>
  <c r="HI129" i="27"/>
  <c r="HJ129" i="27"/>
  <c r="HK129" i="27"/>
  <c r="HL129" i="27"/>
  <c r="HM129" i="27"/>
  <c r="B2" i="25" l="1"/>
  <c r="B3" i="25"/>
  <c r="B4" i="25"/>
  <c r="B5" i="25"/>
  <c r="B6" i="25"/>
  <c r="B7" i="25"/>
  <c r="B8" i="25"/>
  <c r="B9" i="25"/>
  <c r="B10" i="25"/>
  <c r="B11" i="25"/>
  <c r="B12" i="25"/>
  <c r="B1" i="25"/>
  <c r="D18" i="25"/>
  <c r="D19" i="25"/>
  <c r="D17" i="25"/>
  <c r="D16" i="25"/>
  <c r="D15" i="25"/>
  <c r="A12" i="25"/>
  <c r="A11" i="25"/>
  <c r="A10" i="25"/>
  <c r="A9" i="25"/>
  <c r="A8" i="25"/>
  <c r="A7" i="25"/>
  <c r="A6" i="25"/>
  <c r="A5" i="25"/>
  <c r="A4" i="25"/>
  <c r="A3" i="25"/>
  <c r="A2" i="25"/>
  <c r="A1" i="25"/>
  <c r="Y61" i="22"/>
  <c r="M30" i="22"/>
  <c r="Z61" i="22"/>
  <c r="Y63" i="22"/>
  <c r="Y64" i="22" s="1"/>
  <c r="Y65" i="22"/>
  <c r="Y66" i="22" s="1"/>
  <c r="X65" i="22"/>
  <c r="X66" i="22" s="1"/>
  <c r="X63" i="22"/>
  <c r="X64" i="22" s="1"/>
  <c r="Y62" i="22"/>
  <c r="Y60" i="22"/>
  <c r="Y59" i="22"/>
  <c r="X62" i="22"/>
  <c r="X61" i="22"/>
  <c r="X60" i="22"/>
  <c r="X59" i="22"/>
  <c r="L22" i="20"/>
  <c r="M22" i="20" s="1"/>
  <c r="L34" i="20"/>
  <c r="M34" i="20" s="1"/>
  <c r="L33" i="20"/>
  <c r="M33" i="20" s="1"/>
  <c r="Q18" i="12" l="1"/>
  <c r="U16" i="4" l="1"/>
  <c r="N14" i="4"/>
  <c r="O14" i="4"/>
  <c r="P14" i="4"/>
  <c r="Q14" i="4"/>
  <c r="R14" i="4"/>
  <c r="S14" i="4"/>
  <c r="T14" i="4"/>
  <c r="U14" i="4"/>
  <c r="N15" i="4"/>
  <c r="O15" i="4"/>
  <c r="P15" i="4"/>
  <c r="Q15" i="4"/>
  <c r="R15" i="4"/>
  <c r="S15" i="4"/>
  <c r="T15" i="4"/>
  <c r="U15" i="4"/>
  <c r="N16" i="4"/>
  <c r="O16" i="4"/>
  <c r="P16" i="4"/>
  <c r="Q16" i="4"/>
  <c r="R16" i="4"/>
  <c r="S16" i="4"/>
  <c r="T16" i="4"/>
  <c r="O13" i="4"/>
  <c r="P13" i="4"/>
  <c r="Q13" i="4"/>
  <c r="R13" i="4"/>
  <c r="S13" i="4"/>
  <c r="T13" i="4"/>
  <c r="U13" i="4"/>
  <c r="N13" i="4"/>
  <c r="I19" i="4"/>
  <c r="J19" i="4"/>
  <c r="L18" i="20"/>
  <c r="M18" i="20" s="1"/>
  <c r="L21" i="20"/>
  <c r="M21" i="20" s="1"/>
  <c r="L20" i="20"/>
  <c r="M20" i="20" s="1"/>
  <c r="L19" i="20"/>
  <c r="M19" i="20" s="1"/>
  <c r="L17" i="20"/>
  <c r="M17" i="20" s="1"/>
  <c r="L16" i="20"/>
  <c r="M16" i="20" s="1"/>
  <c r="L15" i="20"/>
  <c r="M15" i="20" s="1"/>
  <c r="L14" i="20"/>
  <c r="M14" i="20" s="1"/>
  <c r="L13" i="20"/>
  <c r="M13" i="20" s="1"/>
  <c r="L12" i="20"/>
  <c r="M12" i="20" s="1"/>
  <c r="L11" i="20"/>
  <c r="M11" i="20" s="1"/>
  <c r="L10" i="20"/>
  <c r="M10" i="20" s="1"/>
  <c r="L9" i="20"/>
  <c r="M9" i="20" s="1"/>
  <c r="L8" i="20"/>
  <c r="M8" i="20" s="1"/>
  <c r="L7" i="20"/>
  <c r="M7" i="20" s="1"/>
  <c r="L6" i="20"/>
  <c r="M6" i="20" s="1"/>
  <c r="L5" i="20"/>
  <c r="M5" i="20" s="1"/>
  <c r="L4" i="20"/>
  <c r="M4" i="20" s="1"/>
  <c r="L3" i="20"/>
  <c r="M3" i="20" s="1"/>
  <c r="L2" i="20"/>
  <c r="M2" i="20" s="1"/>
  <c r="V15" i="4" l="1"/>
  <c r="V14" i="4"/>
  <c r="V13" i="4"/>
  <c r="V16" i="4"/>
  <c r="C18" i="12"/>
  <c r="I20" i="4"/>
  <c r="D19" i="4"/>
  <c r="T19" i="12" l="1"/>
  <c r="T18" i="12"/>
  <c r="S19" i="12"/>
  <c r="S18" i="12"/>
  <c r="R19" i="12"/>
  <c r="R18" i="12"/>
  <c r="Q19" i="12"/>
  <c r="P19" i="12"/>
  <c r="P18" i="12"/>
  <c r="M18" i="12"/>
  <c r="M19" i="12"/>
  <c r="L19" i="12"/>
  <c r="L18" i="12"/>
  <c r="K19" i="12"/>
  <c r="K18" i="12"/>
  <c r="J19" i="12"/>
  <c r="J18" i="12"/>
  <c r="I19" i="12"/>
  <c r="I18" i="12"/>
  <c r="H19" i="12"/>
  <c r="H18" i="12"/>
  <c r="G19" i="12"/>
  <c r="G18" i="12"/>
  <c r="F19" i="12"/>
  <c r="F18" i="12"/>
  <c r="E19" i="12"/>
  <c r="E18" i="12"/>
  <c r="C19" i="12"/>
  <c r="D19" i="12"/>
  <c r="D18" i="12"/>
  <c r="G19" i="4"/>
  <c r="F20" i="4"/>
  <c r="F19" i="4"/>
  <c r="G20" i="4"/>
  <c r="E20" i="4"/>
  <c r="D20" i="4"/>
  <c r="C20" i="4"/>
  <c r="E19" i="4"/>
  <c r="C19" i="4"/>
  <c r="AJ52" i="4" l="1"/>
  <c r="AJ53" i="4" s="1"/>
  <c r="AI52" i="4"/>
  <c r="AI53" i="4" s="1"/>
  <c r="AH52" i="4"/>
  <c r="AH53" i="4" s="1"/>
  <c r="AG52" i="4"/>
  <c r="AG53" i="4" s="1"/>
  <c r="AF52" i="4"/>
  <c r="AF53" i="4" s="1"/>
  <c r="AE52" i="4"/>
  <c r="AE53" i="4" s="1"/>
  <c r="C31" i="4" l="1"/>
  <c r="D31" i="4"/>
  <c r="E31" i="4"/>
  <c r="F31" i="4"/>
  <c r="G31" i="4"/>
  <c r="B31" i="4"/>
  <c r="T23" i="12" l="1"/>
  <c r="S23" i="12"/>
  <c r="R23" i="12"/>
  <c r="Q23" i="12"/>
  <c r="P23" i="12"/>
  <c r="M23" i="12"/>
  <c r="L23" i="12"/>
  <c r="K23" i="12"/>
  <c r="J23" i="12"/>
  <c r="I23" i="12"/>
  <c r="H23" i="12"/>
  <c r="G23" i="12"/>
  <c r="F23" i="12"/>
  <c r="E23" i="12"/>
  <c r="D23" i="12"/>
  <c r="C23" i="12"/>
  <c r="E5" i="1" l="1"/>
  <c r="E6" i="1"/>
  <c r="E3" i="1"/>
  <c r="E4" i="1"/>
  <c r="E2" i="1"/>
  <c r="E16" i="1"/>
  <c r="E15" i="1"/>
  <c r="E11" i="1"/>
  <c r="E13" i="1"/>
  <c r="E8" i="1"/>
  <c r="E12" i="1"/>
  <c r="E7" i="1"/>
  <c r="E14" i="1"/>
  <c r="E9" i="1"/>
  <c r="E10" i="1"/>
</calcChain>
</file>

<file path=xl/sharedStrings.xml><?xml version="1.0" encoding="utf-8"?>
<sst xmlns="http://schemas.openxmlformats.org/spreadsheetml/2006/main" count="11844" uniqueCount="2895">
  <si>
    <t>Fot Tillamook Only</t>
  </si>
  <si>
    <t>Table 1. Overview of 14 cheddar samples on age, bitterness, and bitterness grouping</t>
  </si>
  <si>
    <t>Table 1. Overview of 14 Cheddar samples on age, bitterness, and bitterness grouping</t>
  </si>
  <si>
    <t>Age</t>
  </si>
  <si>
    <t>Mean bitterness value</t>
  </si>
  <si>
    <t>NCSU Sample ID</t>
  </si>
  <si>
    <t>OSU Sample ID</t>
  </si>
  <si>
    <t>Daily Lot#</t>
  </si>
  <si>
    <t>Pallet Number</t>
  </si>
  <si>
    <t>Batch Date</t>
  </si>
  <si>
    <t>Sampled Date</t>
  </si>
  <si>
    <t>Bitterness Score (Tillamook)</t>
  </si>
  <si>
    <t>Bitterness Score  (NCSU)</t>
  </si>
  <si>
    <r>
      <t>Bitter Grouping</t>
    </r>
    <r>
      <rPr>
        <b/>
        <vertAlign val="superscript"/>
        <sz val="12"/>
        <color rgb="FFFF0000"/>
        <rFont val="Times New Roman"/>
        <family val="1"/>
      </rPr>
      <t>4</t>
    </r>
  </si>
  <si>
    <r>
      <t xml:space="preserve"> (years)</t>
    </r>
    <r>
      <rPr>
        <b/>
        <vertAlign val="superscript"/>
        <sz val="12"/>
        <color rgb="FFFF0000"/>
        <rFont val="Times New Roman"/>
        <family val="1"/>
      </rPr>
      <t>1</t>
    </r>
  </si>
  <si>
    <r>
      <t>(0-4 Scale)</t>
    </r>
    <r>
      <rPr>
        <b/>
        <vertAlign val="superscript"/>
        <sz val="12"/>
        <color rgb="FFFF0000"/>
        <rFont val="Times New Roman"/>
        <family val="1"/>
      </rPr>
      <t>2</t>
    </r>
  </si>
  <si>
    <r>
      <t>(0-15 scale)</t>
    </r>
    <r>
      <rPr>
        <b/>
        <vertAlign val="superscript"/>
        <sz val="12"/>
        <color rgb="FFFF0000"/>
        <rFont val="Times New Roman"/>
        <family val="1"/>
      </rPr>
      <t>3</t>
    </r>
  </si>
  <si>
    <t>T_0.2a</t>
  </si>
  <si>
    <t>Threshold</t>
  </si>
  <si>
    <t>20210527CM00002_24</t>
  </si>
  <si>
    <t>T_0.2b</t>
  </si>
  <si>
    <t>ND</t>
  </si>
  <si>
    <t>20210608CM00001_12</t>
  </si>
  <si>
    <t>T_0.2c</t>
  </si>
  <si>
    <t>20210609CM00001_25</t>
  </si>
  <si>
    <t>T_0.2d</t>
  </si>
  <si>
    <t>20210622CM00001_18</t>
  </si>
  <si>
    <t>L_3.3</t>
  </si>
  <si>
    <t>Low</t>
  </si>
  <si>
    <t>POR993246054CON001_54</t>
  </si>
  <si>
    <t>L_2.9</t>
  </si>
  <si>
    <t>POR1050050042CON_45</t>
  </si>
  <si>
    <t>L_6.0</t>
  </si>
  <si>
    <t>POR606584030CON_30</t>
  </si>
  <si>
    <t>M_7.3</t>
  </si>
  <si>
    <t>Moderate</t>
  </si>
  <si>
    <t>POR436416005CON_5</t>
  </si>
  <si>
    <t>M_6.2</t>
  </si>
  <si>
    <t>POR571573035CON_33</t>
  </si>
  <si>
    <t>M_5.6</t>
  </si>
  <si>
    <t>POR666169021CON_22</t>
  </si>
  <si>
    <t>M_7.2</t>
  </si>
  <si>
    <t>POR446776018CON_18</t>
  </si>
  <si>
    <t>M_8.7</t>
  </si>
  <si>
    <t>POR255493061_21</t>
  </si>
  <si>
    <t>3.75/4.0</t>
  </si>
  <si>
    <t>M_5.7</t>
  </si>
  <si>
    <t>POR662221055CON_57</t>
  </si>
  <si>
    <t>E_8.7</t>
  </si>
  <si>
    <t>Extreme</t>
  </si>
  <si>
    <t>POR255494015_15</t>
  </si>
  <si>
    <r>
      <rPr>
        <vertAlign val="superscript"/>
        <sz val="12"/>
        <color rgb="FFFF0000"/>
        <rFont val="Times New Roman"/>
        <family val="1"/>
      </rPr>
      <t>1</t>
    </r>
    <r>
      <rPr>
        <sz val="12"/>
        <color rgb="FFFF0000"/>
        <rFont val="Times New Roman"/>
        <family val="1"/>
      </rPr>
      <t xml:space="preserve"> Cheese age in years from production date to sampling date.</t>
    </r>
  </si>
  <si>
    <r>
      <rPr>
        <vertAlign val="superscript"/>
        <sz val="12"/>
        <color rgb="FFFF0000"/>
        <rFont val="Times New Roman"/>
        <family val="1"/>
      </rPr>
      <t xml:space="preserve">2 </t>
    </r>
    <r>
      <rPr>
        <sz val="12"/>
        <color rgb="FFFF0000"/>
        <rFont val="Times New Roman"/>
        <family val="1"/>
      </rPr>
      <t>Internal Tillamook grade scale</t>
    </r>
  </si>
  <si>
    <r>
      <rPr>
        <vertAlign val="superscript"/>
        <sz val="12"/>
        <color rgb="FFFF0000"/>
        <rFont val="Times New Roman"/>
        <family val="1"/>
      </rPr>
      <t xml:space="preserve">3 </t>
    </r>
    <r>
      <rPr>
        <sz val="12"/>
        <color rgb="FFFF0000"/>
        <rFont val="Times New Roman"/>
        <family val="1"/>
      </rPr>
      <t>Cheese flavors were scored on a 0 to 15-point universal intensity scale (Spectrum method, Meilgaard et al., 1999).  Most cheese flavors fall between 0 and 5. ND – not detected.</t>
    </r>
  </si>
  <si>
    <r>
      <rPr>
        <vertAlign val="superscript"/>
        <sz val="12"/>
        <color rgb="FFFF0000"/>
        <rFont val="Times New Roman"/>
        <family val="1"/>
      </rPr>
      <t>4</t>
    </r>
    <r>
      <rPr>
        <sz val="12"/>
        <color rgb="FFFF0000"/>
        <rFont val="Times New Roman"/>
        <family val="1"/>
      </rPr>
      <t xml:space="preserve"> Bitterness grouping criteria: 0.5-1.0 = threshold, &gt;1-2.0 - low, &gt;2-3 - moderate, &gt;3 extreme.</t>
    </r>
  </si>
  <si>
    <t>Table 2. Compositional results of cheddar samples</t>
  </si>
  <si>
    <t xml:space="preserve">Sample ID </t>
  </si>
  <si>
    <r>
      <t>pH</t>
    </r>
    <r>
      <rPr>
        <vertAlign val="superscript"/>
        <sz val="12"/>
        <color theme="1"/>
        <rFont val="Times New Roman"/>
        <family val="1"/>
      </rPr>
      <t>1</t>
    </r>
  </si>
  <si>
    <t>%, w/w</t>
  </si>
  <si>
    <t>Table from Cornell</t>
  </si>
  <si>
    <r>
      <t>Moisture</t>
    </r>
    <r>
      <rPr>
        <vertAlign val="superscript"/>
        <sz val="12"/>
        <color theme="1"/>
        <rFont val="Times New Roman"/>
        <family val="1"/>
      </rPr>
      <t>2</t>
    </r>
  </si>
  <si>
    <r>
      <t>Salt</t>
    </r>
    <r>
      <rPr>
        <vertAlign val="superscript"/>
        <sz val="12"/>
        <color theme="1"/>
        <rFont val="Times New Roman"/>
        <family val="1"/>
      </rPr>
      <t>3</t>
    </r>
  </si>
  <si>
    <r>
      <t>Fat</t>
    </r>
    <r>
      <rPr>
        <vertAlign val="superscript"/>
        <sz val="12"/>
        <color theme="1"/>
        <rFont val="Times New Roman"/>
        <family val="1"/>
      </rPr>
      <t>4</t>
    </r>
  </si>
  <si>
    <r>
      <t>FDB</t>
    </r>
    <r>
      <rPr>
        <vertAlign val="superscript"/>
        <sz val="12"/>
        <color theme="1"/>
        <rFont val="Times New Roman"/>
        <family val="1"/>
      </rPr>
      <t>5</t>
    </r>
  </si>
  <si>
    <r>
      <t>Protein</t>
    </r>
    <r>
      <rPr>
        <vertAlign val="superscript"/>
        <sz val="12"/>
        <color theme="1"/>
        <rFont val="Times New Roman"/>
        <family val="1"/>
      </rPr>
      <t>6</t>
    </r>
  </si>
  <si>
    <t>moisture</t>
  </si>
  <si>
    <t>salt</t>
  </si>
  <si>
    <t>pH at 25 C</t>
  </si>
  <si>
    <t>fat</t>
  </si>
  <si>
    <t>protein</t>
  </si>
  <si>
    <t>FDB</t>
  </si>
  <si>
    <t>salt in moisture</t>
  </si>
  <si>
    <t>PDB</t>
  </si>
  <si>
    <t>OSU #1</t>
  </si>
  <si>
    <t>20210527CM00002 24</t>
  </si>
  <si>
    <t>OSU #2</t>
  </si>
  <si>
    <t>20210608CM00001 12</t>
  </si>
  <si>
    <t>OSU #3</t>
  </si>
  <si>
    <t>20210609CM00001 25</t>
  </si>
  <si>
    <t>OSU #4</t>
  </si>
  <si>
    <t>20210622CM00001 18</t>
  </si>
  <si>
    <t>OSU #10</t>
  </si>
  <si>
    <t>POR993246054CON001 54</t>
  </si>
  <si>
    <t>OSU #8</t>
  </si>
  <si>
    <t>POR1050050042CON 45</t>
  </si>
  <si>
    <t>OSU #12</t>
  </si>
  <si>
    <t>POR606584030CON 30</t>
  </si>
  <si>
    <t>OSU #7</t>
  </si>
  <si>
    <t>POR436416005CON 5</t>
  </si>
  <si>
    <t>OSU #9</t>
  </si>
  <si>
    <t>POR571573035CON 33</t>
  </si>
  <si>
    <t>OSU #6</t>
  </si>
  <si>
    <t>POR666169021CON 22</t>
  </si>
  <si>
    <t>OSU #11</t>
  </si>
  <si>
    <t>POR446776018CON 18</t>
  </si>
  <si>
    <t>OSU #13</t>
  </si>
  <si>
    <t>POR255493061 21</t>
  </si>
  <si>
    <t>OSU #5</t>
  </si>
  <si>
    <t>POR662221055CON 57</t>
  </si>
  <si>
    <t>OSU #14</t>
  </si>
  <si>
    <t>POR255494015 15</t>
  </si>
  <si>
    <t>mean</t>
  </si>
  <si>
    <t>min</t>
  </si>
  <si>
    <r>
      <rPr>
        <vertAlign val="superscript"/>
        <sz val="12"/>
        <color theme="1"/>
        <rFont val="Times New Roman"/>
        <family val="1"/>
      </rPr>
      <t>3</t>
    </r>
    <r>
      <rPr>
        <sz val="12"/>
        <color theme="1"/>
        <rFont val="Times New Roman"/>
        <family val="1"/>
      </rPr>
      <t>Duplicate analysis by Volhard method (Hooi, 2004)</t>
    </r>
  </si>
  <si>
    <t>max</t>
  </si>
  <si>
    <r>
      <rPr>
        <vertAlign val="superscript"/>
        <sz val="12"/>
        <color theme="1"/>
        <rFont val="Times New Roman"/>
        <family val="1"/>
      </rPr>
      <t>4</t>
    </r>
    <r>
      <rPr>
        <sz val="12"/>
        <color theme="1"/>
        <rFont val="Times New Roman"/>
        <family val="1"/>
      </rPr>
      <t>Duplicate analysis by Mojonnier method (Barbano 1988)</t>
    </r>
  </si>
  <si>
    <r>
      <rPr>
        <vertAlign val="superscript"/>
        <sz val="12"/>
        <color theme="1"/>
        <rFont val="Times New Roman"/>
        <family val="1"/>
      </rPr>
      <t>5</t>
    </r>
    <r>
      <rPr>
        <sz val="12"/>
        <color theme="1"/>
        <rFont val="Times New Roman"/>
        <family val="1"/>
      </rPr>
      <t>Fat dry basis, duplicate analysis by Mojonnier method (Barbano 1988)</t>
    </r>
  </si>
  <si>
    <r>
      <rPr>
        <vertAlign val="superscript"/>
        <sz val="12"/>
        <color theme="1"/>
        <rFont val="Times New Roman"/>
        <family val="1"/>
      </rPr>
      <t>6</t>
    </r>
    <r>
      <rPr>
        <sz val="12"/>
        <color theme="1"/>
        <rFont val="Times New Roman"/>
        <family val="1"/>
      </rPr>
      <t>Triplicate analysis by Kjeldahl method (Barbano 1990)</t>
    </r>
  </si>
  <si>
    <t>Sample ID</t>
  </si>
  <si>
    <t>Moisture</t>
  </si>
  <si>
    <t>Fat</t>
  </si>
  <si>
    <t xml:space="preserve">pH </t>
  </si>
  <si>
    <t>Protein</t>
  </si>
  <si>
    <t xml:space="preserve">Salt </t>
  </si>
  <si>
    <t>Recipe Range:</t>
  </si>
  <si>
    <t xml:space="preserve">34.0% - 37.5% </t>
  </si>
  <si>
    <t>34.25% - 36.25%</t>
  </si>
  <si>
    <t>5.00-5.45</t>
  </si>
  <si>
    <t>no target</t>
  </si>
  <si>
    <t>1.48-2.00</t>
  </si>
  <si>
    <t>Recipe Target:</t>
  </si>
  <si>
    <t>-</t>
  </si>
  <si>
    <t>St. Dev</t>
  </si>
  <si>
    <t>Table 2. Compositional results of cheddar samples For Tillamook Only</t>
  </si>
  <si>
    <t>Bitterness Score</t>
  </si>
  <si>
    <t xml:space="preserve">  (0-15)</t>
  </si>
  <si>
    <t>Salt in moisture</t>
  </si>
  <si>
    <t>Abs. Diff.</t>
  </si>
  <si>
    <t>% w/w</t>
  </si>
  <si>
    <t>mean.</t>
  </si>
  <si>
    <r>
      <rPr>
        <vertAlign val="superscript"/>
        <sz val="12"/>
        <color theme="1"/>
        <rFont val="Times New Roman"/>
        <family val="1"/>
      </rPr>
      <t>1</t>
    </r>
    <r>
      <rPr>
        <sz val="12"/>
        <color theme="1"/>
        <rFont val="Times New Roman"/>
        <family val="1"/>
      </rPr>
      <t>Duplicate analysi, pH at 25°C</t>
    </r>
  </si>
  <si>
    <t>min.</t>
  </si>
  <si>
    <r>
      <rPr>
        <vertAlign val="superscript"/>
        <sz val="12"/>
        <color theme="1"/>
        <rFont val="Times New Roman"/>
        <family val="1"/>
      </rPr>
      <t>2</t>
    </r>
    <r>
      <rPr>
        <sz val="12"/>
        <color theme="1"/>
        <rFont val="Times New Roman"/>
        <family val="1"/>
      </rPr>
      <t>Triplicate analysis by forced air oven method, (Hooi, 2004)</t>
    </r>
  </si>
  <si>
    <t>max.</t>
  </si>
  <si>
    <t>St. Dev.</t>
  </si>
  <si>
    <t>% RSD</t>
  </si>
  <si>
    <t>Recipe range:</t>
  </si>
  <si>
    <t>52.0% - 57.0%</t>
  </si>
  <si>
    <t>Recipe target:</t>
  </si>
  <si>
    <r>
      <rPr>
        <vertAlign val="superscript"/>
        <sz val="12"/>
        <color theme="1"/>
        <rFont val="Times New Roman"/>
        <family val="1"/>
      </rPr>
      <t>1</t>
    </r>
    <r>
      <rPr>
        <sz val="12"/>
        <color theme="1"/>
        <rFont val="Times New Roman"/>
        <family val="1"/>
      </rPr>
      <t xml:space="preserve">pH at 25°C, </t>
    </r>
    <r>
      <rPr>
        <vertAlign val="superscript"/>
        <sz val="12"/>
        <color theme="1"/>
        <rFont val="Times New Roman"/>
        <family val="1"/>
      </rPr>
      <t>2</t>
    </r>
    <r>
      <rPr>
        <sz val="12"/>
        <color theme="1"/>
        <rFont val="Times New Roman"/>
        <family val="1"/>
      </rPr>
      <t xml:space="preserve">Forced air oven method, </t>
    </r>
    <r>
      <rPr>
        <vertAlign val="superscript"/>
        <sz val="12"/>
        <color theme="1"/>
        <rFont val="Times New Roman"/>
        <family val="1"/>
      </rPr>
      <t>3</t>
    </r>
    <r>
      <rPr>
        <sz val="12"/>
        <color theme="1"/>
        <rFont val="Times New Roman"/>
        <family val="1"/>
      </rPr>
      <t xml:space="preserve">Volhard method, </t>
    </r>
    <r>
      <rPr>
        <vertAlign val="superscript"/>
        <sz val="12"/>
        <color theme="1"/>
        <rFont val="Times New Roman"/>
        <family val="1"/>
      </rPr>
      <t>4</t>
    </r>
    <r>
      <rPr>
        <sz val="12"/>
        <color theme="1"/>
        <rFont val="Times New Roman"/>
        <family val="1"/>
      </rPr>
      <t xml:space="preserve">Mojonnier method, </t>
    </r>
    <r>
      <rPr>
        <vertAlign val="superscript"/>
        <sz val="12"/>
        <color theme="1"/>
        <rFont val="Times New Roman"/>
        <family val="1"/>
      </rPr>
      <t>5</t>
    </r>
    <r>
      <rPr>
        <sz val="12"/>
        <color theme="1"/>
        <rFont val="Times New Roman"/>
        <family val="1"/>
      </rPr>
      <t xml:space="preserve">Fat dry basis, </t>
    </r>
    <r>
      <rPr>
        <vertAlign val="superscript"/>
        <sz val="12"/>
        <color theme="1"/>
        <rFont val="Times New Roman"/>
        <family val="1"/>
      </rPr>
      <t>6</t>
    </r>
    <r>
      <rPr>
        <sz val="12"/>
        <color theme="1"/>
        <rFont val="Times New Roman"/>
        <family val="1"/>
      </rPr>
      <t>Kjeldahl method</t>
    </r>
  </si>
  <si>
    <t>Results in red are outside of the reciepe range for that parameter</t>
  </si>
  <si>
    <t>Dark green highlight inidcates results are closer to experimental mean</t>
  </si>
  <si>
    <t>Yellow highlight inidcates results are farther from experimental mean</t>
  </si>
  <si>
    <t>pH, Moisture, and Salt are most important parameters</t>
  </si>
  <si>
    <t>Table 3. Descriptive sensory analysis, secondary flavor attributes</t>
  </si>
  <si>
    <t>Table 4. Descriptive sensory analysis, primary flavor attributes</t>
  </si>
  <si>
    <t>NCSU ID</t>
  </si>
  <si>
    <t>Cooked</t>
  </si>
  <si>
    <t>Caramel</t>
  </si>
  <si>
    <t>Whey</t>
  </si>
  <si>
    <t>Diacetyl</t>
  </si>
  <si>
    <t>Milkfat</t>
  </si>
  <si>
    <t>Fruity</t>
  </si>
  <si>
    <t>Sulfur</t>
  </si>
  <si>
    <t>Brothy</t>
  </si>
  <si>
    <t>Nutty</t>
  </si>
  <si>
    <t>Catty</t>
  </si>
  <si>
    <t>Cowy barny</t>
  </si>
  <si>
    <t>Sour</t>
  </si>
  <si>
    <t>Bitter</t>
  </si>
  <si>
    <t>Salty</t>
  </si>
  <si>
    <t>Sweet</t>
  </si>
  <si>
    <t>Umami</t>
  </si>
  <si>
    <t>LSD</t>
  </si>
  <si>
    <t xml:space="preserve">Analysis performed by Sensory Service Center at NCSU, Dr. Maryanne Drake. Cheese flavors were scored on a 0 to 15-point universal intensity scale (Spectrum method, Meilgaard et al., 1999). ND – not detected. Flavors not listed were not detected in cheeses.  Most cheese flavors fall between 0 and 5. </t>
  </si>
  <si>
    <t>`</t>
  </si>
  <si>
    <t>age</t>
  </si>
  <si>
    <t>Table 4. Desctriptive Sensory Analysis, Secondary Flavor Attributes</t>
  </si>
  <si>
    <t>Table 3. Desctriptive Sensory Analysis, Primary Flavor Attributes</t>
  </si>
  <si>
    <t>Sample Name</t>
  </si>
  <si>
    <t>Cowy Barny</t>
  </si>
  <si>
    <t>Analysis preformed by Sensory Service Center at NCSU, Dr. Maryanne Drake</t>
  </si>
  <si>
    <t xml:space="preserve">Cheese flavors were scored on a 0 to 15-point universal intensity scale (Spectrum method, Meilgaard et al., 1999). </t>
  </si>
  <si>
    <t>ND – not detected.</t>
  </si>
  <si>
    <t>LSD- least significant difference (p&lt;0.05).</t>
  </si>
  <si>
    <t xml:space="preserve">Flavors not listed were not detected in cheeses.  Most cheese flavors fall between 0 and 5. </t>
  </si>
  <si>
    <t>Table 2. Compositional Results of Cheddar Samples</t>
  </si>
  <si>
    <t xml:space="preserve">OSU Sample ID </t>
  </si>
  <si>
    <r>
      <t>pH</t>
    </r>
    <r>
      <rPr>
        <vertAlign val="superscript"/>
        <sz val="11"/>
        <color theme="1"/>
        <rFont val="Arial"/>
        <family val="2"/>
      </rPr>
      <t>1</t>
    </r>
  </si>
  <si>
    <r>
      <t>pH</t>
    </r>
    <r>
      <rPr>
        <vertAlign val="superscript"/>
        <sz val="11"/>
        <color theme="1"/>
        <rFont val="Calibri"/>
        <family val="2"/>
        <scheme val="minor"/>
      </rPr>
      <t>2,3</t>
    </r>
  </si>
  <si>
    <r>
      <t>Moisture</t>
    </r>
    <r>
      <rPr>
        <vertAlign val="superscript"/>
        <sz val="11"/>
        <color theme="1"/>
        <rFont val="Arial"/>
        <family val="2"/>
      </rPr>
      <t>1</t>
    </r>
  </si>
  <si>
    <r>
      <t>Moisture</t>
    </r>
    <r>
      <rPr>
        <vertAlign val="superscript"/>
        <sz val="11"/>
        <color theme="1"/>
        <rFont val="Arial"/>
        <family val="2"/>
      </rPr>
      <t>2,4</t>
    </r>
  </si>
  <si>
    <r>
      <t>Salt</t>
    </r>
    <r>
      <rPr>
        <vertAlign val="superscript"/>
        <sz val="11"/>
        <color theme="1"/>
        <rFont val="Arial"/>
        <family val="2"/>
      </rPr>
      <t>1</t>
    </r>
  </si>
  <si>
    <r>
      <t>Salt</t>
    </r>
    <r>
      <rPr>
        <vertAlign val="superscript"/>
        <sz val="11"/>
        <color theme="1"/>
        <rFont val="Arial"/>
        <family val="2"/>
      </rPr>
      <t>2,5</t>
    </r>
  </si>
  <si>
    <r>
      <t>Fat</t>
    </r>
    <r>
      <rPr>
        <vertAlign val="superscript"/>
        <sz val="11"/>
        <color theme="1"/>
        <rFont val="Arial"/>
        <family val="2"/>
      </rPr>
      <t>1</t>
    </r>
  </si>
  <si>
    <r>
      <t>Fat</t>
    </r>
    <r>
      <rPr>
        <vertAlign val="superscript"/>
        <sz val="11"/>
        <color theme="1"/>
        <rFont val="Arial"/>
        <family val="2"/>
      </rPr>
      <t>2,6</t>
    </r>
  </si>
  <si>
    <r>
      <t>FDB</t>
    </r>
    <r>
      <rPr>
        <vertAlign val="superscript"/>
        <sz val="11"/>
        <color theme="1"/>
        <rFont val="Arial"/>
        <family val="2"/>
      </rPr>
      <t>1</t>
    </r>
  </si>
  <si>
    <r>
      <t>FDB</t>
    </r>
    <r>
      <rPr>
        <vertAlign val="superscript"/>
        <sz val="11"/>
        <color theme="1"/>
        <rFont val="Arial"/>
        <family val="2"/>
      </rPr>
      <t>2,6</t>
    </r>
  </si>
  <si>
    <r>
      <t>Protein</t>
    </r>
    <r>
      <rPr>
        <vertAlign val="superscript"/>
        <sz val="11"/>
        <color theme="1"/>
        <rFont val="Arial"/>
        <family val="2"/>
      </rPr>
      <t>1</t>
    </r>
  </si>
  <si>
    <r>
      <t>Protein</t>
    </r>
    <r>
      <rPr>
        <vertAlign val="superscript"/>
        <sz val="11"/>
        <color theme="1"/>
        <rFont val="Arial"/>
        <family val="2"/>
      </rPr>
      <t xml:space="preserve">2,7 </t>
    </r>
  </si>
  <si>
    <t>(%)</t>
  </si>
  <si>
    <t>1.48-200</t>
  </si>
  <si>
    <t>s.d</t>
  </si>
  <si>
    <r>
      <rPr>
        <vertAlign val="superscript"/>
        <sz val="11"/>
        <color theme="1"/>
        <rFont val="Arial"/>
        <family val="2"/>
      </rPr>
      <t>1</t>
    </r>
    <r>
      <rPr>
        <sz val="11"/>
        <color theme="1"/>
        <rFont val="Arial"/>
        <family val="2"/>
      </rPr>
      <t xml:space="preserve">Results from Tillamook's LIMS, </t>
    </r>
    <r>
      <rPr>
        <vertAlign val="superscript"/>
        <sz val="11"/>
        <color theme="1"/>
        <rFont val="Arial"/>
        <family val="2"/>
      </rPr>
      <t>2</t>
    </r>
    <r>
      <rPr>
        <sz val="11"/>
        <color theme="1"/>
        <rFont val="Arial"/>
        <family val="2"/>
      </rPr>
      <t xml:space="preserve">results provided by Cornell University, </t>
    </r>
    <r>
      <rPr>
        <vertAlign val="superscript"/>
        <sz val="11"/>
        <color theme="1"/>
        <rFont val="Arial"/>
        <family val="2"/>
      </rPr>
      <t>3</t>
    </r>
    <r>
      <rPr>
        <sz val="11"/>
        <color theme="1"/>
        <rFont val="Arial"/>
        <family val="2"/>
      </rPr>
      <t xml:space="preserve">pH at 25°C, </t>
    </r>
    <r>
      <rPr>
        <vertAlign val="superscript"/>
        <sz val="11"/>
        <color theme="1"/>
        <rFont val="Arial"/>
        <family val="2"/>
      </rPr>
      <t>4</t>
    </r>
    <r>
      <rPr>
        <sz val="11"/>
        <color theme="1"/>
        <rFont val="Arial"/>
        <family val="2"/>
      </rPr>
      <t xml:space="preserve">forced air oven method, </t>
    </r>
    <r>
      <rPr>
        <vertAlign val="superscript"/>
        <sz val="11"/>
        <color theme="1"/>
        <rFont val="Arial"/>
        <family val="2"/>
      </rPr>
      <t>5</t>
    </r>
    <r>
      <rPr>
        <sz val="11"/>
        <color theme="1"/>
        <rFont val="Arial"/>
        <family val="2"/>
      </rPr>
      <t xml:space="preserve">Volhard method, </t>
    </r>
    <r>
      <rPr>
        <vertAlign val="superscript"/>
        <sz val="11"/>
        <color theme="1"/>
        <rFont val="Arial"/>
        <family val="2"/>
      </rPr>
      <t>6</t>
    </r>
    <r>
      <rPr>
        <sz val="11"/>
        <color theme="1"/>
        <rFont val="Arial"/>
        <family val="2"/>
      </rPr>
      <t xml:space="preserve">Mojonnier method, </t>
    </r>
    <r>
      <rPr>
        <vertAlign val="superscript"/>
        <sz val="11"/>
        <color theme="1"/>
        <rFont val="Arial"/>
        <family val="2"/>
      </rPr>
      <t>7</t>
    </r>
    <r>
      <rPr>
        <sz val="11"/>
        <color theme="1"/>
        <rFont val="Arial"/>
        <family val="2"/>
      </rPr>
      <t>Kjeldahl method</t>
    </r>
  </si>
  <si>
    <t>Bitter (Tillamook)</t>
  </si>
  <si>
    <t>20210527CM00002</t>
  </si>
  <si>
    <t>20210609CM00001</t>
  </si>
  <si>
    <t>20210608CM00001</t>
  </si>
  <si>
    <t>20210622CM00001</t>
  </si>
  <si>
    <t>20210621CM00001</t>
  </si>
  <si>
    <t xml:space="preserve">Microbial sample had lost vacuum and started growing mold. Sample was discarded </t>
  </si>
  <si>
    <t>POR1050050042CON</t>
  </si>
  <si>
    <t>POR993246054CON001</t>
  </si>
  <si>
    <t>POR666169021CON</t>
  </si>
  <si>
    <t>POR662221055CON</t>
  </si>
  <si>
    <t>POR606584030CON</t>
  </si>
  <si>
    <t>POR571573035CON</t>
  </si>
  <si>
    <t>POR446776018CON</t>
  </si>
  <si>
    <t>POR436416005CON</t>
  </si>
  <si>
    <t>POR255493061</t>
  </si>
  <si>
    <t>POR255494015</t>
  </si>
  <si>
    <r>
      <rPr>
        <b/>
        <sz val="10"/>
        <color rgb="FF010100"/>
        <rFont val="Times New Roman"/>
        <family val="1"/>
      </rPr>
      <t>LC</t>
    </r>
  </si>
  <si>
    <t xml:space="preserve">C18 180 µm x 20 mm, 5 µm bead nanoAcquint UPLC trap column (Waters) </t>
  </si>
  <si>
    <r>
      <rPr>
        <sz val="10"/>
        <color rgb="FF2B2B2B"/>
        <rFont val="Times New Roman"/>
        <family val="1"/>
      </rPr>
      <t>Operation t</t>
    </r>
    <r>
      <rPr>
        <sz val="10"/>
        <color rgb="FF010100"/>
        <rFont val="Times New Roman"/>
        <family val="1"/>
      </rPr>
      <t>i</t>
    </r>
    <r>
      <rPr>
        <sz val="10"/>
        <color rgb="FF2B2B2B"/>
        <rFont val="Times New Roman"/>
        <family val="1"/>
      </rPr>
      <t>me</t>
    </r>
  </si>
  <si>
    <t>60 min</t>
  </si>
  <si>
    <r>
      <rPr>
        <sz val="10"/>
        <color rgb="FF010100"/>
        <rFont val="Times New Roman"/>
        <family val="1"/>
      </rPr>
      <t>F</t>
    </r>
    <r>
      <rPr>
        <sz val="10"/>
        <color rgb="FF2B2B2B"/>
        <rFont val="Times New Roman"/>
        <family val="1"/>
      </rPr>
      <t>low rate</t>
    </r>
  </si>
  <si>
    <r>
      <rPr>
        <sz val="10"/>
        <color rgb="FF2B2B2B"/>
        <rFont val="Times New Roman"/>
        <family val="1"/>
      </rPr>
      <t>0.5</t>
    </r>
    <r>
      <rPr>
        <sz val="10"/>
        <color rgb="FF563134"/>
        <rFont val="Times New Roman"/>
        <family val="1"/>
      </rPr>
      <t>1 µL/</t>
    </r>
    <r>
      <rPr>
        <sz val="10"/>
        <color rgb="FF2B2B2B"/>
        <rFont val="Times New Roman"/>
        <family val="1"/>
      </rPr>
      <t>min</t>
    </r>
  </si>
  <si>
    <r>
      <rPr>
        <sz val="10"/>
        <color rgb="FF2B2B2B"/>
        <rFont val="Times New Roman"/>
        <family val="1"/>
      </rPr>
      <t>Mobile phase A</t>
    </r>
  </si>
  <si>
    <r>
      <rPr>
        <sz val="10"/>
        <color rgb="FF2B2B2B"/>
        <rFont val="Times New Roman"/>
        <family val="1"/>
      </rPr>
      <t xml:space="preserve">100% </t>
    </r>
    <r>
      <rPr>
        <sz val="10"/>
        <color rgb="FF3D3D3D"/>
        <rFont val="Times New Roman"/>
        <family val="1"/>
      </rPr>
      <t>wa</t>
    </r>
    <r>
      <rPr>
        <sz val="10"/>
        <color rgb="FF181818"/>
        <rFont val="Times New Roman"/>
        <family val="1"/>
      </rPr>
      <t xml:space="preserve">ter </t>
    </r>
    <r>
      <rPr>
        <sz val="10"/>
        <color rgb="FF3D3D3D"/>
        <rFont val="Times New Roman"/>
        <family val="1"/>
      </rPr>
      <t xml:space="preserve">with </t>
    </r>
    <r>
      <rPr>
        <sz val="10"/>
        <color rgb="FF2B2B2B"/>
        <rFont val="Times New Roman"/>
        <family val="1"/>
      </rPr>
      <t>0.1% formic acid</t>
    </r>
  </si>
  <si>
    <r>
      <rPr>
        <sz val="10"/>
        <color rgb="FF2B2B2B"/>
        <rFont val="Times New Roman"/>
        <family val="1"/>
      </rPr>
      <t>Mobile phase B</t>
    </r>
  </si>
  <si>
    <r>
      <rPr>
        <sz val="10"/>
        <color rgb="FF2B2B2B"/>
        <rFont val="Times New Roman"/>
        <family val="1"/>
      </rPr>
      <t xml:space="preserve">100% acetonitrile </t>
    </r>
    <r>
      <rPr>
        <sz val="10"/>
        <color rgb="FF3D3D3D"/>
        <rFont val="Times New Roman"/>
        <family val="1"/>
      </rPr>
      <t xml:space="preserve">with </t>
    </r>
    <r>
      <rPr>
        <sz val="10"/>
        <color rgb="FF2B2B2B"/>
        <rFont val="Times New Roman"/>
        <family val="1"/>
      </rPr>
      <t>0.1% form</t>
    </r>
    <r>
      <rPr>
        <sz val="10"/>
        <color rgb="FF010100"/>
        <rFont val="Times New Roman"/>
        <family val="1"/>
      </rPr>
      <t xml:space="preserve">ic </t>
    </r>
    <r>
      <rPr>
        <sz val="10"/>
        <color rgb="FF181818"/>
        <rFont val="Times New Roman"/>
        <family val="1"/>
      </rPr>
      <t>acid</t>
    </r>
  </si>
  <si>
    <r>
      <rPr>
        <b/>
        <sz val="10"/>
        <color rgb="FF010100"/>
        <rFont val="Times New Roman"/>
        <family val="1"/>
      </rPr>
      <t>MS</t>
    </r>
  </si>
  <si>
    <r>
      <rPr>
        <sz val="10"/>
        <color rgb="FF181818"/>
        <rFont val="Times New Roman"/>
        <family val="1"/>
      </rPr>
      <t>Positive</t>
    </r>
  </si>
  <si>
    <r>
      <rPr>
        <sz val="10"/>
        <color rgb="FF2B2B2B"/>
        <rFont val="Times New Roman"/>
        <family val="1"/>
      </rPr>
      <t xml:space="preserve">Scan </t>
    </r>
    <r>
      <rPr>
        <sz val="10"/>
        <color rgb="FF181818"/>
        <rFont val="Times New Roman"/>
        <family val="1"/>
      </rPr>
      <t>range</t>
    </r>
  </si>
  <si>
    <r>
      <rPr>
        <sz val="10"/>
        <color rgb="FF2B2B2B"/>
        <rFont val="Times New Roman"/>
        <family val="1"/>
      </rPr>
      <t xml:space="preserve">m/z 100-1,000 </t>
    </r>
    <r>
      <rPr>
        <sz val="10"/>
        <color rgb="FF181818"/>
        <rFont val="Times New Roman"/>
        <family val="1"/>
      </rPr>
      <t xml:space="preserve">&amp; </t>
    </r>
    <r>
      <rPr>
        <sz val="10"/>
        <color rgb="FF2B2B2B"/>
        <rFont val="Times New Roman"/>
        <family val="1"/>
      </rPr>
      <t xml:space="preserve">m/z </t>
    </r>
    <r>
      <rPr>
        <sz val="10"/>
        <color rgb="FF181818"/>
        <rFont val="Times New Roman"/>
        <family val="1"/>
      </rPr>
      <t>200-2,000</t>
    </r>
  </si>
  <si>
    <r>
      <rPr>
        <sz val="10"/>
        <color rgb="FF181818"/>
        <rFont val="Times New Roman"/>
        <family val="1"/>
      </rPr>
      <t xml:space="preserve">Detector </t>
    </r>
    <r>
      <rPr>
        <sz val="10"/>
        <color rgb="FF2B2B2B"/>
        <rFont val="Times New Roman"/>
        <family val="1"/>
      </rPr>
      <t>type</t>
    </r>
  </si>
  <si>
    <r>
      <rPr>
        <sz val="10"/>
        <color rgb="FF2B2B2B"/>
        <rFont val="Times New Roman"/>
        <family val="1"/>
      </rPr>
      <t>Orbitrap</t>
    </r>
  </si>
  <si>
    <r>
      <rPr>
        <sz val="10"/>
        <color rgb="FF2B2B2B"/>
        <rFont val="Times New Roman"/>
        <family val="1"/>
      </rPr>
      <t>Resolution</t>
    </r>
  </si>
  <si>
    <r>
      <rPr>
        <sz val="10"/>
        <color rgb="FF2B2B2B"/>
        <rFont val="Times New Roman"/>
        <family val="1"/>
      </rPr>
      <t xml:space="preserve">Collision </t>
    </r>
    <r>
      <rPr>
        <sz val="10"/>
        <color rgb="FF181818"/>
        <rFont val="Times New Roman"/>
        <family val="1"/>
      </rPr>
      <t>e</t>
    </r>
    <r>
      <rPr>
        <sz val="10"/>
        <color rgb="FF3D3D3D"/>
        <rFont val="Times New Roman"/>
        <family val="1"/>
      </rPr>
      <t>n</t>
    </r>
    <r>
      <rPr>
        <sz val="10"/>
        <color rgb="FF181818"/>
        <rFont val="Times New Roman"/>
        <family val="1"/>
      </rPr>
      <t>ergy</t>
    </r>
  </si>
  <si>
    <r>
      <rPr>
        <sz val="10"/>
        <color rgb="FF2B2B2B"/>
        <rFont val="Times New Roman"/>
        <family val="1"/>
      </rPr>
      <t>Auto: m/z norma</t>
    </r>
    <r>
      <rPr>
        <sz val="10"/>
        <color rgb="FF010100"/>
        <rFont val="Times New Roman"/>
        <family val="1"/>
      </rPr>
      <t>l</t>
    </r>
  </si>
  <si>
    <r>
      <rPr>
        <sz val="10"/>
        <color rgb="FF181818"/>
        <rFont val="Times New Roman"/>
        <family val="1"/>
      </rPr>
      <t>Reso</t>
    </r>
    <r>
      <rPr>
        <sz val="10"/>
        <color rgb="FF3D3D3D"/>
        <rFont val="Times New Roman"/>
        <family val="1"/>
      </rPr>
      <t>lution</t>
    </r>
  </si>
  <si>
    <t>Paramater</t>
  </si>
  <si>
    <t>Description</t>
  </si>
  <si>
    <r>
      <rPr>
        <b/>
        <sz val="10"/>
        <color rgb="FF010100"/>
        <rFont val="Times New Roman"/>
        <family val="1"/>
      </rPr>
      <t>MS</t>
    </r>
    <r>
      <rPr>
        <b/>
        <sz val="10"/>
        <color rgb="FF2B2B2B"/>
        <rFont val="Times New Roman"/>
        <family val="1"/>
      </rPr>
      <t>/</t>
    </r>
    <r>
      <rPr>
        <b/>
        <sz val="10"/>
        <color rgb="FF010100"/>
        <rFont val="Times New Roman"/>
        <family val="1"/>
      </rPr>
      <t>MS</t>
    </r>
  </si>
  <si>
    <r>
      <rPr>
        <sz val="10"/>
        <color rgb="FF010100"/>
        <rFont val="Times New Roman"/>
        <family val="1"/>
      </rPr>
      <t>F</t>
    </r>
    <r>
      <rPr>
        <sz val="10"/>
        <color rgb="FF2B2B2B"/>
        <rFont val="Times New Roman"/>
        <family val="1"/>
      </rPr>
      <t>ragmentation</t>
    </r>
  </si>
  <si>
    <r>
      <rPr>
        <sz val="10"/>
        <color rgb="FF010100"/>
        <rFont val="Times New Roman"/>
        <family val="1"/>
      </rPr>
      <t>I</t>
    </r>
    <r>
      <rPr>
        <sz val="10"/>
        <color rgb="FF2B2B2B"/>
        <rFont val="Times New Roman"/>
        <family val="1"/>
      </rPr>
      <t>on</t>
    </r>
    <r>
      <rPr>
        <sz val="10"/>
        <color rgb="FF010100"/>
        <rFont val="Times New Roman"/>
        <family val="1"/>
      </rPr>
      <t>i</t>
    </r>
    <r>
      <rPr>
        <sz val="10"/>
        <color rgb="FF2B2B2B"/>
        <rFont val="Times New Roman"/>
        <family val="1"/>
      </rPr>
      <t xml:space="preserve">zation  </t>
    </r>
    <r>
      <rPr>
        <sz val="10"/>
        <color rgb="FF3D3D3D"/>
        <rFont val="Times New Roman"/>
        <family val="1"/>
      </rPr>
      <t>mo</t>
    </r>
    <r>
      <rPr>
        <sz val="10"/>
        <color rgb="FF181818"/>
        <rFont val="Times New Roman"/>
        <family val="1"/>
      </rPr>
      <t>de</t>
    </r>
  </si>
  <si>
    <t>Column (analytical)</t>
  </si>
  <si>
    <t>Column (trap)</t>
  </si>
  <si>
    <r>
      <rPr>
        <sz val="10"/>
        <color rgb="FF2B2B2B"/>
        <rFont val="Times New Roman"/>
        <family val="1"/>
      </rPr>
      <t>100 µmx</t>
    </r>
    <r>
      <rPr>
        <sz val="10"/>
        <color rgb="FF181818"/>
        <rFont val="Times New Roman"/>
        <family val="1"/>
      </rPr>
      <t xml:space="preserve"> 100 </t>
    </r>
    <r>
      <rPr>
        <sz val="10"/>
        <color rgb="FF2B2B2B"/>
        <rFont val="Times New Roman"/>
        <family val="1"/>
      </rPr>
      <t xml:space="preserve">mm, 1.7 </t>
    </r>
    <r>
      <rPr>
        <sz val="10"/>
        <color rgb="FF563134"/>
        <rFont val="Times New Roman"/>
        <family val="1"/>
      </rPr>
      <t>µ</t>
    </r>
    <r>
      <rPr>
        <sz val="10"/>
        <color rgb="FF2B2B2B"/>
        <rFont val="Times New Roman"/>
        <family val="1"/>
      </rPr>
      <t>bead Acquint</t>
    </r>
    <r>
      <rPr>
        <sz val="10"/>
        <color rgb="FF563134"/>
        <rFont val="Times New Roman"/>
        <family val="1"/>
      </rPr>
      <t xml:space="preserve"> </t>
    </r>
    <r>
      <rPr>
        <sz val="10"/>
        <color rgb="FF2B2B2B"/>
        <rFont val="Times New Roman"/>
        <family val="1"/>
      </rPr>
      <t>UPLC Peptide BEH</t>
    </r>
    <r>
      <rPr>
        <b/>
        <sz val="10"/>
        <color rgb="FF2B2B2B"/>
        <rFont val="Times New Roman"/>
        <family val="1"/>
      </rPr>
      <t xml:space="preserve"> </t>
    </r>
    <r>
      <rPr>
        <sz val="10"/>
        <color rgb="FF181818"/>
        <rFont val="Times New Roman"/>
        <family val="1"/>
      </rPr>
      <t xml:space="preserve">C18 column </t>
    </r>
    <r>
      <rPr>
        <sz val="10"/>
        <color rgb="FF2B2B2B"/>
        <rFont val="Times New Roman"/>
        <family val="1"/>
      </rPr>
      <t>(Waters)</t>
    </r>
  </si>
  <si>
    <r>
      <rPr>
        <sz val="10"/>
        <color rgb="FF181818"/>
        <rFont val="Times New Roman"/>
        <family val="1"/>
      </rPr>
      <t>High-coll</t>
    </r>
    <r>
      <rPr>
        <sz val="10"/>
        <color rgb="FF3D3D3D"/>
        <rFont val="Times New Roman"/>
        <family val="1"/>
      </rPr>
      <t>isio</t>
    </r>
    <r>
      <rPr>
        <sz val="10"/>
        <color rgb="FF181818"/>
        <rFont val="Times New Roman"/>
        <family val="1"/>
      </rPr>
      <t xml:space="preserve">n energy </t>
    </r>
    <r>
      <rPr>
        <sz val="10"/>
        <color rgb="FF2B2B2B"/>
        <rFont val="Times New Roman"/>
        <family val="1"/>
      </rPr>
      <t>dissociat</t>
    </r>
    <r>
      <rPr>
        <sz val="10"/>
        <color rgb="FF010100"/>
        <rFont val="Times New Roman"/>
        <family val="1"/>
      </rPr>
      <t>i</t>
    </r>
    <r>
      <rPr>
        <sz val="10"/>
        <color rgb="FF2B2B2B"/>
        <rFont val="Times New Roman"/>
        <family val="1"/>
      </rPr>
      <t>on (HCD)</t>
    </r>
  </si>
  <si>
    <r>
      <t>Table _. Instrument parameters for UPLC-MS/MS peptide analysis</t>
    </r>
    <r>
      <rPr>
        <b/>
        <vertAlign val="superscript"/>
        <sz val="11"/>
        <color theme="1"/>
        <rFont val="Calibri"/>
        <family val="2"/>
        <scheme val="minor"/>
      </rPr>
      <t>1</t>
    </r>
  </si>
  <si>
    <r>
      <rPr>
        <vertAlign val="superscript"/>
        <sz val="11"/>
        <color theme="1"/>
        <rFont val="Calibri"/>
        <family val="2"/>
        <scheme val="minor"/>
      </rPr>
      <t>1</t>
    </r>
    <r>
      <rPr>
        <sz val="11"/>
        <color theme="1"/>
        <rFont val="Calibri"/>
        <family val="2"/>
        <scheme val="minor"/>
      </rPr>
      <t>Orbitrap Fusion™ Lumos™ Tribrid™ Mass Spectrometer</t>
    </r>
  </si>
  <si>
    <t>Bitterness grouping</t>
  </si>
  <si>
    <t>bit</t>
  </si>
  <si>
    <t>E_7.2</t>
  </si>
  <si>
    <t>E_5.7</t>
  </si>
  <si>
    <t>E_8.7a</t>
  </si>
  <si>
    <t>E_8.7b</t>
  </si>
  <si>
    <t>PVVVPPFLQPE</t>
  </si>
  <si>
    <t>VIESPPEIN</t>
  </si>
  <si>
    <t>PPFLQPE</t>
  </si>
  <si>
    <t>FVAPFPEVFGKEKVNELS</t>
  </si>
  <si>
    <t>IPPLTQTPVVVPPFL</t>
  </si>
  <si>
    <t>YYQQKPVAL</t>
  </si>
  <si>
    <t>DVPSERYLG</t>
  </si>
  <si>
    <t>VVPPFLQPEVM</t>
  </si>
  <si>
    <t>NLHLPLPLLQS</t>
  </si>
  <si>
    <t>EDVPSERYLG</t>
  </si>
  <si>
    <t>GPVRGPF</t>
  </si>
  <si>
    <t>MPFPKYPVEPFT</t>
  </si>
  <si>
    <t>DVENLHLPLP</t>
  </si>
  <si>
    <t>APSFSDIPNPIGSE</t>
  </si>
  <si>
    <t>LTDVENLHLP</t>
  </si>
  <si>
    <t>FSDKIAKYIPI</t>
  </si>
  <si>
    <t>LFRQFYQLD</t>
  </si>
  <si>
    <t>NYYQQKPVAL</t>
  </si>
  <si>
    <t>KEDVPSERY</t>
  </si>
  <si>
    <t>TQTPVVVPPFLQPEVM</t>
  </si>
  <si>
    <t>MHQPHQPLPPTVMFPPQSVL</t>
  </si>
  <si>
    <t>MPFPKYP</t>
  </si>
  <si>
    <t>YFYPELFRQ</t>
  </si>
  <si>
    <t>APKHKEMPFPKYPVEPFTE</t>
  </si>
  <si>
    <t>TQTPVVVPPFLQPEV</t>
  </si>
  <si>
    <t>MHQPHQPLPPTVMFPPQSVLSL</t>
  </si>
  <si>
    <t>TEDELQDKIHPFA</t>
  </si>
  <si>
    <t>FLKKISQR</t>
  </si>
  <si>
    <t>PKTKVIPY</t>
  </si>
  <si>
    <t>QTPVVVPPFLQPEV</t>
  </si>
  <si>
    <t>TPVVVPPFLQ</t>
  </si>
  <si>
    <t>TLTDVENLHLP</t>
  </si>
  <si>
    <t>SRYPSYGLN</t>
  </si>
  <si>
    <t>YPSYGLN</t>
  </si>
  <si>
    <t>IQPKTKVIPY</t>
  </si>
  <si>
    <t>YAKPAAVRSPAQ</t>
  </si>
  <si>
    <t>VFGKEKVNEL</t>
  </si>
  <si>
    <t>SITRINK</t>
  </si>
  <si>
    <t>LPQYLKT</t>
  </si>
  <si>
    <t>LNEINQF</t>
  </si>
  <si>
    <t>DKIHPFAQ</t>
  </si>
  <si>
    <t>QEPVLGPVRGPFP</t>
  </si>
  <si>
    <t>KVLPVPQKAVPYPQ</t>
  </si>
  <si>
    <t>YQEPVLGP</t>
  </si>
  <si>
    <t>LSRYPSYGL</t>
  </si>
  <si>
    <t>LVYPFPGPIPNSLPQNIPPLTQTP</t>
  </si>
  <si>
    <t>LQDKIHPF</t>
  </si>
  <si>
    <t>YPSGAW</t>
  </si>
  <si>
    <t>IQYVLSRYPS</t>
  </si>
  <si>
    <t>PQNIPPL</t>
  </si>
  <si>
    <t>HQPHQPLPPT</t>
  </si>
  <si>
    <t>LNPWDQVKRN</t>
  </si>
  <si>
    <t>IVLNPWDQ</t>
  </si>
  <si>
    <t>DELQDKIHPFA</t>
  </si>
  <si>
    <t>IPPLTQTP</t>
  </si>
  <si>
    <t>LVYPFPGPIP</t>
  </si>
  <si>
    <t>QTPVVVPPFLQPEVMG</t>
  </si>
  <si>
    <t>VLSLSQSKVLPVPQK</t>
  </si>
  <si>
    <t>KVPQLEIVPN</t>
  </si>
  <si>
    <t>YQKFPQY</t>
  </si>
  <si>
    <t>KYPVEPF</t>
  </si>
  <si>
    <t>FPEVFGKE</t>
  </si>
  <si>
    <t>WMHQPHQPLPPTVMFPPQSVL</t>
  </si>
  <si>
    <t>TPVVVPPFLQPEVM</t>
  </si>
  <si>
    <t>ITVDDKHYQ</t>
  </si>
  <si>
    <t>VAPFPEVFGK</t>
  </si>
  <si>
    <t>IVLNPWDQVKRNAVP</t>
  </si>
  <si>
    <t>EMPFPKYPVEPFTESQ</t>
  </si>
  <si>
    <t>LPYPYYA</t>
  </si>
  <si>
    <t>LTDVENLHLPLP</t>
  </si>
  <si>
    <t>KVLPVPQ</t>
  </si>
  <si>
    <t>NIPPLTQTPVVVPPFLQPE</t>
  </si>
  <si>
    <t>APKHKEMPFPK</t>
  </si>
  <si>
    <t>SWMHQPHQPLPPT</t>
  </si>
  <si>
    <t>PVVVPPFLQP</t>
  </si>
  <si>
    <t>FVAPFPEVFGKE</t>
  </si>
  <si>
    <t>HLPLPLL</t>
  </si>
  <si>
    <t>LPLSILK</t>
  </si>
  <si>
    <t>RNAVPITPTLN</t>
  </si>
  <si>
    <t>LLYQEPVLGP</t>
  </si>
  <si>
    <t>IPPLTQTPVVVPPFLQPEVMG</t>
  </si>
  <si>
    <t>YPFPGPIPNS</t>
  </si>
  <si>
    <t>VPSERYL</t>
  </si>
  <si>
    <t>YQGPIVLNPWDQVKR</t>
  </si>
  <si>
    <t>TPVVVPPFLQP</t>
  </si>
  <si>
    <t>EPVLGPVRGP</t>
  </si>
  <si>
    <t>FLQPEVM</t>
  </si>
  <si>
    <t>YPVEPFTESQS</t>
  </si>
  <si>
    <t>IPPLTQTPV</t>
  </si>
  <si>
    <t>SPAQILQ</t>
  </si>
  <si>
    <t>SLVYPFPGPIPNSLPQN</t>
  </si>
  <si>
    <t>NQFLPYPY</t>
  </si>
  <si>
    <t>KKYKVPQLEIVPN</t>
  </si>
  <si>
    <t>QSLVYPFPGPIPN</t>
  </si>
  <si>
    <t>APFPEVFGKEK</t>
  </si>
  <si>
    <t>SLPQNIPPLTQTPVVVPPFLQPEVMGVS</t>
  </si>
  <si>
    <t>PVRGPFPIIV</t>
  </si>
  <si>
    <t>QTPVVVPPFLQPEVMGVSKVK</t>
  </si>
  <si>
    <t>APFPEVF</t>
  </si>
  <si>
    <t>EVLNENLLRF</t>
  </si>
  <si>
    <t>NPWDQVK</t>
  </si>
  <si>
    <t>EDVPSERYLGYL</t>
  </si>
  <si>
    <t>DKIHPFA</t>
  </si>
  <si>
    <t>TPVVVPPF</t>
  </si>
  <si>
    <t>KPWIQPKTKVIP</t>
  </si>
  <si>
    <t>LPLPLLQS</t>
  </si>
  <si>
    <t>KPWIQPK</t>
  </si>
  <si>
    <t>QGPIVLNPWDQ</t>
  </si>
  <si>
    <t>RPKHPIK</t>
  </si>
  <si>
    <t>VLPVPQKAVPYPQRDMP</t>
  </si>
  <si>
    <t>PPAYPFP</t>
  </si>
  <si>
    <t>LPQNIPPLTQTPVVVPPFLQPEVM</t>
  </si>
  <si>
    <t>IQKEDVPSERY</t>
  </si>
  <si>
    <t>FVAPFPEVFGKEKVNE</t>
  </si>
  <si>
    <t>PWDQVKR</t>
  </si>
  <si>
    <t>VLNENLLR</t>
  </si>
  <si>
    <t>LTDVENLHLPLPLLQ</t>
  </si>
  <si>
    <t>TWLKPDPS</t>
  </si>
  <si>
    <t>AVPITPT</t>
  </si>
  <si>
    <t>SLVYPFPGPIPNSLPQ</t>
  </si>
  <si>
    <t>SLPQNIPPLTQTPVVVPPFLQPE</t>
  </si>
  <si>
    <t>DVPSERYL</t>
  </si>
  <si>
    <t>KEMPFPKYPVEPFTESQS</t>
  </si>
  <si>
    <t>VPITPTL</t>
  </si>
  <si>
    <t>VPYPQRDMPIQ</t>
  </si>
  <si>
    <t>QTPVVVPPF</t>
  </si>
  <si>
    <t>RINKKIEKF</t>
  </si>
  <si>
    <t>GLPVHFDESFITPR</t>
  </si>
  <si>
    <t>DKIAKYIP</t>
  </si>
  <si>
    <t>QGPIVLNPWDQVKRNA</t>
  </si>
  <si>
    <t>VVVPPFLQPEVMGVS</t>
  </si>
  <si>
    <t>TPVVVPPFLQPE</t>
  </si>
  <si>
    <t>LNENLLRF</t>
  </si>
  <si>
    <t>RDMPIQAFL</t>
  </si>
  <si>
    <t>YLGYLEQLLR</t>
  </si>
  <si>
    <t>LPQNIPPLTQTPV</t>
  </si>
  <si>
    <t>DVPSERYLGYLEQ</t>
  </si>
  <si>
    <t>PKYPVEPF</t>
  </si>
  <si>
    <t>TQTPVVVPP</t>
  </si>
  <si>
    <t>IPYVRYL</t>
  </si>
  <si>
    <t>LPVPQKAVPYPQ</t>
  </si>
  <si>
    <t>TQSLVYPFPGPIPNSLPQN</t>
  </si>
  <si>
    <t>FVAPFPEVFGKEKVNELSK</t>
  </si>
  <si>
    <t>AVPITPTLNRE</t>
  </si>
  <si>
    <t>HKEMPFPKYPVEPFTE</t>
  </si>
  <si>
    <t>LVYPFPGPIPNSLPQNIPP</t>
  </si>
  <si>
    <t>VENLHLPLPL</t>
  </si>
  <si>
    <t>LNPWDQVK</t>
  </si>
  <si>
    <t>YPFPGPI</t>
  </si>
  <si>
    <t>PVVVPPF</t>
  </si>
  <si>
    <t>ELNVPGEIVE</t>
  </si>
  <si>
    <t>YLEQLLR</t>
  </si>
  <si>
    <t>LTQTPVVVPPFLQPEV</t>
  </si>
  <si>
    <t>SLPQNIPPLTQTPVVVPPFLQP</t>
  </si>
  <si>
    <t>LGYLEQLLR</t>
  </si>
  <si>
    <t>EMPFPKYPVEPFTES</t>
  </si>
  <si>
    <t>VLNPWDQV</t>
  </si>
  <si>
    <t>LPQEVLNENLL</t>
  </si>
  <si>
    <t>AMKPWIQPK</t>
  </si>
  <si>
    <t>PQYLKT</t>
  </si>
  <si>
    <t>TLTDVENLHLPLPLLQ</t>
  </si>
  <si>
    <t>APFPEVFGKEKVNEL</t>
  </si>
  <si>
    <t>LQSWMHQPHQPLPPTVMFPPQSVL</t>
  </si>
  <si>
    <t>RHPHPHL</t>
  </si>
  <si>
    <t>MPFPKYPVE</t>
  </si>
  <si>
    <t>PGPIPN</t>
  </si>
  <si>
    <t>ERYLGYLEQL</t>
  </si>
  <si>
    <t>HKEMPFPKYPVEPFTESQS</t>
  </si>
  <si>
    <t>LVYPFPGPIPN</t>
  </si>
  <si>
    <t>QSWMHQPHQPLPPTVMFPPQS</t>
  </si>
  <si>
    <t>LQDKIHP</t>
  </si>
  <si>
    <t>VAPFPE</t>
  </si>
  <si>
    <t>NAVPITPTLNREQL</t>
  </si>
  <si>
    <t>ELKPTPEGDLEIL</t>
  </si>
  <si>
    <t>VPPFLQPE</t>
  </si>
  <si>
    <t>ERYLGYLEQ</t>
  </si>
  <si>
    <t>TQSLVYPFPGPIPN</t>
  </si>
  <si>
    <t>YPVEPFT</t>
  </si>
  <si>
    <t>LTLTDVENLHLP</t>
  </si>
  <si>
    <t>NIPPLTQTPVVVPP</t>
  </si>
  <si>
    <t>LGPVRGPFP</t>
  </si>
  <si>
    <t>PFPKYPVE</t>
  </si>
  <si>
    <t>RPKHPIKHQGLP</t>
  </si>
  <si>
    <t>VLNPWDQVKRN</t>
  </si>
  <si>
    <t>LPYPYY</t>
  </si>
  <si>
    <t>YPVEPFTE</t>
  </si>
  <si>
    <t>ENLHLPLPL</t>
  </si>
  <si>
    <t>VLPVPQKA</t>
  </si>
  <si>
    <t>SWMHQPHQPLPPTVMFPPQSVLS</t>
  </si>
  <si>
    <t>NPWDQVKR</t>
  </si>
  <si>
    <t>HQPHQPLPPTVM</t>
  </si>
  <si>
    <t>LSQSKVLPVPQK</t>
  </si>
  <si>
    <t>HQPHQPLPPTVMFPPQSVL</t>
  </si>
  <si>
    <t>HKEMPFPKYPVEPF</t>
  </si>
  <si>
    <t>NLHLPLP</t>
  </si>
  <si>
    <t>VLNPWDQVKR</t>
  </si>
  <si>
    <t>LPLPLLQ</t>
  </si>
  <si>
    <t>RNAVPITPTL</t>
  </si>
  <si>
    <t>SLVYPFPGPIPNS</t>
  </si>
  <si>
    <t>FSDKIAKYIP</t>
  </si>
  <si>
    <t>LPQEVLNENL</t>
  </si>
  <si>
    <t>QGPIVLNPWDQVKRN</t>
  </si>
  <si>
    <t>IPPLTQTPVVVPP</t>
  </si>
  <si>
    <t>LSQSKVLPVPQKAVPYPQRDMPIQA</t>
  </si>
  <si>
    <t>VYPFPGPIPNSLPQN</t>
  </si>
  <si>
    <t>LTLTDVENLHLPLPL</t>
  </si>
  <si>
    <t>NLHLPLPLLQ</t>
  </si>
  <si>
    <t>MPFPKYPVEPF</t>
  </si>
  <si>
    <t>QSLVYPFPGPIPNS</t>
  </si>
  <si>
    <t>FLLYQEPVLGPVR</t>
  </si>
  <si>
    <t>YKVPQLEIVPN</t>
  </si>
  <si>
    <t>LNPWDQ</t>
  </si>
  <si>
    <t>RDMPIQA</t>
  </si>
  <si>
    <t>MKPWIQPK</t>
  </si>
  <si>
    <t>MAPKHKEMPFPKYPVEPFTE</t>
  </si>
  <si>
    <t>IQKEDVPSERYL</t>
  </si>
  <si>
    <t>LGPVRGPFPI</t>
  </si>
  <si>
    <t>LLQSWMHQPHQPLPPT</t>
  </si>
  <si>
    <t>DVPSERYLGYLEQL</t>
  </si>
  <si>
    <t>HQPHQPLPPTVMFPPQS</t>
  </si>
  <si>
    <t>RINKKIE</t>
  </si>
  <si>
    <t>PVLGPVRGPF</t>
  </si>
  <si>
    <t>NAVPITPTL</t>
  </si>
  <si>
    <t>RHPHPH</t>
  </si>
  <si>
    <t>PNPIGSE</t>
  </si>
  <si>
    <t>RYLGYLEQL</t>
  </si>
  <si>
    <t>EPVLGPVRGPFP</t>
  </si>
  <si>
    <t>TDVENLHLPLPLLQ</t>
  </si>
  <si>
    <t>YLGYLEQL</t>
  </si>
  <si>
    <t>PFPKYPVEP</t>
  </si>
  <si>
    <t>FVAPFPEVFGKEKVN</t>
  </si>
  <si>
    <t>EAMAPKHKEMPFPKYPVEPF</t>
  </si>
  <si>
    <t>LTLTDVENLHL</t>
  </si>
  <si>
    <t>QTPVVVPPFLQPE</t>
  </si>
  <si>
    <t>YQGPIVLNPWDQVK</t>
  </si>
  <si>
    <t>DELQDKIHPF</t>
  </si>
  <si>
    <t>FPKYPVEPFTESQS</t>
  </si>
  <si>
    <t>EDELQDKIHPF</t>
  </si>
  <si>
    <t>QEPVLGPVRGPFPII</t>
  </si>
  <si>
    <t>LVYPFPGPI</t>
  </si>
  <si>
    <t>VAPFPEVFGKEKVNEL</t>
  </si>
  <si>
    <t>QNIPPLTQTPVVVPPFLQPEVM</t>
  </si>
  <si>
    <t>AMKPWIQPKTK</t>
  </si>
  <si>
    <t>TLTDVENLHLPLPLL</t>
  </si>
  <si>
    <t>TDVENLHLP</t>
  </si>
  <si>
    <t>EPVLGPV</t>
  </si>
  <si>
    <t>AVPYPQRDMPIQAF</t>
  </si>
  <si>
    <t>SKVLPVPQKAVPYPQ</t>
  </si>
  <si>
    <t>DVPSERYLGY</t>
  </si>
  <si>
    <t>TLTDVENLHLPLPL</t>
  </si>
  <si>
    <t>PFPKYPVEPF</t>
  </si>
  <si>
    <t>VLGPVRGPFPIIV</t>
  </si>
  <si>
    <t>LVYPFPGPIPNSLPQN</t>
  </si>
  <si>
    <t>FPPQSV</t>
  </si>
  <si>
    <t>APFPEVFGKE</t>
  </si>
  <si>
    <t>NSLPQNIPPLTQTPVVVPPFLQPEV</t>
  </si>
  <si>
    <t>NVPGEIVE</t>
  </si>
  <si>
    <t>GYLEQLLR</t>
  </si>
  <si>
    <t>WMHQPHQPLPPT</t>
  </si>
  <si>
    <t>VVVPPFLQPEV</t>
  </si>
  <si>
    <t>KYKVPQ</t>
  </si>
  <si>
    <t>VKITVDDKHYQ</t>
  </si>
  <si>
    <t>FPEVFGK</t>
  </si>
  <si>
    <t>YVPLGTQ</t>
  </si>
  <si>
    <t>SLPQNIPPLTQTPVVVPPFLQPEV</t>
  </si>
  <si>
    <t>NPKLPL</t>
  </si>
  <si>
    <t>PVLGPVRGPFPI</t>
  </si>
  <si>
    <t>MPFPKYPVEPFTESQS</t>
  </si>
  <si>
    <t>LGYLEQLLRLKK</t>
  </si>
  <si>
    <t>FSDKIAKY</t>
  </si>
  <si>
    <t>LHLPLPLLQS</t>
  </si>
  <si>
    <t>FVAPFPEVFGKEKV</t>
  </si>
  <si>
    <t>MPFPKYPVEP</t>
  </si>
  <si>
    <t>APFPEVFG</t>
  </si>
  <si>
    <t>APKHKEMPFPKYPVEP</t>
  </si>
  <si>
    <t>VLGPVRGPFPII</t>
  </si>
  <si>
    <t>LPQNIPPLTQTPVVVPPFLQP</t>
  </si>
  <si>
    <t>KHIQKEDVPSERYL</t>
  </si>
  <si>
    <t>GVSKVKEAMAPKHKEMPFPKYPVEPF</t>
  </si>
  <si>
    <t>SDKIAKYIP</t>
  </si>
  <si>
    <t>KIAKYIPI</t>
  </si>
  <si>
    <t>KPWIQPKTK</t>
  </si>
  <si>
    <t>LEQLLRLK</t>
  </si>
  <si>
    <t>LLYQEPVLGPVRGPFP</t>
  </si>
  <si>
    <t>VMFPPQSVL</t>
  </si>
  <si>
    <t>LYQEPVL</t>
  </si>
  <si>
    <t>LGPVRGPF</t>
  </si>
  <si>
    <t>EPVLGPVRGPFPI</t>
  </si>
  <si>
    <t>QTPVVVPPFL</t>
  </si>
  <si>
    <t>WLKPDPSQKQT</t>
  </si>
  <si>
    <t>SLPQNIPPLTQTP</t>
  </si>
  <si>
    <t>YQEPVLGPVRGPF</t>
  </si>
  <si>
    <t>LYQGPIV</t>
  </si>
  <si>
    <t>KAVPYPQRDMPIQ</t>
  </si>
  <si>
    <t>YVPLGTQY</t>
  </si>
  <si>
    <t>FALPQYLK</t>
  </si>
  <si>
    <t>IPNPIG</t>
  </si>
  <si>
    <t>QKAMKPWIQPK</t>
  </si>
  <si>
    <t>VAPFPEVFGKEKV</t>
  </si>
  <si>
    <t>VLGPVRGPFPI</t>
  </si>
  <si>
    <t>VLSLSQSKVLPVPQ</t>
  </si>
  <si>
    <t>EILEIRI</t>
  </si>
  <si>
    <t>SWMHQPHQPLPPTVMFPPQS</t>
  </si>
  <si>
    <t>PWIQPK</t>
  </si>
  <si>
    <t>YPVEPFTES</t>
  </si>
  <si>
    <t>GPIVLNPWD</t>
  </si>
  <si>
    <t>GPIVLNPWDQV</t>
  </si>
  <si>
    <t>KAVPYPQRDMP</t>
  </si>
  <si>
    <t>RPKHPIKHQGLPQE</t>
  </si>
  <si>
    <t>DMPIQA</t>
  </si>
  <si>
    <t>QTPVVVPPFLQPEVM</t>
  </si>
  <si>
    <t>KEMPFPKYPVEPF</t>
  </si>
  <si>
    <t>YQEPVLGPVRGPFPI</t>
  </si>
  <si>
    <t>QEPVLGP</t>
  </si>
  <si>
    <t>VYPFPGPIPNSLP</t>
  </si>
  <si>
    <t>TQTPVVVPPFLQP</t>
  </si>
  <si>
    <t>Bit r</t>
  </si>
  <si>
    <t>Age r</t>
  </si>
  <si>
    <t>Ager</t>
  </si>
  <si>
    <t>AYPSGAW</t>
  </si>
  <si>
    <t>YQEPVLGPVR</t>
  </si>
  <si>
    <t>FVAPFPEV</t>
  </si>
  <si>
    <t>EPMIGVN</t>
  </si>
  <si>
    <t>VLGPVRGP</t>
  </si>
  <si>
    <t>SERYLGY</t>
  </si>
  <si>
    <t>LYQEPVLGPVR</t>
  </si>
  <si>
    <t>VMFPPQS</t>
  </si>
  <si>
    <t>LPQEVLN</t>
  </si>
  <si>
    <t>FSDIPNPIGSE</t>
  </si>
  <si>
    <t>Peptide</t>
  </si>
  <si>
    <t>Purity</t>
  </si>
  <si>
    <t>Quantity (mg)</t>
  </si>
  <si>
    <t>M.W</t>
  </si>
  <si>
    <t>Quantity of 5000ppm solution (g)</t>
  </si>
  <si>
    <t>5mL removed, shipping to NCSU</t>
  </si>
  <si>
    <t>averages</t>
  </si>
  <si>
    <t>AGE`</t>
  </si>
  <si>
    <t>BIT</t>
  </si>
  <si>
    <t>TOTAL DIFF</t>
  </si>
  <si>
    <t>selection of cheese to test recovery in re-extraction experiment</t>
  </si>
  <si>
    <t>YPFPGPIHN[S]</t>
  </si>
  <si>
    <t>YPFPGPIHNS</t>
  </si>
  <si>
    <t>PFPGPIHNS</t>
  </si>
  <si>
    <r>
      <t>Sample ID</t>
    </r>
    <r>
      <rPr>
        <vertAlign val="superscript"/>
        <sz val="12"/>
        <color rgb="FFFF0000"/>
        <rFont val="Times New Roman"/>
        <family val="1"/>
      </rPr>
      <t>1</t>
    </r>
  </si>
  <si>
    <r>
      <t>Bitterness grouping</t>
    </r>
    <r>
      <rPr>
        <vertAlign val="superscript"/>
        <sz val="12"/>
        <color rgb="FFFF0000"/>
        <rFont val="Times New Roman"/>
        <family val="1"/>
      </rPr>
      <t>4</t>
    </r>
  </si>
  <si>
    <r>
      <t xml:space="preserve"> (years)</t>
    </r>
    <r>
      <rPr>
        <vertAlign val="superscript"/>
        <sz val="12"/>
        <color rgb="FFFF0000"/>
        <rFont val="Times New Roman"/>
        <family val="1"/>
      </rPr>
      <t>2</t>
    </r>
  </si>
  <si>
    <r>
      <t>(0-15 scale)</t>
    </r>
    <r>
      <rPr>
        <vertAlign val="superscript"/>
        <sz val="12"/>
        <color rgb="FFFF0000"/>
        <rFont val="Times New Roman"/>
        <family val="1"/>
      </rPr>
      <t>3</t>
    </r>
  </si>
  <si>
    <r>
      <rPr>
        <vertAlign val="superscript"/>
        <sz val="10"/>
        <color rgb="FFFF0000"/>
        <rFont val="Times New Roman"/>
        <family val="1"/>
      </rPr>
      <t>1</t>
    </r>
    <r>
      <rPr>
        <sz val="10"/>
        <color rgb="FFFF0000"/>
        <rFont val="Times New Roman"/>
        <family val="1"/>
      </rPr>
      <t>Sample ID combines bitterness grouping with bitterness value</t>
    </r>
  </si>
  <si>
    <r>
      <rPr>
        <vertAlign val="superscript"/>
        <sz val="10"/>
        <color rgb="FFFF0000"/>
        <rFont val="Times New Roman"/>
        <family val="1"/>
      </rPr>
      <t>2</t>
    </r>
    <r>
      <rPr>
        <sz val="10"/>
        <color rgb="FFFF0000"/>
        <rFont val="Times New Roman"/>
        <family val="1"/>
      </rPr>
      <t>Cheese age in years from production date to sampling date</t>
    </r>
  </si>
  <si>
    <r>
      <rPr>
        <vertAlign val="superscript"/>
        <sz val="10"/>
        <color rgb="FFFF0000"/>
        <rFont val="Times New Roman"/>
        <family val="1"/>
      </rPr>
      <t>3</t>
    </r>
    <r>
      <rPr>
        <sz val="10"/>
        <color rgb="FFFF0000"/>
        <rFont val="Times New Roman"/>
        <family val="1"/>
      </rPr>
      <t xml:space="preserve">Cheese flavors were scored on a 0 to 15-point universal intensity scale (Spectrum method, Meilgaard et al., 1999).  Most cheese flavors fall between 0 and 5, ND – not detected. </t>
    </r>
  </si>
  <si>
    <r>
      <rPr>
        <vertAlign val="superscript"/>
        <sz val="10"/>
        <color rgb="FFFF0000"/>
        <rFont val="Times New Roman"/>
        <family val="1"/>
      </rPr>
      <t>4</t>
    </r>
    <r>
      <rPr>
        <sz val="10"/>
        <color rgb="FFFF0000"/>
        <rFont val="Times New Roman"/>
        <family val="1"/>
      </rPr>
      <t>Bitterness grouping criteria: 0.5-1.0 = threshold, &gt;1-2.0 - low, &gt;2-3 - moderate, &gt;3 extreme</t>
    </r>
  </si>
  <si>
    <r>
      <t>Table 1.</t>
    </r>
    <r>
      <rPr>
        <sz val="16"/>
        <color rgb="FF000000"/>
        <rFont val="Times New Roman"/>
        <family val="1"/>
      </rPr>
      <t xml:space="preserve"> Overview of 14 cheddar samples based on age, bitterness, and bitterness grouping</t>
    </r>
  </si>
  <si>
    <t xml:space="preserve">Non-bitter </t>
  </si>
  <si>
    <r>
      <t>1</t>
    </r>
    <r>
      <rPr>
        <sz val="11"/>
        <color rgb="FF000000"/>
        <rFont val="Times New Roman"/>
        <family val="1"/>
      </rPr>
      <t>Sample ID combines bitterness grouping with cheese age</t>
    </r>
  </si>
  <si>
    <r>
      <t>2</t>
    </r>
    <r>
      <rPr>
        <sz val="11"/>
        <color rgb="FF000000"/>
        <rFont val="Times New Roman"/>
        <family val="1"/>
      </rPr>
      <t>Cheese age in years from production date to sampling date</t>
    </r>
  </si>
  <si>
    <r>
      <t>3</t>
    </r>
    <r>
      <rPr>
        <sz val="11"/>
        <color rgb="FF000000"/>
        <rFont val="Times New Roman"/>
        <family val="1"/>
      </rPr>
      <t>Cheese bitterness was scored on a 0–15-point universal intensity scale (Spectrum method; Meilgaard et al., 1999). Most cheese bitterness scores fall between 0 and 5, ND – not detected.</t>
    </r>
  </si>
  <si>
    <r>
      <t>4</t>
    </r>
    <r>
      <rPr>
        <sz val="11"/>
        <color rgb="FF000000"/>
        <rFont val="Times New Roman"/>
        <family val="1"/>
      </rPr>
      <t>Bitterness grouping criteria: 0.7 ± 0.3 = threshold, 1.3 ± 0.3 = low, 2.2 ± 0.3 = moderate, 3.1 ± 0.3 = extreme</t>
    </r>
  </si>
  <si>
    <r>
      <t>5</t>
    </r>
    <r>
      <rPr>
        <sz val="11"/>
        <color rgb="FF000000"/>
        <rFont val="Times New Roman"/>
        <family val="1"/>
      </rPr>
      <t>Categorical grouping criteria: threshold and low = non-bitter, moderate and extreme = bitter</t>
    </r>
  </si>
  <si>
    <t>Categorical grouping</t>
  </si>
  <si>
    <t>MBI (0-15)</t>
  </si>
  <si>
    <t>BTV (lit ref)</t>
  </si>
  <si>
    <t>YPFPGP</t>
  </si>
  <si>
    <t>SDIPNPIG</t>
  </si>
  <si>
    <t>YPFPGPIPN</t>
  </si>
  <si>
    <t>NIPPLTQ</t>
  </si>
  <si>
    <t>FPKYPV</t>
  </si>
  <si>
    <t>DIPNPIGSEN</t>
  </si>
  <si>
    <t>κ [97-103]</t>
  </si>
  <si>
    <t>αs1 [180-187]</t>
  </si>
  <si>
    <t>βA2 [60-68]</t>
  </si>
  <si>
    <t>β [73-79]</t>
  </si>
  <si>
    <t>β [198-205]</t>
  </si>
  <si>
    <t>β [165-189]</t>
  </si>
  <si>
    <t>β [111-116]</t>
  </si>
  <si>
    <t>β [145-156]</t>
  </si>
  <si>
    <t>αs1 [181-190]</t>
  </si>
  <si>
    <t>βA1 [60-69]*</t>
  </si>
  <si>
    <t>βA1 [60-69]</t>
  </si>
  <si>
    <t>β [60-65]</t>
  </si>
  <si>
    <t>ROM_Order</t>
  </si>
  <si>
    <t>SDM</t>
  </si>
  <si>
    <t>Corr_Bitter</t>
  </si>
  <si>
    <t>βA1 [61-69]</t>
  </si>
  <si>
    <t>αs1 [158-164]</t>
  </si>
  <si>
    <t>Peptide in Protein</t>
  </si>
  <si>
    <t>β [125-135]</t>
  </si>
  <si>
    <t>αs1 [179-189]</t>
  </si>
  <si>
    <t>αs1 [133-139]</t>
  </si>
  <si>
    <t>β [155-161]</t>
  </si>
  <si>
    <t>β [193-202]</t>
  </si>
  <si>
    <t>β [183-189]</t>
  </si>
  <si>
    <t>αs1 [88-94]</t>
  </si>
  <si>
    <t>αs1 [15-22]</t>
  </si>
  <si>
    <t>β [25-33]</t>
  </si>
  <si>
    <t>β [193-200]</t>
  </si>
  <si>
    <t>β [192-202]</t>
  </si>
  <si>
    <t>β [197-204]</t>
  </si>
  <si>
    <t>αs1 [31-40]</t>
  </si>
  <si>
    <t>β [177-186]*</t>
  </si>
  <si>
    <t>αs2 [190-198]*</t>
  </si>
  <si>
    <t>AVPYPQRD[M]P</t>
  </si>
  <si>
    <t>[M]KPWIQPKT</t>
  </si>
  <si>
    <t>αs1 [24-31]</t>
  </si>
  <si>
    <t>βA2 [63-70]</t>
  </si>
  <si>
    <t>NA</t>
  </si>
  <si>
    <t>Ost. [42-49]</t>
  </si>
  <si>
    <t>combined_sequence</t>
  </si>
  <si>
    <t>Positions.in.Proteins</t>
  </si>
  <si>
    <t>ROM_order</t>
  </si>
  <si>
    <t>ROM</t>
  </si>
  <si>
    <t>SMD_order</t>
  </si>
  <si>
    <t>stand_diff_mean</t>
  </si>
  <si>
    <t>Cor_order</t>
  </si>
  <si>
    <t>Corr_bitter</t>
  </si>
  <si>
    <t>diff_means</t>
  </si>
  <si>
    <t>pvalue</t>
  </si>
  <si>
    <t>mean_NB</t>
  </si>
  <si>
    <t>mean_B</t>
  </si>
  <si>
    <t>sd_NB</t>
  </si>
  <si>
    <t>sd_B</t>
  </si>
  <si>
    <t>pooled_sd</t>
  </si>
  <si>
    <t>foldchange</t>
  </si>
  <si>
    <t>Corr_age</t>
  </si>
  <si>
    <t>Theo.MHplus.in.Da</t>
  </si>
  <si>
    <t>Sequence.Length</t>
  </si>
  <si>
    <t>Top.Apex.RT.in.min</t>
  </si>
  <si>
    <t>Groups</t>
  </si>
  <si>
    <t>Bitterness.Threshold.value..umol.L.</t>
  </si>
  <si>
    <t>Mean.Bitterness.Intensity..1.15.</t>
  </si>
  <si>
    <t>YPFPGPIHN</t>
  </si>
  <si>
    <t>VLPVPQ</t>
  </si>
  <si>
    <t>LVYPFPGPIHN</t>
  </si>
  <si>
    <t>EMPFPKYPVEPF</t>
  </si>
  <si>
    <t>NB</t>
  </si>
  <si>
    <t>VYPFPGPIPN</t>
  </si>
  <si>
    <t>TDVENLHLPLPL</t>
  </si>
  <si>
    <t>HLPLPLLQ</t>
  </si>
  <si>
    <t>&gt;1600</t>
  </si>
  <si>
    <t>RDMPIQAFLLY</t>
  </si>
  <si>
    <t>QEPVLGPVRGPFPI</t>
  </si>
  <si>
    <t>YQQKPVAL</t>
  </si>
  <si>
    <t>SLVYPFPGPIHNS</t>
  </si>
  <si>
    <t>AMAPKHKEMPFPKYPVEPF</t>
  </si>
  <si>
    <t>APKHKEMPFPKYPVEPF</t>
  </si>
  <si>
    <t>VVVPPFL</t>
  </si>
  <si>
    <t>TQTPVVVPPFLQPE</t>
  </si>
  <si>
    <t>QSKVLPVPQ</t>
  </si>
  <si>
    <t>IAKYIPI</t>
  </si>
  <si>
    <t>LHLPLPLL</t>
  </si>
  <si>
    <t>VLPVPQKAVPYPQ</t>
  </si>
  <si>
    <t>GPVRGPFP</t>
  </si>
  <si>
    <t>TQTPVVVPPFL</t>
  </si>
  <si>
    <t>&gt;1730</t>
  </si>
  <si>
    <t>MAPKHKEMPFPKYPVEPF</t>
  </si>
  <si>
    <t>QEPVLGPVRGPFPIIV</t>
  </si>
  <si>
    <t>&gt;6,000</t>
  </si>
  <si>
    <t>RPKHPIKHQGLPQ</t>
  </si>
  <si>
    <t>RPKHPIKHQ</t>
  </si>
  <si>
    <t>PVLGPVRGPFP</t>
  </si>
  <si>
    <t>YQEPVLGPVRGPFP</t>
  </si>
  <si>
    <t>KAVPYPQ</t>
  </si>
  <si>
    <t>VAPFPEVFGKE</t>
  </si>
  <si>
    <t>GPVRGPFPIIV</t>
  </si>
  <si>
    <t>βA1 [60-68]</t>
  </si>
  <si>
    <t>β [170-175]</t>
  </si>
  <si>
    <t>βA1 [58-68]</t>
  </si>
  <si>
    <t>β [60-66]</t>
  </si>
  <si>
    <t>β [108-119]</t>
  </si>
  <si>
    <t>βA2 [59-68]</t>
  </si>
  <si>
    <t>β [128-139]</t>
  </si>
  <si>
    <t>β [109-119]</t>
  </si>
  <si>
    <t>β [134-141]</t>
  </si>
  <si>
    <t>β [194-208]</t>
  </si>
  <si>
    <t>βA2 [60-69]</t>
  </si>
  <si>
    <t>β [80-93]</t>
  </si>
  <si>
    <t>β [183-193]</t>
  </si>
  <si>
    <t>β [193-207]</t>
  </si>
  <si>
    <t>β [194-207]</t>
  </si>
  <si>
    <t>βA1 [57-69]</t>
  </si>
  <si>
    <t>β [101-119]</t>
  </si>
  <si>
    <t>β [103-119]</t>
  </si>
  <si>
    <t>β [198-206]</t>
  </si>
  <si>
    <t>β [133-142]</t>
  </si>
  <si>
    <t>β [82-88]</t>
  </si>
  <si>
    <t>β [78-91]</t>
  </si>
  <si>
    <t>β [167-175]</t>
  </si>
  <si>
    <t>β [133-140]</t>
  </si>
  <si>
    <t>β [170-182]</t>
  </si>
  <si>
    <t>β [199-206]</t>
  </si>
  <si>
    <t>β [78-88]</t>
  </si>
  <si>
    <t>β [84-91]</t>
  </si>
  <si>
    <t>β [102-119]</t>
  </si>
  <si>
    <t>β [194-209]</t>
  </si>
  <si>
    <t>β [74-86]</t>
  </si>
  <si>
    <t>β [22-28]</t>
  </si>
  <si>
    <t>β [195-206]</t>
  </si>
  <si>
    <t>β [196-206]</t>
  </si>
  <si>
    <t>β [200-209]</t>
  </si>
  <si>
    <t>β [132-142]</t>
  </si>
  <si>
    <t>β [193-206]</t>
  </si>
  <si>
    <t>β [176-182]</t>
  </si>
  <si>
    <t>β [169-182]</t>
  </si>
  <si>
    <t>β [199-209]</t>
  </si>
  <si>
    <t>β [194-206]</t>
  </si>
  <si>
    <t>αs2 [191-197]</t>
  </si>
  <si>
    <t>αs1 [1-7]</t>
  </si>
  <si>
    <t>αs2 [174-181]</t>
  </si>
  <si>
    <t>αs1 [89-97]</t>
  </si>
  <si>
    <t>αs1 [1-13]</t>
  </si>
  <si>
    <t>αs1 [26-33]</t>
  </si>
  <si>
    <t>αs1 [1-9]</t>
  </si>
  <si>
    <t>αs1 [26-32]</t>
  </si>
  <si>
    <t>αs1 [25-35]</t>
  </si>
  <si>
    <t>αs1 [91-100]</t>
  </si>
  <si>
    <t>κ [43-50]</t>
  </si>
  <si>
    <t>κ [22-28]</t>
  </si>
  <si>
    <t>YPFPGPIHNS1xPhospho [S10]</t>
  </si>
  <si>
    <t>ARHPHPHL</t>
  </si>
  <si>
    <t>κ [96-103]</t>
  </si>
  <si>
    <t>SLVYPFPGPIH1xAcetyl [N-Term]</t>
  </si>
  <si>
    <t>βA1 [57-67]*</t>
  </si>
  <si>
    <t>EMPFPKYP</t>
  </si>
  <si>
    <t>β [108-115]</t>
  </si>
  <si>
    <t>αs2 [106-111]</t>
  </si>
  <si>
    <t>VYPFPGPIPNSLPQ</t>
  </si>
  <si>
    <t>βA2 [59-72]</t>
  </si>
  <si>
    <t>VYPFPGPIHN</t>
  </si>
  <si>
    <t>βA1 [59-68]</t>
  </si>
  <si>
    <t>YPFPGPIH</t>
  </si>
  <si>
    <t>βA1 [60-67]</t>
  </si>
  <si>
    <t>VVVPPFLQ</t>
  </si>
  <si>
    <t>β [82-89]</t>
  </si>
  <si>
    <t>β [169-175]</t>
  </si>
  <si>
    <t>αs2 [101-115]</t>
  </si>
  <si>
    <t>APKHKEMPFPKYP1xOxidation [M7]</t>
  </si>
  <si>
    <t>β [103-115]*</t>
  </si>
  <si>
    <t>MPFPKYP1xOxidation [M1]</t>
  </si>
  <si>
    <t>β [109-115]*</t>
  </si>
  <si>
    <t>FPGPIH</t>
  </si>
  <si>
    <t>βA1 [62-67]</t>
  </si>
  <si>
    <t>NFLKKIS</t>
  </si>
  <si>
    <t>αs2 [162-168]</t>
  </si>
  <si>
    <t>IPNPIGSEN</t>
  </si>
  <si>
    <t>αs1 [182-190]</t>
  </si>
  <si>
    <t>αs2 [106-115]</t>
  </si>
  <si>
    <t>QGPIVLNPW</t>
  </si>
  <si>
    <t>αs2 [101-109]</t>
  </si>
  <si>
    <t>κ [97-102]</t>
  </si>
  <si>
    <t>DVENLHLPL</t>
  </si>
  <si>
    <t>β [129-137]</t>
  </si>
  <si>
    <t>IPNPIGSEN1xPhospho [S7]</t>
  </si>
  <si>
    <t>αs1 [182-190]*</t>
  </si>
  <si>
    <t>β [109-115]</t>
  </si>
  <si>
    <t>NIPPLTQTP</t>
  </si>
  <si>
    <t>β [73-81]</t>
  </si>
  <si>
    <t>VLNPWDQVK</t>
  </si>
  <si>
    <t>αs2 [105-113]</t>
  </si>
  <si>
    <t>VLNPWDQ</t>
  </si>
  <si>
    <t>αs2 [105-111]</t>
  </si>
  <si>
    <t>β [81-90]</t>
  </si>
  <si>
    <t>β [80-87]</t>
  </si>
  <si>
    <t>PFPKYPV</t>
  </si>
  <si>
    <t>β [110-116]</t>
  </si>
  <si>
    <t>αs2 [101-116]</t>
  </si>
  <si>
    <t>FSDIPNPIGSENSEKTTMPL</t>
  </si>
  <si>
    <t>αs1 [179-198]</t>
  </si>
  <si>
    <t>αs1 [182-187]</t>
  </si>
  <si>
    <t>β [81-91]</t>
  </si>
  <si>
    <t>β [79-91]</t>
  </si>
  <si>
    <t>YPFPGPIPNSLPQ</t>
  </si>
  <si>
    <t>βA2 [60-72]</t>
  </si>
  <si>
    <t>AYAAAINPLH</t>
  </si>
  <si>
    <t>Q0VC14 [82-91]</t>
  </si>
  <si>
    <t>ITVDDKHY</t>
  </si>
  <si>
    <t>αs2 [71-78]</t>
  </si>
  <si>
    <t>QGPIVLNPWDQVK</t>
  </si>
  <si>
    <t>αs2 [101-113]</t>
  </si>
  <si>
    <t>LVYPFPGPIPNS</t>
  </si>
  <si>
    <t>βA2 [58-69]</t>
  </si>
  <si>
    <t>αs2 [105-112]</t>
  </si>
  <si>
    <t>KPWLQP</t>
  </si>
  <si>
    <t>αs2 [191-196]; A5D7J7 [561-566]</t>
  </si>
  <si>
    <t>FPGPIPN</t>
  </si>
  <si>
    <t>βA2 [62-68]</t>
  </si>
  <si>
    <t>HPHPHL</t>
  </si>
  <si>
    <t>κ [98-103]</t>
  </si>
  <si>
    <t>β [73-91]</t>
  </si>
  <si>
    <t>VYPFPGPIHNSLPQ</t>
  </si>
  <si>
    <t>βA1 [59-72]</t>
  </si>
  <si>
    <t>αs1 [159-164]</t>
  </si>
  <si>
    <t>FPGPIHN</t>
  </si>
  <si>
    <t>βA1 [62-68]</t>
  </si>
  <si>
    <t>TDVENLHLPL</t>
  </si>
  <si>
    <t>β [128-137]</t>
  </si>
  <si>
    <t>QGPIVLNPWDQVKR</t>
  </si>
  <si>
    <t>αs2 [101-114]</t>
  </si>
  <si>
    <t>YPFPGPIHNSLPQ1xPhospho [S10]</t>
  </si>
  <si>
    <t>βA1 [60-72]*</t>
  </si>
  <si>
    <t>YPFPGPIP</t>
  </si>
  <si>
    <t>βA2 [60-67]</t>
  </si>
  <si>
    <t>PVVVPPFL</t>
  </si>
  <si>
    <t>β [81-88]</t>
  </si>
  <si>
    <t>βA2 [59-71]</t>
  </si>
  <si>
    <t>βA2 [59-73]</t>
  </si>
  <si>
    <t>VYPFPGPIH</t>
  </si>
  <si>
    <t>βA1 [59-67]</t>
  </si>
  <si>
    <t>β [79-92]</t>
  </si>
  <si>
    <t>VKITVDDKHYQK</t>
  </si>
  <si>
    <t>αs2 [69-80]</t>
  </si>
  <si>
    <t>VYPFPGP</t>
  </si>
  <si>
    <t>β [59-65]</t>
  </si>
  <si>
    <t>YQGPIVLNPWDQVKRN</t>
  </si>
  <si>
    <t>αs2 [100-115]</t>
  </si>
  <si>
    <t>QTPVVVPP</t>
  </si>
  <si>
    <t>β [79-86]</t>
  </si>
  <si>
    <t>EMPFPKYPVEPF1xOxidation [M2]</t>
  </si>
  <si>
    <t>β [108-119]*</t>
  </si>
  <si>
    <t>β [81-87]</t>
  </si>
  <si>
    <t>MPFPKYPV1xOxidation [M1]</t>
  </si>
  <si>
    <t>β [109-116]*</t>
  </si>
  <si>
    <t>βA2 [58-73]</t>
  </si>
  <si>
    <t>TPVVVPPFLQPEV</t>
  </si>
  <si>
    <t>β [80-92]</t>
  </si>
  <si>
    <t>βA2 [58-67]</t>
  </si>
  <si>
    <t>LNPWDQVKR</t>
  </si>
  <si>
    <t>αs2 [106-114]</t>
  </si>
  <si>
    <t>PPFLQP</t>
  </si>
  <si>
    <t>β [85-90]</t>
  </si>
  <si>
    <t>αs2 [100-114]</t>
  </si>
  <si>
    <t>LTQTPVVVPPFLQPE</t>
  </si>
  <si>
    <t>β [77-91]</t>
  </si>
  <si>
    <t>β [110-119]</t>
  </si>
  <si>
    <t>NSLPQNIPPLTQTPVVVPPFLQPE</t>
  </si>
  <si>
    <t>β [68-91]</t>
  </si>
  <si>
    <t>EMPFPKYPVE</t>
  </si>
  <si>
    <t>β [108-117]</t>
  </si>
  <si>
    <t>EMPFPKYPVEPFTESQS</t>
  </si>
  <si>
    <t>β [108-124]</t>
  </si>
  <si>
    <t>MHQPHQPLPPTVM</t>
  </si>
  <si>
    <t>β [144-156]</t>
  </si>
  <si>
    <t>LVYPFPGPIH</t>
  </si>
  <si>
    <t>βA1 [58-67]</t>
  </si>
  <si>
    <t>β [74-88]</t>
  </si>
  <si>
    <t>κ [56-61]</t>
  </si>
  <si>
    <t>LTQTPVVVPPFLQP</t>
  </si>
  <si>
    <t>β [77-90]</t>
  </si>
  <si>
    <t>HKEMPFPKYPVEPFTES</t>
  </si>
  <si>
    <t>β [106-122]</t>
  </si>
  <si>
    <t>QKFPQY</t>
  </si>
  <si>
    <t>αs2 [90-95]</t>
  </si>
  <si>
    <t>DELQDKIHP</t>
  </si>
  <si>
    <t>β [43-51]</t>
  </si>
  <si>
    <t>β [184-189]</t>
  </si>
  <si>
    <t>β [79-87]</t>
  </si>
  <si>
    <t>QTPVVVPPFLQP</t>
  </si>
  <si>
    <t>β [79-90]</t>
  </si>
  <si>
    <t>YPFPGPIHNSLPQNIPPL</t>
  </si>
  <si>
    <t>βA1 [60-77]</t>
  </si>
  <si>
    <t>βA2 [57-69]</t>
  </si>
  <si>
    <t>β [82-92]</t>
  </si>
  <si>
    <t>LSRYPSYGLN</t>
  </si>
  <si>
    <t>κ [32-41]</t>
  </si>
  <si>
    <t>β [131-139]</t>
  </si>
  <si>
    <t>β [106-124]</t>
  </si>
  <si>
    <t>MPFPKYPVEPF1xOxidation [M1]</t>
  </si>
  <si>
    <t>β [109-119]*</t>
  </si>
  <si>
    <t>QNIPPLTQTPVVVPPFLQPE</t>
  </si>
  <si>
    <t>β [72-91]</t>
  </si>
  <si>
    <t>LPQNIPP</t>
  </si>
  <si>
    <t>β [70-76]</t>
  </si>
  <si>
    <t>LTDVENLHLPL</t>
  </si>
  <si>
    <t>β [127-137]</t>
  </si>
  <si>
    <t>αs2 [104-118]</t>
  </si>
  <si>
    <t>PFPGPIPN</t>
  </si>
  <si>
    <t>βA2 [61-68]</t>
  </si>
  <si>
    <t>EMPFPK</t>
  </si>
  <si>
    <t>β [108-113]</t>
  </si>
  <si>
    <t>WMHQPHQPLPPT1xOxidation [M2]</t>
  </si>
  <si>
    <t>β [143-154]*</t>
  </si>
  <si>
    <t>IVLNPWDQVKRN</t>
  </si>
  <si>
    <t>αs2 [104-115]</t>
  </si>
  <si>
    <t>YPFPGPIPNSLPQN</t>
  </si>
  <si>
    <t>βA2 [60-73]</t>
  </si>
  <si>
    <t>β [58-66]</t>
  </si>
  <si>
    <t>LVYPFPGPIHNS</t>
  </si>
  <si>
    <t>βA1 [58-69]</t>
  </si>
  <si>
    <t>APKHKEMPFPKYPVEPF1xOxidation [M7]</t>
  </si>
  <si>
    <t>β [103-119]*</t>
  </si>
  <si>
    <t>αs2 [116-122]</t>
  </si>
  <si>
    <t>αs2 [104-111]</t>
  </si>
  <si>
    <t>β [79-94]</t>
  </si>
  <si>
    <t>IVLNPWDQVKRNA</t>
  </si>
  <si>
    <t>αs2 [104-116]</t>
  </si>
  <si>
    <t>FPKYPVE</t>
  </si>
  <si>
    <t>β [111-117]</t>
  </si>
  <si>
    <t>β [193-205]</t>
  </si>
  <si>
    <t>LYQGPIVLNPWDQVKRN</t>
  </si>
  <si>
    <t>αs2 [99-115]</t>
  </si>
  <si>
    <t>PFPGPIH</t>
  </si>
  <si>
    <t>βA1 [61-67]</t>
  </si>
  <si>
    <t>β [144-163]</t>
  </si>
  <si>
    <t>EVKITVDDKHYQK</t>
  </si>
  <si>
    <t>αs2 [68-80]</t>
  </si>
  <si>
    <t>SLVYPFPGPIHNSLP</t>
  </si>
  <si>
    <t>βA1 [57-71]</t>
  </si>
  <si>
    <t>YQGPIVLNPWDQVKRNA</t>
  </si>
  <si>
    <t>αs2 [100-116]</t>
  </si>
  <si>
    <t>TEDELQDKIHPF</t>
  </si>
  <si>
    <t>β [41-52]</t>
  </si>
  <si>
    <t>PFPGPIPNSLPQ</t>
  </si>
  <si>
    <t>βA2 [61-72]</t>
  </si>
  <si>
    <t>αs2 [107-113]</t>
  </si>
  <si>
    <t>β [135-141]</t>
  </si>
  <si>
    <t>VYPFPGPIHNSLPQNIPPLT</t>
  </si>
  <si>
    <t>βA1 [59-78]</t>
  </si>
  <si>
    <t>αs2 [106-113]</t>
  </si>
  <si>
    <t>QTPVVVPPFLQPEVMGVSKVK1xOxidation [M15]</t>
  </si>
  <si>
    <t>β [79-99]*</t>
  </si>
  <si>
    <t>β [134-140]</t>
  </si>
  <si>
    <t>β [112-119]</t>
  </si>
  <si>
    <t>LPQNIPPLTQTPVVVPPFLQPE</t>
  </si>
  <si>
    <t>β [70-91]</t>
  </si>
  <si>
    <t>PFPGPIHN</t>
  </si>
  <si>
    <t>βA1 [61-68]</t>
  </si>
  <si>
    <t>β [103-113]</t>
  </si>
  <si>
    <t>TPVVVPPFLQPEVMG</t>
  </si>
  <si>
    <t>β [80-94]</t>
  </si>
  <si>
    <t>YYVPLGTQY</t>
  </si>
  <si>
    <t>αs1 [165-173]</t>
  </si>
  <si>
    <t>HQPHQPLPPTVMFPPQ</t>
  </si>
  <si>
    <t>β [145-160]</t>
  </si>
  <si>
    <t>SLVYPFPGPIHN</t>
  </si>
  <si>
    <t>βA1 [57-68]</t>
  </si>
  <si>
    <t>VYPFPGPIP</t>
  </si>
  <si>
    <t>βA2 [59-67]</t>
  </si>
  <si>
    <t>β [106-119]</t>
  </si>
  <si>
    <t>SLVYPFPGPIHNSLPQ</t>
  </si>
  <si>
    <t>βA1 [57-72]</t>
  </si>
  <si>
    <t>NIPPLTQTPV</t>
  </si>
  <si>
    <t>β [73-82]</t>
  </si>
  <si>
    <t>LVYPFPGPIPNSLPQ</t>
  </si>
  <si>
    <t>βA2 [58-72]</t>
  </si>
  <si>
    <t>VYPFPGPIPNS</t>
  </si>
  <si>
    <t>βA2 [59-69]</t>
  </si>
  <si>
    <t>β [145-154]</t>
  </si>
  <si>
    <t>LYQGPIVLNPWDQVKRNAVPITPT</t>
  </si>
  <si>
    <t>αs2 [99-122]</t>
  </si>
  <si>
    <t>β [109-120]</t>
  </si>
  <si>
    <t>LVYPFPGPIHNSLPQNIPP</t>
  </si>
  <si>
    <t>βA1 [58-76]</t>
  </si>
  <si>
    <t>DIPNPIGSE</t>
  </si>
  <si>
    <t>αs1 [181-189]</t>
  </si>
  <si>
    <t>MPFPKYPV</t>
  </si>
  <si>
    <t>β [109-116]</t>
  </si>
  <si>
    <t>LVYPFPGPIHNSLPQ</t>
  </si>
  <si>
    <t>βA1 [58-72]</t>
  </si>
  <si>
    <t>αs2 [105-114]</t>
  </si>
  <si>
    <t>AVPYPQ</t>
  </si>
  <si>
    <t>β [177-182]</t>
  </si>
  <si>
    <t>QSLVYPFPGPIHNS</t>
  </si>
  <si>
    <t>βA1 [56-69]</t>
  </si>
  <si>
    <t>HKEMPFPKYP</t>
  </si>
  <si>
    <t>β [106-115]</t>
  </si>
  <si>
    <t>β [78-93]</t>
  </si>
  <si>
    <t>κ [28-37]</t>
  </si>
  <si>
    <t>LVYPFPGP</t>
  </si>
  <si>
    <t>β [58-65]</t>
  </si>
  <si>
    <t>EMPFPKYPVEPFT</t>
  </si>
  <si>
    <t>β [108-120]</t>
  </si>
  <si>
    <t>βA2 [58-76]</t>
  </si>
  <si>
    <t>LVYPFPGPIHNSLPQNIPPLTQTP</t>
  </si>
  <si>
    <t>βA1 [58-81]</t>
  </si>
  <si>
    <t>SDIPNPIGSE</t>
  </si>
  <si>
    <t>αs1 [180-189]</t>
  </si>
  <si>
    <t>β [110-118]</t>
  </si>
  <si>
    <t>AQTQSLVYPFPGPIHN</t>
  </si>
  <si>
    <t>βA1 [53-68]</t>
  </si>
  <si>
    <t>APKHKEMPFPKYP</t>
  </si>
  <si>
    <t>β [103-115]</t>
  </si>
  <si>
    <t>β [108-122]</t>
  </si>
  <si>
    <t>IVPNSVEQK1xPhospho [S5]</t>
  </si>
  <si>
    <t>αs1 [71-79]*</t>
  </si>
  <si>
    <t>TQSLVYPFPGPIHN</t>
  </si>
  <si>
    <t>βA1 [55-68]</t>
  </si>
  <si>
    <t>IPPLTQTPVVVPPF</t>
  </si>
  <si>
    <t>β [74-87]</t>
  </si>
  <si>
    <t>κ [53-60]</t>
  </si>
  <si>
    <t>EMPFPKYPVEPFTE1xOxidation [M2]</t>
  </si>
  <si>
    <t>β [108-121]*</t>
  </si>
  <si>
    <t>IPPLTQTPVVVPPFLQPE</t>
  </si>
  <si>
    <t>β [74-91]</t>
  </si>
  <si>
    <t>αs1 [176-189]</t>
  </si>
  <si>
    <t>LVYPFPGPIHNSLP</t>
  </si>
  <si>
    <t>βA1 [58-71]</t>
  </si>
  <si>
    <t>αs2 [101-111]</t>
  </si>
  <si>
    <t>SRYPSYGL</t>
  </si>
  <si>
    <t>κ [33-40]</t>
  </si>
  <si>
    <t>β [127-141]</t>
  </si>
  <si>
    <t>β [145-161]</t>
  </si>
  <si>
    <t>αs2 [192-197]</t>
  </si>
  <si>
    <t>β [79-88]</t>
  </si>
  <si>
    <t>LPQNIPPLTQTPVVVPPF</t>
  </si>
  <si>
    <t>β [70-87]</t>
  </si>
  <si>
    <t>HPHPHLSF1xPhospho [S7]</t>
  </si>
  <si>
    <t>κ [98-105]*</t>
  </si>
  <si>
    <t>LYQEPVLGPVRGPFPI</t>
  </si>
  <si>
    <t>β [192-207]</t>
  </si>
  <si>
    <t>HQPHQPLPPTV</t>
  </si>
  <si>
    <t>β [145-155]</t>
  </si>
  <si>
    <t>SLVYPFPGPIPNSLPQNIPPLTQTP</t>
  </si>
  <si>
    <t>βA2 [57-81]</t>
  </si>
  <si>
    <t>P02754 [61-73]</t>
  </si>
  <si>
    <t>SLVYPFPGPIH</t>
  </si>
  <si>
    <t>βA1 [57-67]</t>
  </si>
  <si>
    <t>κ [18-28]</t>
  </si>
  <si>
    <t>β [47-53]</t>
  </si>
  <si>
    <t>QEPVLGPVRGPF</t>
  </si>
  <si>
    <t>β [194-205]</t>
  </si>
  <si>
    <t>VYPFPGPIHNSLPQN</t>
  </si>
  <si>
    <t>βA1 [59-73]</t>
  </si>
  <si>
    <t>LVYPFPGPIHNSLPQN</t>
  </si>
  <si>
    <t>βA1 [58-73]</t>
  </si>
  <si>
    <t>IPPLTQTPVVVPPFLQPEV</t>
  </si>
  <si>
    <t>β [74-92]</t>
  </si>
  <si>
    <t>PHHPLH</t>
  </si>
  <si>
    <t>E1BAF5 [69-74]</t>
  </si>
  <si>
    <t>NIPPLTQTPVVVPPFLQPEV</t>
  </si>
  <si>
    <t>β [73-92]</t>
  </si>
  <si>
    <t>β [79-99]</t>
  </si>
  <si>
    <t>β [109-124]</t>
  </si>
  <si>
    <t>VENLHLP</t>
  </si>
  <si>
    <t>β [130-136]</t>
  </si>
  <si>
    <t>SWMHQPHQPLPPTVMFPPQ</t>
  </si>
  <si>
    <t>β [142-160]</t>
  </si>
  <si>
    <t>αs2 [105-115]</t>
  </si>
  <si>
    <t>VVVPPFLQPE</t>
  </si>
  <si>
    <t>β [82-91]</t>
  </si>
  <si>
    <t>αs2 [107-114]</t>
  </si>
  <si>
    <t>QSWMHQPHQPLPPTVM</t>
  </si>
  <si>
    <t>β [141-156]</t>
  </si>
  <si>
    <t>EMPFPKYPVEP</t>
  </si>
  <si>
    <t>β [108-118]</t>
  </si>
  <si>
    <t>κ [35-41]</t>
  </si>
  <si>
    <t>IPPLTQTPVVVPPFLQP</t>
  </si>
  <si>
    <t>β [74-90]</t>
  </si>
  <si>
    <t>MHQPHQPLPPT1xOxidation [M1]</t>
  </si>
  <si>
    <t>β [144-154]*</t>
  </si>
  <si>
    <t>QSLVYPFPGPIPNSLPQN</t>
  </si>
  <si>
    <t>βA2 [56-73]</t>
  </si>
  <si>
    <t>βA2 [57-72]</t>
  </si>
  <si>
    <t>β [109-117]</t>
  </si>
  <si>
    <t>QTQSLVYPFPGPIPNSLPQN</t>
  </si>
  <si>
    <t>βA2 [54-73]</t>
  </si>
  <si>
    <t>β [80-89]</t>
  </si>
  <si>
    <t>IVLNPWDQVKRNAVPITPT</t>
  </si>
  <si>
    <t>αs2 [104-122]</t>
  </si>
  <si>
    <t>β [199-205]</t>
  </si>
  <si>
    <t>κ [33-41]</t>
  </si>
  <si>
    <t>YQGPIVLNPWDQVKRNAVPITPT</t>
  </si>
  <si>
    <t>αs2 [100-122]</t>
  </si>
  <si>
    <t>P80195 [80-85]</t>
  </si>
  <si>
    <t>QTPVVVPPFLQPEVMGVS</t>
  </si>
  <si>
    <t>β [79-96]</t>
  </si>
  <si>
    <t>LTLTDVE</t>
  </si>
  <si>
    <t>β [125-131]</t>
  </si>
  <si>
    <t>β [128-141]</t>
  </si>
  <si>
    <t>βA2 [56-69]</t>
  </si>
  <si>
    <t>βA2 [58-68]</t>
  </si>
  <si>
    <t>β [130-139]</t>
  </si>
  <si>
    <t>MHQPHQPLPPTVMFPPQS</t>
  </si>
  <si>
    <t>β [144-161]</t>
  </si>
  <si>
    <t>LTDVENLHLPLPLLQS</t>
  </si>
  <si>
    <t>β [127-142]</t>
  </si>
  <si>
    <t>IPNPIGSE</t>
  </si>
  <si>
    <t>αs1 [182-189]</t>
  </si>
  <si>
    <t>LTDVENLHLPLPL</t>
  </si>
  <si>
    <t>β [127-139]</t>
  </si>
  <si>
    <t>NIPPLTQTPVVVPPF</t>
  </si>
  <si>
    <t>β [73-87]</t>
  </si>
  <si>
    <t>β [128-136]</t>
  </si>
  <si>
    <t>β [103-118]</t>
  </si>
  <si>
    <t>αs2 [69-79]</t>
  </si>
  <si>
    <t>β [197-208]</t>
  </si>
  <si>
    <t>SLVYPFPGPIHNS1xAcetyl [N-Term]</t>
  </si>
  <si>
    <t>βA1 [57-69]*</t>
  </si>
  <si>
    <t>VYPFPGPIPNSLPQNIPPLT</t>
  </si>
  <si>
    <t>βA2 [59-78]</t>
  </si>
  <si>
    <t>β [83-93]</t>
  </si>
  <si>
    <t>αs2 [191-199]</t>
  </si>
  <si>
    <t>QSLVYPFPGPIHN</t>
  </si>
  <si>
    <t>βA1 [56-68]</t>
  </si>
  <si>
    <t>TDAPSFSDIPNPIGSE</t>
  </si>
  <si>
    <t>αs1 [174-189]</t>
  </si>
  <si>
    <t>FPGPIHNS</t>
  </si>
  <si>
    <t>βA1 [62-69]</t>
  </si>
  <si>
    <t>β [126-139]</t>
  </si>
  <si>
    <t>LTLTDVENLHLPLP</t>
  </si>
  <si>
    <t>β [125-138]</t>
  </si>
  <si>
    <t>NSLPQNIPPLT</t>
  </si>
  <si>
    <t>β [68-78]</t>
  </si>
  <si>
    <t>VEELKPTPEGDLEIL</t>
  </si>
  <si>
    <t>P02754 [59-73]</t>
  </si>
  <si>
    <t>YPFPGPIHNSLPQN</t>
  </si>
  <si>
    <t>βA1 [60-73]</t>
  </si>
  <si>
    <t>VYPFPGPIHNS</t>
  </si>
  <si>
    <t>βA1 [59-69]</t>
  </si>
  <si>
    <t>SLVYPFPGPIHNSLPQN</t>
  </si>
  <si>
    <t>βA1 [57-73]</t>
  </si>
  <si>
    <t>VPYPQRDMPI</t>
  </si>
  <si>
    <t>β [178-187]</t>
  </si>
  <si>
    <t>VKITVDDKHYQKA</t>
  </si>
  <si>
    <t>αs2 [69-81]</t>
  </si>
  <si>
    <t>NIPPLTQTPVVVPPFL</t>
  </si>
  <si>
    <t>β [73-88]</t>
  </si>
  <si>
    <t>P10152 [134-147]</t>
  </si>
  <si>
    <t>β [142-164]</t>
  </si>
  <si>
    <t>EDELQDKIHP</t>
  </si>
  <si>
    <t>β [42-51]</t>
  </si>
  <si>
    <t>ELQDKIHPFA</t>
  </si>
  <si>
    <t>β [44-53]</t>
  </si>
  <si>
    <t>SKVLPVPQ</t>
  </si>
  <si>
    <t>β [168-175]</t>
  </si>
  <si>
    <t>QSLVYPFPGPIH</t>
  </si>
  <si>
    <t>βA1 [56-67]</t>
  </si>
  <si>
    <t>QTPVVVPPFLQPEVMGVSKVKEA</t>
  </si>
  <si>
    <t>β [79-101]</t>
  </si>
  <si>
    <t>LGYLEQLLRLKKYKVPQLE</t>
  </si>
  <si>
    <t>αs1 [92-110]</t>
  </si>
  <si>
    <t>DKIHPFAQTQSLVYPFPGPIPN</t>
  </si>
  <si>
    <t>βA2 [47-68]</t>
  </si>
  <si>
    <t>LPYPYYAKPA</t>
  </si>
  <si>
    <t>κ [56-65]</t>
  </si>
  <si>
    <t>TQSLVYPFPGPIH</t>
  </si>
  <si>
    <t>βA1 [55-67]</t>
  </si>
  <si>
    <t>βA2 [57-73]</t>
  </si>
  <si>
    <t>βA2 [55-73]</t>
  </si>
  <si>
    <t>QSLVYPFPGPIHNSLPQN</t>
  </si>
  <si>
    <t>βA1 [56-73]</t>
  </si>
  <si>
    <t>TDVENLHLPLP</t>
  </si>
  <si>
    <t>β [128-138]</t>
  </si>
  <si>
    <t>FPGPIPNS</t>
  </si>
  <si>
    <t>βA2 [62-69]</t>
  </si>
  <si>
    <t>β [74-81]</t>
  </si>
  <si>
    <t>VLGPVRGPF</t>
  </si>
  <si>
    <t>β [197-205]</t>
  </si>
  <si>
    <t>LYQGPIVLNPWDQVKR</t>
  </si>
  <si>
    <t>αs2 [99-114]</t>
  </si>
  <si>
    <t>β [143-154]</t>
  </si>
  <si>
    <t>HQPHQPLPPTVMFPPQSVLS</t>
  </si>
  <si>
    <t>β [145-164]</t>
  </si>
  <si>
    <t>EVKITVD</t>
  </si>
  <si>
    <t>αs2 [68-74]</t>
  </si>
  <si>
    <t>YPFPGPIHNSLPQ</t>
  </si>
  <si>
    <t>βA1 [60-72]</t>
  </si>
  <si>
    <t>β [125-139]</t>
  </si>
  <si>
    <t>ENLHLPLP</t>
  </si>
  <si>
    <t>β [131-138]</t>
  </si>
  <si>
    <t>β [126-140]</t>
  </si>
  <si>
    <t>SWMHQPHQPLPPT1xOxidation [M3]</t>
  </si>
  <si>
    <t>β [142-154]*</t>
  </si>
  <si>
    <t>RNAVPITPT</t>
  </si>
  <si>
    <t>αs2 [114-122]</t>
  </si>
  <si>
    <t>β [79-93]</t>
  </si>
  <si>
    <t>LPLPLLQSWMHQPHQPLPPT</t>
  </si>
  <si>
    <t>β [135-154]</t>
  </si>
  <si>
    <t>VVVPPFLQPEVM</t>
  </si>
  <si>
    <t>β [82-93]</t>
  </si>
  <si>
    <t>DKIAKYIPI</t>
  </si>
  <si>
    <t>κ [20-28]</t>
  </si>
  <si>
    <t>SLPQNIPPLTQTPVVVPPFLQPEVMGV</t>
  </si>
  <si>
    <t>β [69-95]</t>
  </si>
  <si>
    <t>β [69-91]</t>
  </si>
  <si>
    <t>SLPQNIPPLTQTPVVVPP</t>
  </si>
  <si>
    <t>β [69-86]</t>
  </si>
  <si>
    <t>αs2 [102-112]</t>
  </si>
  <si>
    <t>NSLPQNIPPLTQTPVVVPPF</t>
  </si>
  <si>
    <t>β [68-87]</t>
  </si>
  <si>
    <t>GPIVLNPW</t>
  </si>
  <si>
    <t>αs2 [102-109]</t>
  </si>
  <si>
    <t>AQTQSLVYPFPGPIPNSLPQN</t>
  </si>
  <si>
    <t>βA2 [53-73]</t>
  </si>
  <si>
    <t>TDVENLHLPLPLLQS</t>
  </si>
  <si>
    <t>β [128-142]</t>
  </si>
  <si>
    <t>NSLPQNIPPLTQTPVVVPPFLQPEVM1xOxidation [M26]</t>
  </si>
  <si>
    <t>β [68-93]*</t>
  </si>
  <si>
    <t>QTQSLVYPFPGPIH</t>
  </si>
  <si>
    <t>βA1 [54-67]</t>
  </si>
  <si>
    <t>β [69-92]</t>
  </si>
  <si>
    <t>β [107-119]</t>
  </si>
  <si>
    <t>MPFPKYPVEPFTES</t>
  </si>
  <si>
    <t>β [109-122]</t>
  </si>
  <si>
    <t>αs2 [71-79]</t>
  </si>
  <si>
    <t>β [68-92]</t>
  </si>
  <si>
    <t>β [106-121]</t>
  </si>
  <si>
    <t>VVVPPFLQPEVMG</t>
  </si>
  <si>
    <t>β [82-94]</t>
  </si>
  <si>
    <t>EVKITVDDKHYQ</t>
  </si>
  <si>
    <t>αs2 [68-79]</t>
  </si>
  <si>
    <t>AMKPWIQPKTKVIP</t>
  </si>
  <si>
    <t>αs2 [189-202]</t>
  </si>
  <si>
    <t>β [78-92]</t>
  </si>
  <si>
    <t>βA2 [58-81]</t>
  </si>
  <si>
    <t>DVENLHLPLPL</t>
  </si>
  <si>
    <t>β [129-139]</t>
  </si>
  <si>
    <t>β [42-52]</t>
  </si>
  <si>
    <t>IVLNPWDQVK</t>
  </si>
  <si>
    <t>αs2 [104-113]</t>
  </si>
  <si>
    <t>SQSLTLTDVENLHLPLP</t>
  </si>
  <si>
    <t>β [122-138]</t>
  </si>
  <si>
    <t>IVLNPWDQVKR</t>
  </si>
  <si>
    <t>αs2 [104-114]</t>
  </si>
  <si>
    <t>HKEMPFPKYPVEPF1xOxidation [M4]</t>
  </si>
  <si>
    <t>β [106-119]*</t>
  </si>
  <si>
    <t>SLVYPFPGPIPNSLPQNIPP</t>
  </si>
  <si>
    <t>βA2 [57-76]</t>
  </si>
  <si>
    <t>αs2 [114-124]</t>
  </si>
  <si>
    <t>IPPLTQTPVVVPPFLQPEVM1xOxidation [M20]</t>
  </si>
  <si>
    <t>β [74-93]*</t>
  </si>
  <si>
    <t>IPPLTQTPVVVPPFLQPEVM</t>
  </si>
  <si>
    <t>β [74-93]</t>
  </si>
  <si>
    <t>MHQPHQPLPP</t>
  </si>
  <si>
    <t>β [144-153]</t>
  </si>
  <si>
    <t>κ [19-27]</t>
  </si>
  <si>
    <t>β [77-92]</t>
  </si>
  <si>
    <t>SLVYPFPGPIPNSLP</t>
  </si>
  <si>
    <t>βA2 [57-71]</t>
  </si>
  <si>
    <t>VLSRYPSYG</t>
  </si>
  <si>
    <t>κ [31-39]</t>
  </si>
  <si>
    <t>β [70-90]</t>
  </si>
  <si>
    <t>SLPQNIPPLT</t>
  </si>
  <si>
    <t>β [69-78]</t>
  </si>
  <si>
    <t>β [78-86]</t>
  </si>
  <si>
    <t>LPQNIPPLT</t>
  </si>
  <si>
    <t>β [70-78]</t>
  </si>
  <si>
    <t>IPPLTQTPVVVPPFLQPEVMGVS1xOxidation [M20]</t>
  </si>
  <si>
    <t>β [74-96]*</t>
  </si>
  <si>
    <t>EMPFPKYPVEPFTES1xOxidation [M2]</t>
  </si>
  <si>
    <t>β [108-122]*</t>
  </si>
  <si>
    <t>αs1 [92-103]</t>
  </si>
  <si>
    <t>SLVYPFPGPIHNSLPQNIPPLT</t>
  </si>
  <si>
    <t>βA1 [57-78]</t>
  </si>
  <si>
    <t>β [82-96]</t>
  </si>
  <si>
    <t>αs1 [183-189]</t>
  </si>
  <si>
    <t>β [139-154]</t>
  </si>
  <si>
    <t>QTQSLVYPFPGPIHN</t>
  </si>
  <si>
    <t>βA1 [54-68]</t>
  </si>
  <si>
    <t>κ [18-27]</t>
  </si>
  <si>
    <t>NSLPQNIPPLTQTP</t>
  </si>
  <si>
    <t>β [68-81]</t>
  </si>
  <si>
    <t>SLTLTDVENLHLPLP</t>
  </si>
  <si>
    <t>β [124-138]</t>
  </si>
  <si>
    <t>AQTQSLVYPFPGPIHNSLPQN</t>
  </si>
  <si>
    <t>βA1 [53-73]</t>
  </si>
  <si>
    <t>VLPVPQKAVPYPQRDMPIQA</t>
  </si>
  <si>
    <t>β [170-189]</t>
  </si>
  <si>
    <t>β [69-81]</t>
  </si>
  <si>
    <t>TQSLVYPFPGPIHNSLPQN</t>
  </si>
  <si>
    <t>βA1 [55-73]</t>
  </si>
  <si>
    <t>β [111-124]</t>
  </si>
  <si>
    <t>YQKFALPQ</t>
  </si>
  <si>
    <t>αs2 [171-178]</t>
  </si>
  <si>
    <t>EMPFPKYPVEPFTE</t>
  </si>
  <si>
    <t>β [108-121]</t>
  </si>
  <si>
    <t>β [145-163]</t>
  </si>
  <si>
    <t>βA2 [56-68]</t>
  </si>
  <si>
    <t>LVYPFPGPIPNSLP</t>
  </si>
  <si>
    <t>βA2 [58-71]</t>
  </si>
  <si>
    <t>MAIPPKKN</t>
  </si>
  <si>
    <t>κ [106-113]</t>
  </si>
  <si>
    <t>GPVRGPFPI</t>
  </si>
  <si>
    <t>β [199-207]</t>
  </si>
  <si>
    <t>β [142-161]</t>
  </si>
  <si>
    <t>LYQGPIVLNPWDQVK</t>
  </si>
  <si>
    <t>αs2 [99-113]</t>
  </si>
  <si>
    <t>NSLPQNIPPLTQTPVVVPPFLQPEVM</t>
  </si>
  <si>
    <t>β [68-93]</t>
  </si>
  <si>
    <t>β [108-123]</t>
  </si>
  <si>
    <t>YPELFRQ</t>
  </si>
  <si>
    <t>αs1 [146-152]</t>
  </si>
  <si>
    <t>LHLPLPLLQ</t>
  </si>
  <si>
    <t>β [133-141]</t>
  </si>
  <si>
    <t>β [178-188]</t>
  </si>
  <si>
    <t>EMPFPKYPVEP1xOxidation [M2]</t>
  </si>
  <si>
    <t>β [108-118]*</t>
  </si>
  <si>
    <t>β [125-136]</t>
  </si>
  <si>
    <t>VMFPPQSVLSL</t>
  </si>
  <si>
    <t>β [155-165]</t>
  </si>
  <si>
    <t>QPLPPTVMFPPQS</t>
  </si>
  <si>
    <t>β [149-161]</t>
  </si>
  <si>
    <t>LYQEPVLGPVRGPFPIIV</t>
  </si>
  <si>
    <t>β [192-209]</t>
  </si>
  <si>
    <t>YFYPELFRQF</t>
  </si>
  <si>
    <t>αs1 [144-153]</t>
  </si>
  <si>
    <t>SQSKVLPVPQKAVPYPQ</t>
  </si>
  <si>
    <t>β [166-182]</t>
  </si>
  <si>
    <t>SQSKVLPVPQKAVPYPQRDMPIQAFL</t>
  </si>
  <si>
    <t>β [166-191]</t>
  </si>
  <si>
    <t>QTPVVVPPFLQPEVMG1xOxidation [M15]</t>
  </si>
  <si>
    <t>β [79-94]*</t>
  </si>
  <si>
    <t>β [127-136]</t>
  </si>
  <si>
    <t>QTPVVVPPFLQPEVM1xOxidation [M15]</t>
  </si>
  <si>
    <t>β [79-93]*</t>
  </si>
  <si>
    <t>QPHQPLPPT</t>
  </si>
  <si>
    <t>β [146-154]</t>
  </si>
  <si>
    <t>VPITPTLNR</t>
  </si>
  <si>
    <t>αs2 [117-125]</t>
  </si>
  <si>
    <t>αs2 [100-113]</t>
  </si>
  <si>
    <t>DKIHPF</t>
  </si>
  <si>
    <t>β [47-52]</t>
  </si>
  <si>
    <t>β [100-119]</t>
  </si>
  <si>
    <t>AQTQSLVYPFPGPIPNSLPQNIPPLT</t>
  </si>
  <si>
    <t>βA2 [53-78]</t>
  </si>
  <si>
    <t>IPPLTQTPVVVPPFLQPEVMGVS</t>
  </si>
  <si>
    <t>β [74-96]</t>
  </si>
  <si>
    <t>β [74-94]</t>
  </si>
  <si>
    <t>WMHQPHQPLPPTVMFPPQS</t>
  </si>
  <si>
    <t>β [143-161]</t>
  </si>
  <si>
    <t>β [126-136]</t>
  </si>
  <si>
    <t>DVENLHLPLPLL</t>
  </si>
  <si>
    <t>β [129-140]</t>
  </si>
  <si>
    <t>EDELQDKIHPFA</t>
  </si>
  <si>
    <t>β [42-53]</t>
  </si>
  <si>
    <t>DAFLGSFLYEYSR</t>
  </si>
  <si>
    <t>P02769 [347-359]</t>
  </si>
  <si>
    <t>SDKIAKYIPI</t>
  </si>
  <si>
    <t>κ [19-28]</t>
  </si>
  <si>
    <t>β [80-90]</t>
  </si>
  <si>
    <t>QTQSLVYPFPGPIPNSLPQ</t>
  </si>
  <si>
    <t>βA2 [54-72]</t>
  </si>
  <si>
    <t>αs2 [102-110]</t>
  </si>
  <si>
    <t>β [43-52]</t>
  </si>
  <si>
    <t>β [129-138]</t>
  </si>
  <si>
    <t>HKEMPFPKYPVEP</t>
  </si>
  <si>
    <t>β [106-118]</t>
  </si>
  <si>
    <t>DVENLHLPLPLLQS</t>
  </si>
  <si>
    <t>β [129-142]</t>
  </si>
  <si>
    <t>SLVYPFPGPIPN</t>
  </si>
  <si>
    <t>βA2 [57-68]</t>
  </si>
  <si>
    <t>LLQSWMHQPHQPLPPTVMFPPQSVLS</t>
  </si>
  <si>
    <t>β [139-164]</t>
  </si>
  <si>
    <t>VENLHLPLP</t>
  </si>
  <si>
    <t>β [130-138]</t>
  </si>
  <si>
    <t>TPVVVPPFLQPEVM1xOxidation [M14]</t>
  </si>
  <si>
    <t>β [80-93]*</t>
  </si>
  <si>
    <t>κ [21-28]</t>
  </si>
  <si>
    <t>KPWIQPKT</t>
  </si>
  <si>
    <t>αs2 [191-198]</t>
  </si>
  <si>
    <t>κ [41-50]</t>
  </si>
  <si>
    <t>AVPITPTLNREQL</t>
  </si>
  <si>
    <t>αs2 [116-128]</t>
  </si>
  <si>
    <t>β [155-163]</t>
  </si>
  <si>
    <t>AQTQSLVYPFPGPIH</t>
  </si>
  <si>
    <t>βA1 [53-67]</t>
  </si>
  <si>
    <t>FPKYPVEPF</t>
  </si>
  <si>
    <t>β [111-119]</t>
  </si>
  <si>
    <t>VPPFLQP</t>
  </si>
  <si>
    <t>β [84-90]</t>
  </si>
  <si>
    <t>LYQEPVLGPVRGPFP</t>
  </si>
  <si>
    <t>β [192-206]</t>
  </si>
  <si>
    <t>GPVRGPFPII</t>
  </si>
  <si>
    <t>β [199-208]</t>
  </si>
  <si>
    <t>VLVLDTDYK</t>
  </si>
  <si>
    <t>P02754 [108-116]</t>
  </si>
  <si>
    <t>ELQDKIHPFAQT</t>
  </si>
  <si>
    <t>β [44-55]</t>
  </si>
  <si>
    <t>KIHPFAQTQSLVYPFPGPIPN</t>
  </si>
  <si>
    <t>βA2 [48-68]</t>
  </si>
  <si>
    <t>SLPQNIPPLTQTPVVVPPFLQPEVM1xOxidation [M25]</t>
  </si>
  <si>
    <t>β [69-93]*</t>
  </si>
  <si>
    <t>LVYPFPGPIPNSLPQNIPPLT</t>
  </si>
  <si>
    <t>βA2 [58-78]</t>
  </si>
  <si>
    <t>αs2 [108-114]</t>
  </si>
  <si>
    <t>VVVPPFLQPEVM1xOxidation [M12]</t>
  </si>
  <si>
    <t>β [82-93]*</t>
  </si>
  <si>
    <t>EAMAPKHKEMPFPKYPVEPFTE</t>
  </si>
  <si>
    <t>β [100-121]</t>
  </si>
  <si>
    <t>QNIPPLTQTP</t>
  </si>
  <si>
    <t>β [72-81]</t>
  </si>
  <si>
    <t>LKPDPSQKQTF</t>
  </si>
  <si>
    <t>P31096 [44-54]; Q58DM6 [44-54]</t>
  </si>
  <si>
    <t>TKVIPYVRYL</t>
  </si>
  <si>
    <t>αs2 [198-207]</t>
  </si>
  <si>
    <t>LVYPFPGPIHNSLPQNIPPLT</t>
  </si>
  <si>
    <t>βA1 [58-78]</t>
  </si>
  <si>
    <t>SWMHQPHQPLPPTVMFPPQSVL</t>
  </si>
  <si>
    <t>β [142-163]</t>
  </si>
  <si>
    <t>β [127-138]</t>
  </si>
  <si>
    <t>MHQPHQPLPPT</t>
  </si>
  <si>
    <t>β [144-154]</t>
  </si>
  <si>
    <t>AQTQSLVYPFPGPIHNSLPQ</t>
  </si>
  <si>
    <t>βA1 [53-72]</t>
  </si>
  <si>
    <t>EPVLGPVRGPF</t>
  </si>
  <si>
    <t>β [195-205]</t>
  </si>
  <si>
    <t>YPFPGPIHNSLP</t>
  </si>
  <si>
    <t>βA1 [60-71]</t>
  </si>
  <si>
    <t>KEMPFPKYPVEP</t>
  </si>
  <si>
    <t>β [107-118]</t>
  </si>
  <si>
    <t>β [196-207]</t>
  </si>
  <si>
    <t>β [43-53]</t>
  </si>
  <si>
    <t>MPFPKYPVEPFTE1xOxidation [M1]</t>
  </si>
  <si>
    <t>β [109-121]*</t>
  </si>
  <si>
    <t>β [74-82]</t>
  </si>
  <si>
    <t>MPFPKYPVEPFTESQ</t>
  </si>
  <si>
    <t>β [109-123]</t>
  </si>
  <si>
    <t>AVPYPQRDMPIQAF1xOxidation [M9]</t>
  </si>
  <si>
    <t>β [177-190]*</t>
  </si>
  <si>
    <t>SKVLPVPQKAVPYPQRDMPIQA</t>
  </si>
  <si>
    <t>β [168-189]</t>
  </si>
  <si>
    <t>β [140-163]</t>
  </si>
  <si>
    <t>βA2 [55-68]</t>
  </si>
  <si>
    <t>β [142-154]</t>
  </si>
  <si>
    <t>β [135-142]</t>
  </si>
  <si>
    <t>αs2 [82-88]; A5D974 [63-69]</t>
  </si>
  <si>
    <t>MPFPKYPVEPFTE</t>
  </si>
  <si>
    <t>β [109-121]</t>
  </si>
  <si>
    <t>QTQSLVYPFPGPIPN</t>
  </si>
  <si>
    <t>βA2 [54-68]</t>
  </si>
  <si>
    <t>β [194-200]</t>
  </si>
  <si>
    <t>TQSLVYPFPGPIHNSLPQNIPPLT</t>
  </si>
  <si>
    <t>βA1 [55-78]</t>
  </si>
  <si>
    <t>β [177-190]</t>
  </si>
  <si>
    <t>SLSQSKVLPVPQKAVPYPQ</t>
  </si>
  <si>
    <t>β [164-182]</t>
  </si>
  <si>
    <t>LSQSKVLPVPQ</t>
  </si>
  <si>
    <t>β [165-175]</t>
  </si>
  <si>
    <t>NIPPLTQTPVVVPPFLQPEVM</t>
  </si>
  <si>
    <t>β [73-93]</t>
  </si>
  <si>
    <t>β [168-182]</t>
  </si>
  <si>
    <t>MHQPHQPLPPTV</t>
  </si>
  <si>
    <t>β [144-155]</t>
  </si>
  <si>
    <t>β [110-117]</t>
  </si>
  <si>
    <t>SWMHQPHQPLPPTVM</t>
  </si>
  <si>
    <t>β [142-156]</t>
  </si>
  <si>
    <t>β [144-165]</t>
  </si>
  <si>
    <t>SLVYPFPGPIPNSLPQNIPPLT</t>
  </si>
  <si>
    <t>βA2 [57-78]</t>
  </si>
  <si>
    <t>SLPQNIPPLTQTPVVVPPFLQPEVM</t>
  </si>
  <si>
    <t>β [69-93]</t>
  </si>
  <si>
    <t>QTPVVVPPFLQPEVMGVS1xOxidation [M15]</t>
  </si>
  <si>
    <t>β [79-96]*</t>
  </si>
  <si>
    <t>QTPVVVPPFLQPEVMGVSKVKEAM</t>
  </si>
  <si>
    <t>β [79-102]</t>
  </si>
  <si>
    <t>SQSKVLPVPQ</t>
  </si>
  <si>
    <t>β [166-175]</t>
  </si>
  <si>
    <t>αs2 [115-128]</t>
  </si>
  <si>
    <t>VPITPTLNRE</t>
  </si>
  <si>
    <t>αs2 [117-126]</t>
  </si>
  <si>
    <t>FPKYPVEPFTE</t>
  </si>
  <si>
    <t>β [111-121]</t>
  </si>
  <si>
    <t>κ [32-40]</t>
  </si>
  <si>
    <t>β [47-54]</t>
  </si>
  <si>
    <t>β [107-124]</t>
  </si>
  <si>
    <t>β [69-90]</t>
  </si>
  <si>
    <t>β [165-176]</t>
  </si>
  <si>
    <t>GPIVLNPWDQVKR</t>
  </si>
  <si>
    <t>αs2 [102-114]</t>
  </si>
  <si>
    <t>RPKHPIKHQGLPQEVLNEN</t>
  </si>
  <si>
    <t>αs1 [1-19]</t>
  </si>
  <si>
    <t>β [176-188]</t>
  </si>
  <si>
    <t>LGYLEQLLRLK</t>
  </si>
  <si>
    <t>αs1 [92-102]</t>
  </si>
  <si>
    <t>β [132-138]</t>
  </si>
  <si>
    <t>SQSKVLPVPQK</t>
  </si>
  <si>
    <t>β [166-176]</t>
  </si>
  <si>
    <t>β [195-207]</t>
  </si>
  <si>
    <t>β [141-161]</t>
  </si>
  <si>
    <t>SLPQNIPPLTQTPVVVPPFLQPEVMG</t>
  </si>
  <si>
    <t>β [69-94]</t>
  </si>
  <si>
    <t>VLPVPQK</t>
  </si>
  <si>
    <t>β [170-176]</t>
  </si>
  <si>
    <t>QSLVYPFPGPIHNSLPQ</t>
  </si>
  <si>
    <t>βA1 [56-72]</t>
  </si>
  <si>
    <t>IQPKTKVIP</t>
  </si>
  <si>
    <t>αs2 [194-202]</t>
  </si>
  <si>
    <t>DVENLHLPLPLLQSW</t>
  </si>
  <si>
    <t>β [129-143]</t>
  </si>
  <si>
    <t>GPIVLNPWDQ</t>
  </si>
  <si>
    <t>αs2 [102-111]</t>
  </si>
  <si>
    <t>VPYPQRDMP1xOxidation [M8]</t>
  </si>
  <si>
    <t>β [178-186]*</t>
  </si>
  <si>
    <t>EELNVPGEIVE</t>
  </si>
  <si>
    <t>β [4-14]</t>
  </si>
  <si>
    <t>αs1 [79-92]</t>
  </si>
  <si>
    <t>TPVVVPPFLQPEVMG1xOxidation [M14]</t>
  </si>
  <si>
    <t>β [80-94]*</t>
  </si>
  <si>
    <t>LVYPFPGPIPNSLPQNIPPLTQTPV</t>
  </si>
  <si>
    <t>βA2 [58-82]</t>
  </si>
  <si>
    <t>TLTDVENLHLPL</t>
  </si>
  <si>
    <t>β [126-137]</t>
  </si>
  <si>
    <t>β [85-91]</t>
  </si>
  <si>
    <t>VPITPTLNREQL</t>
  </si>
  <si>
    <t>αs2 [117-128]</t>
  </si>
  <si>
    <t>β [197-209]</t>
  </si>
  <si>
    <t>κ [42-50]</t>
  </si>
  <si>
    <t>β [94-119]</t>
  </si>
  <si>
    <t>LLQSWMHQPHQPLPPTVMFPPQSVL</t>
  </si>
  <si>
    <t>β [139-163]</t>
  </si>
  <si>
    <t>TLTDVENLHLPLP</t>
  </si>
  <si>
    <t>β [126-138]</t>
  </si>
  <si>
    <t>AVATWLKP</t>
  </si>
  <si>
    <t>P31096 [39-46]; Q58DM6 [39-46]</t>
  </si>
  <si>
    <t>β [73-86]</t>
  </si>
  <si>
    <t>VPYPQRDMP</t>
  </si>
  <si>
    <t>β [178-186]</t>
  </si>
  <si>
    <t>β [70-93]</t>
  </si>
  <si>
    <t>FPKYPVEPFTESQ</t>
  </si>
  <si>
    <t>β [111-123]</t>
  </si>
  <si>
    <t>αs2 [189-197]</t>
  </si>
  <si>
    <t>KYKVPQL</t>
  </si>
  <si>
    <t>αs1 [103-109]</t>
  </si>
  <si>
    <t>LPLPLL</t>
  </si>
  <si>
    <t>β [135-140]</t>
  </si>
  <si>
    <t>SLVYPFPGPIHNSLPQNIPPLTQTP</t>
  </si>
  <si>
    <t>βA1 [57-81]</t>
  </si>
  <si>
    <t>αs2 [190-197]</t>
  </si>
  <si>
    <t>FPKYPVEPFTES</t>
  </si>
  <si>
    <t>β [111-122]</t>
  </si>
  <si>
    <t>YQKFPQ</t>
  </si>
  <si>
    <t>αs2 [89-94]</t>
  </si>
  <si>
    <t>β [114-120]</t>
  </si>
  <si>
    <t>VMFPPQSVLS</t>
  </si>
  <si>
    <t>β [155-164]</t>
  </si>
  <si>
    <t>AQTQSLVYPFPGPIPN</t>
  </si>
  <si>
    <t>βA2 [53-68]</t>
  </si>
  <si>
    <t>β [170-177]</t>
  </si>
  <si>
    <t>ERYLGYLEQLLR</t>
  </si>
  <si>
    <t>αs1 [89-100]</t>
  </si>
  <si>
    <t>β [114-121]</t>
  </si>
  <si>
    <t>FSDIPNPIG</t>
  </si>
  <si>
    <t>αs1 [179-187]</t>
  </si>
  <si>
    <t>AQTQSLVYPFPGPIHNSLPQNIPPLT</t>
  </si>
  <si>
    <t>βA1 [53-78]</t>
  </si>
  <si>
    <t>FPKYPVEP</t>
  </si>
  <si>
    <t>β [111-118]</t>
  </si>
  <si>
    <t>MPIQAF</t>
  </si>
  <si>
    <t>β [185-190]</t>
  </si>
  <si>
    <t>β [157-162]</t>
  </si>
  <si>
    <t>VPLGTQY</t>
  </si>
  <si>
    <t>αs1 [167-173]</t>
  </si>
  <si>
    <t>FVAPFPEVFGKEKVNEL</t>
  </si>
  <si>
    <t>αs1 [24-40]</t>
  </si>
  <si>
    <t>β [114-124]</t>
  </si>
  <si>
    <t>β [5-14]</t>
  </si>
  <si>
    <t>β [80-91]</t>
  </si>
  <si>
    <t>κ [18-25]</t>
  </si>
  <si>
    <t>MPFPKYPVEP1xOxidation [M1]</t>
  </si>
  <si>
    <t>β [109-118]*</t>
  </si>
  <si>
    <t>HQPHQPLPPTVMFPPQSVLSL</t>
  </si>
  <si>
    <t>β [145-165]</t>
  </si>
  <si>
    <t>αs2 [99-105]</t>
  </si>
  <si>
    <t>MAPKHKEMPFPKYPVEPF1xOxidation [M]</t>
  </si>
  <si>
    <t>β [102-119]*</t>
  </si>
  <si>
    <t>αs1 [93-100]</t>
  </si>
  <si>
    <t>β [72-93]</t>
  </si>
  <si>
    <t>β [103-121]</t>
  </si>
  <si>
    <t>MHQPHQPLPPTVMFPPQSVLS</t>
  </si>
  <si>
    <t>β [144-164]</t>
  </si>
  <si>
    <t>β [41-53]</t>
  </si>
  <si>
    <t>αs2 [191-202]</t>
  </si>
  <si>
    <t>αs1 [84-95]</t>
  </si>
  <si>
    <t>QSLVYPFPGPIPNSLPQ</t>
  </si>
  <si>
    <t>βA2 [56-72]</t>
  </si>
  <si>
    <t>GPIVLNPWDQVK</t>
  </si>
  <si>
    <t>αs2 [102-113]</t>
  </si>
  <si>
    <t>β [71-77]</t>
  </si>
  <si>
    <t>FPGPIHNSLPQ</t>
  </si>
  <si>
    <t>βA1 [62-72]</t>
  </si>
  <si>
    <t>QPHQPLPPTV</t>
  </si>
  <si>
    <t>β [146-155]</t>
  </si>
  <si>
    <t>DAYPSGAW</t>
  </si>
  <si>
    <t>αs1 [157-164]</t>
  </si>
  <si>
    <t>LTQTPVVVPP</t>
  </si>
  <si>
    <t>β [77-86]</t>
  </si>
  <si>
    <t>β [171-182]</t>
  </si>
  <si>
    <t>αs2 [114-123]</t>
  </si>
  <si>
    <t>VAPFPEVFGKEKVN</t>
  </si>
  <si>
    <t>αs1 [25-38]</t>
  </si>
  <si>
    <t>AVPYPQRDMP</t>
  </si>
  <si>
    <t>β [177-186]</t>
  </si>
  <si>
    <t>ELKPTPEGDLEILL</t>
  </si>
  <si>
    <t>P02754 [61-74]</t>
  </si>
  <si>
    <t>KEDVPSERYLGY</t>
  </si>
  <si>
    <t>αs1 [83-94]</t>
  </si>
  <si>
    <t>β [109-118]</t>
  </si>
  <si>
    <t>APKHKEMPFPKYPVEPFTE1xOxidation [M7]</t>
  </si>
  <si>
    <t>β [103-121]*</t>
  </si>
  <si>
    <t>PVLGPVR</t>
  </si>
  <si>
    <t>β [196-202]</t>
  </si>
  <si>
    <t>β [102-121]</t>
  </si>
  <si>
    <t>KEPMIGVNQEL</t>
  </si>
  <si>
    <t>αs1 [132-142]</t>
  </si>
  <si>
    <t>β [114-122]</t>
  </si>
  <si>
    <t>P31096 [43-53]; Q58DM6 [43-53]</t>
  </si>
  <si>
    <t>β [78-90]</t>
  </si>
  <si>
    <t>VSKVKEAMAPKHKEMPFPKYPVEPF</t>
  </si>
  <si>
    <t>β [95-119]</t>
  </si>
  <si>
    <t>QEPVLGPVR</t>
  </si>
  <si>
    <t>β [194-202]</t>
  </si>
  <si>
    <t>β [69-96]</t>
  </si>
  <si>
    <t>ELQDKIHP</t>
  </si>
  <si>
    <t>β [44-51]</t>
  </si>
  <si>
    <t>β [45-51]</t>
  </si>
  <si>
    <t>αs2 [115-123]</t>
  </si>
  <si>
    <t>αs1 [144-152]</t>
  </si>
  <si>
    <t>RDMPIQAFLLY1xOxidation [M3]</t>
  </si>
  <si>
    <t>β [183-193]*</t>
  </si>
  <si>
    <t>β [195-204]</t>
  </si>
  <si>
    <t>KVKEAMAPKHKEMPFPKYPVEPF</t>
  </si>
  <si>
    <t>β [97-119]</t>
  </si>
  <si>
    <t>KAVPYPQRDMPIQAFL</t>
  </si>
  <si>
    <t>β [176-191]</t>
  </si>
  <si>
    <t>AMKPWIQPKT1xOxidation [M2]</t>
  </si>
  <si>
    <t>αs2 [189-198]*</t>
  </si>
  <si>
    <t>MKPWIQPKT</t>
  </si>
  <si>
    <t>αs2 [190-198]</t>
  </si>
  <si>
    <t>αs1 [103-108]</t>
  </si>
  <si>
    <t>RPKHPIKHQGLPQEVL</t>
  </si>
  <si>
    <t>αs1 [1-16]</t>
  </si>
  <si>
    <t>APSFSDIPNPIGSEN</t>
  </si>
  <si>
    <t>αs1 [176-190]</t>
  </si>
  <si>
    <t>VPSERYLGYLE</t>
  </si>
  <si>
    <t>αs1 [86-96]</t>
  </si>
  <si>
    <t>AVPYPQRDMPIQA1xOxidation [M9]</t>
  </si>
  <si>
    <t>β [177-189]*</t>
  </si>
  <si>
    <t>PKHPIK</t>
  </si>
  <si>
    <t>αs1 [2-7]</t>
  </si>
  <si>
    <t>VAPFPEVFGKEKVNE</t>
  </si>
  <si>
    <t>αs1 [25-39]</t>
  </si>
  <si>
    <t>AVPYPQRDMPIQA</t>
  </si>
  <si>
    <t>β [177-189]</t>
  </si>
  <si>
    <t>NLHLPLPLL</t>
  </si>
  <si>
    <t>β [132-140]</t>
  </si>
  <si>
    <t>EPVLGP</t>
  </si>
  <si>
    <t>β [195-200]</t>
  </si>
  <si>
    <t>HPIKHQ</t>
  </si>
  <si>
    <t>αs1 [4-9]</t>
  </si>
  <si>
    <t>KPWIQPKTKVIPY</t>
  </si>
  <si>
    <t>αs2 [191-203]</t>
  </si>
  <si>
    <t>αs1 [83-91]</t>
  </si>
  <si>
    <t>αs1 [11-21]</t>
  </si>
  <si>
    <t>AMKPWIQPK1xOxidation [M2]</t>
  </si>
  <si>
    <t>αs2 [189-197]*</t>
  </si>
  <si>
    <t>β [126-141]</t>
  </si>
  <si>
    <t>β [198-207]</t>
  </si>
  <si>
    <t>EDVPSERYLGYLE</t>
  </si>
  <si>
    <t>αs1 [84-96]</t>
  </si>
  <si>
    <t>YQGPIVLNPWDQVKRNAVPITPTLN</t>
  </si>
  <si>
    <t>αs2 [100-124]</t>
  </si>
  <si>
    <t>RPKHPIKHQGLPQEVLN</t>
  </si>
  <si>
    <t>αs1 [1-17]</t>
  </si>
  <si>
    <t>VPSERYLGYLEQ</t>
  </si>
  <si>
    <t>αs1 [86-97]</t>
  </si>
  <si>
    <t>αs2 [116-126]</t>
  </si>
  <si>
    <t>KEDVPSERYLGYLE</t>
  </si>
  <si>
    <t>αs1 [83-96]</t>
  </si>
  <si>
    <t>β [197-207]</t>
  </si>
  <si>
    <t>PPKKNQDKTEIPTI</t>
  </si>
  <si>
    <t>κ [109-122]</t>
  </si>
  <si>
    <t>αs1 [24-38]</t>
  </si>
  <si>
    <t>SLPQNIPPL</t>
  </si>
  <si>
    <t>β [69-77]</t>
  </si>
  <si>
    <t>MAINPSKE</t>
  </si>
  <si>
    <t>αs2 [26-33]</t>
  </si>
  <si>
    <t>FPEVFGKEK</t>
  </si>
  <si>
    <t>αs1 [28-36]</t>
  </si>
  <si>
    <t>β [190-202]</t>
  </si>
  <si>
    <t>SQNPKLPLSILKE</t>
  </si>
  <si>
    <t>P80195 [78-90]</t>
  </si>
  <si>
    <t>κ [20-27]</t>
  </si>
  <si>
    <t>FYPELFRQF</t>
  </si>
  <si>
    <t>αs1 [145-153]</t>
  </si>
  <si>
    <t>LPQNIPPLTQTP</t>
  </si>
  <si>
    <t>β [70-81]</t>
  </si>
  <si>
    <t>MAPKHKEMPFPKYPVEPFTESQ</t>
  </si>
  <si>
    <t>β [102-123]</t>
  </si>
  <si>
    <t>VPSERYLGYLEQL</t>
  </si>
  <si>
    <t>αs1 [86-98]</t>
  </si>
  <si>
    <t>β [113-119]</t>
  </si>
  <si>
    <t>αs1 [84-93]</t>
  </si>
  <si>
    <t>αs1 [149-157]</t>
  </si>
  <si>
    <t>β [70-82]</t>
  </si>
  <si>
    <t>RPKHPIKHQGLPQEV</t>
  </si>
  <si>
    <t>αs1 [1-15]</t>
  </si>
  <si>
    <t>VPQLEIVPNSAEERLH1xPhospho [S10]</t>
  </si>
  <si>
    <t>αs1 [106-121]*</t>
  </si>
  <si>
    <t>KAVPYPQRDMPIQAFLLY</t>
  </si>
  <si>
    <t>β [176-193]</t>
  </si>
  <si>
    <t>VAPFPEVFG</t>
  </si>
  <si>
    <t>αs1 [25-33]</t>
  </si>
  <si>
    <t>DELQDKIHPFAQ</t>
  </si>
  <si>
    <t>β [43-54]</t>
  </si>
  <si>
    <t>αs1 [24-39]</t>
  </si>
  <si>
    <t>VPQLEIVPNSAEERL1xPhospho [S10]</t>
  </si>
  <si>
    <t>αs1 [106-120]*</t>
  </si>
  <si>
    <t>IPPKKNQDKTEIPT</t>
  </si>
  <si>
    <t>κ [108-121]</t>
  </si>
  <si>
    <t>αs1 [11-20]</t>
  </si>
  <si>
    <t>RDMPIQAFLL</t>
  </si>
  <si>
    <t>β [183-192]</t>
  </si>
  <si>
    <t>αs2 [201-207]</t>
  </si>
  <si>
    <t>APFPEVFGKEKV</t>
  </si>
  <si>
    <t>αs1 [26-37]</t>
  </si>
  <si>
    <t>κ [61-72]</t>
  </si>
  <si>
    <t>αs1 [26-40]</t>
  </si>
  <si>
    <t>SLSQSKVLPVPQ</t>
  </si>
  <si>
    <t>β [164-175]</t>
  </si>
  <si>
    <t>FNILRF</t>
  </si>
  <si>
    <t>Q8HXQ5 [589-594]</t>
  </si>
  <si>
    <t>β [170-186]</t>
  </si>
  <si>
    <t>β [191-206]</t>
  </si>
  <si>
    <t>αs2 [117-123]</t>
  </si>
  <si>
    <t>β [183-191]</t>
  </si>
  <si>
    <t>KKISQRY</t>
  </si>
  <si>
    <t>αs2 [165-171]</t>
  </si>
  <si>
    <t>LGPVRGPFPIIV</t>
  </si>
  <si>
    <t>β [198-209]</t>
  </si>
  <si>
    <t>αs1 [81-91]</t>
  </si>
  <si>
    <t>EKNRLNFL</t>
  </si>
  <si>
    <t>αs2 [157-164]</t>
  </si>
  <si>
    <t>EDVPSERYLGYLEQL</t>
  </si>
  <si>
    <t>αs1 [84-98]</t>
  </si>
  <si>
    <t>KYKVPQLE</t>
  </si>
  <si>
    <t>αs1 [103-110]</t>
  </si>
  <si>
    <t>αs1 [81-92]</t>
  </si>
  <si>
    <t>κ [152-160]</t>
  </si>
  <si>
    <t>RDMPIQAFL1xOxidation [M3]</t>
  </si>
  <si>
    <t>β [183-191]*</t>
  </si>
  <si>
    <t>QDKIHPF</t>
  </si>
  <si>
    <t>β [46-52]</t>
  </si>
  <si>
    <t>KAVPYPQR</t>
  </si>
  <si>
    <t>β [176-183]</t>
  </si>
  <si>
    <t>VPYPQRDMPIQA</t>
  </si>
  <si>
    <t>β [178-189]</t>
  </si>
  <si>
    <t>FVAPFPEVFGKEKVNELSKD</t>
  </si>
  <si>
    <t>αs1 [24-43]</t>
  </si>
  <si>
    <t>YQEPVLGPV</t>
  </si>
  <si>
    <t>β [193-201]</t>
  </si>
  <si>
    <t>αs1 [85-97]</t>
  </si>
  <si>
    <t>κ [56-62]</t>
  </si>
  <si>
    <t>KAVPYPQRDMPIQA</t>
  </si>
  <si>
    <t>β [176-189]</t>
  </si>
  <si>
    <t>SLSQSKVLPVPQK</t>
  </si>
  <si>
    <t>β [164-176]</t>
  </si>
  <si>
    <t>EPVLGPVR</t>
  </si>
  <si>
    <t>β [195-202]</t>
  </si>
  <si>
    <t>VLNENLLRF</t>
  </si>
  <si>
    <t>αs1 [15-23]</t>
  </si>
  <si>
    <t>KISQRY</t>
  </si>
  <si>
    <t>αs2 [166-171]</t>
  </si>
  <si>
    <t>αs1 [25-40]</t>
  </si>
  <si>
    <t>VAPFPEVFGKEKVNELS</t>
  </si>
  <si>
    <t>αs1 [25-41]</t>
  </si>
  <si>
    <t>QLDAYPSGAW</t>
  </si>
  <si>
    <t>αs1 [155-164]</t>
  </si>
  <si>
    <t>TPVVVPPFL</t>
  </si>
  <si>
    <t>β [80-88]</t>
  </si>
  <si>
    <t>INPSKENL1xPhospho [S4]</t>
  </si>
  <si>
    <t>αs2 [28-35]*</t>
  </si>
  <si>
    <t>YLGYLE</t>
  </si>
  <si>
    <t>αs1 [91-96]</t>
  </si>
  <si>
    <t>RPKHPIKHQG</t>
  </si>
  <si>
    <t>αs1 [1-10]</t>
  </si>
  <si>
    <t>MAINPSKE1xPhospho [S6]</t>
  </si>
  <si>
    <t>αs2 [26-33]*</t>
  </si>
  <si>
    <t>LPVPQKAVP</t>
  </si>
  <si>
    <t>β [171-179]</t>
  </si>
  <si>
    <t>β [196-205]</t>
  </si>
  <si>
    <t>αs1 [25-34]</t>
  </si>
  <si>
    <t>αs1 [24-37]</t>
  </si>
  <si>
    <t>KKYKVPQLE</t>
  </si>
  <si>
    <t>αs1 [102-110]</t>
  </si>
  <si>
    <t>αs1 [92-100]</t>
  </si>
  <si>
    <t>β [162-176]</t>
  </si>
  <si>
    <t>Q4GZT3 [493-499]</t>
  </si>
  <si>
    <t>β [195-201]</t>
  </si>
  <si>
    <t>FVAPFPEVFGKEKVNELSKDIG</t>
  </si>
  <si>
    <t>αs1 [24-45]</t>
  </si>
  <si>
    <t>WIQPKTKVIPY</t>
  </si>
  <si>
    <t>αs2 [193-203]</t>
  </si>
  <si>
    <t>αs1 [24-41]</t>
  </si>
  <si>
    <t>P31096 [42-49]; Q58DM6 [42-49]</t>
  </si>
  <si>
    <t>SVLSLSQSKVLPVPQ</t>
  </si>
  <si>
    <t>β [161-175]</t>
  </si>
  <si>
    <t>KKYKVPQL</t>
  </si>
  <si>
    <t>αs1 [102-109]</t>
  </si>
  <si>
    <t>FSDIPNPIGSEN</t>
  </si>
  <si>
    <t>αs1 [179-190]</t>
  </si>
  <si>
    <t>VLSLSQSKVLPVPQKAVPYPQ</t>
  </si>
  <si>
    <t>β [162-182]</t>
  </si>
  <si>
    <t>PEVFGK</t>
  </si>
  <si>
    <t>αs1 [29-34]</t>
  </si>
  <si>
    <t>LYQEPVLGPVRGP</t>
  </si>
  <si>
    <t>β [192-204]</t>
  </si>
  <si>
    <t>LRLKKY</t>
  </si>
  <si>
    <t>αs1 [99-104]</t>
  </si>
  <si>
    <t>YKVPQLE</t>
  </si>
  <si>
    <t>αs1 [104-110]</t>
  </si>
  <si>
    <t>αs1 [90-98]</t>
  </si>
  <si>
    <t>RPKHPIKH</t>
  </si>
  <si>
    <t>αs1 [1-8]</t>
  </si>
  <si>
    <t>αs1 [11-17]</t>
  </si>
  <si>
    <t>αs2 [194-203]</t>
  </si>
  <si>
    <t>αs1 [102-114]</t>
  </si>
  <si>
    <t>YVPLGTQYTDAPS</t>
  </si>
  <si>
    <t>αs1 [166-178]</t>
  </si>
  <si>
    <t>AVPYPQRDMPI</t>
  </si>
  <si>
    <t>β [177-187]</t>
  </si>
  <si>
    <t>TWLKPDPSQ</t>
  </si>
  <si>
    <t>P31096 [42-50]; Q58DM6 [42-50]</t>
  </si>
  <si>
    <t>αs1 [1-14]</t>
  </si>
  <si>
    <t>IISQETYK1xPhospho [S3]</t>
  </si>
  <si>
    <t>αs2 [14-21]*</t>
  </si>
  <si>
    <t>KKYKVPQ</t>
  </si>
  <si>
    <t>αs1 [102-108]</t>
  </si>
  <si>
    <t>αs2 [89-95]</t>
  </si>
  <si>
    <t>αs1 [89-98]</t>
  </si>
  <si>
    <t>β [191-200]</t>
  </si>
  <si>
    <t>αs1 [26-36]</t>
  </si>
  <si>
    <t>LEIVPNSAEERLH1xPhospho [S7]</t>
  </si>
  <si>
    <t>αs1 [109-121]*</t>
  </si>
  <si>
    <t>IVPNSAEERL1xPhospho [S5]</t>
  </si>
  <si>
    <t>αs1 [111-120]*</t>
  </si>
  <si>
    <t>VPGEIVE</t>
  </si>
  <si>
    <t>β [8-14]</t>
  </si>
  <si>
    <t>β [162-175]</t>
  </si>
  <si>
    <t>SQNPKLPL</t>
  </si>
  <si>
    <t>P80195 [78-85]</t>
  </si>
  <si>
    <t>AINPSKENL</t>
  </si>
  <si>
    <t>αs2 [27-35]</t>
  </si>
  <si>
    <t>ALPQYLK</t>
  </si>
  <si>
    <t>αs2 [175-181]</t>
  </si>
  <si>
    <t>αs2 [187-197]</t>
  </si>
  <si>
    <t>KAVPYPQRDMP1xOxidation [M10]</t>
  </si>
  <si>
    <t>β [176-186]*</t>
  </si>
  <si>
    <t>β [25-31]</t>
  </si>
  <si>
    <t>β [87-93]</t>
  </si>
  <si>
    <t>NENLIREI</t>
  </si>
  <si>
    <t>A5D980 [402-409]</t>
  </si>
  <si>
    <t>PFPEVFGKEK</t>
  </si>
  <si>
    <t>αs1 [27-36]</t>
  </si>
  <si>
    <t>VPSERYLGY</t>
  </si>
  <si>
    <t>αs1 [86-94]</t>
  </si>
  <si>
    <t>AVPYPQRDMP1xOxidation [M9]</t>
  </si>
  <si>
    <t>APKHKEMPFPKYPVEPFTESQS</t>
  </si>
  <si>
    <t>β [103-124]</t>
  </si>
  <si>
    <t>β [176-186]</t>
  </si>
  <si>
    <t>IISQETYKQ1xPhospho [S3]</t>
  </si>
  <si>
    <t>αs2 [14-22]*</t>
  </si>
  <si>
    <t>FAQTQSLVYPFPGPIH</t>
  </si>
  <si>
    <t>βA1 [52-67]</t>
  </si>
  <si>
    <t>IESPPEIN</t>
  </si>
  <si>
    <t>κ [153-160]</t>
  </si>
  <si>
    <t>αs1 [94-100]</t>
  </si>
  <si>
    <t>αs2 [196-203]</t>
  </si>
  <si>
    <t>PFPEVFGKE</t>
  </si>
  <si>
    <t>αs1 [27-35]</t>
  </si>
  <si>
    <t>NAVPITPT</t>
  </si>
  <si>
    <t>αs2 [115-122]</t>
  </si>
  <si>
    <t>EDVPSERYL</t>
  </si>
  <si>
    <t>αs1 [84-92]</t>
  </si>
  <si>
    <t>SKVLPVPQKAVP</t>
  </si>
  <si>
    <t>β [168-179]</t>
  </si>
  <si>
    <t>RELEELNVPGEIVE</t>
  </si>
  <si>
    <t>β [1-14]</t>
  </si>
  <si>
    <t>LPQNIPPL</t>
  </si>
  <si>
    <t>β [70-77]</t>
  </si>
  <si>
    <t>αs1 [166-172]</t>
  </si>
  <si>
    <t>EDVPSERYLGY</t>
  </si>
  <si>
    <t>αs1 [84-94]</t>
  </si>
  <si>
    <t>αs1 [28-35]</t>
  </si>
  <si>
    <t>VAPFPEVF</t>
  </si>
  <si>
    <t>αs1 [25-32]</t>
  </si>
  <si>
    <t>κ [69-75]</t>
  </si>
  <si>
    <t>RDMPIQAF</t>
  </si>
  <si>
    <t>β [183-190]</t>
  </si>
  <si>
    <t>FAQTQSLVYPFPGPIPN</t>
  </si>
  <si>
    <t>βA2 [52-68]</t>
  </si>
  <si>
    <t>αs2 [189-199]</t>
  </si>
  <si>
    <t>FVAPFPEVFGKEK</t>
  </si>
  <si>
    <t>αs1 [24-36]</t>
  </si>
  <si>
    <t>KAMKPWIQP</t>
  </si>
  <si>
    <t>αs2 [188-196]</t>
  </si>
  <si>
    <t>KHPIKHQ</t>
  </si>
  <si>
    <t>αs1 [3-9]</t>
  </si>
  <si>
    <t>YQEPVLGPVRGP</t>
  </si>
  <si>
    <t>β [193-204]</t>
  </si>
  <si>
    <t>KYKVPQLEIVPN</t>
  </si>
  <si>
    <t>αs1 [103-114]</t>
  </si>
  <si>
    <t>AINPSKENL1xPhospho [S5]</t>
  </si>
  <si>
    <t>αs2 [27-35]*</t>
  </si>
  <si>
    <t>FVAPFPEVFGK</t>
  </si>
  <si>
    <t>αs1 [24-34]</t>
  </si>
  <si>
    <t>MKPWIQPKT1xOxidation [M1]</t>
  </si>
  <si>
    <t>LNENLLR</t>
  </si>
  <si>
    <t>αs1 [16-22]</t>
  </si>
  <si>
    <t>FLQPEVM1xOxidation [M7]</t>
  </si>
  <si>
    <t>β [87-93]*</t>
  </si>
  <si>
    <t>DVPSERYLGYL</t>
  </si>
  <si>
    <t>αs1 [85-95]</t>
  </si>
  <si>
    <t>β [192-198]</t>
  </si>
  <si>
    <t>NENLLRF1xAcetyl [N-Term]</t>
  </si>
  <si>
    <t>αs1 [17-23]*</t>
  </si>
  <si>
    <t>αs1 [104-114]</t>
  </si>
  <si>
    <t>RDMPIQAF1xOxidation [M3]</t>
  </si>
  <si>
    <t>β [183-190]*</t>
  </si>
  <si>
    <t>VLGPVRGPFP</t>
  </si>
  <si>
    <t>β [197-206]</t>
  </si>
  <si>
    <t>αs1 [16-23]</t>
  </si>
  <si>
    <t>LDAYPSGAW</t>
  </si>
  <si>
    <t>αs1 [156-164]</t>
  </si>
  <si>
    <t>IPVDLKL</t>
  </si>
  <si>
    <t>P08037 [151-157]</t>
  </si>
  <si>
    <t>ALPQYLKT</t>
  </si>
  <si>
    <t>αs2 [175-182]</t>
  </si>
  <si>
    <t>LEQLLRL</t>
  </si>
  <si>
    <t>αs1 [95-101]</t>
  </si>
  <si>
    <t>KEDVPSERYLGYLEQL</t>
  </si>
  <si>
    <t>αs1 [83-98]</t>
  </si>
  <si>
    <t>LTQTPVVVPPF</t>
  </si>
  <si>
    <t>β [77-87]</t>
  </si>
  <si>
    <t>β [7-14]</t>
  </si>
  <si>
    <t>αs1 [85-92]</t>
  </si>
  <si>
    <t>QEPVLGPVRGP</t>
  </si>
  <si>
    <t>β [194-204]</t>
  </si>
  <si>
    <t>αs1 [24-42]</t>
  </si>
  <si>
    <t>YLEQLLRL</t>
  </si>
  <si>
    <t>αs1 [94-101]</t>
  </si>
  <si>
    <t>β [143-163]</t>
  </si>
  <si>
    <t>αs1 [25-37]</t>
  </si>
  <si>
    <t>QLEIVPN</t>
  </si>
  <si>
    <t>αs1 [108-114]</t>
  </si>
  <si>
    <t>SQNPKLPLSILK</t>
  </si>
  <si>
    <t>P80195 [78-89]</t>
  </si>
  <si>
    <t>IISQETYK</t>
  </si>
  <si>
    <t>αs2 [14-21]</t>
  </si>
  <si>
    <t>DMPIQAF</t>
  </si>
  <si>
    <t>β [184-190]</t>
  </si>
  <si>
    <t>DLISKEQIVIR1xPhospho [S4]</t>
  </si>
  <si>
    <t>P80195 [61-71]*</t>
  </si>
  <si>
    <t>FVAPFPE</t>
  </si>
  <si>
    <t>αs1 [24-30]</t>
  </si>
  <si>
    <t>AMKPWIQPKT</t>
  </si>
  <si>
    <t>αs2 [189-198]</t>
  </si>
  <si>
    <t>PFPEVFGK</t>
  </si>
  <si>
    <t>αs1 [27-34]</t>
  </si>
  <si>
    <t>LLYQEPVLGPVR</t>
  </si>
  <si>
    <t>β [191-202]</t>
  </si>
  <si>
    <t>αs2 [176-182]</t>
  </si>
  <si>
    <t>PSERYLGY</t>
  </si>
  <si>
    <t>αs1 [87-94]</t>
  </si>
  <si>
    <t>C6KGD8 [52-58]; C6KGD9 [52-58]; C6KGD7 [52-58]</t>
  </si>
  <si>
    <t>NENLLRF</t>
  </si>
  <si>
    <t>αs1 [17-23]</t>
  </si>
  <si>
    <t>αs2 [177-182]</t>
  </si>
  <si>
    <t>NVPGEIVESL1xPhospho [S9]</t>
  </si>
  <si>
    <t>β [7-16]*</t>
  </si>
  <si>
    <t>αs1 [28-34]</t>
  </si>
  <si>
    <t>β [132-141]</t>
  </si>
  <si>
    <t>PSERYL</t>
  </si>
  <si>
    <t>αs1 [87-92]</t>
  </si>
  <si>
    <t>DVPSERYLGYLE</t>
  </si>
  <si>
    <t>αs1 [85-96]</t>
  </si>
  <si>
    <t>αs1 [14-23]</t>
  </si>
  <si>
    <t>ENLLRF</t>
  </si>
  <si>
    <t>αs1 [18-23]</t>
  </si>
  <si>
    <t>VAPFPEVFGKEK</t>
  </si>
  <si>
    <t>αs1 [25-36]</t>
  </si>
  <si>
    <t>αs1 [25-30]</t>
  </si>
  <si>
    <t>FVAPFPEVFG</t>
  </si>
  <si>
    <t>αs1 [24-33]</t>
  </si>
  <si>
    <t>SIISQETYK1xPhospho [S4]</t>
  </si>
  <si>
    <t>αs2 [13-21]*</t>
  </si>
  <si>
    <t>αs1 [105-114]</t>
  </si>
  <si>
    <t>αs1 [95-102]</t>
  </si>
  <si>
    <t>APFPEVFGK</t>
  </si>
  <si>
    <t>αs1 [26-34]</t>
  </si>
  <si>
    <t>LEIVPNSAEERL1xPhospho [S7]</t>
  </si>
  <si>
    <t>αs1 [109-120]*</t>
  </si>
  <si>
    <t>TQTPVVVPPF</t>
  </si>
  <si>
    <t>β [78-87]</t>
  </si>
  <si>
    <t>PSERYLG</t>
  </si>
  <si>
    <t>αs1 [87-93]</t>
  </si>
  <si>
    <t>RINKKIEK</t>
  </si>
  <si>
    <t>β [25-32]</t>
  </si>
  <si>
    <t>αs1 [91-98]</t>
  </si>
  <si>
    <t>QNPKLPL</t>
  </si>
  <si>
    <t>P80195 [79-85]</t>
  </si>
  <si>
    <t>LEQLLR</t>
  </si>
  <si>
    <t>αs1 [95-100]</t>
  </si>
  <si>
    <t>ELQDKIHPF</t>
  </si>
  <si>
    <t>β [44-52]</t>
  </si>
  <si>
    <t>YPPAYPFP</t>
  </si>
  <si>
    <t>C6KGD8 [51-58]; C6KGD9 [51-58]; C6KGD7 [51-58]</t>
  </si>
  <si>
    <t>αs1 [166-173]</t>
  </si>
  <si>
    <t>LPQYLK</t>
  </si>
  <si>
    <t>αs2 [176-181]</t>
  </si>
  <si>
    <t>αs1 [85-94]</t>
  </si>
  <si>
    <t>αs1 [85-98]</t>
  </si>
  <si>
    <t>NSLPQNIPPL</t>
  </si>
  <si>
    <t>β [68-77]</t>
  </si>
  <si>
    <t>VPQLEIVPN</t>
  </si>
  <si>
    <t>αs1 [106-114]</t>
  </si>
  <si>
    <t>αs1 [26-35]</t>
  </si>
  <si>
    <t>P80195 [83-89]</t>
  </si>
  <si>
    <t>αs1 [86-92]</t>
  </si>
  <si>
    <t>αs1 [24-35]</t>
  </si>
  <si>
    <t>αs2 [163-170]</t>
  </si>
  <si>
    <t>KEDVPSERYL</t>
  </si>
  <si>
    <t>αs1 [83-92]</t>
  </si>
  <si>
    <t>VPSERYLG</t>
  </si>
  <si>
    <t>αs1 [86-93]</t>
  </si>
  <si>
    <t>β [45-52]</t>
  </si>
  <si>
    <t>αs1 [85-93]</t>
  </si>
  <si>
    <t>αs1 [1-12]</t>
  </si>
  <si>
    <t>Literature.reference</t>
  </si>
  <si>
    <t>Toelstede &amp; Hofmann, 2008a</t>
  </si>
  <si>
    <t>Lee et al., 1996</t>
  </si>
  <si>
    <t>Sebald et al., 2018, 2020</t>
  </si>
  <si>
    <t>Shinoda et al., 1986a; Lemieux &amp; Simard, 1992</t>
  </si>
  <si>
    <t>Karametsi et al., 2014</t>
  </si>
  <si>
    <t>Visser et al., 1975; Lemieux &amp; Simard, 1992</t>
  </si>
  <si>
    <t>Sebald et al., 2020</t>
  </si>
  <si>
    <t>Monnet et al., 1986; Lemieux &amp; Simard, 1992</t>
  </si>
  <si>
    <t xml:space="preserve">Karametsi et al., 2014; </t>
  </si>
  <si>
    <t>Monnet et al., 1986; Karametsi et al., 2014; Lemieux &amp; Simard, 1992</t>
  </si>
  <si>
    <t>Shinoda et al., 1986b; Lemieux &amp; Simard, 1992</t>
  </si>
  <si>
    <t>Matoba et al., 1969; Lemieux &amp; Simard, 1992</t>
  </si>
  <si>
    <t>Karametsi et al., 2014; Sebald et al., 2018, 2020</t>
  </si>
  <si>
    <t>Gordon &amp; Speck, 1965; Lemieux &amp; Simard, 1992</t>
  </si>
  <si>
    <t>Toelstede &amp; Hofmann, 2008b</t>
  </si>
  <si>
    <t>Matoba et al., 1970; Lemieux &amp; Simard, 1992</t>
  </si>
  <si>
    <t>Broadbent et al., 1998, 2002</t>
  </si>
  <si>
    <t>Shinoda et al., 1985</t>
  </si>
  <si>
    <t>Richard &amp; Creamer, 1973; Lemieux &amp; Simard, 1992</t>
  </si>
  <si>
    <t>Karametsi et al., 2014; Visser et al., 1975, 1983; Lemieux &amp; Simard, 1992</t>
  </si>
  <si>
    <t>Hill and Van Leeuwen, 1974; Lemieux &amp; Simard, 1992</t>
  </si>
  <si>
    <t>avg</t>
  </si>
  <si>
    <t>sd</t>
  </si>
  <si>
    <t>count(-)</t>
  </si>
  <si>
    <t>count(+)</t>
  </si>
  <si>
    <t>count(-) %</t>
  </si>
  <si>
    <t>count(+) %</t>
  </si>
  <si>
    <t>β</t>
  </si>
  <si>
    <t>-casein</t>
  </si>
  <si>
    <t>[60-65]</t>
  </si>
  <si>
    <t>κ</t>
  </si>
  <si>
    <t>[97-103]</t>
  </si>
  <si>
    <t>αs1</t>
  </si>
  <si>
    <t>[180-187]</t>
  </si>
  <si>
    <t>βA2</t>
  </si>
  <si>
    <t>[60-68]</t>
  </si>
  <si>
    <t>[73-79]</t>
  </si>
  <si>
    <t>[198-205]</t>
  </si>
  <si>
    <t>[165-189]</t>
  </si>
  <si>
    <t>[111-116]</t>
  </si>
  <si>
    <t>[145-156]</t>
  </si>
  <si>
    <t>[181-190]</t>
  </si>
  <si>
    <t>βA1</t>
  </si>
  <si>
    <t>[60-69]*</t>
  </si>
  <si>
    <t>[60-69]</t>
  </si>
  <si>
    <t>A</t>
  </si>
  <si>
    <t>R</t>
  </si>
  <si>
    <t>P</t>
  </si>
  <si>
    <t>K</t>
  </si>
  <si>
    <t>H</t>
  </si>
  <si>
    <t>I</t>
  </si>
  <si>
    <t>Q</t>
  </si>
  <si>
    <t>G</t>
  </si>
  <si>
    <t>L</t>
  </si>
  <si>
    <t>E</t>
  </si>
  <si>
    <t>V</t>
  </si>
  <si>
    <t>N</t>
  </si>
  <si>
    <t>F</t>
  </si>
  <si>
    <t>S</t>
  </si>
  <si>
    <t>D</t>
  </si>
  <si>
    <t>T</t>
  </si>
  <si>
    <t>M</t>
  </si>
  <si>
    <t>Y</t>
  </si>
  <si>
    <t>W</t>
  </si>
  <si>
    <t>B</t>
  </si>
  <si>
    <t>C</t>
  </si>
  <si>
    <t>Beta_casein</t>
  </si>
  <si>
    <t>as1_casein</t>
  </si>
  <si>
    <t>as2_casein</t>
  </si>
  <si>
    <t>kapa_casein</t>
  </si>
  <si>
    <t>index</t>
  </si>
  <si>
    <t>AAs</t>
  </si>
  <si>
    <t>count</t>
  </si>
  <si>
    <t>Avg_mean_NB</t>
  </si>
  <si>
    <t>Avg_mean_B</t>
  </si>
  <si>
    <t>as1_row_means_E</t>
  </si>
  <si>
    <t>as1_row_means_M</t>
  </si>
  <si>
    <t>as1_row_means_L</t>
  </si>
  <si>
    <t>as1_row_means_T</t>
  </si>
  <si>
    <t>as2_row_means_E</t>
  </si>
  <si>
    <t>as2_row_means_M</t>
  </si>
  <si>
    <t>as2_row_means_L</t>
  </si>
  <si>
    <t>as2_row_means_T</t>
  </si>
  <si>
    <t>row_means_E</t>
  </si>
  <si>
    <t>row_means_M</t>
  </si>
  <si>
    <t>row_means_L</t>
  </si>
  <si>
    <t>row_means_T</t>
  </si>
  <si>
    <t>kapa_row_means_E</t>
  </si>
  <si>
    <t>kapa_row_means_M</t>
  </si>
  <si>
    <t>kapa_row_means_L</t>
  </si>
  <si>
    <t>kapa_row_means_T</t>
  </si>
  <si>
    <t>NaN</t>
  </si>
  <si>
    <t>Correlation of MBI to ROM_order</t>
  </si>
  <si>
    <r>
      <t>α</t>
    </r>
    <r>
      <rPr>
        <vertAlign val="subscript"/>
        <sz val="12"/>
        <color rgb="FF000000"/>
        <rFont val="Times New Roman"/>
        <family val="1"/>
      </rPr>
      <t>s1</t>
    </r>
    <r>
      <rPr>
        <sz val="12"/>
        <color rgb="FF000000"/>
        <rFont val="Times New Roman"/>
        <family val="1"/>
      </rPr>
      <t xml:space="preserve"> [180-187]</t>
    </r>
  </si>
  <si>
    <r>
      <t>α</t>
    </r>
    <r>
      <rPr>
        <vertAlign val="subscript"/>
        <sz val="12"/>
        <color rgb="FF000000"/>
        <rFont val="Times New Roman"/>
        <family val="1"/>
      </rPr>
      <t>s1</t>
    </r>
    <r>
      <rPr>
        <sz val="12"/>
        <color rgb="FF000000"/>
        <rFont val="Times New Roman"/>
        <family val="1"/>
      </rPr>
      <t xml:space="preserve"> [181-190]</t>
    </r>
  </si>
  <si>
    <t>Avg. SMD</t>
  </si>
  <si>
    <r>
      <t>P</t>
    </r>
    <r>
      <rPr>
        <b/>
        <vertAlign val="superscript"/>
        <sz val="10"/>
        <color theme="1"/>
        <rFont val="Times New Roman"/>
        <family val="1"/>
      </rPr>
      <t>†</t>
    </r>
  </si>
  <si>
    <t>a</t>
  </si>
  <si>
    <t>t-value</t>
  </si>
  <si>
    <t>crit t</t>
  </si>
  <si>
    <t>Corr_pvalue</t>
  </si>
  <si>
    <t>variable</t>
  </si>
  <si>
    <t>cor_bitter</t>
  </si>
  <si>
    <t>cor_age</t>
  </si>
  <si>
    <t>Cowy.barny</t>
  </si>
  <si>
    <t>cor_bitter_pvale</t>
  </si>
  <si>
    <t>cor_age_pvalue</t>
  </si>
  <si>
    <t>pH1</t>
  </si>
  <si>
    <t>Moisture2</t>
  </si>
  <si>
    <t>Salt3</t>
  </si>
  <si>
    <t>Fat4</t>
  </si>
  <si>
    <t>FDB5</t>
  </si>
  <si>
    <t>Protein6</t>
  </si>
  <si>
    <t>1pH at 25°C,</t>
  </si>
  <si>
    <t>2Triplicate analysis by forced air oven method, (hooi, 2004)</t>
  </si>
  <si>
    <t>3Duplicate analysis by Volhard method (Hooi, 2004)</t>
  </si>
  <si>
    <t>4Duplicate analysis by Mojonnier method (Barbano 1988)</t>
  </si>
  <si>
    <t>5Fat dry basis, duplicate analysis by Mojonnier method (Barbano 1988)</t>
  </si>
  <si>
    <t>6Triplicate analysis by Kjeldahl method (Barbano 1990)</t>
  </si>
  <si>
    <t>LSD1</t>
  </si>
  <si>
    <t xml:space="preserve"> 1LSD- least significant difference (p &lt;0.05).</t>
  </si>
  <si>
    <t>1LSD- least significant difference (p &lt;0.05).</t>
  </si>
  <si>
    <t>Reference R script for analysis</t>
  </si>
  <si>
    <t>pH</t>
  </si>
  <si>
    <t>Salt</t>
  </si>
  <si>
    <t>Beta caseien over laps</t>
  </si>
  <si>
    <t>proteinID</t>
  </si>
  <si>
    <t>peptide</t>
  </si>
  <si>
    <t>species</t>
  </si>
  <si>
    <t>intervals</t>
  </si>
  <si>
    <t>title</t>
  </si>
  <si>
    <t>authors</t>
  </si>
  <si>
    <t>doi</t>
  </si>
  <si>
    <t>P02666</t>
  </si>
  <si>
    <t>Beta-casein</t>
  </si>
  <si>
    <t>Bos  taurus</t>
  </si>
  <si>
    <t>75-80</t>
  </si>
  <si>
    <t>Opioid</t>
  </si>
  <si>
    <t xml:space="preserve">(1)  Biologically  active  peptides  in  milk  proteins.  </t>
  </si>
  <si>
    <t>Meisel,  H</t>
  </si>
  <si>
    <t>10.1007/BF02019390</t>
  </si>
  <si>
    <t>DPP-IV  Inhibitory</t>
  </si>
  <si>
    <t xml:space="preserve">(1)    749,2  µM.  </t>
  </si>
  <si>
    <t xml:space="preserve">(1)  Structure  activity  relationship  modelling  of  milk  protein-derived  peptides  with  dipeptidyl  peptidase  IV  (DPP-IV)  inhibitory  activity.  </t>
  </si>
  <si>
    <t>Nongonierma,  Alice  B</t>
  </si>
  <si>
    <t>10.1016/j.peptides.2016.03.005</t>
  </si>
  <si>
    <t>75-83</t>
  </si>
  <si>
    <t xml:space="preserve">(1)  670.  </t>
  </si>
  <si>
    <t xml:space="preserve">(1)  Isolation  and  identification  of  casein-derived  dipeptidyl-peptidase  4  (DPP-4)-inhibitory  peptide  LPQNIPPL  from  gouda-type  cheese  and  its  effect  on  plasma  glucose  in  rats.  </t>
  </si>
  <si>
    <t>Uenishi,  Hiroshi</t>
  </si>
  <si>
    <t>10.1016/j.idairyj.2011.08.002</t>
  </si>
  <si>
    <t>ACE-inhibitory</t>
  </si>
  <si>
    <t xml:space="preserve">(1)  Cushman  and  Cheung  (1971)  14,8  µM.  ,  (2)  378.65  uM(IC50).  </t>
  </si>
  <si>
    <t xml:space="preserve">(1)  Isolation  and  Structural  Analysis  of  Antihypertensive  Peptides  That  Exist  Naturally  in  Gouda  Cheese.  ,  (2)  In  Silico  and  In  Vitro  Analysis  of  Multifunctionality  of  Animal  Food-Derived  Peptides.  </t>
  </si>
  <si>
    <t>Saito,  T,  L.Amigo</t>
  </si>
  <si>
    <t>10.3168/jds.S0022-0302(00)75013-2,  10.3390/foods9080991</t>
  </si>
  <si>
    <t>Antioxidant</t>
  </si>
  <si>
    <t xml:space="preserve">(1)  In  Silico  and  In  Vitro  Analysis  of  Multifunctionality  of  Animal  Food-Derived  Peptides.  </t>
  </si>
  <si>
    <t>L.Amigo</t>
  </si>
  <si>
    <t>10.3390/foods9080991</t>
  </si>
  <si>
    <t>184-190</t>
  </si>
  <si>
    <t xml:space="preserve">(1)  Cushman  and  Cheung  (1971)  1000  µM.  </t>
  </si>
  <si>
    <t xml:space="preserve">(1)  Identification  of  an  Antihypertensive  Peptide  from  Casein  Hydrolysate  Produced  by  a  Proteinase  from  Lactobacillus  helveticus  CP790.  ,  (2)  Characterization  of  casein-derived  peptide  bioactivity:  Differential  effects  on  angiotensin-converting  enzyme  inhibition  and  cytokine  and  nitric  oxide  production.  </t>
  </si>
  <si>
    <t>Maeno,  Masafumi,  C.Adams</t>
  </si>
  <si>
    <t>10.3168/jds.S0022-0302(96)76487-1,  10.3168/jds.2019-17976</t>
  </si>
  <si>
    <t>Anti-inflammatory</t>
  </si>
  <si>
    <t xml:space="preserve">(1)  Characterization  of  casein  derived  peptide  bioactivity:  Differential  effects  on  angiotensin-converting  enzyme  inhibition  and  cytokine  and  nitric  oxide  production.  </t>
  </si>
  <si>
    <t>C.Adams</t>
  </si>
  <si>
    <t>10.3168/jds.2019-17976</t>
  </si>
  <si>
    <t>P02662</t>
  </si>
  <si>
    <t>Alpha-S1-casein</t>
  </si>
  <si>
    <t>16-22</t>
  </si>
  <si>
    <t>Antimicrobial</t>
  </si>
  <si>
    <t xml:space="preserve">(1)  Antibacterial  Activities  of  Peptides  from  the  Water-Soluble  Extracts  of  Italian  Cheese  Varieties.  </t>
  </si>
  <si>
    <t>Rizzello,  CG</t>
  </si>
  <si>
    <t>10.3168/jds.S0022-0302(05)72913-1</t>
  </si>
  <si>
    <t>185-190</t>
  </si>
  <si>
    <t>Inhibition  of  cholesterol  solubility</t>
  </si>
  <si>
    <t xml:space="preserve">(1)  Novel  milk  casein  derived  peptides  decrease  cholesterol  micellar  solubility  and  cholesterol  intestinal  absorption  in  Caco-2  cells.  </t>
  </si>
  <si>
    <t>X.Jiang</t>
  </si>
  <si>
    <t>10.3168/jds.2019-17586</t>
  </si>
  <si>
    <t>P33048</t>
  </si>
  <si>
    <t>Capra  hircus</t>
  </si>
  <si>
    <t>96-106</t>
  </si>
  <si>
    <t xml:space="preserve">(1)  %  Colonies  Inhibited  E.  coli.  </t>
  </si>
  <si>
    <t xml:space="preserve">(1)  Antibacterial  peptides  derived  from  caprine  whey  proteins,  by  digestion  with  human  gastrointestinal  juice.  </t>
  </si>
  <si>
    <t>Almaas,  Hilde</t>
  </si>
  <si>
    <t>10.1017/S0007114511001085</t>
  </si>
  <si>
    <t>77-83</t>
  </si>
  <si>
    <t xml:space="preserve">(1)  260.  </t>
  </si>
  <si>
    <t>75-82</t>
  </si>
  <si>
    <t xml:space="preserve">(1)  224.05  uM(IC50).  </t>
  </si>
  <si>
    <t>75-81</t>
  </si>
  <si>
    <t>satiety</t>
  </si>
  <si>
    <t xml:space="preserve">(1)  induces  CCK-8  (satiety).  </t>
  </si>
  <si>
    <t xml:space="preserve">(1)  In  vitro  transport  and  satiety  of  a  beta-lactoglobulin  dipeptide  and  beta-casomorphin-7  and  its  metabolites.  </t>
  </si>
  <si>
    <t>Osborne,  Simone</t>
  </si>
  <si>
    <t>10.1039/c4fo00164h</t>
  </si>
  <si>
    <t>reduces  pancreas  MDA  level</t>
  </si>
  <si>
    <t xml:space="preserve">(1)  in  vivo  (diabetic  rats).  </t>
  </si>
  <si>
    <t xml:space="preserve">(1)  beta-Casomorphin-7  Cause  Decreasing  in  Oxidative  Stress  and  Inhibiting  NF-kappaB-iNOS-NO  Signal  Pathway  in  Pancreas  of  Diabetes  Rats.  </t>
  </si>
  <si>
    <t>Yin,  Hong</t>
  </si>
  <si>
    <t>10.1111/j.1750-3841.2011.02577.x</t>
  </si>
  <si>
    <t xml:space="preserve">(1)  stimulate  mucin  secretion.  ,  (2)  stimulate  mucin  secretion.  ,  (5)  induce  jejunum  mucus  discharge.  </t>
  </si>
  <si>
    <t xml:space="preserve">(1)  Effects  of  peptides  derived  from  dietary  proteins  on  mucus  secretion  in  rat  jejunum.  ,  (2)  Food-Derived  Peptides  Stimulate  Mucin  Secretion  and  Gene  Expression  in  Intestinal  Cells.  ,  (3)  Contents  of  agonistic  and  antagonistic  opioid  peptides  in  different  cheese  varieties.  ,  (4)  Biologically  active  peptides  in  milk  proteins.  ,  (5)  Milk  Bioactive  Peptides  and  beta-Casomorphins  Induce  Mucus  Release  in  Rat  Jejunum.  </t>
  </si>
  <si>
    <t>Claustre,  Jean,  Martinez-Maqueda,  Daniel,  Sienkiewicz-Sz?apka,  E,  Meisel,  H,  Trompette,  Aurelien</t>
  </si>
  <si>
    <t>10.1152/ajpgi.00535.2001,  10.1021/jf301279k,  10.1016/j.idairyj.2008.10.011,  10.1007/BF02019390,  N/A</t>
  </si>
  <si>
    <t>Increases  MUC5A  expression</t>
  </si>
  <si>
    <t xml:space="preserve">(1)  human  HT29-MTX  cells.  </t>
  </si>
  <si>
    <t xml:space="preserve">(1)  beta-Casomorphin-7  regulates  the  secretion  and  expression  of  gastrointestinal  mucins  through  a  u-opioid  pathway.  </t>
  </si>
  <si>
    <t>Zoghbi,  Sandra</t>
  </si>
  <si>
    <t>10.1152/ajpgi.00455.2005</t>
  </si>
  <si>
    <t>Increases  MUC3  expression</t>
  </si>
  <si>
    <t xml:space="preserve">(1)  rat  DHE  cells.  </t>
  </si>
  <si>
    <t>Increases  MUC2  expression</t>
  </si>
  <si>
    <t>Increases  jejunal  mucus  secretion</t>
  </si>
  <si>
    <t xml:space="preserve">(1)  Milk  Bioactive  Peptides  and  _x0001_-Casomorphins  Induce  Mucus  Release  in  Rat  Jejunum.  </t>
  </si>
  <si>
    <t>Trompette,  Aurelien</t>
  </si>
  <si>
    <t>N/A</t>
  </si>
  <si>
    <t>immunomodulatory</t>
  </si>
  <si>
    <t xml:space="preserve">(1)  induce  inflammatory  immune  response  in  gut.  </t>
  </si>
  <si>
    <t xml:space="preserve">(1)  Consumption  of  beta-casomorphins-7/5  induce  inflammatory  immune  response  in  mice  gut  through  Th-2  pathway.  </t>
  </si>
  <si>
    <t>Ul  Haq,  Mohammad  R</t>
  </si>
  <si>
    <t>10.1016/j.jff.2014.03.018</t>
  </si>
  <si>
    <t>Anxiolytic</t>
  </si>
  <si>
    <t xml:space="preserve">(1)  Comparative  analysis  of  neurotropic  activity  of  exorphines,  derivatives  of  dietary  proteins.  </t>
  </si>
  <si>
    <t>Dubynin,  VA</t>
  </si>
  <si>
    <t>10.1007/BF02496839</t>
  </si>
  <si>
    <t>Anticancer</t>
  </si>
  <si>
    <t xml:space="preserve">(1)  decreased  breastcancer  cell  proliferation.  </t>
  </si>
  <si>
    <t xml:space="preserve">(1)  Antiproliferative  and  receptor  binding  properties  of  alpha-  and  beta-casomorphins  in  the  T47D  human  breast  cancer  cell  line.  </t>
  </si>
  <si>
    <t>Hatzoglou,  Anastassia</t>
  </si>
  <si>
    <t>10.1016/0014-2999(96)00339-1</t>
  </si>
  <si>
    <t xml:space="preserve">(1)  Cushman  and  Cheung  (1971)  500  µM.  ,  (2)  685.91  uM(IC50).  </t>
  </si>
  <si>
    <t xml:space="preserve">(1)  Release  of  angiotensin  converting  enzyme-inhibitory  peptides  by  simulated  gastrointestinal  digestion  of  infant  formulas.  ,  (2)  In  Silico  and  In  Vitro  Analysis  of  Multifunctionality  of  Animal  Food-Derived  Peptides.  </t>
  </si>
  <si>
    <t>Hernandez-Ledesma,  Blanca,  L.Amigo</t>
  </si>
  <si>
    <t>10.1016/j.idairyj.2004.02.011,  10.3390/foods9080991</t>
  </si>
  <si>
    <t>Immunomodulatory</t>
  </si>
  <si>
    <t xml:space="preserve">(1)  Low  concentrations  inhibited  lymphocyte  proliferation,  high  concentrations  stimulated  lymphocyte  proliferation.  ,  (2)  Induced  inflammatory  immune  response  in  gut.  </t>
  </si>
  <si>
    <t xml:space="preserve">(1)  Stimulation  of  human  peripheral  blood  lymphocytes  by  bioactive  peptides  derived  from  bovine  milk  proteins.  ,  (2)  Consumption  of  beta-casomorphins-7/5  induce  inflammatory  immune  response  in  mice  gut  through  Th-2  pathway.  </t>
  </si>
  <si>
    <t>Kayser,  Holger,  Ul  Haq,  Mohammad  R</t>
  </si>
  <si>
    <t>10.1016/0014-5793(96)00207-4,  10.1016/j.jff.2014.03.018</t>
  </si>
  <si>
    <t>73-88</t>
  </si>
  <si>
    <t xml:space="preserve">(1)  Cushman  and  Cheung  (1971)  71  µM.  </t>
  </si>
  <si>
    <t xml:space="preserve">(1)  Angiotensin  I  converting  enzyme  (ACE)  inhibitory  activity  and  antihypertensive  effect  of  fermented  milk.  </t>
  </si>
  <si>
    <t>Pihlanto-Leppala,  Anne</t>
  </si>
  <si>
    <t>10.1016/j.idairyj.2009.07.003</t>
  </si>
  <si>
    <t>73-82</t>
  </si>
  <si>
    <t xml:space="preserve">(1)  Cushman  and  Cheung  (1971)  89  µM.  </t>
  </si>
  <si>
    <t>85-91</t>
  </si>
  <si>
    <t xml:space="preserve">(1)  160.  </t>
  </si>
  <si>
    <t>76-83</t>
  </si>
  <si>
    <t xml:space="preserve">(1)  Novel  angiotensin  I-converting  enzyme  inhibitory  peptides  from  protease  hydrolysates  of  Qula  casein  Quantitative  structure-activity  relationship  modeling  and  molecular  docking  study.  </t>
  </si>
  <si>
    <t>K.Lin</t>
  </si>
  <si>
    <t>10.1016/j.jff.2017.03.008</t>
  </si>
  <si>
    <t>123-128</t>
  </si>
  <si>
    <t>Increase  MUC4  expression</t>
  </si>
  <si>
    <t xml:space="preserve">(1)  beta-Casein(94-123)-derived  peptides  differently  modulate  production  of  mucins  in  intestinal  goblet  cells.  </t>
  </si>
  <si>
    <t>Plaisancie,  Pascale</t>
  </si>
  <si>
    <t>10.1017/S0022029914000533</t>
  </si>
  <si>
    <t>Bradykinin-Potentiating</t>
  </si>
  <si>
    <t xml:space="preserve">(1)  Biochemical  and  Pharmacological  Aspects  of  Two  Bradykinin-Potentiating  Peptides  Obtained  from  Tryptic  Hydrolysis  of  Casein.  </t>
  </si>
  <si>
    <t>Perpetuo,  Elen  A</t>
  </si>
  <si>
    <t>10.1023/B:JOPC.0000008724.98339.ff</t>
  </si>
  <si>
    <t xml:space="preserve">(1)  Gram  negative.  </t>
  </si>
  <si>
    <t xml:space="preserve">(1)  Isolation  and  identification  of  some  antibacterial  peptides  in  the  plasmin-digest  of  beta-casein.  </t>
  </si>
  <si>
    <t>Sedaghati,  Marjaneh</t>
  </si>
  <si>
    <t>10.1016/j.lwt.2015.12.019</t>
  </si>
  <si>
    <t xml:space="preserve">(1)  Cushman  and  Cheung  (1971)  565,58  µM.  </t>
  </si>
  <si>
    <t xml:space="preserve">(1)  Angiotensin  I  Converting  Enzyme  Inhibitory  Peptides  Derived  from  Bovine  Milk  Proteins.  </t>
  </si>
  <si>
    <t>10.1016/S0958-6946(98)00048-X</t>
  </si>
  <si>
    <t>74-83</t>
  </si>
  <si>
    <t xml:space="preserve">(1)    6,2  µM.  </t>
  </si>
  <si>
    <t xml:space="preserve">(1)  Bioactive  peptides  generated  in  an  enzyme  membrane  reactor  using  Bacillus  lentus  alkaline  peptidase.  ,  (2)  Identification  of  New  Peptides  from  Fermented  Milk  Showing  Antioxidant  Properties:  Mechanism  of  Action.  </t>
  </si>
  <si>
    <t>Eisele,  Thomas,  F.Tonolo</t>
  </si>
  <si>
    <t>10.1007/s00217-012-1894-5,  10.3390/antiox9020117</t>
  </si>
  <si>
    <t xml:space="preserve">(1)  Cushman  and  Cheung  (1971)  325  µM.  </t>
  </si>
  <si>
    <t xml:space="preserve">(1)  Bioactive  peptides  generated  in  an  enzyme  membrane  reactor  using  Bacillus  lentus  alkaline  peptidase.  </t>
  </si>
  <si>
    <t>Eisele,  Thomas</t>
  </si>
  <si>
    <t>10.1007/s00217-012-1894-5</t>
  </si>
  <si>
    <t>Q9TSI0</t>
  </si>
  <si>
    <t>Bubalus  bubalis</t>
  </si>
  <si>
    <t>73-81</t>
  </si>
  <si>
    <t xml:space="preserve">(1)  Cushman  and  Cheung  (1971)  180,2  µM.  ,  (2)  Cushman  and  Cheung  (1971)  183  µM.  </t>
  </si>
  <si>
    <t xml:space="preserve">(1)  Angiotensin  I-Converting-Enzyme-Inhibitory  and  Antibacterial  Peptides  from  Lactobacillus  helveticusPR4  Proteinase-Hydrolyzed  Caseins  of  Milk  from  Six  Species.  ,  (2)  Fractionation  and  identification  of  ACE-inhibitory  peptides  from  alpha-Lactalbumin  and  beta-casein  produced  by  thermolysin-catalysed  hydrolysis.  </t>
  </si>
  <si>
    <t>Minervini,  F,  Otte,  Jeanette</t>
  </si>
  <si>
    <t>10.1128/AEM.69.9.5297-5303.2003,  10.1016/j.idairyj.2007.04.008</t>
  </si>
  <si>
    <t>56-67</t>
  </si>
  <si>
    <t xml:space="preserve">(1)  %  Colonies  Inhibited  E.  coli  B.  cereus.  </t>
  </si>
  <si>
    <t>160-175</t>
  </si>
  <si>
    <t xml:space="preserve">(1)  Characterization  of  casein-derived  peptide  bioactivity:  Differential  effects  on  angiotensin-converting  enzyme  inhibition  and  cytokine  and  nitric  oxide  production.  </t>
  </si>
  <si>
    <t>74-82</t>
  </si>
  <si>
    <t>prolyl  endopeptidase-inhibitory</t>
  </si>
  <si>
    <t xml:space="preserve">(1)  Inhibition  of  Prolyl  Endopeptidase  by  Synthetic  beta-Casein  Peptides  and  Their  Derivatives  with  a  C-Terminal  Prolinol  or  Prolinal.  </t>
  </si>
  <si>
    <t>Asano,  Minao</t>
  </si>
  <si>
    <t>10.1271/bbb.56.976</t>
  </si>
  <si>
    <t>PEP-inhibitory</t>
  </si>
  <si>
    <t xml:space="preserve">(1)    50  µM.  </t>
  </si>
  <si>
    <t xml:space="preserve">(1)  Inhibition  of  prolyl  endopeptidase  by  synthetic  beta-casein  peptides  and  their  derivatives  with  a  C-terminal  prolinol  or  prolinal.  </t>
  </si>
  <si>
    <t>88-97</t>
  </si>
  <si>
    <t xml:space="preserve">(1)  Cushman  and  Cheung  (1971)  173,3  µM.  </t>
  </si>
  <si>
    <t xml:space="preserve">(1)  Production  of  Angiotensin-I-Converting-Enzyme-Inhibitory  Peptides  in  Fermented  Milks  Started  by  Lactobacillus  delbrueckii  subsp  bulgaricus  SS1  and  Lactococcus  lactis  subsp  cremoris  FT4.  </t>
  </si>
  <si>
    <t>Gobbetti,  M</t>
  </si>
  <si>
    <t>10.1128/AEM.66.9.3898-3904.2000</t>
  </si>
  <si>
    <t>73-87</t>
  </si>
  <si>
    <t xml:space="preserve">(1)  Cushman  and  Cheung  (1971)  18  µM.  </t>
  </si>
  <si>
    <t xml:space="preserve">(1)  Peptides  from  several  Italian  cheeses  inhibitory  to  proteolytic  enzymes  of  lactic  acid  bacteria,  Pseudomonas  fluorescens  ATCC  948  and  to  the  angiotensin  I-converting  enzyme.  </t>
  </si>
  <si>
    <t>Smacchi,  Emanuele</t>
  </si>
  <si>
    <t>10.1016/S0141-0229(97)00261-5</t>
  </si>
  <si>
    <t>160-169</t>
  </si>
  <si>
    <t>75-84</t>
  </si>
  <si>
    <t>anti-anxiety</t>
  </si>
  <si>
    <t xml:space="preserve">(1)  Release  of  an  anti-anxiety  peptide  in  casein  hydrolysate  with  Aspergillus  oryzae  protease.  </t>
  </si>
  <si>
    <t xml:space="preserve">Y  Takeuchi  et  al </t>
  </si>
  <si>
    <t>73-80</t>
  </si>
  <si>
    <t xml:space="preserve">(1)  Cushman  and  Cheung  (1971)  147  µM.  </t>
  </si>
  <si>
    <t xml:space="preserve">(1)  Fractionation  and  identification  of  ACE-inhibitory  peptides  from  alpha-Lactalbumin  and  beta-casein  produced  by  thermolysin-catalysed  hydrolysis.  </t>
  </si>
  <si>
    <t>Otte,  Jeanette</t>
  </si>
  <si>
    <t>10.1016/j.idairyj.2007.04.008</t>
  </si>
  <si>
    <t>73-91</t>
  </si>
  <si>
    <t xml:space="preserve">(1)  Cushman  and  Cheung  (1971)  11,6  µM.  ,  (2)  Cushman  and  Cheung  (1971)  73  µM.  ,  (3)  Cushman  and  Cheung  (1971)  5,2  µM.  </t>
  </si>
  <si>
    <t xml:space="preserve">(1)  Angiotensin  I-Converting-Enzyme-Inhibitory  and  Antibacterial  Peptides  from  Lactobacillus  helveticusPR4  Proteinase-Hydrolyzed  Caseins  of  Milk  from  Six  Species.  ,  (2)  Fractionation  and  identification  of  ACE-inhibitory  peptides  from  alpha-Lactalbumin  and  beta-casein  produced  by  thermolysin-catalysed  hydrolysis.  ,  (3)  Identification  of  novel  antihypertensive  peptides  in  milk  fermented  with  Enterococcus  faecalis.  </t>
  </si>
  <si>
    <t>Minervini,  F,  Otte,  Jeanette,  Quiros,  Ana</t>
  </si>
  <si>
    <t>10.1128/AEM.69.9.5297-5303.2003,  10.1016/j.idairyj.2007.04.008,  10.1016/j.idairyj.2005.12.011</t>
  </si>
  <si>
    <t>206-220</t>
  </si>
  <si>
    <t xml:space="preserve">(1)  %  Colonies  Inhibited  E.  coli.  ,  (2)  MIC  (96  Well)  E.  coli.  </t>
  </si>
  <si>
    <t xml:space="preserve">(1)  Antibacterial  peptides  derived  from  caprine  whey  proteins,  by  digestion  with  human  gastrointestinal  juice.  ,  (2)  Antimicrobial  activity  of  two  peptides  casecidin  15  and  17,  found  naturally  in  bovine  colostrum.  </t>
  </si>
  <si>
    <t>Almaas,  Hilde,  Birkemo,  GA</t>
  </si>
  <si>
    <t>10.1017/S0007114511001085,  10.1111/j.1365-2672.2008.03996.x</t>
  </si>
  <si>
    <t>P02668</t>
  </si>
  <si>
    <t>Kappa-casein</t>
  </si>
  <si>
    <t>56-62</t>
  </si>
  <si>
    <t>183-190</t>
  </si>
  <si>
    <t xml:space="preserve">(1)  Cushman  and  Cheung  (1971)  39  µM.  </t>
  </si>
  <si>
    <t xml:space="preserve">(1)  Antihypertensive  Effect  of  the  Peptides  Derived  from  Casein  by  an  Extracellular  Proteinase  from  Lactobacillus  helveticus  CP790.  </t>
  </si>
  <si>
    <t>Yamamoto,  Naoyuki</t>
  </si>
  <si>
    <t>10.3168/jds.S0022-0302(94)77026-0</t>
  </si>
  <si>
    <t>158-169</t>
  </si>
  <si>
    <t>P05814</t>
  </si>
  <si>
    <t>Homo  sapiens</t>
  </si>
  <si>
    <t>137-144</t>
  </si>
  <si>
    <t xml:space="preserve">(1)  Kasahara  and  Ashihara  (1981)  155  µM.  </t>
  </si>
  <si>
    <t xml:space="preserve">(1)  Inhibition  of  Angiotensin-converting  Enzyme  by  Synthetic  Peptides  of  Human  beta-Casein.  </t>
  </si>
  <si>
    <t>Kohmura,  Masanori</t>
  </si>
  <si>
    <t>10.1080/00021369.1989.10869621</t>
  </si>
  <si>
    <t>144-154</t>
  </si>
  <si>
    <t xml:space="preserve">(1)  Modulation  of  Virulence  Gene  Expression  in  Salmonella  enterica  subsp.  enterica  typhimurium  by  Synthetic  Milk-Derived  Peptides.  </t>
  </si>
  <si>
    <t xml:space="preserve">E  Ali  et  al </t>
  </si>
  <si>
    <t>P02663</t>
  </si>
  <si>
    <t>Alpha-S2-casein</t>
  </si>
  <si>
    <t>119-128</t>
  </si>
  <si>
    <t xml:space="preserve">(1)  MIC  (96  Well)  B.  subtilis  -  1363  E.  coli  NEB  5µ  -  681  E.  coli  ATCC  25922  -  1363.  </t>
  </si>
  <si>
    <t xml:space="preserve">(1)  Virtual  screening  of  a  milk  peptide  database  for  the  identification  of  food-derived  antimicrobial  peptides.  </t>
  </si>
  <si>
    <t>Liu,  Yufang</t>
  </si>
  <si>
    <t>10.1002/mnfr.201500182</t>
  </si>
  <si>
    <t>85-93</t>
  </si>
  <si>
    <t xml:space="preserve">(1)    205,2  µM.  </t>
  </si>
  <si>
    <t>207-224</t>
  </si>
  <si>
    <t xml:space="preserve">(1)  Stimulated  lymph  node  cell  proliferation.  </t>
  </si>
  <si>
    <t xml:space="preserve">(1)  Identification  of  C-terminal  peptides  of  bovine  beta-casein  that  enhance  proliferation  of  rat  lymphocytes.  </t>
  </si>
  <si>
    <t>Coste,  Michel</t>
  </si>
  <si>
    <t>10.1016/0165-2478(92)90091-2</t>
  </si>
  <si>
    <t>181-197</t>
  </si>
  <si>
    <t xml:space="preserve">(1)  Identification  of  New  Peptides  from  Fermented  Milk  Showing  Antioxidant  Properties:  Mechanism  of  Action.  </t>
  </si>
  <si>
    <t>F.Tonolo</t>
  </si>
  <si>
    <t>10.3390/antiox9020117</t>
  </si>
  <si>
    <t>62-67</t>
  </si>
  <si>
    <t xml:space="preserve">(1)  Cushman  and  Cheung  (1971)  256,8  µM.  </t>
  </si>
  <si>
    <t>93-106</t>
  </si>
  <si>
    <t xml:space="preserve">(1)  Antioxidant  activity  of  yoghurt  peptides:  Part  1-in  vitro  assays  and  evaluation  in  n-3  enriched  milk.  </t>
  </si>
  <si>
    <t>Farvin,  K</t>
  </si>
  <si>
    <t>10.1016/j.foodchem.2010.05.029</t>
  </si>
  <si>
    <t>95-105</t>
  </si>
  <si>
    <t xml:space="preserve">(1)  Cushman  and  Cheung  (1971)  749  µM.  </t>
  </si>
  <si>
    <t xml:space="preserve">(1)  Structural  analysis  of  new  antihypertensive  peptides  derived  from  cheese  whey  protein  by  proteinase  K  digestion.  </t>
  </si>
  <si>
    <t>Abubakar,  Amhar</t>
  </si>
  <si>
    <t>10.3168/jds.S0022-0302(98)75878-3</t>
  </si>
  <si>
    <t>126-134</t>
  </si>
  <si>
    <t>P02754</t>
  </si>
  <si>
    <t>Beta-lactoglobulin</t>
  </si>
  <si>
    <t>108-116</t>
  </si>
  <si>
    <t xml:space="preserve">(1)    424,4  µM.  </t>
  </si>
  <si>
    <t xml:space="preserve">(1)  Dipeptidyl  peptidase-IV  inhibitory  peptides  generated  by  tryptic  hydrolysis  of  a  whey  protein  concentrate  rich  in  beta-lactoglobulin.  </t>
  </si>
  <si>
    <t>Silveira,  Silvana  T</t>
  </si>
  <si>
    <t>10.1016/j.foodchem.2013.03.056</t>
  </si>
  <si>
    <t xml:space="preserve">(1)  %  Growth  Inhibition  E.  coli.  ,  (2)      log(N0/Nf)  B.  subtilis.  </t>
  </si>
  <si>
    <t xml:space="preserve">(1)  Antibacterial  peptides  derived  from  caprine  whey  proteins,  by  digestion  with  human  gastrointestinal  juice.  ,  (2)  Isolation  and  characterization  of  four  bactericidal  domains  in  the  bovine  beta-lactoglobulin.  </t>
  </si>
  <si>
    <t>Almaas,  Hilde,  Pellegrini,  A</t>
  </si>
  <si>
    <t>10.1017/S0007114511001085,  10.1016/S0304-4165(01)00116-7</t>
  </si>
  <si>
    <t>213-222</t>
  </si>
  <si>
    <t xml:space="preserve">(1)  MIC  (Agar  Diffusion)  C.  sakazakii  L.  monocytogenes.  </t>
  </si>
  <si>
    <t xml:space="preserve">(1)  Structure-activity  relationship  of  synthetic  variants  of  the  milk-derived  antimicrobial  peptide  alphas2-casein  f(183-207).  </t>
  </si>
  <si>
    <t>Alvarez-Ordonez,  Avelino</t>
  </si>
  <si>
    <t>10.1128/AEM.01394-13</t>
  </si>
  <si>
    <t>157-169</t>
  </si>
  <si>
    <t>181-190</t>
  </si>
  <si>
    <t xml:space="preserve">(1)  Cushman  and  Cheung  (1971)  92  µM.  </t>
  </si>
  <si>
    <t xml:space="preserve">(1)  Casein  Fermentate  of  Lactobacillus  animalisDPC6134  Contains  a  Range  of  Novel  Propeptide  Angiotensin-Converting  Enzyme  Inhibitors.  </t>
  </si>
  <si>
    <t>Hayes,  M</t>
  </si>
  <si>
    <t>10.1128/AEM.00096-07</t>
  </si>
  <si>
    <t>138-144</t>
  </si>
  <si>
    <t xml:space="preserve">(1)  Kasahara  and  Ashihara  (1981)  51  µM.  </t>
  </si>
  <si>
    <t>185-191</t>
  </si>
  <si>
    <t xml:space="preserve">(1)    5,7  áµmol  TE  mgµ1.  </t>
  </si>
  <si>
    <t xml:space="preserve">(1)  Antioxidative  peptide  derived  from  enzymatic  digestion  of  buffalo  casein.  ,  (2)  C-terminal  sequence  deletion  effect  on  antioxidative  characteristics  of  VLPVPQK  bioactive  peptide  from  buffalo  milk  casein.  </t>
  </si>
  <si>
    <t>Shanmugam,  VP,  S.Devi</t>
  </si>
  <si>
    <t>10.1016/j.idairyj.2014.11.001,  10.1016/j.lwt.2019.108816</t>
  </si>
  <si>
    <t xml:space="preserve">(1)  N/A  15  µM.  </t>
  </si>
  <si>
    <t xml:space="preserve">(1)  Transepithelial  transport  of  milk  derived  bioactive  peptide  VLPVPQK.  </t>
  </si>
  <si>
    <t>Vij,  Rishika</t>
  </si>
  <si>
    <t>10.1016/j.foodchem.2015.05.121</t>
  </si>
  <si>
    <t>Wound  healing</t>
  </si>
  <si>
    <t xml:space="preserve">(1)  Nrf2  dependent  antiaging  effect  of  milk  derived  bioactive  peptide  in  old  fibroblasts.  </t>
  </si>
  <si>
    <t>N.Kumar</t>
  </si>
  <si>
    <t>10.1002/jcb.28246</t>
  </si>
  <si>
    <t>Osteoanabolic</t>
  </si>
  <si>
    <t xml:space="preserve">(1)  Effect  of  buffalo  casein  derived  novel  bioactive  peptides  on  osteoblast  differentiation.  ,  (2)  Repertoire  of  Structure-Activity-Based  Novel  Modified  Peptides  Elicits  Enhanced  Osteogenic  Potential.  </t>
  </si>
  <si>
    <t>S.Reddi,  D.Upadhyay</t>
  </si>
  <si>
    <t>10.1007/s00394-016-1346-2,  10.1021/acs.jafc.0c03385</t>
  </si>
  <si>
    <t>anti-apoptotic  effect</t>
  </si>
  <si>
    <t xml:space="preserve">(1)    Anti-apoptotic  effect  of  buffalo  milk  casein-derived  bioactive  peptide  by  directing  Nrf2  regulation  in  starving  fibroblasts.  </t>
  </si>
  <si>
    <t>10.1016/j.fbio.2020.100566</t>
  </si>
  <si>
    <t>204-212</t>
  </si>
  <si>
    <t xml:space="preserve">(1)  Cushman  and  Cheung  (1971)  600  µM.  </t>
  </si>
  <si>
    <t xml:space="preserve">(1)  Identification  of  an  Antihypertensive  Peptide  from  Casein  Hydrolysate  Produced  by  a  Proteinase  from  Lactobacillus  helveticus  CP790.  </t>
  </si>
  <si>
    <t>Maeno,  Masafumi</t>
  </si>
  <si>
    <t>10.3168/jds.S0022-0302(96)76487-1</t>
  </si>
  <si>
    <t>150-155</t>
  </si>
  <si>
    <t xml:space="preserve">(1)    371,5  µM.  </t>
  </si>
  <si>
    <t>205-212</t>
  </si>
  <si>
    <t xml:space="preserve">(1)  Cushman  and  Cheung  (1971)  300  µM.  </t>
  </si>
  <si>
    <t>129-136</t>
  </si>
  <si>
    <t>189-196</t>
  </si>
  <si>
    <t xml:space="preserve">(1)  Casein  hydrolysates  as  a  source  of  antimicrobial,  antioxidant  and  antihypertensive  peptides.  </t>
  </si>
  <si>
    <t>Lopez-Exposito,  Ivan</t>
  </si>
  <si>
    <t>10.1051/lait:2007019</t>
  </si>
  <si>
    <t xml:space="preserve">(1)  Cushman  and  Cheung  (1971)  11,9  µM.  ,  (2)  Cushman  and  Cheung  (1971)  4,3  µM.  </t>
  </si>
  <si>
    <t xml:space="preserve">(1)  Casein  hydrolysates  as  a  source  of  antimicrobial,  antioxidant  and  antihypertensive  peptides.  ,  (2)  Angiotensin-I-converting  enzyme  inhibitory  peptides  from  tryptic  hydrolysate  of  bovine  alphaS2-casein.  </t>
  </si>
  <si>
    <t>Lopez-Exposito,  Ivan,  Tauzin,  Jerome</t>
  </si>
  <si>
    <t>10.1051/lait:2007019,  10.1016/S0014-5793(02)03576-7</t>
  </si>
  <si>
    <t>86-92</t>
  </si>
  <si>
    <t xml:space="preserve">(1)  1500.  </t>
  </si>
  <si>
    <t>172-179</t>
  </si>
  <si>
    <t xml:space="preserve">(1)  Cushman  and  Cheung  (1971)  98  µM.  </t>
  </si>
  <si>
    <t>124-133</t>
  </si>
  <si>
    <t xml:space="preserve">(1)  Cushman  and  Cheung  (1971)  83  µM.  </t>
  </si>
  <si>
    <t>209-224</t>
  </si>
  <si>
    <t xml:space="preserve">(1)  Angiotensin-I-converting  enzyme-inhibitory  peptides  in  commercial  Wisconsin  Cheddar  cheeses  of  different  ages.  </t>
  </si>
  <si>
    <t>Lu,  Y</t>
  </si>
  <si>
    <t>10.3168/jds.2015-9569</t>
  </si>
  <si>
    <t>A0A1L6KYI1</t>
  </si>
  <si>
    <t>Bubalus  bubalis  bubalis  OX=391902</t>
  </si>
  <si>
    <t>130-138</t>
  </si>
  <si>
    <t xml:space="preserve">(1)  Effect  of  buffalo  casein  derived  novel  bioactive  peptides  on  osteoblast  differentiation..  </t>
  </si>
  <si>
    <t>S.Reddi</t>
  </si>
  <si>
    <t>10.1007/s00394-016-1346-2</t>
  </si>
  <si>
    <t>210-219</t>
  </si>
  <si>
    <t>Cytomodulatory</t>
  </si>
  <si>
    <t xml:space="preserve">(1)  Characterization  of  a  bioactive  peptide  with  cytomodulatory  effect  released  from  casein.  </t>
  </si>
  <si>
    <t>Zhao,  Hongfei</t>
  </si>
  <si>
    <t>10.1007/s00217-013-2106-7</t>
  </si>
  <si>
    <t>194-204</t>
  </si>
  <si>
    <t xml:space="preserve">(1)  Antioxidant  Activity  of  Novel  Casein-Derived  Peptides  with  Microbial  Proteases  as  Characterized  via  Keap1-Nrf2  Pathway  in  HepG2  Cells.  </t>
  </si>
  <si>
    <t xml:space="preserve">  X  Zhao  et  al </t>
  </si>
  <si>
    <t>147-155</t>
  </si>
  <si>
    <t xml:space="preserve">(1)  FAPGG  Kit  15  µM.  </t>
  </si>
  <si>
    <t xml:space="preserve">(1)  Identification  of  Angiotensin-I-Converting  Enzyme  Inhibitory  Peptides  Derived  from  Sodium  Caseinate  Hydrolysates  Produced  by  Lactobacillus  helveticus  NCC  2765.  </t>
  </si>
  <si>
    <t>Robert,  Marie-Claude</t>
  </si>
  <si>
    <t>10.1021/jf049510t</t>
  </si>
  <si>
    <t>84-92</t>
  </si>
  <si>
    <t xml:space="preserve">(1)  In  vitro and in  silico evaluation  of  multifunctional  properties  of  bioactive  synthetic  peptides  identified  in  milk  fermented  with Lactococcus  lactis NRRL  B-50571  and  NRRL  B-50572.  </t>
  </si>
  <si>
    <t xml:space="preserve">MÁ  Rendón-Rosales  et  al </t>
  </si>
  <si>
    <t>132-138</t>
  </si>
  <si>
    <t xml:space="preserve">(1)  110.  </t>
  </si>
  <si>
    <t>16-24</t>
  </si>
  <si>
    <t xml:space="preserve">(1)  Cushman  and  Cheung  (1971)  13,4  µM.  </t>
  </si>
  <si>
    <t xml:space="preserve">(1)  Isolation  and  Structural  Analysis  of  Antihypertensive  Peptides  That  Exist  Naturally  in  Gouda  Cheese.  </t>
  </si>
  <si>
    <t>Saito,  T</t>
  </si>
  <si>
    <t>10.3168/jds.S0022-0302(00)75013-2</t>
  </si>
  <si>
    <t>210-221</t>
  </si>
  <si>
    <t xml:space="preserve">(1)  Cushman  and  Cheung  (1971)  790  µM.  </t>
  </si>
  <si>
    <t>106-111</t>
  </si>
  <si>
    <t xml:space="preserve">(1)  stimulate  mucin  secretion.  </t>
  </si>
  <si>
    <t xml:space="preserve">(1)  Food-Derived  Peptides  Stimulate  Mucin  Secretion  and  Gene  Expression  in  Intestinal  Cells.  ,  (2)  Opioid  Activities  and  Structures  of  alpha-Casein-Derived  Exorphins.  </t>
  </si>
  <si>
    <t>Martinez-Maqueda,  Daniel,  Loukas,  S</t>
  </si>
  <si>
    <t>10.1021/jf301279k,  10.1021/bi00288a034</t>
  </si>
  <si>
    <t xml:space="preserve">(1)  85.76  uM(IC50).  </t>
  </si>
  <si>
    <t>208-217</t>
  </si>
  <si>
    <t xml:space="preserve">(1)  Low  concentrations  inhibited  lymphocyte  proliferation,  high  concentrations  stimulated  lymphocyte  proliferation.  </t>
  </si>
  <si>
    <t xml:space="preserve">(1)  Stimulation  of  human  peripheral  blood  lymphocytes  by  bioactive  peptides  derived  from  bovine  milk  proteins.  </t>
  </si>
  <si>
    <t>Kayser,  Holger</t>
  </si>
  <si>
    <t>10.1016/0014-5793(96)00207-4</t>
  </si>
  <si>
    <t>Antithrombotic</t>
  </si>
  <si>
    <t xml:space="preserve">(1)  An  anticoagulant  peptide  from  beta-casein  identification,  structure  and  molecular  mechanism.  </t>
  </si>
  <si>
    <t>H.Liu</t>
  </si>
  <si>
    <t>10.1039/c8fo02235f</t>
  </si>
  <si>
    <t xml:space="preserve">(1)    Buffalo  Milk  Casein  Derived  Decapeptide  (YQEPVLGPVR)  Having  Bifunctional  Anti-inflammatory  and  Antioxidative  Features  Under  Cellular  Milieu.  </t>
  </si>
  <si>
    <t>Kandukuri.Sowmya</t>
  </si>
  <si>
    <t>10.1007/s10989-018-9708-7</t>
  </si>
  <si>
    <t xml:space="preserve">(1)    Buffalo  Milk  Casein-derived  Decapeptide  (YQEPVLGPVR)  Having  Bifunctional  Anti-inflammatory  and  Antioxidative  Features  Under  Cellular  Milieu.  </t>
  </si>
  <si>
    <t>194-205</t>
  </si>
  <si>
    <t>P33049</t>
  </si>
  <si>
    <t>105-111</t>
  </si>
  <si>
    <t xml:space="preserve">(1)  0,068  TEAC  (mM).  ,  (2)  2,033  µmol  Trolox  per  µmol  peptide.  </t>
  </si>
  <si>
    <t xml:space="preserve">(1)  Bioactive  Peptides  in  Ovine  and  Caprine  Cheeselike  Systems  Prepared  with  Proteases  from  Cynara  cardunculus.  ,  (2)  Resistance  of  casein-derived  bioactive  peptides  to  simulated  gastrointestinal  digestion.  </t>
  </si>
  <si>
    <t>Silva,  SV,  Contreras,  Maria  del  Mar</t>
  </si>
  <si>
    <t>10.3168/jds.S0022-0302(06)72370-0,  10.1016/j.idairyj.2013.05.008</t>
  </si>
  <si>
    <t xml:space="preserve">(1)  Holmquist,  Bunning,  and  Riordan  (1979)  98,1  µM.  ,  (2)  Cushman  and  Cheung  (1971)  20,08  µM.  </t>
  </si>
  <si>
    <t>10.3168/jds.S0022-0302(06)72370-0,  10.1016/j.idairyj.2009.05.004</t>
  </si>
  <si>
    <t>23-29</t>
  </si>
  <si>
    <t xml:space="preserve">(1)    224,5  µM.  </t>
  </si>
  <si>
    <t>109-115</t>
  </si>
  <si>
    <t xml:space="preserve">(1)  MIC  (96  Well)  B.  subtilis  -  53.6  E.  coli  NEB  5µ  -  241  E.  coli  ATCC  25922  -  40.2.  </t>
  </si>
  <si>
    <t>42-50</t>
  </si>
  <si>
    <t>198-205</t>
  </si>
  <si>
    <t xml:space="preserve">(1)  Cushman  and  Cheung  (1971)  209  µM.  </t>
  </si>
  <si>
    <t>212-221</t>
  </si>
  <si>
    <t xml:space="preserve">(1)  Cushman  and  Cheung  (1971)  137  µM.  ,  (2)  in  vivo  (rats).  </t>
  </si>
  <si>
    <t xml:space="preserve">(1)  Identification  of  novel  antihypertensive  peptides  in  milk  fermented  with  Enterococcus  faecalis.  ,  (2)  Antihypertensive  Effect  of  Peptides  Obtained  from  Enterococcus  faecalis-Fermented  Milk  in  Rats.  </t>
  </si>
  <si>
    <t>Quiros,  Ana,  Miguel,  Marta</t>
  </si>
  <si>
    <t>10.1016/j.idairyj.2005.12.011,  10.3168/jds.S0022-0302(06)72372-4</t>
  </si>
  <si>
    <t>106-115</t>
  </si>
  <si>
    <t xml:space="preserve">(1)  Bioactive  peptides  released  by  in  vitro  digestion  of  standard  and  hydrolyzed  infant  formulas.  </t>
  </si>
  <si>
    <t>Cakir-Kiefer,  Celine</t>
  </si>
  <si>
    <t>10.1021/jf202890e</t>
  </si>
  <si>
    <t>42-49</t>
  </si>
  <si>
    <t xml:space="preserve">(1)  108  uM(IC50).  </t>
  </si>
  <si>
    <t xml:space="preserve">(1)  Short  communication:  Measuring  the  angiotensin-converting  enzyme  inhibitory  activity  of  an  8-amino  acid  (8mer)  fragment  of  the  C12  antihypertensive  peptide.  </t>
  </si>
  <si>
    <t>M.Paul</t>
  </si>
  <si>
    <t>10.3168/jds.2015-10437</t>
  </si>
  <si>
    <t>206-217</t>
  </si>
  <si>
    <t xml:space="preserve">(1)  274  uM(IC50).  </t>
  </si>
  <si>
    <t xml:space="preserve">(1)  Immobilized  metal  affinity  chromatography  matrix  modified  by  poly  (ethylene  glycol)  methyl  ether  for  purification  of  angiotensin  I-converting  enzyme  inhibitory  peptide  from  casein  hydrolysate.  </t>
  </si>
  <si>
    <t>P.Liu</t>
  </si>
  <si>
    <t>10.1016/j.jchromb.2020.122042</t>
  </si>
  <si>
    <t>43-49</t>
  </si>
  <si>
    <t xml:space="preserve">(1)  Cushman  and  Cheung  (1971)  140  µM.  </t>
  </si>
  <si>
    <t xml:space="preserve">(1)  Studies  on  the  Active  Site  and  Antihypertensive  Activity  of  Angiotensin  I-Converting  Enzyme  Inhibitors  Derived  from  Casein.  </t>
  </si>
  <si>
    <t>Maruyama,  Susumu</t>
  </si>
  <si>
    <t>10.1080/00021369.1987.10868244</t>
  </si>
  <si>
    <t>30-37</t>
  </si>
  <si>
    <t xml:space="preserve">(1)  MIC  (Agar  Diffusion,  96  Well)  E.  coli  C.  sakazakii  L.  innocua  L.  bulgaricus  S.  mutans.  ,  (2)  MIC  (96  Well)  C.  sakazakii.  ,  (3)  MIC  (96  Well)  C.  sakazakii  C.  muytjensii.  </t>
  </si>
  <si>
    <t xml:space="preserve">(1)  Casein-Derived  Antimicrobial  Peptides  Generated  by  Lactobacillus  acidophilus  DPC6026.  ,  (2)  Production  of  the  antimicrobial  peptides  Caseicin  A  and  B  by  Bacillusisolates  growing  on  sodium  caseinate.  ,  (3)  Extensive  Manipulation  of  Caseicins  A  and  B  Highlights  the  Tolerance  of  These  Antimicrobial  Peptides  to  Change.  </t>
  </si>
  <si>
    <t>Hayes,  M,  Kent,  RM,  Norberg,  Sarah</t>
  </si>
  <si>
    <t>10.1128/AEM.72.3.2260-2264.2006,  10.1111/j.1472-765X.2012.03271.x,  10.1128/AEM.07312-11</t>
  </si>
  <si>
    <t>P18626</t>
  </si>
  <si>
    <t>33-38</t>
  </si>
  <si>
    <t xml:space="preserve">(1)  Cushman  and  Cheung  (1971)  82,4  µM.  </t>
  </si>
  <si>
    <t xml:space="preserve">(1)  Angiotensin-Converting  Enzyme  Inhibitory  Activity  of  Peptides  Derived  from  Caprine  Kefir.  </t>
  </si>
  <si>
    <t>Quiros,  Ana</t>
  </si>
  <si>
    <t>10.3168/jds.S0022-0302(05)73032-0</t>
  </si>
  <si>
    <t>40-45</t>
  </si>
  <si>
    <t>39-48</t>
  </si>
  <si>
    <t xml:space="preserve">(1)  FAPGG  Kit  650  µM.  </t>
  </si>
  <si>
    <t>P11839</t>
  </si>
  <si>
    <t>Ovis  aries</t>
  </si>
  <si>
    <t>206-213</t>
  </si>
  <si>
    <t xml:space="preserve">(1)    0,191  TEAC  (mM).  </t>
  </si>
  <si>
    <t xml:space="preserve">(1)  Bioactive  Peptides  in  Ovine  and  Caprine  Cheeselike  Systems  Prepared  with  Proteases  from  Cynara  cardunculus.  </t>
  </si>
  <si>
    <t>Silva,  SV</t>
  </si>
  <si>
    <t>10.3168/jds.S0022-0302(06)72370-0</t>
  </si>
  <si>
    <t xml:space="preserve">(1)  Holmquist,  Bunning,  and  Riordan  (1979)  725,03  µM.  </t>
  </si>
  <si>
    <t>207-217</t>
  </si>
  <si>
    <t>P04653</t>
  </si>
  <si>
    <t>101-107</t>
  </si>
  <si>
    <t xml:space="preserve">(1)  Cushman  and  Cheung  (1971)  249,5  µM.  </t>
  </si>
  <si>
    <t xml:space="preserve">(1)  Angiotensin  converting  enzyme-inhibitory  activity  of  peptides  isolated  from  Manchego  cheese  Stability  under  simulated  gastrointestinal  digestion.  </t>
  </si>
  <si>
    <t>Gomez-Ruiz,  Jose  A</t>
  </si>
  <si>
    <t>10.1016/j.idairyj.2004.04.007</t>
  </si>
  <si>
    <t>search..peptide</t>
  </si>
  <si>
    <t>protein..description</t>
  </si>
  <si>
    <t>function.</t>
  </si>
  <si>
    <t>secondary..function</t>
  </si>
  <si>
    <t>MW</t>
  </si>
  <si>
    <t>BTV</t>
  </si>
  <si>
    <t>MBI</t>
  </si>
  <si>
    <t>Bitter_DB_reference</t>
  </si>
  <si>
    <t>Î² [60-65]</t>
  </si>
  <si>
    <t>Kuhfeld et al, 2023 (pending)</t>
  </si>
  <si>
    <t>Î²A2 [60-68]</t>
  </si>
  <si>
    <t>Toelstede &amp; Hofmann, 2008a; Kuhfeld et al, 2023 (pending)</t>
  </si>
  <si>
    <t>Î² [169-175]</t>
  </si>
  <si>
    <t>Î±s1 [1-7]</t>
  </si>
  <si>
    <t>Î² [170-175]</t>
  </si>
  <si>
    <t>Î² [81-91]</t>
  </si>
  <si>
    <t>Î²A2 [62-68]</t>
  </si>
  <si>
    <t>Î²A2 [60-67]</t>
  </si>
  <si>
    <t>Î² [60-66]</t>
  </si>
  <si>
    <t>Î²A2 [58-73]</t>
  </si>
  <si>
    <t>Î²A2 [58-67]</t>
  </si>
  <si>
    <t>Î² [70-76]</t>
  </si>
  <si>
    <t>Î²A2 [61-68]</t>
  </si>
  <si>
    <t>Î² [108-113]</t>
  </si>
  <si>
    <t>Î²A2 [59-68]</t>
  </si>
  <si>
    <t>Î² [58-66]</t>
  </si>
  <si>
    <t>Î² [41-52]</t>
  </si>
  <si>
    <t>Î² [145-160]</t>
  </si>
  <si>
    <t>Î²A2 [59-67]</t>
  </si>
  <si>
    <t>Î² [73-82]</t>
  </si>
  <si>
    <t>Î²A2 [58-72]</t>
  </si>
  <si>
    <t>Î² [145-154]</t>
  </si>
  <si>
    <t>Î²A2 [60-69]</t>
  </si>
  <si>
    <t>Î² [58-65]</t>
  </si>
  <si>
    <t>Î²A2 [58-76]</t>
  </si>
  <si>
    <t>Î² [193-207]</t>
  </si>
  <si>
    <t>Îº [35-41]</t>
  </si>
  <si>
    <t>Î² [168-175]</t>
  </si>
  <si>
    <t>Î² [143-154]</t>
  </si>
  <si>
    <t>Î² [131-138]</t>
  </si>
  <si>
    <t>Î² [129-139]</t>
  </si>
  <si>
    <t>Î±s2 [104-113]</t>
  </si>
  <si>
    <t>Î² [70-78]</t>
  </si>
  <si>
    <t>Î² [192-209]</t>
  </si>
  <si>
    <t>Î² [166-182]</t>
  </si>
  <si>
    <t>Î² [47-52]</t>
  </si>
  <si>
    <t>Î² [78-91]</t>
  </si>
  <si>
    <t>Î² [80-90]</t>
  </si>
  <si>
    <t>Î² [111-119]</t>
  </si>
  <si>
    <t>Î±s2 [198-207]</t>
  </si>
  <si>
    <t>Î² [142-154]</t>
  </si>
  <si>
    <t>Î² [166-175]</t>
  </si>
  <si>
    <t>Î² [132-138]</t>
  </si>
  <si>
    <t>Î² [170-176]</t>
  </si>
  <si>
    <t>Î±s2 [189-197]</t>
  </si>
  <si>
    <t>Î² [135-140]</t>
  </si>
  <si>
    <t>Î±s2 [190-197]</t>
  </si>
  <si>
    <t>Î² [114-121]</t>
  </si>
  <si>
    <t>Î±s2 [174-181]</t>
  </si>
  <si>
    <t>Î² [71-77]</t>
  </si>
  <si>
    <t>Î±s1 [157-164]</t>
  </si>
  <si>
    <t>Î² [109-118]</t>
  </si>
  <si>
    <t>Î² [194-209]</t>
  </si>
  <si>
    <t>Î±s2 [115-123]</t>
  </si>
  <si>
    <t>Î² [195-204]</t>
  </si>
  <si>
    <t>Î±s1 [179-189]</t>
  </si>
  <si>
    <t>Î² [132-140]</t>
  </si>
  <si>
    <t>Î² [69-77]</t>
  </si>
  <si>
    <t>Î±s2 [117-123]</t>
  </si>
  <si>
    <t>Î±s1 [1-9]</t>
  </si>
  <si>
    <t>Î² [195-206]</t>
  </si>
  <si>
    <t>Î±s1 [91-96]</t>
  </si>
  <si>
    <t>Î² [193-202]</t>
  </si>
  <si>
    <t>Î±s1 [179-190]</t>
  </si>
  <si>
    <t>Î±s2 [89-95]</t>
  </si>
  <si>
    <t>Î² [8-14]</t>
  </si>
  <si>
    <t>Î±s1 [94-100]</t>
  </si>
  <si>
    <t>Î±s1 [27-35]</t>
  </si>
  <si>
    <t>Î² [183-190]</t>
  </si>
  <si>
    <t>Î² [197-206]</t>
  </si>
  <si>
    <t>Î±s1 [91-100]</t>
  </si>
  <si>
    <t>Î±s1 [27-34]</t>
  </si>
  <si>
    <t>Î² [191-202]</t>
  </si>
  <si>
    <t>Î±s1 [28-34]</t>
  </si>
  <si>
    <t>Î±s1 [15-22]</t>
  </si>
  <si>
    <t>Î±s1 [18-23]</t>
  </si>
  <si>
    <t>Î±s1 [25-30]</t>
  </si>
  <si>
    <t>Î±s1 [24-33]</t>
  </si>
  <si>
    <t>Î² [193-200]</t>
  </si>
  <si>
    <t>Î² [192-202]</t>
  </si>
  <si>
    <t>Î±s1 [86-92]</t>
  </si>
  <si>
    <t>EVLN</t>
  </si>
  <si>
    <t>NENLL</t>
  </si>
  <si>
    <t>LRF</t>
  </si>
  <si>
    <t>FFVAPFPEVFGK</t>
  </si>
  <si>
    <t>PEVF</t>
  </si>
  <si>
    <t>LGYLEQLL</t>
  </si>
  <si>
    <t>LEQLL</t>
  </si>
  <si>
    <t>LRL</t>
  </si>
  <si>
    <t>AYFYPEL</t>
  </si>
  <si>
    <t>FYPE</t>
  </si>
  <si>
    <t>FYPELF</t>
  </si>
  <si>
    <t>FYPELFR</t>
  </si>
  <si>
    <t>VPLGTQYTDAPSF</t>
  </si>
  <si>
    <t>VPGEIVESL</t>
  </si>
  <si>
    <t>QDKIHPFAQTQSLVYPFPGP</t>
  </si>
  <si>
    <t>QDKIHPFAQTQSLVYPFPGPIP</t>
  </si>
  <si>
    <t>AQTQSLVYPFPGPIPNSLPQNIPPLTQ</t>
  </si>
  <si>
    <t>PFPGPIPNS</t>
  </si>
  <si>
    <t>VPPFLQ</t>
  </si>
  <si>
    <t>APK</t>
  </si>
  <si>
    <t>PYP</t>
  </si>
  <si>
    <t>FLL</t>
  </si>
  <si>
    <t xml:space="preserve">YQEPVLGPVRGPFPII </t>
  </si>
  <si>
    <t>EPVLGPVRGPFPIIV</t>
  </si>
  <si>
    <t>GPFPII</t>
  </si>
  <si>
    <t>NLLRFF</t>
  </si>
  <si>
    <t>FFVAPFPEVF</t>
  </si>
  <si>
    <t>EIVPN</t>
  </si>
  <si>
    <t>IQKEDVPS</t>
  </si>
  <si>
    <t>LLRLKK</t>
  </si>
  <si>
    <t>FALPQYLKT</t>
  </si>
  <si>
    <t>ELEEL</t>
  </si>
  <si>
    <t>SLVYPFPGPIPNSL</t>
  </si>
  <si>
    <t>VYPF</t>
  </si>
  <si>
    <t>VYP</t>
  </si>
  <si>
    <t>YPF</t>
  </si>
  <si>
    <t>PFP</t>
  </si>
  <si>
    <t>PGPIP</t>
  </si>
  <si>
    <t>PFPGPI</t>
  </si>
  <si>
    <t>PFPGPIP</t>
  </si>
  <si>
    <t>PGP</t>
  </si>
  <si>
    <t>PIP</t>
  </si>
  <si>
    <t>VVV</t>
  </si>
  <si>
    <t>VVVPP</t>
  </si>
  <si>
    <t>VVVPPFLQP</t>
  </si>
  <si>
    <t>VVPPFL</t>
  </si>
  <si>
    <t>PPF</t>
  </si>
  <si>
    <t>PPFL</t>
  </si>
  <si>
    <t>FPK</t>
  </si>
  <si>
    <t>VENLHLPLPLL</t>
  </si>
  <si>
    <t>VENLHLPLPLLQSW</t>
  </si>
  <si>
    <t>LHLPLP</t>
  </si>
  <si>
    <t>HLPLPLLQS</t>
  </si>
  <si>
    <t>LPLPLLQSW</t>
  </si>
  <si>
    <t>WMHQPHQPLPPTVMFPPQ</t>
  </si>
  <si>
    <t>FPP</t>
  </si>
  <si>
    <t>YQEPVLGPVRGPFPIIV</t>
  </si>
  <si>
    <t>PVLGPV</t>
  </si>
  <si>
    <t>PVLGPVRGPFPIIV</t>
  </si>
  <si>
    <t>VRGPFP</t>
  </si>
  <si>
    <t>RGPFPIIV</t>
  </si>
  <si>
    <t>RGP</t>
  </si>
  <si>
    <t>PFPIIV</t>
  </si>
  <si>
    <t>FFSDKIAK</t>
  </si>
  <si>
    <t>ARHPHPHLSFM</t>
  </si>
  <si>
    <t>AIPPKKNQDKTEIPTIN</t>
  </si>
  <si>
    <t>AIPPKKNQDKTEIPTINTIASGEPT</t>
  </si>
  <si>
    <t>LPQE</t>
  </si>
  <si>
    <t>DIKQM</t>
  </si>
  <si>
    <t>EIVPNS[phos]VEQK1</t>
  </si>
  <si>
    <t>IVPN</t>
  </si>
  <si>
    <t>QDKIHPFAQTQSLVYPFPGPIPNSLPQNIPPLTQTPVVV</t>
  </si>
  <si>
    <t>IPPL</t>
  </si>
  <si>
    <t>VKEAMAPK</t>
  </si>
  <si>
    <t>LPPL</t>
  </si>
  <si>
    <t>GPFPIIV</t>
  </si>
  <si>
    <t>NYYQQKPVA</t>
  </si>
  <si>
    <t>INTIASGEPT</t>
  </si>
  <si>
    <t>LF</t>
  </si>
  <si>
    <t>LW</t>
  </si>
  <si>
    <t>MI</t>
  </si>
  <si>
    <t>YP</t>
  </si>
  <si>
    <t>PF</t>
  </si>
  <si>
    <t>FP</t>
  </si>
  <si>
    <t>RG</t>
  </si>
  <si>
    <t>GV</t>
  </si>
  <si>
    <t>VV</t>
  </si>
  <si>
    <t>FL</t>
  </si>
  <si>
    <t>II</t>
  </si>
  <si>
    <t>VL</t>
  </si>
  <si>
    <t>GP</t>
  </si>
  <si>
    <t>FG</t>
  </si>
  <si>
    <t>GF</t>
  </si>
  <si>
    <t>FF</t>
  </si>
  <si>
    <t>IL</t>
  </si>
  <si>
    <t>AF</t>
  </si>
  <si>
    <t>GY</t>
  </si>
  <si>
    <t>GL</t>
  </si>
  <si>
    <t>IG</t>
  </si>
  <si>
    <t>GI</t>
  </si>
  <si>
    <t>RR</t>
  </si>
  <si>
    <t>PP</t>
  </si>
  <si>
    <t>PR</t>
  </si>
  <si>
    <t>KP</t>
  </si>
  <si>
    <t>RF</t>
  </si>
  <si>
    <t>LD</t>
  </si>
  <si>
    <t>YG</t>
  </si>
  <si>
    <t>RP</t>
  </si>
  <si>
    <t>LI</t>
  </si>
  <si>
    <t>SL</t>
  </si>
  <si>
    <t>PL</t>
  </si>
  <si>
    <t>KF</t>
  </si>
  <si>
    <t>VY</t>
  </si>
  <si>
    <t>VF</t>
  </si>
  <si>
    <t>YY</t>
  </si>
  <si>
    <t>IF</t>
  </si>
  <si>
    <t>FI</t>
  </si>
  <si>
    <t>YF</t>
  </si>
  <si>
    <t>AV</t>
  </si>
  <si>
    <t>VA</t>
  </si>
  <si>
    <t>VG</t>
  </si>
  <si>
    <t>PA</t>
  </si>
  <si>
    <t>ID</t>
  </si>
  <si>
    <t>IE</t>
  </si>
  <si>
    <t>IS</t>
  </si>
  <si>
    <t>IT</t>
  </si>
  <si>
    <t>IQ</t>
  </si>
  <si>
    <t>IN</t>
  </si>
  <si>
    <t>WE</t>
  </si>
  <si>
    <t>IK</t>
  </si>
  <si>
    <t>IA</t>
  </si>
  <si>
    <t>AL</t>
  </si>
  <si>
    <t>LA</t>
  </si>
  <si>
    <t>PY</t>
  </si>
  <si>
    <t>GW</t>
  </si>
  <si>
    <t>IV</t>
  </si>
  <si>
    <t>PI</t>
  </si>
  <si>
    <t>IP</t>
  </si>
  <si>
    <t>YL</t>
  </si>
  <si>
    <t>LY</t>
  </si>
  <si>
    <t>IW</t>
  </si>
  <si>
    <t>FY</t>
  </si>
  <si>
    <t>VD</t>
  </si>
  <si>
    <t>VI</t>
  </si>
  <si>
    <t>VE</t>
  </si>
  <si>
    <t>LV</t>
  </si>
  <si>
    <t>FV</t>
  </si>
  <si>
    <t>PK</t>
  </si>
  <si>
    <t>AD</t>
  </si>
  <si>
    <t>LE</t>
  </si>
  <si>
    <t>GE</t>
  </si>
  <si>
    <t>LG</t>
  </si>
  <si>
    <t>LL</t>
  </si>
  <si>
    <t>LLL</t>
  </si>
  <si>
    <t>GYG</t>
  </si>
  <si>
    <t>YGG</t>
  </si>
  <si>
    <t>GGV</t>
  </si>
  <si>
    <t>ELL</t>
  </si>
  <si>
    <t>KPK</t>
  </si>
  <si>
    <t>LGL</t>
  </si>
  <si>
    <t>GLL</t>
  </si>
  <si>
    <t>LLG</t>
  </si>
  <si>
    <t>GLG</t>
  </si>
  <si>
    <t>PPG</t>
  </si>
  <si>
    <t>DLL</t>
  </si>
  <si>
    <t>GGY</t>
  </si>
  <si>
    <t>YYG</t>
  </si>
  <si>
    <t>YGY</t>
  </si>
  <si>
    <t>LGG</t>
  </si>
  <si>
    <t>GRP</t>
  </si>
  <si>
    <t>Data import section</t>
  </si>
  <si>
    <t>Labeling of individual peptides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</si>
</sst>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0"/>
    <numFmt numFmtId="166" formatCode="mm/dd/yy;@"/>
    <numFmt numFmtId="167" formatCode="0.000"/>
    <numFmt numFmtId="168" formatCode="0.0%"/>
    <numFmt numFmtId="169" formatCode="0.00000"/>
    <numFmt numFmtId="170" formatCode=";;;"/>
    <numFmt numFmtId="172" formatCode="0.00000000000000"/>
  </numFmts>
  <fonts count="84">
    <font>
      <sz val="11"/>
      <color theme="1"/>
      <name val="Calibri"/>
      <family val="2"/>
      <scheme val="minor"/>
    </font>
    <font>
      <sz val="12"/>
      <color theme="1"/>
      <name val="Times New Roman"/>
      <family val="2"/>
    </font>
    <font>
      <sz val="12"/>
      <color theme="1"/>
      <name val="Times New Roman"/>
      <family val="2"/>
    </font>
    <font>
      <sz val="12"/>
      <color theme="1"/>
      <name val="Times New Roman"/>
      <family val="2"/>
    </font>
    <font>
      <sz val="11"/>
      <color rgb="FF006100"/>
      <name val="Calibri"/>
      <family val="2"/>
      <scheme val="minor"/>
    </font>
    <font>
      <sz val="11"/>
      <color rgb="FF9C0006"/>
      <name val="Calibri"/>
      <family val="2"/>
      <scheme val="minor"/>
    </font>
    <font>
      <b/>
      <sz val="11"/>
      <color theme="1"/>
      <name val="Calibri"/>
      <family val="2"/>
      <scheme val="minor"/>
    </font>
    <font>
      <b/>
      <sz val="10"/>
      <name val="Arial"/>
      <family val="2"/>
    </font>
    <font>
      <b/>
      <sz val="10"/>
      <color indexed="72"/>
      <name val="SansSerif"/>
    </font>
    <font>
      <sz val="11"/>
      <name val="Calibri"/>
      <family val="2"/>
      <scheme val="minor"/>
    </font>
    <font>
      <sz val="9"/>
      <color rgb="FF000000"/>
      <name val="Open Sans"/>
      <family val="2"/>
    </font>
    <font>
      <strike/>
      <sz val="11"/>
      <color theme="1"/>
      <name val="Calibri"/>
      <family val="2"/>
      <scheme val="minor"/>
    </font>
    <font>
      <strike/>
      <sz val="11"/>
      <color rgb="FF9C0006"/>
      <name val="Calibri"/>
      <family val="2"/>
      <scheme val="minor"/>
    </font>
    <font>
      <sz val="11"/>
      <color rgb="FF9C5700"/>
      <name val="Calibri"/>
      <family val="2"/>
      <scheme val="minor"/>
    </font>
    <font>
      <sz val="10"/>
      <color theme="1"/>
      <name val="Arial"/>
      <family val="2"/>
    </font>
    <font>
      <sz val="10"/>
      <color rgb="FF000000"/>
      <name val="Arial"/>
      <family val="2"/>
    </font>
    <font>
      <sz val="11"/>
      <color theme="1"/>
      <name val="Arial"/>
      <family val="2"/>
    </font>
    <font>
      <sz val="11"/>
      <name val="Arial"/>
      <family val="2"/>
    </font>
    <font>
      <vertAlign val="superscript"/>
      <sz val="11"/>
      <color theme="1"/>
      <name val="Arial"/>
      <family val="2"/>
    </font>
    <font>
      <b/>
      <sz val="11"/>
      <color theme="1"/>
      <name val="Arial"/>
      <family val="2"/>
    </font>
    <font>
      <b/>
      <sz val="11"/>
      <name val="Arial"/>
      <family val="2"/>
    </font>
    <font>
      <sz val="11"/>
      <color rgb="FF006100"/>
      <name val="Arial"/>
      <family val="2"/>
    </font>
    <font>
      <sz val="11"/>
      <color rgb="FF9C0006"/>
      <name val="Arial"/>
      <family val="2"/>
    </font>
    <font>
      <sz val="11"/>
      <color rgb="FF9C5700"/>
      <name val="Arial"/>
      <family val="2"/>
    </font>
    <font>
      <b/>
      <sz val="12"/>
      <color theme="1"/>
      <name val="Arial"/>
      <family val="2"/>
    </font>
    <font>
      <sz val="12"/>
      <color theme="1"/>
      <name val="Calibri"/>
      <family val="2"/>
      <scheme val="minor"/>
    </font>
    <font>
      <sz val="11"/>
      <name val="Calibri"/>
      <family val="2"/>
    </font>
    <font>
      <vertAlign val="superscript"/>
      <sz val="11"/>
      <color theme="1"/>
      <name val="Calibri"/>
      <family val="2"/>
      <scheme val="minor"/>
    </font>
    <font>
      <sz val="12"/>
      <color theme="1"/>
      <name val="Times New Roman"/>
      <family val="1"/>
    </font>
    <font>
      <b/>
      <sz val="12"/>
      <color theme="1"/>
      <name val="Times New Roman"/>
      <family val="1"/>
    </font>
    <font>
      <sz val="12"/>
      <name val="Times New Roman"/>
      <family val="1"/>
    </font>
    <font>
      <vertAlign val="superscript"/>
      <sz val="12"/>
      <color theme="1"/>
      <name val="Times New Roman"/>
      <family val="1"/>
    </font>
    <font>
      <sz val="12"/>
      <color rgb="FF9C0006"/>
      <name val="Times New Roman"/>
      <family val="1"/>
    </font>
    <font>
      <b/>
      <sz val="12"/>
      <color rgb="FFFF0000"/>
      <name val="Times New Roman"/>
      <family val="1"/>
    </font>
    <font>
      <b/>
      <vertAlign val="superscript"/>
      <sz val="12"/>
      <color rgb="FFFF0000"/>
      <name val="Times New Roman"/>
      <family val="1"/>
    </font>
    <font>
      <sz val="12"/>
      <color rgb="FFFF0000"/>
      <name val="Times New Roman"/>
      <family val="1"/>
    </font>
    <font>
      <strike/>
      <sz val="12"/>
      <color rgb="FFFF0000"/>
      <name val="Times New Roman"/>
      <family val="1"/>
    </font>
    <font>
      <strike/>
      <sz val="12"/>
      <color theme="1"/>
      <name val="Times New Roman"/>
      <family val="1"/>
    </font>
    <font>
      <vertAlign val="superscript"/>
      <sz val="12"/>
      <color rgb="FFFF0000"/>
      <name val="Times New Roman"/>
      <family val="1"/>
    </font>
    <font>
      <b/>
      <sz val="12"/>
      <name val="Times New Roman"/>
      <family val="1"/>
    </font>
    <font>
      <sz val="12"/>
      <color rgb="FF006100"/>
      <name val="Times New Roman"/>
      <family val="1"/>
    </font>
    <font>
      <sz val="12"/>
      <color rgb="FF9C5700"/>
      <name val="Times New Roman"/>
      <family val="1"/>
    </font>
    <font>
      <sz val="12"/>
      <color rgb="FF000000"/>
      <name val="Times New Roman"/>
      <family val="1"/>
    </font>
    <font>
      <sz val="11"/>
      <color theme="1"/>
      <name val="Calibri"/>
      <family val="2"/>
      <scheme val="minor"/>
    </font>
    <font>
      <b/>
      <sz val="20"/>
      <color theme="1"/>
      <name val="Times New Roman"/>
      <family val="1"/>
    </font>
    <font>
      <b/>
      <sz val="10"/>
      <name val="Times New Roman"/>
      <family val="1"/>
    </font>
    <font>
      <b/>
      <sz val="10"/>
      <color rgb="FF010100"/>
      <name val="Times New Roman"/>
      <family val="1"/>
    </font>
    <font>
      <sz val="10"/>
      <color rgb="FF000000"/>
      <name val="Times New Roman"/>
      <family val="1"/>
    </font>
    <font>
      <sz val="10"/>
      <name val="Times New Roman"/>
      <family val="1"/>
    </font>
    <font>
      <sz val="10"/>
      <color rgb="FF2B2B2B"/>
      <name val="Times New Roman"/>
      <family val="1"/>
    </font>
    <font>
      <sz val="10"/>
      <color rgb="FF181818"/>
      <name val="Times New Roman"/>
      <family val="1"/>
    </font>
    <font>
      <sz val="10"/>
      <color rgb="FF563134"/>
      <name val="Times New Roman"/>
      <family val="1"/>
    </font>
    <font>
      <b/>
      <sz val="10"/>
      <color rgb="FF2B2B2B"/>
      <name val="Times New Roman"/>
      <family val="1"/>
    </font>
    <font>
      <sz val="10"/>
      <color rgb="FF010100"/>
      <name val="Times New Roman"/>
      <family val="1"/>
    </font>
    <font>
      <sz val="10"/>
      <color rgb="FF3D3D3D"/>
      <name val="Times New Roman"/>
      <family val="1"/>
    </font>
    <font>
      <b/>
      <vertAlign val="superscript"/>
      <sz val="11"/>
      <color theme="1"/>
      <name val="Calibri"/>
      <family val="2"/>
      <scheme val="minor"/>
    </font>
    <font>
      <b/>
      <sz val="12"/>
      <color theme="1"/>
      <name val="Calibri"/>
      <family val="2"/>
      <scheme val="minor"/>
    </font>
    <font>
      <sz val="10"/>
      <color theme="1"/>
      <name val="Calibri"/>
      <family val="2"/>
      <scheme val="minor"/>
    </font>
    <font>
      <sz val="10"/>
      <color rgb="FFFF0000"/>
      <name val="Times New Roman"/>
      <family val="1"/>
    </font>
    <font>
      <vertAlign val="superscript"/>
      <sz val="10"/>
      <color rgb="FFFF0000"/>
      <name val="Times New Roman"/>
      <family val="1"/>
    </font>
    <font>
      <b/>
      <sz val="16"/>
      <color rgb="FF000000"/>
      <name val="Times New Roman"/>
      <family val="1"/>
    </font>
    <font>
      <sz val="16"/>
      <color rgb="FF000000"/>
      <name val="Times New Roman"/>
      <family val="1"/>
    </font>
    <font>
      <vertAlign val="superscript"/>
      <sz val="11"/>
      <color rgb="FF000000"/>
      <name val="Times New Roman"/>
      <family val="1"/>
    </font>
    <font>
      <sz val="11"/>
      <color rgb="FF000000"/>
      <name val="Times New Roman"/>
      <family val="1"/>
    </font>
    <font>
      <sz val="8.5"/>
      <color theme="1"/>
      <name val="Times New Roman"/>
      <family val="1"/>
    </font>
    <font>
      <sz val="8.5"/>
      <color theme="1"/>
      <name val="Times New Roman"/>
      <family val="2"/>
    </font>
    <font>
      <b/>
      <sz val="8"/>
      <color theme="1"/>
      <name val="Calibri"/>
      <family val="2"/>
      <scheme val="minor"/>
    </font>
    <font>
      <b/>
      <sz val="8"/>
      <color theme="0"/>
      <name val="Calibri"/>
      <family val="2"/>
      <scheme val="minor"/>
    </font>
    <font>
      <sz val="11"/>
      <color theme="1"/>
      <name val="Times New Roman"/>
      <family val="1"/>
    </font>
    <font>
      <sz val="8"/>
      <color theme="1"/>
      <name val="Times New Roman"/>
      <family val="1"/>
    </font>
    <font>
      <b/>
      <sz val="8.5"/>
      <color theme="1"/>
      <name val="Times New Roman"/>
      <family val="1"/>
    </font>
    <font>
      <sz val="8"/>
      <color theme="1"/>
      <name val="Calibri"/>
      <family val="2"/>
      <scheme val="minor"/>
    </font>
    <font>
      <b/>
      <sz val="14"/>
      <color rgb="FF006100"/>
      <name val="Calibri"/>
      <family val="2"/>
      <scheme val="minor"/>
    </font>
    <font>
      <b/>
      <sz val="11"/>
      <color rgb="FF006100"/>
      <name val="Calibri"/>
      <family val="2"/>
      <scheme val="minor"/>
    </font>
    <font>
      <vertAlign val="subscript"/>
      <sz val="12"/>
      <color rgb="FF000000"/>
      <name val="Times New Roman"/>
      <family val="1"/>
    </font>
    <font>
      <b/>
      <sz val="26"/>
      <color theme="1"/>
      <name val="Times New Roman"/>
      <family val="1"/>
    </font>
    <font>
      <sz val="6"/>
      <color theme="1"/>
      <name val="Calibri"/>
      <family val="2"/>
      <scheme val="minor"/>
    </font>
    <font>
      <b/>
      <vertAlign val="superscript"/>
      <sz val="10"/>
      <color theme="1"/>
      <name val="Times New Roman"/>
      <family val="1"/>
    </font>
    <font>
      <sz val="10"/>
      <color rgb="FFF8F8F2"/>
      <name val="Lucida Console"/>
      <family val="3"/>
    </font>
    <font>
      <sz val="10"/>
      <name val="Lucida Console"/>
      <family val="3"/>
    </font>
    <font>
      <b/>
      <sz val="24"/>
      <color theme="1"/>
      <name val="Times New Roman"/>
      <family val="1"/>
    </font>
    <font>
      <b/>
      <sz val="28"/>
      <color theme="0"/>
      <name val="Times New Roman"/>
      <family val="1"/>
    </font>
    <font>
      <b/>
      <sz val="26"/>
      <color theme="0"/>
      <name val="Times New Roman"/>
      <family val="1"/>
    </font>
    <font>
      <b/>
      <sz val="22"/>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indexed="65"/>
        <bgColor theme="0"/>
      </patternFill>
    </fill>
    <fill>
      <patternFill patternType="solid">
        <fgColor rgb="FFFFFFFF"/>
        <bgColor theme="0"/>
      </patternFill>
    </fill>
    <fill>
      <patternFill patternType="solid">
        <fgColor theme="0"/>
        <bgColor theme="0"/>
      </patternFill>
    </fill>
    <fill>
      <patternFill patternType="solid">
        <fgColor theme="0"/>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rgb="FF15266A"/>
        <bgColor indexed="64"/>
      </patternFill>
    </fill>
  </fills>
  <borders count="46">
    <border>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22"/>
      </right>
      <top/>
      <bottom style="thin">
        <color indexed="22"/>
      </bottom>
      <diagonal/>
    </border>
    <border>
      <left style="thin">
        <color indexed="22"/>
      </left>
      <right style="thin">
        <color indexed="22"/>
      </right>
      <top/>
      <bottom style="thin">
        <color indexed="2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style="dotted">
        <color indexed="64"/>
      </top>
      <bottom style="dotted">
        <color indexed="64"/>
      </bottom>
      <diagonal/>
    </border>
    <border>
      <left/>
      <right/>
      <top/>
      <bottom style="dotted">
        <color indexed="64"/>
      </bottom>
      <diagonal/>
    </border>
    <border>
      <left/>
      <right/>
      <top style="dotted">
        <color indexed="64"/>
      </top>
      <bottom/>
      <diagonal/>
    </border>
    <border>
      <left/>
      <right/>
      <top/>
      <bottom style="medium">
        <color indexed="64"/>
      </bottom>
      <diagonal/>
    </border>
    <border>
      <left/>
      <right/>
      <top style="dotted">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medium">
        <color indexed="64"/>
      </bottom>
      <diagonal/>
    </border>
    <border>
      <left/>
      <right/>
      <top/>
      <bottom style="hair">
        <color indexed="64"/>
      </bottom>
      <diagonal/>
    </border>
    <border>
      <left/>
      <right/>
      <top style="thin">
        <color indexed="64"/>
      </top>
      <bottom style="hair">
        <color indexed="64"/>
      </bottom>
      <diagonal/>
    </border>
    <border>
      <left/>
      <right/>
      <top style="medium">
        <color rgb="FF000000"/>
      </top>
      <bottom/>
      <diagonal/>
    </border>
    <border>
      <left/>
      <right/>
      <top/>
      <bottom style="dotted">
        <color rgb="FF000000"/>
      </bottom>
      <diagonal/>
    </border>
    <border>
      <left/>
      <right/>
      <top style="dotted">
        <color rgb="FF000000"/>
      </top>
      <bottom/>
      <diagonal/>
    </border>
    <border>
      <left/>
      <right/>
      <top/>
      <bottom style="medium">
        <color rgb="FF000000"/>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hair">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9">
    <xf numFmtId="0" fontId="0" fillId="0" borderId="0"/>
    <xf numFmtId="0" fontId="4" fillId="2" borderId="0" applyNumberFormat="0" applyBorder="0" applyAlignment="0" applyProtection="0"/>
    <xf numFmtId="0" fontId="5" fillId="3" borderId="0" applyNumberFormat="0" applyBorder="0" applyAlignment="0" applyProtection="0"/>
    <xf numFmtId="0" fontId="13" fillId="4" borderId="0" applyNumberFormat="0" applyBorder="0" applyAlignment="0" applyProtection="0"/>
    <xf numFmtId="0" fontId="25" fillId="0" borderId="0"/>
    <xf numFmtId="9" fontId="43" fillId="0" borderId="0" applyFont="0" applyFill="0" applyBorder="0" applyAlignment="0" applyProtection="0"/>
    <xf numFmtId="0" fontId="3" fillId="0" borderId="0"/>
    <xf numFmtId="0" fontId="2" fillId="0" borderId="0"/>
    <xf numFmtId="9" fontId="2" fillId="0" borderId="0" applyFont="0" applyFill="0" applyBorder="0" applyAlignment="0" applyProtection="0"/>
  </cellStyleXfs>
  <cellXfs count="553">
    <xf numFmtId="0" fontId="0" fillId="0" borderId="0" xfId="0"/>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7" fillId="0" borderId="2" xfId="0" applyFont="1" applyBorder="1" applyAlignment="1">
      <alignment horizontal="center" vertical="center"/>
    </xf>
    <xf numFmtId="14" fontId="0" fillId="0" borderId="0" xfId="0" applyNumberFormat="1"/>
    <xf numFmtId="0" fontId="7" fillId="0" borderId="3" xfId="0" applyFont="1" applyBorder="1" applyAlignment="1">
      <alignment horizontal="center" vertical="center"/>
    </xf>
    <xf numFmtId="165" fontId="6" fillId="0" borderId="0" xfId="0" applyNumberFormat="1" applyFont="1"/>
    <xf numFmtId="0" fontId="11" fillId="0" borderId="0" xfId="0" applyFont="1"/>
    <xf numFmtId="14" fontId="9" fillId="0" borderId="0" xfId="0" applyNumberFormat="1" applyFont="1" applyAlignment="1">
      <alignment horizontal="center" vertical="center"/>
    </xf>
    <xf numFmtId="14" fontId="0" fillId="0" borderId="0" xfId="0" applyNumberFormat="1" applyAlignment="1">
      <alignment horizontal="center" vertical="center"/>
    </xf>
    <xf numFmtId="0" fontId="9" fillId="0" borderId="0" xfId="1" applyNumberFormat="1" applyFont="1" applyFill="1" applyBorder="1" applyAlignment="1" applyProtection="1">
      <alignment horizontal="center" vertical="center" wrapText="1"/>
    </xf>
    <xf numFmtId="14" fontId="9" fillId="0" borderId="0" xfId="1" applyNumberFormat="1" applyFont="1" applyFill="1" applyBorder="1" applyAlignment="1" applyProtection="1">
      <alignment horizontal="center" vertical="center" wrapText="1"/>
    </xf>
    <xf numFmtId="0" fontId="9" fillId="0" borderId="0" xfId="1" applyNumberFormat="1" applyFont="1" applyFill="1" applyBorder="1" applyAlignment="1">
      <alignment horizontal="center" vertical="center"/>
    </xf>
    <xf numFmtId="14" fontId="9" fillId="0" borderId="0" xfId="1" applyNumberFormat="1" applyFont="1" applyFill="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14" fontId="9" fillId="0" borderId="0" xfId="0" applyNumberFormat="1" applyFont="1" applyAlignment="1">
      <alignment horizontal="center" vertical="center" wrapText="1"/>
    </xf>
    <xf numFmtId="0" fontId="7" fillId="0" borderId="4" xfId="0" applyFont="1" applyBorder="1" applyAlignment="1">
      <alignment horizontal="center" vertical="center"/>
    </xf>
    <xf numFmtId="164" fontId="6" fillId="0" borderId="0" xfId="0" applyNumberFormat="1" applyFont="1" applyAlignment="1">
      <alignment horizontal="center"/>
    </xf>
    <xf numFmtId="164" fontId="9" fillId="0" borderId="0" xfId="1" applyNumberFormat="1" applyFont="1" applyFill="1" applyBorder="1" applyAlignment="1">
      <alignment horizontal="center"/>
    </xf>
    <xf numFmtId="0" fontId="9" fillId="0" borderId="0" xfId="1" applyFont="1" applyFill="1" applyBorder="1" applyAlignment="1">
      <alignment horizontal="center"/>
    </xf>
    <xf numFmtId="0" fontId="0" fillId="0" borderId="0" xfId="0" applyAlignment="1">
      <alignment horizontal="center"/>
    </xf>
    <xf numFmtId="14" fontId="0" fillId="0" borderId="0" xfId="0" applyNumberFormat="1" applyAlignment="1">
      <alignment horizontal="center"/>
    </xf>
    <xf numFmtId="0" fontId="5" fillId="3" borderId="0" xfId="2"/>
    <xf numFmtId="0" fontId="16" fillId="8" borderId="0" xfId="0" applyFont="1" applyFill="1"/>
    <xf numFmtId="0" fontId="16" fillId="8" borderId="0" xfId="0" applyFont="1" applyFill="1" applyAlignment="1">
      <alignment horizontal="left"/>
    </xf>
    <xf numFmtId="0" fontId="16" fillId="8" borderId="0" xfId="0" applyFont="1" applyFill="1" applyAlignment="1">
      <alignment horizontal="center" vertical="center"/>
    </xf>
    <xf numFmtId="164" fontId="17" fillId="8" borderId="0" xfId="1" applyNumberFormat="1" applyFont="1" applyFill="1" applyBorder="1" applyAlignment="1">
      <alignment horizontal="center" vertical="center"/>
    </xf>
    <xf numFmtId="164" fontId="17" fillId="8" borderId="0" xfId="2" applyNumberFormat="1" applyFont="1" applyFill="1" applyBorder="1" applyAlignment="1">
      <alignment horizontal="center" vertical="center"/>
    </xf>
    <xf numFmtId="164" fontId="17" fillId="8" borderId="0" xfId="3" applyNumberFormat="1" applyFont="1" applyFill="1" applyBorder="1" applyAlignment="1">
      <alignment horizontal="center" vertical="center"/>
    </xf>
    <xf numFmtId="0" fontId="20" fillId="0" borderId="4" xfId="0" applyFont="1" applyBorder="1" applyAlignment="1">
      <alignment horizontal="center" vertical="center" wrapText="1"/>
    </xf>
    <xf numFmtId="0" fontId="19" fillId="0" borderId="7" xfId="0" applyFont="1" applyBorder="1" applyAlignment="1">
      <alignment horizontal="center"/>
    </xf>
    <xf numFmtId="0" fontId="19" fillId="0" borderId="3" xfId="0" applyFont="1" applyBorder="1" applyAlignment="1">
      <alignment horizontal="center"/>
    </xf>
    <xf numFmtId="0" fontId="19" fillId="0" borderId="8" xfId="0" applyFont="1" applyBorder="1" applyAlignment="1">
      <alignment horizontal="center"/>
    </xf>
    <xf numFmtId="0" fontId="16" fillId="0" borderId="0" xfId="0" applyFont="1"/>
    <xf numFmtId="0" fontId="16" fillId="0" borderId="9" xfId="0" applyFont="1" applyBorder="1" applyAlignment="1">
      <alignment horizontal="right" vertical="center"/>
    </xf>
    <xf numFmtId="0" fontId="21" fillId="2" borderId="5" xfId="1" applyNumberFormat="1" applyFont="1" applyBorder="1" applyAlignment="1" applyProtection="1">
      <alignment horizontal="center" vertical="center" wrapText="1"/>
    </xf>
    <xf numFmtId="0" fontId="22" fillId="3" borderId="6" xfId="2" applyNumberFormat="1" applyFont="1" applyBorder="1" applyAlignment="1" applyProtection="1">
      <alignment horizontal="center" vertical="center" wrapText="1"/>
    </xf>
    <xf numFmtId="0" fontId="21" fillId="2" borderId="6" xfId="1" applyNumberFormat="1" applyFont="1" applyBorder="1" applyAlignment="1" applyProtection="1">
      <alignment horizontal="center" vertical="center" wrapText="1"/>
    </xf>
    <xf numFmtId="0" fontId="23" fillId="4" borderId="6" xfId="3" applyNumberFormat="1" applyFont="1" applyBorder="1" applyAlignment="1" applyProtection="1">
      <alignment horizontal="center" vertical="center" wrapText="1"/>
    </xf>
    <xf numFmtId="0" fontId="16" fillId="0" borderId="0" xfId="0" applyFont="1" applyAlignment="1">
      <alignment horizontal="right" vertical="center"/>
    </xf>
    <xf numFmtId="9" fontId="21" fillId="2" borderId="0" xfId="1" applyNumberFormat="1" applyFont="1" applyAlignment="1">
      <alignment horizontal="center" vertical="center"/>
    </xf>
    <xf numFmtId="0" fontId="22" fillId="3" borderId="0" xfId="2" quotePrefix="1" applyFont="1" applyAlignment="1">
      <alignment horizontal="center" vertical="center"/>
    </xf>
    <xf numFmtId="0" fontId="21" fillId="2" borderId="0" xfId="1" applyFont="1" applyAlignment="1">
      <alignment horizontal="center" vertical="center"/>
    </xf>
    <xf numFmtId="10" fontId="22" fillId="3" borderId="0" xfId="2" applyNumberFormat="1" applyFont="1" applyAlignment="1">
      <alignment horizontal="center" vertical="center"/>
    </xf>
    <xf numFmtId="0" fontId="23" fillId="4" borderId="0" xfId="3" quotePrefix="1" applyFont="1" applyAlignment="1">
      <alignment horizontal="center" vertical="center"/>
    </xf>
    <xf numFmtId="164" fontId="16" fillId="8" borderId="0" xfId="0" applyNumberFormat="1" applyFont="1" applyFill="1" applyAlignment="1">
      <alignment horizontal="center" vertical="center"/>
    </xf>
    <xf numFmtId="2" fontId="17" fillId="8" borderId="0" xfId="1" applyNumberFormat="1" applyFont="1" applyFill="1" applyBorder="1" applyAlignment="1">
      <alignment horizontal="center" vertical="center"/>
    </xf>
    <xf numFmtId="0" fontId="21" fillId="8" borderId="0" xfId="1" applyFont="1" applyFill="1" applyBorder="1" applyAlignment="1">
      <alignment horizontal="center" vertical="center"/>
    </xf>
    <xf numFmtId="0" fontId="22" fillId="8" borderId="0" xfId="2" applyFont="1" applyFill="1" applyBorder="1" applyAlignment="1">
      <alignment horizontal="center" vertical="center"/>
    </xf>
    <xf numFmtId="0" fontId="23" fillId="8" borderId="0" xfId="3" applyFont="1" applyFill="1" applyBorder="1" applyAlignment="1">
      <alignment horizontal="center" vertical="center"/>
    </xf>
    <xf numFmtId="0" fontId="17" fillId="8" borderId="0" xfId="0" applyFont="1" applyFill="1" applyAlignment="1">
      <alignment horizontal="center" vertical="center"/>
    </xf>
    <xf numFmtId="0" fontId="17" fillId="8" borderId="0" xfId="0" applyFont="1" applyFill="1" applyAlignment="1">
      <alignment horizontal="left"/>
    </xf>
    <xf numFmtId="164" fontId="15" fillId="8" borderId="0" xfId="0" applyNumberFormat="1" applyFont="1" applyFill="1" applyAlignment="1">
      <alignment horizontal="center" vertical="center"/>
    </xf>
    <xf numFmtId="164" fontId="17" fillId="8" borderId="0" xfId="0" applyNumberFormat="1" applyFont="1" applyFill="1" applyAlignment="1">
      <alignment horizontal="center" vertical="center"/>
    </xf>
    <xf numFmtId="1" fontId="16" fillId="8" borderId="0" xfId="0" applyNumberFormat="1" applyFont="1" applyFill="1" applyAlignment="1">
      <alignment horizontal="center" vertical="center"/>
    </xf>
    <xf numFmtId="1" fontId="17" fillId="8" borderId="0" xfId="0" applyNumberFormat="1" applyFont="1" applyFill="1" applyAlignment="1">
      <alignment horizontal="center" vertical="center"/>
    </xf>
    <xf numFmtId="164" fontId="14" fillId="8" borderId="0" xfId="0" applyNumberFormat="1" applyFont="1" applyFill="1" applyAlignment="1">
      <alignment horizontal="center" vertical="center"/>
    </xf>
    <xf numFmtId="0" fontId="16" fillId="7" borderId="0" xfId="0" applyFont="1" applyFill="1" applyAlignment="1">
      <alignment vertical="top"/>
    </xf>
    <xf numFmtId="164" fontId="16" fillId="0" borderId="0" xfId="0" applyNumberFormat="1" applyFont="1"/>
    <xf numFmtId="0" fontId="6" fillId="0" borderId="13" xfId="0" applyFont="1" applyBorder="1"/>
    <xf numFmtId="0" fontId="6" fillId="0" borderId="13" xfId="0" applyFont="1" applyBorder="1" applyAlignment="1">
      <alignment horizontal="center"/>
    </xf>
    <xf numFmtId="0" fontId="0" fillId="0" borderId="13" xfId="0" applyBorder="1"/>
    <xf numFmtId="49" fontId="26" fillId="0" borderId="0" xfId="4" applyNumberFormat="1" applyFont="1" applyAlignment="1">
      <alignment horizontal="left" vertical="center"/>
    </xf>
    <xf numFmtId="2" fontId="0" fillId="0" borderId="0" xfId="0" applyNumberFormat="1" applyAlignment="1">
      <alignment horizontal="center"/>
    </xf>
    <xf numFmtId="49" fontId="26" fillId="0" borderId="13" xfId="4" applyNumberFormat="1" applyFont="1" applyBorder="1" applyAlignment="1">
      <alignment horizontal="left" vertical="center"/>
    </xf>
    <xf numFmtId="2" fontId="0" fillId="0" borderId="13" xfId="0" applyNumberFormat="1" applyBorder="1" applyAlignment="1">
      <alignment horizontal="center"/>
    </xf>
    <xf numFmtId="0" fontId="16" fillId="8" borderId="0" xfId="0" applyFont="1" applyFill="1" applyAlignment="1">
      <alignment horizontal="center" vertical="top" wrapText="1"/>
    </xf>
    <xf numFmtId="0" fontId="24" fillId="8" borderId="0" xfId="0" applyFont="1" applyFill="1" applyAlignment="1">
      <alignment vertical="center"/>
    </xf>
    <xf numFmtId="0" fontId="16" fillId="8" borderId="0" xfId="0" applyFont="1" applyFill="1" applyAlignment="1">
      <alignment horizontal="center" wrapText="1"/>
    </xf>
    <xf numFmtId="2" fontId="16" fillId="8" borderId="0" xfId="0" applyNumberFormat="1" applyFont="1" applyFill="1"/>
    <xf numFmtId="2" fontId="0" fillId="8" borderId="0" xfId="0" applyNumberFormat="1" applyFill="1" applyAlignment="1">
      <alignment horizontal="center"/>
    </xf>
    <xf numFmtId="0" fontId="23" fillId="8" borderId="0" xfId="3" applyNumberFormat="1" applyFont="1" applyFill="1" applyBorder="1" applyAlignment="1" applyProtection="1">
      <alignment horizontal="center" vertical="center" wrapText="1"/>
    </xf>
    <xf numFmtId="0" fontId="23" fillId="8" borderId="0" xfId="3" quotePrefix="1" applyFont="1" applyFill="1" applyBorder="1" applyAlignment="1">
      <alignment horizontal="center" vertical="center"/>
    </xf>
    <xf numFmtId="0" fontId="28" fillId="8" borderId="0" xfId="0" applyFont="1" applyFill="1"/>
    <xf numFmtId="0" fontId="28" fillId="8" borderId="0" xfId="0" applyFont="1" applyFill="1" applyAlignment="1">
      <alignment wrapText="1"/>
    </xf>
    <xf numFmtId="0" fontId="35" fillId="8" borderId="0" xfId="0" applyFont="1" applyFill="1" applyAlignment="1">
      <alignment horizontal="center" vertical="center"/>
    </xf>
    <xf numFmtId="0" fontId="35" fillId="8" borderId="0" xfId="0" applyFont="1" applyFill="1" applyAlignment="1">
      <alignment horizontal="left"/>
    </xf>
    <xf numFmtId="0" fontId="35" fillId="8" borderId="0" xfId="1" applyNumberFormat="1" applyFont="1" applyFill="1" applyBorder="1" applyAlignment="1" applyProtection="1">
      <alignment horizontal="center" vertical="center" wrapText="1"/>
    </xf>
    <xf numFmtId="166" fontId="35" fillId="8" borderId="0" xfId="1" applyNumberFormat="1" applyFont="1" applyFill="1" applyBorder="1" applyAlignment="1" applyProtection="1">
      <alignment horizontal="center" vertical="center" wrapText="1"/>
    </xf>
    <xf numFmtId="166" fontId="35" fillId="8" borderId="0" xfId="1" applyNumberFormat="1" applyFont="1" applyFill="1" applyBorder="1" applyAlignment="1">
      <alignment horizontal="center" vertical="center"/>
    </xf>
    <xf numFmtId="164" fontId="35" fillId="8" borderId="0" xfId="1" applyNumberFormat="1" applyFont="1" applyFill="1" applyBorder="1" applyAlignment="1">
      <alignment horizontal="center" vertical="center"/>
    </xf>
    <xf numFmtId="0" fontId="35" fillId="8" borderId="0" xfId="1" applyFont="1" applyFill="1" applyBorder="1" applyAlignment="1">
      <alignment horizontal="center" vertical="center"/>
    </xf>
    <xf numFmtId="0" fontId="28" fillId="0" borderId="0" xfId="0" applyFont="1" applyAlignment="1">
      <alignment horizontal="left"/>
    </xf>
    <xf numFmtId="0" fontId="36" fillId="8" borderId="0" xfId="0" applyFont="1" applyFill="1" applyAlignment="1">
      <alignment horizontal="center" vertical="center"/>
    </xf>
    <xf numFmtId="166" fontId="35" fillId="8" borderId="0" xfId="1" applyNumberFormat="1" applyFont="1" applyFill="1" applyBorder="1" applyAlignment="1">
      <alignment horizontal="center" vertical="center" wrapText="1"/>
    </xf>
    <xf numFmtId="0" fontId="35" fillId="8" borderId="0" xfId="1" applyNumberFormat="1" applyFont="1" applyFill="1" applyBorder="1" applyAlignment="1">
      <alignment horizontal="center" vertical="center"/>
    </xf>
    <xf numFmtId="0" fontId="35" fillId="8" borderId="0" xfId="3" applyFont="1" applyFill="1" applyBorder="1" applyAlignment="1">
      <alignment horizontal="center" vertical="center"/>
    </xf>
    <xf numFmtId="166" fontId="35" fillId="8" borderId="0" xfId="3" applyNumberFormat="1" applyFont="1" applyFill="1" applyBorder="1" applyAlignment="1">
      <alignment horizontal="center" vertical="center"/>
    </xf>
    <xf numFmtId="164" fontId="35" fillId="8" borderId="0" xfId="3" applyNumberFormat="1" applyFont="1" applyFill="1" applyBorder="1" applyAlignment="1">
      <alignment horizontal="center" vertical="center"/>
    </xf>
    <xf numFmtId="0" fontId="35" fillId="8" borderId="0" xfId="3" applyNumberFormat="1" applyFont="1" applyFill="1" applyBorder="1" applyAlignment="1">
      <alignment horizontal="center" vertical="center"/>
    </xf>
    <xf numFmtId="0" fontId="35" fillId="8" borderId="0" xfId="2" applyFont="1" applyFill="1" applyBorder="1" applyAlignment="1">
      <alignment horizontal="center" vertical="center"/>
    </xf>
    <xf numFmtId="0" fontId="37" fillId="8" borderId="0" xfId="0" applyFont="1" applyFill="1"/>
    <xf numFmtId="166" fontId="35" fillId="8" borderId="0" xfId="2" applyNumberFormat="1" applyFont="1" applyFill="1" applyBorder="1" applyAlignment="1">
      <alignment horizontal="center" vertical="center"/>
    </xf>
    <xf numFmtId="164" fontId="35" fillId="8" borderId="0" xfId="2" applyNumberFormat="1" applyFont="1" applyFill="1" applyBorder="1" applyAlignment="1">
      <alignment horizontal="center" vertical="center"/>
    </xf>
    <xf numFmtId="0" fontId="35" fillId="8" borderId="0" xfId="2" applyNumberFormat="1" applyFont="1" applyFill="1" applyBorder="1" applyAlignment="1">
      <alignment horizontal="center" vertical="center"/>
    </xf>
    <xf numFmtId="0" fontId="35" fillId="8" borderId="0" xfId="0" applyFont="1" applyFill="1" applyAlignment="1">
      <alignment horizontal="left" vertical="center"/>
    </xf>
    <xf numFmtId="0" fontId="35" fillId="8" borderId="0" xfId="0" applyFont="1" applyFill="1"/>
    <xf numFmtId="14" fontId="28" fillId="8" borderId="0" xfId="0" applyNumberFormat="1" applyFont="1" applyFill="1"/>
    <xf numFmtId="165" fontId="29" fillId="8" borderId="0" xfId="0" applyNumberFormat="1" applyFont="1" applyFill="1"/>
    <xf numFmtId="0" fontId="28" fillId="8" borderId="0" xfId="0" applyFont="1" applyFill="1" applyAlignment="1">
      <alignment horizontal="center" vertical="center"/>
    </xf>
    <xf numFmtId="0" fontId="28" fillId="0" borderId="0" xfId="0" applyFont="1"/>
    <xf numFmtId="0" fontId="35" fillId="0" borderId="0" xfId="0" applyFont="1"/>
    <xf numFmtId="0" fontId="33" fillId="0" borderId="13" xfId="0" applyFont="1" applyBorder="1"/>
    <xf numFmtId="0" fontId="33" fillId="0" borderId="13" xfId="0" applyFont="1" applyBorder="1" applyAlignment="1">
      <alignment horizontal="center"/>
    </xf>
    <xf numFmtId="0" fontId="35" fillId="0" borderId="13" xfId="0" applyFont="1" applyBorder="1"/>
    <xf numFmtId="2" fontId="30" fillId="8" borderId="0" xfId="1" applyNumberFormat="1" applyFont="1" applyFill="1" applyBorder="1" applyAlignment="1">
      <alignment horizontal="center" vertical="center"/>
    </xf>
    <xf numFmtId="164" fontId="30" fillId="8" borderId="0" xfId="1" applyNumberFormat="1" applyFont="1" applyFill="1" applyBorder="1" applyAlignment="1">
      <alignment horizontal="center" vertical="center"/>
    </xf>
    <xf numFmtId="164" fontId="30" fillId="8" borderId="0" xfId="2" applyNumberFormat="1" applyFont="1" applyFill="1" applyBorder="1" applyAlignment="1">
      <alignment horizontal="center" vertical="center"/>
    </xf>
    <xf numFmtId="164" fontId="30" fillId="8" borderId="0" xfId="3" applyNumberFormat="1" applyFont="1" applyFill="1" applyBorder="1" applyAlignment="1">
      <alignment horizontal="center" vertical="center"/>
    </xf>
    <xf numFmtId="49" fontId="35" fillId="0" borderId="0" xfId="4" applyNumberFormat="1" applyFont="1" applyAlignment="1">
      <alignment horizontal="left" vertical="center"/>
    </xf>
    <xf numFmtId="2" fontId="35" fillId="0" borderId="0" xfId="0" applyNumberFormat="1" applyFont="1" applyAlignment="1">
      <alignment horizontal="center"/>
    </xf>
    <xf numFmtId="164" fontId="30" fillId="8" borderId="0" xfId="0" applyNumberFormat="1" applyFont="1" applyFill="1" applyAlignment="1">
      <alignment horizontal="center" vertical="center"/>
    </xf>
    <xf numFmtId="0" fontId="30" fillId="8" borderId="0" xfId="0" applyFont="1" applyFill="1" applyAlignment="1">
      <alignment horizontal="center" vertical="center"/>
    </xf>
    <xf numFmtId="49" fontId="35" fillId="0" borderId="13" xfId="4" applyNumberFormat="1" applyFont="1" applyBorder="1" applyAlignment="1">
      <alignment horizontal="left" vertical="center"/>
    </xf>
    <xf numFmtId="2" fontId="35" fillId="0" borderId="13" xfId="0" applyNumberFormat="1" applyFont="1" applyBorder="1" applyAlignment="1">
      <alignment horizontal="center"/>
    </xf>
    <xf numFmtId="164" fontId="30" fillId="8" borderId="0" xfId="0" applyNumberFormat="1" applyFont="1" applyFill="1" applyAlignment="1">
      <alignment horizontal="center"/>
    </xf>
    <xf numFmtId="0" fontId="39" fillId="0" borderId="4" xfId="0" applyFont="1" applyBorder="1" applyAlignment="1">
      <alignment horizontal="center" vertical="center" wrapText="1"/>
    </xf>
    <xf numFmtId="0" fontId="29" fillId="0" borderId="7" xfId="0" applyFont="1" applyBorder="1" applyAlignment="1">
      <alignment horizontal="center"/>
    </xf>
    <xf numFmtId="0" fontId="29" fillId="0" borderId="3" xfId="0" applyFont="1" applyBorder="1" applyAlignment="1">
      <alignment horizontal="center"/>
    </xf>
    <xf numFmtId="0" fontId="29" fillId="0" borderId="8" xfId="0" applyFont="1" applyBorder="1" applyAlignment="1">
      <alignment horizontal="center"/>
    </xf>
    <xf numFmtId="0" fontId="28" fillId="0" borderId="9" xfId="0" applyFont="1" applyBorder="1" applyAlignment="1">
      <alignment horizontal="right" vertical="center"/>
    </xf>
    <xf numFmtId="0" fontId="40" fillId="2" borderId="5" xfId="1" applyNumberFormat="1" applyFont="1" applyBorder="1" applyAlignment="1" applyProtection="1">
      <alignment horizontal="center" vertical="center" wrapText="1"/>
    </xf>
    <xf numFmtId="0" fontId="32" fillId="3" borderId="6" xfId="2" applyNumberFormat="1" applyFont="1" applyBorder="1" applyAlignment="1" applyProtection="1">
      <alignment horizontal="center" vertical="center" wrapText="1"/>
    </xf>
    <xf numFmtId="0" fontId="40" fillId="2" borderId="6" xfId="1" applyNumberFormat="1" applyFont="1" applyBorder="1" applyAlignment="1" applyProtection="1">
      <alignment horizontal="center" vertical="center" wrapText="1"/>
    </xf>
    <xf numFmtId="0" fontId="41" fillId="4" borderId="6" xfId="3" applyNumberFormat="1" applyFont="1" applyBorder="1" applyAlignment="1" applyProtection="1">
      <alignment horizontal="center" vertical="center" wrapText="1"/>
    </xf>
    <xf numFmtId="0" fontId="28" fillId="8" borderId="0" xfId="0" applyFont="1" applyFill="1" applyAlignment="1">
      <alignment horizontal="right" vertical="center"/>
    </xf>
    <xf numFmtId="9" fontId="40" fillId="2" borderId="0" xfId="1" applyNumberFormat="1" applyFont="1" applyAlignment="1">
      <alignment horizontal="center" vertical="center"/>
    </xf>
    <xf numFmtId="0" fontId="32" fillId="3" borderId="0" xfId="2" quotePrefix="1" applyFont="1" applyAlignment="1">
      <alignment horizontal="center" vertical="center"/>
    </xf>
    <xf numFmtId="0" fontId="40" fillId="2" borderId="0" xfId="1" applyFont="1" applyAlignment="1">
      <alignment horizontal="center" vertical="center"/>
    </xf>
    <xf numFmtId="0" fontId="41" fillId="4" borderId="0" xfId="3" quotePrefix="1" applyFont="1" applyAlignment="1">
      <alignment horizontal="center" vertical="center"/>
    </xf>
    <xf numFmtId="10" fontId="40" fillId="2" borderId="0" xfId="1" applyNumberFormat="1" applyFont="1"/>
    <xf numFmtId="0" fontId="28" fillId="8" borderId="0" xfId="0" applyFont="1" applyFill="1" applyAlignment="1">
      <alignment horizontal="center"/>
    </xf>
    <xf numFmtId="2" fontId="30" fillId="8" borderId="0" xfId="1" applyNumberFormat="1" applyFont="1" applyFill="1" applyBorder="1" applyAlignment="1">
      <alignment horizontal="center"/>
    </xf>
    <xf numFmtId="164" fontId="30" fillId="8" borderId="0" xfId="3" applyNumberFormat="1" applyFont="1" applyFill="1" applyBorder="1" applyAlignment="1">
      <alignment horizontal="center"/>
    </xf>
    <xf numFmtId="0" fontId="30" fillId="8" borderId="0" xfId="1" applyFont="1" applyFill="1" applyBorder="1" applyAlignment="1">
      <alignment horizontal="center" vertical="center"/>
    </xf>
    <xf numFmtId="2" fontId="35" fillId="8" borderId="0" xfId="1" applyNumberFormat="1" applyFont="1" applyFill="1" applyBorder="1" applyAlignment="1">
      <alignment horizontal="center"/>
    </xf>
    <xf numFmtId="0" fontId="30" fillId="8" borderId="0" xfId="1" applyNumberFormat="1" applyFont="1" applyFill="1" applyBorder="1" applyAlignment="1">
      <alignment horizontal="center" vertical="center"/>
    </xf>
    <xf numFmtId="0" fontId="30" fillId="8" borderId="0" xfId="3" applyNumberFormat="1" applyFont="1" applyFill="1" applyBorder="1" applyAlignment="1">
      <alignment horizontal="center" vertical="center"/>
    </xf>
    <xf numFmtId="0" fontId="30" fillId="8" borderId="0" xfId="0" applyFont="1" applyFill="1" applyAlignment="1">
      <alignment horizontal="center"/>
    </xf>
    <xf numFmtId="0" fontId="30" fillId="8" borderId="0" xfId="2" applyNumberFormat="1" applyFont="1" applyFill="1" applyBorder="1" applyAlignment="1">
      <alignment horizontal="center" vertical="center"/>
    </xf>
    <xf numFmtId="2" fontId="30" fillId="8" borderId="0" xfId="0" applyNumberFormat="1" applyFont="1" applyFill="1" applyAlignment="1">
      <alignment horizontal="center"/>
    </xf>
    <xf numFmtId="0" fontId="28" fillId="9" borderId="0" xfId="0" applyFont="1" applyFill="1"/>
    <xf numFmtId="0" fontId="28" fillId="10" borderId="0" xfId="0" applyFont="1" applyFill="1"/>
    <xf numFmtId="1" fontId="28" fillId="8" borderId="0" xfId="0" applyNumberFormat="1" applyFont="1" applyFill="1" applyAlignment="1">
      <alignment horizontal="center" vertical="center"/>
    </xf>
    <xf numFmtId="1" fontId="30" fillId="8" borderId="0" xfId="0" applyNumberFormat="1" applyFont="1" applyFill="1" applyAlignment="1">
      <alignment horizontal="center" vertical="center"/>
    </xf>
    <xf numFmtId="0" fontId="28" fillId="5" borderId="0" xfId="0" applyFont="1" applyFill="1"/>
    <xf numFmtId="0" fontId="29" fillId="0" borderId="0" xfId="0" applyFont="1" applyAlignment="1">
      <alignment vertical="center"/>
    </xf>
    <xf numFmtId="0" fontId="28" fillId="7" borderId="0" xfId="0" applyFont="1" applyFill="1"/>
    <xf numFmtId="0" fontId="28" fillId="8" borderId="0" xfId="0" applyFont="1" applyFill="1" applyAlignment="1">
      <alignment horizontal="center" vertical="center" wrapText="1"/>
    </xf>
    <xf numFmtId="0" fontId="28" fillId="8" borderId="0" xfId="0" applyFont="1" applyFill="1" applyAlignment="1">
      <alignment vertical="top" wrapText="1"/>
    </xf>
    <xf numFmtId="0" fontId="28" fillId="8" borderId="0" xfId="0" applyFont="1" applyFill="1" applyAlignment="1">
      <alignment horizontal="left" vertical="center" wrapText="1"/>
    </xf>
    <xf numFmtId="2" fontId="30" fillId="0" borderId="0" xfId="0" applyNumberFormat="1" applyFont="1" applyAlignment="1">
      <alignment horizontal="center"/>
    </xf>
    <xf numFmtId="0" fontId="28" fillId="0" borderId="0" xfId="0" applyFont="1" applyAlignment="1">
      <alignment horizontal="right" vertical="center"/>
    </xf>
    <xf numFmtId="0" fontId="40" fillId="2" borderId="0" xfId="1" applyNumberFormat="1" applyFont="1" applyBorder="1" applyAlignment="1" applyProtection="1">
      <alignment horizontal="center" vertical="center" wrapText="1"/>
    </xf>
    <xf numFmtId="0" fontId="32" fillId="3" borderId="0" xfId="2" applyNumberFormat="1" applyFont="1" applyBorder="1" applyAlignment="1" applyProtection="1">
      <alignment horizontal="center" vertical="center" wrapText="1"/>
    </xf>
    <xf numFmtId="0" fontId="41" fillId="4" borderId="0" xfId="3" applyNumberFormat="1" applyFont="1" applyBorder="1" applyAlignment="1" applyProtection="1">
      <alignment horizontal="center" vertical="center" wrapText="1"/>
    </xf>
    <xf numFmtId="0" fontId="40" fillId="2" borderId="0" xfId="1" applyFont="1" applyBorder="1" applyAlignment="1">
      <alignment horizontal="center" vertical="center" wrapText="1"/>
    </xf>
    <xf numFmtId="0" fontId="30" fillId="0" borderId="0" xfId="0" applyFont="1" applyAlignment="1">
      <alignment horizontal="center"/>
    </xf>
    <xf numFmtId="0" fontId="29" fillId="8" borderId="0" xfId="0" applyFont="1" applyFill="1" applyAlignment="1">
      <alignment vertical="center"/>
    </xf>
    <xf numFmtId="0" fontId="0" fillId="8" borderId="0" xfId="0" applyFill="1"/>
    <xf numFmtId="0" fontId="0" fillId="8" borderId="0" xfId="0" applyFill="1" applyAlignment="1">
      <alignment horizontal="center"/>
    </xf>
    <xf numFmtId="0" fontId="35" fillId="0" borderId="0" xfId="0" applyFont="1" applyAlignment="1">
      <alignment horizontal="center" vertical="center"/>
    </xf>
    <xf numFmtId="0" fontId="33" fillId="8" borderId="20" xfId="0" applyFont="1" applyFill="1" applyBorder="1" applyAlignment="1">
      <alignment vertical="center"/>
    </xf>
    <xf numFmtId="0" fontId="28" fillId="8" borderId="20" xfId="0" applyFont="1" applyFill="1" applyBorder="1" applyAlignment="1">
      <alignment horizontal="center" vertical="center" wrapText="1"/>
    </xf>
    <xf numFmtId="0" fontId="33" fillId="8" borderId="20" xfId="0" applyFont="1" applyFill="1" applyBorder="1" applyAlignment="1">
      <alignment horizontal="center" vertical="top" wrapText="1"/>
    </xf>
    <xf numFmtId="0" fontId="33" fillId="8" borderId="20" xfId="0" applyFont="1" applyFill="1" applyBorder="1" applyAlignment="1">
      <alignment vertical="center" wrapText="1"/>
    </xf>
    <xf numFmtId="0" fontId="28" fillId="8" borderId="20" xfId="0" applyFont="1" applyFill="1" applyBorder="1" applyAlignment="1">
      <alignment horizontal="center" vertical="center"/>
    </xf>
    <xf numFmtId="2" fontId="30" fillId="8" borderId="20" xfId="1" applyNumberFormat="1" applyFont="1" applyFill="1" applyBorder="1" applyAlignment="1">
      <alignment horizontal="center" vertical="center"/>
    </xf>
    <xf numFmtId="164" fontId="30" fillId="8" borderId="20" xfId="2" applyNumberFormat="1" applyFont="1" applyFill="1" applyBorder="1" applyAlignment="1">
      <alignment horizontal="center" vertical="center"/>
    </xf>
    <xf numFmtId="164" fontId="30" fillId="8" borderId="20" xfId="3" applyNumberFormat="1" applyFont="1" applyFill="1" applyBorder="1" applyAlignment="1">
      <alignment horizontal="center" vertical="center"/>
    </xf>
    <xf numFmtId="164" fontId="30" fillId="8" borderId="20" xfId="0" applyNumberFormat="1" applyFont="1" applyFill="1" applyBorder="1" applyAlignment="1">
      <alignment horizontal="center" vertical="center"/>
    </xf>
    <xf numFmtId="0" fontId="29" fillId="8" borderId="20" xfId="0" applyFont="1" applyFill="1" applyBorder="1" applyAlignment="1">
      <alignment vertical="center"/>
    </xf>
    <xf numFmtId="0" fontId="0" fillId="8" borderId="20" xfId="0" applyFill="1" applyBorder="1"/>
    <xf numFmtId="0" fontId="28" fillId="8" borderId="20" xfId="0" applyFont="1" applyFill="1" applyBorder="1" applyAlignment="1">
      <alignment vertical="center" wrapText="1"/>
    </xf>
    <xf numFmtId="0" fontId="30" fillId="8" borderId="20" xfId="0" applyFont="1" applyFill="1" applyBorder="1" applyAlignment="1">
      <alignment horizontal="center"/>
    </xf>
    <xf numFmtId="0" fontId="30" fillId="0" borderId="20" xfId="0" applyFont="1" applyBorder="1" applyAlignment="1">
      <alignment horizontal="center"/>
    </xf>
    <xf numFmtId="0" fontId="28" fillId="8" borderId="20" xfId="0" applyFont="1" applyFill="1" applyBorder="1" applyAlignment="1">
      <alignment horizontal="center"/>
    </xf>
    <xf numFmtId="0" fontId="30" fillId="8" borderId="20" xfId="2" applyNumberFormat="1" applyFont="1" applyFill="1" applyBorder="1" applyAlignment="1">
      <alignment horizontal="center" vertical="center"/>
    </xf>
    <xf numFmtId="2" fontId="35" fillId="8" borderId="20" xfId="1" applyNumberFormat="1" applyFont="1" applyFill="1" applyBorder="1" applyAlignment="1">
      <alignment horizontal="center"/>
    </xf>
    <xf numFmtId="2" fontId="30" fillId="8" borderId="20" xfId="1" applyNumberFormat="1" applyFont="1" applyFill="1" applyBorder="1" applyAlignment="1">
      <alignment horizontal="center"/>
    </xf>
    <xf numFmtId="164" fontId="30" fillId="8" borderId="20" xfId="0" applyNumberFormat="1" applyFont="1" applyFill="1" applyBorder="1" applyAlignment="1">
      <alignment horizontal="center"/>
    </xf>
    <xf numFmtId="2" fontId="30" fillId="8" borderId="20" xfId="0" applyNumberFormat="1" applyFont="1" applyFill="1" applyBorder="1" applyAlignment="1">
      <alignment horizontal="center"/>
    </xf>
    <xf numFmtId="2" fontId="0" fillId="8" borderId="20" xfId="0" applyNumberFormat="1" applyFill="1" applyBorder="1" applyAlignment="1">
      <alignment horizontal="center"/>
    </xf>
    <xf numFmtId="0" fontId="28" fillId="8" borderId="20" xfId="0" applyFont="1" applyFill="1" applyBorder="1"/>
    <xf numFmtId="0" fontId="30" fillId="8" borderId="20" xfId="1" applyFont="1" applyFill="1" applyBorder="1" applyAlignment="1">
      <alignment horizontal="center" vertical="center"/>
    </xf>
    <xf numFmtId="9" fontId="30" fillId="8" borderId="20" xfId="1" applyNumberFormat="1" applyFont="1" applyFill="1" applyBorder="1" applyAlignment="1">
      <alignment horizontal="center" vertical="center"/>
    </xf>
    <xf numFmtId="10" fontId="30" fillId="8" borderId="20" xfId="1" applyNumberFormat="1" applyFont="1" applyFill="1" applyBorder="1" applyAlignment="1">
      <alignment horizontal="center" vertical="center"/>
    </xf>
    <xf numFmtId="0" fontId="30" fillId="8" borderId="20" xfId="2" quotePrefix="1" applyFont="1" applyFill="1" applyBorder="1" applyAlignment="1">
      <alignment horizontal="center" vertical="center"/>
    </xf>
    <xf numFmtId="10" fontId="30" fillId="8" borderId="20" xfId="2" applyNumberFormat="1" applyFont="1" applyFill="1" applyBorder="1" applyAlignment="1">
      <alignment horizontal="center" vertical="center"/>
    </xf>
    <xf numFmtId="0" fontId="30" fillId="8" borderId="20" xfId="3" quotePrefix="1" applyFont="1" applyFill="1" applyBorder="1" applyAlignment="1">
      <alignment horizontal="center" vertical="center"/>
    </xf>
    <xf numFmtId="0" fontId="16" fillId="8" borderId="20" xfId="0" applyFont="1" applyFill="1" applyBorder="1"/>
    <xf numFmtId="0" fontId="15" fillId="6" borderId="20" xfId="0" applyFont="1" applyFill="1" applyBorder="1" applyAlignment="1">
      <alignment horizontal="center" vertical="center"/>
    </xf>
    <xf numFmtId="164" fontId="15" fillId="6" borderId="20" xfId="0" applyNumberFormat="1" applyFont="1" applyFill="1" applyBorder="1" applyAlignment="1">
      <alignment horizontal="center" vertical="center"/>
    </xf>
    <xf numFmtId="0" fontId="16" fillId="5" borderId="20" xfId="0" applyFont="1" applyFill="1" applyBorder="1" applyAlignment="1">
      <alignment horizontal="center" vertical="center" wrapText="1"/>
    </xf>
    <xf numFmtId="0" fontId="15" fillId="7" borderId="20" xfId="0" applyFont="1" applyFill="1" applyBorder="1" applyAlignment="1">
      <alignment horizontal="center" vertical="center"/>
    </xf>
    <xf numFmtId="164" fontId="15" fillId="7" borderId="20" xfId="0" applyNumberFormat="1" applyFont="1" applyFill="1" applyBorder="1" applyAlignment="1">
      <alignment horizontal="center" vertical="center"/>
    </xf>
    <xf numFmtId="0" fontId="24" fillId="8" borderId="20" xfId="0" applyFont="1" applyFill="1" applyBorder="1" applyAlignment="1">
      <alignment vertical="center"/>
    </xf>
    <xf numFmtId="0" fontId="16" fillId="8" borderId="20" xfId="0" applyFont="1" applyFill="1" applyBorder="1" applyAlignment="1">
      <alignment horizontal="center" vertical="center"/>
    </xf>
    <xf numFmtId="2" fontId="16" fillId="8" borderId="20" xfId="0" applyNumberFormat="1" applyFont="1" applyFill="1" applyBorder="1"/>
    <xf numFmtId="0" fontId="12" fillId="3" borderId="20" xfId="2" applyFont="1" applyBorder="1" applyAlignment="1">
      <alignment horizontal="center" vertical="center"/>
    </xf>
    <xf numFmtId="14" fontId="12" fillId="3" borderId="20" xfId="2" applyNumberFormat="1" applyFont="1" applyBorder="1" applyAlignment="1">
      <alignment horizontal="center" vertical="center" wrapText="1"/>
    </xf>
    <xf numFmtId="14" fontId="12" fillId="3" borderId="20" xfId="2" applyNumberFormat="1" applyFont="1" applyBorder="1" applyAlignment="1">
      <alignment horizontal="center" vertical="center"/>
    </xf>
    <xf numFmtId="164" fontId="6" fillId="0" borderId="20" xfId="0" applyNumberFormat="1" applyFont="1" applyBorder="1" applyAlignment="1">
      <alignment horizontal="center"/>
    </xf>
    <xf numFmtId="0" fontId="12" fillId="3" borderId="20" xfId="2" applyNumberFormat="1" applyFont="1" applyBorder="1" applyAlignment="1">
      <alignment horizontal="center" vertical="center"/>
    </xf>
    <xf numFmtId="0" fontId="33" fillId="8" borderId="22" xfId="0" applyFont="1" applyFill="1" applyBorder="1" applyAlignment="1">
      <alignment horizontal="center"/>
    </xf>
    <xf numFmtId="0" fontId="33" fillId="8" borderId="22" xfId="0" applyFont="1" applyFill="1" applyBorder="1" applyAlignment="1">
      <alignment vertical="center" wrapText="1"/>
    </xf>
    <xf numFmtId="0" fontId="33" fillId="8" borderId="22" xfId="0" applyFont="1" applyFill="1" applyBorder="1" applyAlignment="1">
      <alignment horizontal="center" vertical="center" wrapText="1"/>
    </xf>
    <xf numFmtId="0" fontId="28" fillId="8" borderId="23" xfId="0" applyFont="1" applyFill="1" applyBorder="1" applyAlignment="1">
      <alignment horizontal="center" vertical="center" wrapText="1"/>
    </xf>
    <xf numFmtId="0" fontId="40" fillId="2" borderId="24" xfId="1" applyFont="1" applyBorder="1" applyAlignment="1">
      <alignment horizontal="center" vertical="center" wrapText="1"/>
    </xf>
    <xf numFmtId="0" fontId="28" fillId="8" borderId="23" xfId="0" applyFont="1" applyFill="1" applyBorder="1" applyAlignment="1">
      <alignment horizontal="center" wrapText="1"/>
    </xf>
    <xf numFmtId="0" fontId="30" fillId="8" borderId="22" xfId="1" applyNumberFormat="1" applyFont="1" applyFill="1" applyBorder="1" applyAlignment="1" applyProtection="1">
      <alignment horizontal="center" vertical="center" wrapText="1"/>
    </xf>
    <xf numFmtId="0" fontId="30" fillId="8" borderId="22" xfId="1" applyFont="1" applyFill="1" applyBorder="1" applyAlignment="1">
      <alignment horizontal="center" vertical="center" wrapText="1"/>
    </xf>
    <xf numFmtId="0" fontId="30" fillId="8" borderId="22" xfId="2" applyNumberFormat="1" applyFont="1" applyFill="1" applyBorder="1" applyAlignment="1" applyProtection="1">
      <alignment horizontal="center" vertical="center" wrapText="1"/>
    </xf>
    <xf numFmtId="0" fontId="30" fillId="8" borderId="22" xfId="3" applyNumberFormat="1" applyFont="1" applyFill="1" applyBorder="1" applyAlignment="1" applyProtection="1">
      <alignment horizontal="center" vertical="center" wrapText="1"/>
    </xf>
    <xf numFmtId="0" fontId="16" fillId="8" borderId="22" xfId="0" applyFont="1" applyFill="1" applyBorder="1" applyAlignment="1">
      <alignment horizontal="center" wrapText="1"/>
    </xf>
    <xf numFmtId="0" fontId="16" fillId="8" borderId="23" xfId="0" applyFont="1" applyFill="1" applyBorder="1" applyAlignment="1">
      <alignment horizontal="center" vertical="center"/>
    </xf>
    <xf numFmtId="0" fontId="16" fillId="5" borderId="23" xfId="0" applyFont="1" applyFill="1" applyBorder="1" applyAlignment="1">
      <alignment horizontal="center" vertical="center"/>
    </xf>
    <xf numFmtId="0" fontId="15" fillId="6" borderId="23" xfId="0" applyFont="1" applyFill="1" applyBorder="1" applyAlignment="1">
      <alignment horizontal="center" vertical="center" wrapText="1"/>
    </xf>
    <xf numFmtId="0" fontId="15" fillId="7" borderId="23" xfId="0" applyFont="1" applyFill="1" applyBorder="1" applyAlignment="1">
      <alignment horizontal="center" vertical="center" wrapText="1"/>
    </xf>
    <xf numFmtId="9" fontId="0" fillId="0" borderId="0" xfId="5" applyFont="1"/>
    <xf numFmtId="0" fontId="48" fillId="8" borderId="0" xfId="0" applyFont="1" applyFill="1" applyAlignment="1">
      <alignment horizontal="right" vertical="top" wrapText="1" indent="1"/>
    </xf>
    <xf numFmtId="0" fontId="49" fillId="8" borderId="0" xfId="0" applyFont="1" applyFill="1" applyAlignment="1">
      <alignment vertical="top" wrapText="1"/>
    </xf>
    <xf numFmtId="0" fontId="49" fillId="8" borderId="0" xfId="0" applyFont="1" applyFill="1" applyAlignment="1">
      <alignment horizontal="right" vertical="top" wrapText="1" indent="1"/>
    </xf>
    <xf numFmtId="0" fontId="47" fillId="8" borderId="0" xfId="0" applyFont="1" applyFill="1" applyAlignment="1">
      <alignment vertical="top" wrapText="1"/>
    </xf>
    <xf numFmtId="0" fontId="48" fillId="8" borderId="0" xfId="0" applyFont="1" applyFill="1" applyAlignment="1">
      <alignment vertical="top" wrapText="1"/>
    </xf>
    <xf numFmtId="0" fontId="48" fillId="8" borderId="0" xfId="0" applyFont="1" applyFill="1" applyAlignment="1">
      <alignment horizontal="center" vertical="top" wrapText="1"/>
    </xf>
    <xf numFmtId="3" fontId="49" fillId="8" borderId="0" xfId="0" applyNumberFormat="1" applyFont="1" applyFill="1" applyAlignment="1">
      <alignment horizontal="left" vertical="top" shrinkToFit="1"/>
    </xf>
    <xf numFmtId="9" fontId="49" fillId="8" borderId="0" xfId="0" applyNumberFormat="1" applyFont="1" applyFill="1" applyAlignment="1">
      <alignment horizontal="left" vertical="top" shrinkToFit="1"/>
    </xf>
    <xf numFmtId="0" fontId="48" fillId="8" borderId="20" xfId="0" applyFont="1" applyFill="1" applyBorder="1" applyAlignment="1">
      <alignment horizontal="center" vertical="top" wrapText="1"/>
    </xf>
    <xf numFmtId="3" fontId="49" fillId="8" borderId="20" xfId="0" applyNumberFormat="1" applyFont="1" applyFill="1" applyBorder="1" applyAlignment="1">
      <alignment horizontal="left" vertical="top" shrinkToFit="1"/>
    </xf>
    <xf numFmtId="0" fontId="0" fillId="8" borderId="25" xfId="0" applyFill="1" applyBorder="1"/>
    <xf numFmtId="0" fontId="45" fillId="8" borderId="26" xfId="0" applyFont="1" applyFill="1" applyBorder="1" applyAlignment="1">
      <alignment vertical="top" wrapText="1"/>
    </xf>
    <xf numFmtId="0" fontId="47" fillId="8" borderId="26" xfId="0" applyFont="1" applyFill="1" applyBorder="1" applyAlignment="1">
      <alignment horizontal="left" wrapText="1"/>
    </xf>
    <xf numFmtId="0" fontId="45" fillId="8" borderId="25" xfId="0" applyFont="1" applyFill="1" applyBorder="1" applyAlignment="1">
      <alignment vertical="top" wrapText="1"/>
    </xf>
    <xf numFmtId="0" fontId="47" fillId="8" borderId="25" xfId="0" applyFont="1" applyFill="1" applyBorder="1" applyAlignment="1">
      <alignment wrapText="1"/>
    </xf>
    <xf numFmtId="0" fontId="6" fillId="0" borderId="0" xfId="0" applyFont="1" applyAlignment="1">
      <alignment horizontal="center" wrapText="1"/>
    </xf>
    <xf numFmtId="167" fontId="28" fillId="0" borderId="0" xfId="0" applyNumberFormat="1" applyFont="1"/>
    <xf numFmtId="2" fontId="28" fillId="0" borderId="0" xfId="0" applyNumberFormat="1" applyFont="1"/>
    <xf numFmtId="2" fontId="0" fillId="0" borderId="0" xfId="0" applyNumberFormat="1"/>
    <xf numFmtId="9" fontId="28" fillId="0" borderId="0" xfId="5" applyFont="1"/>
    <xf numFmtId="168" fontId="28" fillId="0" borderId="0" xfId="5" applyNumberFormat="1" applyFont="1"/>
    <xf numFmtId="168" fontId="28" fillId="0" borderId="0" xfId="0" applyNumberFormat="1" applyFont="1"/>
    <xf numFmtId="9" fontId="28" fillId="0" borderId="0" xfId="0" applyNumberFormat="1" applyFont="1"/>
    <xf numFmtId="9" fontId="29" fillId="0" borderId="0" xfId="0" applyNumberFormat="1" applyFont="1"/>
    <xf numFmtId="0" fontId="4" fillId="2" borderId="0" xfId="1"/>
    <xf numFmtId="9" fontId="4" fillId="2" borderId="0" xfId="1" applyNumberFormat="1"/>
    <xf numFmtId="168" fontId="4" fillId="2" borderId="0" xfId="1" applyNumberFormat="1"/>
    <xf numFmtId="0" fontId="35" fillId="8" borderId="22" xfId="0" applyFont="1" applyFill="1" applyBorder="1" applyAlignment="1">
      <alignment horizontal="center"/>
    </xf>
    <xf numFmtId="0" fontId="35" fillId="8" borderId="22" xfId="0" applyFont="1" applyFill="1" applyBorder="1" applyAlignment="1">
      <alignment horizontal="center" wrapText="1"/>
    </xf>
    <xf numFmtId="0" fontId="35" fillId="8" borderId="20" xfId="0" applyFont="1" applyFill="1" applyBorder="1" applyAlignment="1">
      <alignment horizontal="center" vertical="top" wrapText="1"/>
    </xf>
    <xf numFmtId="0" fontId="35" fillId="8" borderId="20" xfId="0" applyFont="1" applyFill="1" applyBorder="1" applyAlignment="1">
      <alignment horizontal="center" vertical="center" wrapText="1"/>
    </xf>
    <xf numFmtId="164" fontId="35" fillId="8" borderId="0" xfId="0" applyNumberFormat="1" applyFont="1" applyFill="1" applyAlignment="1">
      <alignment horizontal="center" vertical="center"/>
    </xf>
    <xf numFmtId="0" fontId="35" fillId="8" borderId="11" xfId="0" applyFont="1" applyFill="1" applyBorder="1" applyAlignment="1">
      <alignment horizontal="center" vertical="center"/>
    </xf>
    <xf numFmtId="0" fontId="35" fillId="8" borderId="11" xfId="1" applyNumberFormat="1" applyFont="1" applyFill="1" applyBorder="1" applyAlignment="1">
      <alignment horizontal="center" vertical="center"/>
    </xf>
    <xf numFmtId="0" fontId="35" fillId="8" borderId="11" xfId="1" applyFont="1" applyFill="1" applyBorder="1" applyAlignment="1">
      <alignment horizontal="center" vertical="center"/>
    </xf>
    <xf numFmtId="164" fontId="35" fillId="8" borderId="12" xfId="0" applyNumberFormat="1" applyFont="1" applyFill="1" applyBorder="1" applyAlignment="1">
      <alignment horizontal="center" vertical="center"/>
    </xf>
    <xf numFmtId="164" fontId="35" fillId="8" borderId="11" xfId="0" applyNumberFormat="1" applyFont="1" applyFill="1" applyBorder="1" applyAlignment="1">
      <alignment horizontal="center" vertical="center"/>
    </xf>
    <xf numFmtId="0" fontId="35" fillId="8" borderId="11" xfId="3" applyNumberFormat="1" applyFont="1" applyFill="1" applyBorder="1" applyAlignment="1">
      <alignment horizontal="center" vertical="center"/>
    </xf>
    <xf numFmtId="0" fontId="35" fillId="8" borderId="11" xfId="2" applyFont="1" applyFill="1" applyBorder="1" applyAlignment="1">
      <alignment horizontal="center" vertical="center"/>
    </xf>
    <xf numFmtId="0" fontId="35" fillId="8" borderId="12" xfId="0" applyFont="1" applyFill="1" applyBorder="1" applyAlignment="1">
      <alignment horizontal="center" vertical="center"/>
    </xf>
    <xf numFmtId="164" fontId="35" fillId="8" borderId="11" xfId="2" applyNumberFormat="1" applyFont="1" applyFill="1" applyBorder="1" applyAlignment="1">
      <alignment horizontal="center" vertical="center"/>
    </xf>
    <xf numFmtId="0" fontId="35" fillId="8" borderId="14" xfId="0" applyFont="1" applyFill="1" applyBorder="1" applyAlignment="1">
      <alignment horizontal="center" vertical="center"/>
    </xf>
    <xf numFmtId="164" fontId="35" fillId="8" borderId="14" xfId="0" applyNumberFormat="1" applyFont="1" applyFill="1" applyBorder="1" applyAlignment="1">
      <alignment horizontal="center" vertical="center"/>
    </xf>
    <xf numFmtId="0" fontId="35" fillId="8" borderId="14" xfId="2" applyNumberFormat="1" applyFont="1" applyFill="1" applyBorder="1" applyAlignment="1">
      <alignment horizontal="center" vertical="center"/>
    </xf>
    <xf numFmtId="0" fontId="35" fillId="8" borderId="14" xfId="2" applyFont="1" applyFill="1" applyBorder="1" applyAlignment="1">
      <alignment horizontal="center" vertical="center"/>
    </xf>
    <xf numFmtId="0" fontId="35" fillId="8" borderId="0" xfId="0" applyFont="1" applyFill="1" applyAlignment="1">
      <alignment vertical="top" wrapText="1"/>
    </xf>
    <xf numFmtId="0" fontId="42" fillId="0" borderId="0" xfId="0" applyFont="1" applyAlignment="1">
      <alignment horizontal="center" vertical="center" wrapText="1" readingOrder="1"/>
    </xf>
    <xf numFmtId="0" fontId="42" fillId="0" borderId="27" xfId="0" applyFont="1" applyBorder="1" applyAlignment="1">
      <alignment horizontal="center" vertical="center" wrapText="1" readingOrder="1"/>
    </xf>
    <xf numFmtId="0" fontId="42" fillId="0" borderId="30" xfId="0" applyFont="1" applyBorder="1" applyAlignment="1">
      <alignment horizontal="center" vertical="center" wrapText="1" readingOrder="1"/>
    </xf>
    <xf numFmtId="0" fontId="42" fillId="0" borderId="28" xfId="0" applyFont="1" applyBorder="1" applyAlignment="1">
      <alignment horizontal="center" vertical="center" wrapText="1" readingOrder="1"/>
    </xf>
    <xf numFmtId="0" fontId="42" fillId="0" borderId="29" xfId="0" applyFont="1" applyBorder="1" applyAlignment="1">
      <alignment horizontal="center" vertical="center" wrapText="1" readingOrder="1"/>
    </xf>
    <xf numFmtId="0" fontId="42" fillId="0" borderId="27" xfId="0" applyFont="1" applyBorder="1" applyAlignment="1">
      <alignment vertical="center" wrapText="1" readingOrder="1"/>
    </xf>
    <xf numFmtId="0" fontId="42" fillId="0" borderId="29" xfId="0" applyFont="1" applyBorder="1" applyAlignment="1">
      <alignment vertical="center" wrapText="1" readingOrder="1"/>
    </xf>
    <xf numFmtId="0" fontId="0" fillId="0" borderId="20" xfId="0" applyBorder="1"/>
    <xf numFmtId="169" fontId="0" fillId="0" borderId="0" xfId="0" applyNumberFormat="1"/>
    <xf numFmtId="165" fontId="0" fillId="0" borderId="0" xfId="0" applyNumberFormat="1"/>
    <xf numFmtId="0" fontId="35" fillId="0" borderId="11" xfId="0" applyFont="1" applyBorder="1" applyAlignment="1">
      <alignment horizontal="center" vertical="center"/>
    </xf>
    <xf numFmtId="0" fontId="2" fillId="0" borderId="0" xfId="7"/>
    <xf numFmtId="0" fontId="28" fillId="0" borderId="0" xfId="7" applyFont="1"/>
    <xf numFmtId="9" fontId="0" fillId="0" borderId="0" xfId="8" applyFont="1"/>
    <xf numFmtId="0" fontId="6" fillId="0" borderId="0" xfId="0" applyFont="1" applyAlignment="1">
      <alignment horizontal="center" vertical="center"/>
    </xf>
    <xf numFmtId="0" fontId="6" fillId="8" borderId="0" xfId="0" applyFont="1" applyFill="1" applyAlignment="1">
      <alignment horizontal="center" vertical="center"/>
    </xf>
    <xf numFmtId="0" fontId="64" fillId="8" borderId="0" xfId="0" applyFont="1" applyFill="1" applyAlignment="1">
      <alignment horizontal="center" vertical="center"/>
    </xf>
    <xf numFmtId="0" fontId="65" fillId="8" borderId="0" xfId="0" applyFont="1" applyFill="1" applyAlignment="1">
      <alignment horizontal="center" vertical="center"/>
    </xf>
    <xf numFmtId="0" fontId="67" fillId="8" borderId="0" xfId="0" applyFont="1" applyFill="1" applyAlignment="1">
      <alignment horizontal="center" vertical="center"/>
    </xf>
    <xf numFmtId="170" fontId="68" fillId="8" borderId="0" xfId="0" applyNumberFormat="1" applyFont="1" applyFill="1" applyAlignment="1">
      <alignment horizontal="center" vertical="center"/>
    </xf>
    <xf numFmtId="170" fontId="69" fillId="8" borderId="0" xfId="0" applyNumberFormat="1" applyFont="1" applyFill="1" applyAlignment="1">
      <alignment horizontal="center" vertical="center"/>
    </xf>
    <xf numFmtId="0" fontId="0" fillId="8" borderId="0" xfId="0" applyFill="1" applyAlignment="1">
      <alignment horizontal="center" vertical="center"/>
    </xf>
    <xf numFmtId="0" fontId="70" fillId="0" borderId="0" xfId="0" applyFont="1" applyAlignment="1">
      <alignment horizontal="center" vertical="center"/>
    </xf>
    <xf numFmtId="0" fontId="70" fillId="8" borderId="0" xfId="0" applyFont="1" applyFill="1" applyAlignment="1">
      <alignment vertical="center"/>
    </xf>
    <xf numFmtId="0" fontId="70" fillId="8" borderId="0" xfId="0" applyFont="1" applyFill="1" applyAlignment="1">
      <alignment horizontal="center" vertical="center"/>
    </xf>
    <xf numFmtId="2" fontId="70" fillId="8" borderId="0" xfId="0" applyNumberFormat="1" applyFont="1" applyFill="1" applyAlignment="1">
      <alignment vertical="center"/>
    </xf>
    <xf numFmtId="2" fontId="29" fillId="8" borderId="0" xfId="0" applyNumberFormat="1" applyFont="1" applyFill="1" applyAlignment="1">
      <alignment vertical="center"/>
    </xf>
    <xf numFmtId="0" fontId="6" fillId="8" borderId="20" xfId="0" applyFont="1" applyFill="1" applyBorder="1" applyAlignment="1">
      <alignment horizontal="center" vertical="center"/>
    </xf>
    <xf numFmtId="0" fontId="6" fillId="0" borderId="20" xfId="0" applyFont="1" applyBorder="1" applyAlignment="1">
      <alignment horizontal="center" vertical="center"/>
    </xf>
    <xf numFmtId="1" fontId="6" fillId="8" borderId="0" xfId="0" applyNumberFormat="1" applyFont="1" applyFill="1" applyAlignment="1">
      <alignment horizontal="center" vertical="center"/>
    </xf>
    <xf numFmtId="1" fontId="64" fillId="8" borderId="0" xfId="0" applyNumberFormat="1" applyFont="1" applyFill="1" applyAlignment="1">
      <alignment horizontal="center" vertical="center"/>
    </xf>
    <xf numFmtId="1" fontId="70" fillId="8" borderId="0" xfId="0" applyNumberFormat="1" applyFont="1" applyFill="1" applyAlignment="1">
      <alignment horizontal="center" vertical="center"/>
    </xf>
    <xf numFmtId="1" fontId="6" fillId="8" borderId="16" xfId="0" applyNumberFormat="1" applyFont="1" applyFill="1" applyBorder="1" applyAlignment="1">
      <alignment horizontal="center" vertical="center"/>
    </xf>
    <xf numFmtId="1" fontId="0" fillId="8" borderId="0" xfId="0" applyNumberFormat="1" applyFill="1" applyAlignment="1">
      <alignment horizontal="center" vertical="center"/>
    </xf>
    <xf numFmtId="0" fontId="71" fillId="0" borderId="0" xfId="0" applyFont="1"/>
    <xf numFmtId="0" fontId="71" fillId="8" borderId="0" xfId="0" applyFont="1" applyFill="1"/>
    <xf numFmtId="0" fontId="66" fillId="0" borderId="0" xfId="0" applyFont="1" applyAlignment="1">
      <alignment horizontal="center" vertical="center"/>
    </xf>
    <xf numFmtId="0" fontId="66" fillId="8" borderId="0" xfId="0" applyFont="1" applyFill="1" applyAlignment="1">
      <alignment vertical="center"/>
    </xf>
    <xf numFmtId="0" fontId="66" fillId="8" borderId="0" xfId="0" applyFont="1" applyFill="1" applyAlignment="1">
      <alignment horizontal="center" vertical="center"/>
    </xf>
    <xf numFmtId="0" fontId="66" fillId="0" borderId="20" xfId="0" applyFont="1" applyBorder="1" applyAlignment="1">
      <alignment horizontal="center" vertical="center"/>
    </xf>
    <xf numFmtId="1" fontId="6" fillId="8" borderId="7" xfId="0" applyNumberFormat="1" applyFont="1" applyFill="1" applyBorder="1" applyAlignment="1">
      <alignment horizontal="center" vertical="center"/>
    </xf>
    <xf numFmtId="0" fontId="6" fillId="8" borderId="31" xfId="0" applyFont="1" applyFill="1" applyBorder="1" applyAlignment="1">
      <alignment horizontal="center" vertical="center"/>
    </xf>
    <xf numFmtId="0" fontId="6" fillId="0" borderId="31" xfId="0" applyFont="1" applyBorder="1" applyAlignment="1">
      <alignment horizontal="center" vertical="center"/>
    </xf>
    <xf numFmtId="1" fontId="6" fillId="8" borderId="3" xfId="0" applyNumberFormat="1" applyFont="1" applyFill="1" applyBorder="1" applyAlignment="1">
      <alignment horizontal="center" vertical="center"/>
    </xf>
    <xf numFmtId="0" fontId="6" fillId="0" borderId="13" xfId="0" applyFont="1" applyBorder="1" applyAlignment="1">
      <alignment horizontal="center" vertical="center"/>
    </xf>
    <xf numFmtId="0" fontId="6" fillId="8" borderId="8" xfId="0" applyFont="1" applyFill="1" applyBorder="1" applyAlignment="1">
      <alignment horizontal="center" vertical="center"/>
    </xf>
    <xf numFmtId="0" fontId="6" fillId="8" borderId="7" xfId="0" applyFont="1" applyFill="1" applyBorder="1" applyAlignment="1">
      <alignment horizontal="center" vertical="center"/>
    </xf>
    <xf numFmtId="0" fontId="6" fillId="8" borderId="16" xfId="0" applyFont="1" applyFill="1" applyBorder="1" applyAlignment="1">
      <alignment horizontal="center" vertical="center"/>
    </xf>
    <xf numFmtId="0" fontId="71" fillId="0" borderId="16" xfId="0" applyFont="1" applyBorder="1"/>
    <xf numFmtId="0" fontId="6" fillId="8" borderId="32" xfId="0" applyFont="1" applyFill="1" applyBorder="1" applyAlignment="1">
      <alignment horizontal="center" vertical="center"/>
    </xf>
    <xf numFmtId="0" fontId="0" fillId="0" borderId="16" xfId="0" applyBorder="1"/>
    <xf numFmtId="0" fontId="0" fillId="8" borderId="16" xfId="0" applyFill="1" applyBorder="1"/>
    <xf numFmtId="0" fontId="64" fillId="8" borderId="16" xfId="0" applyFont="1" applyFill="1" applyBorder="1" applyAlignment="1">
      <alignment horizontal="center" vertical="center"/>
    </xf>
    <xf numFmtId="0" fontId="0" fillId="8" borderId="33" xfId="0" applyFill="1" applyBorder="1"/>
    <xf numFmtId="0" fontId="64" fillId="8" borderId="33" xfId="0" applyFont="1" applyFill="1" applyBorder="1" applyAlignment="1">
      <alignment horizontal="center" vertical="center"/>
    </xf>
    <xf numFmtId="0" fontId="64" fillId="8" borderId="0" xfId="0" applyFont="1" applyFill="1" applyAlignment="1">
      <alignment vertical="center"/>
    </xf>
    <xf numFmtId="0" fontId="56" fillId="8" borderId="0" xfId="0" applyFont="1" applyFill="1" applyAlignment="1">
      <alignment vertical="center"/>
    </xf>
    <xf numFmtId="0" fontId="57" fillId="8" borderId="0" xfId="0" applyFont="1" applyFill="1" applyAlignment="1">
      <alignment horizontal="center" vertical="center"/>
    </xf>
    <xf numFmtId="0" fontId="0" fillId="12" borderId="0" xfId="0" applyFill="1"/>
    <xf numFmtId="2" fontId="0" fillId="12" borderId="0" xfId="0" applyNumberFormat="1" applyFill="1"/>
    <xf numFmtId="11" fontId="0" fillId="12" borderId="0" xfId="0" applyNumberFormat="1" applyFill="1"/>
    <xf numFmtId="164" fontId="5" fillId="3" borderId="0" xfId="2" applyNumberFormat="1"/>
    <xf numFmtId="2" fontId="5" fillId="3" borderId="0" xfId="2" applyNumberFormat="1"/>
    <xf numFmtId="168" fontId="5" fillId="3" borderId="0" xfId="2" applyNumberFormat="1"/>
    <xf numFmtId="0" fontId="5" fillId="3" borderId="20" xfId="2" applyBorder="1"/>
    <xf numFmtId="164" fontId="5" fillId="3" borderId="20" xfId="2" applyNumberFormat="1" applyBorder="1"/>
    <xf numFmtId="2" fontId="5" fillId="3" borderId="20" xfId="2" applyNumberFormat="1" applyBorder="1"/>
    <xf numFmtId="168" fontId="5" fillId="3" borderId="20" xfId="2" applyNumberFormat="1" applyBorder="1"/>
    <xf numFmtId="0" fontId="13" fillId="4" borderId="20" xfId="3" applyBorder="1"/>
    <xf numFmtId="164" fontId="13" fillId="4" borderId="20" xfId="3" applyNumberFormat="1" applyBorder="1"/>
    <xf numFmtId="2" fontId="13" fillId="4" borderId="20" xfId="3" applyNumberFormat="1" applyBorder="1"/>
    <xf numFmtId="168" fontId="13" fillId="4" borderId="20" xfId="3" applyNumberFormat="1" applyBorder="1"/>
    <xf numFmtId="0" fontId="13" fillId="4" borderId="20" xfId="3" applyNumberFormat="1" applyBorder="1"/>
    <xf numFmtId="2" fontId="4" fillId="2" borderId="0" xfId="1" applyNumberFormat="1"/>
    <xf numFmtId="0" fontId="4" fillId="2" borderId="0" xfId="1" applyNumberFormat="1" applyBorder="1"/>
    <xf numFmtId="164" fontId="4" fillId="2" borderId="0" xfId="1" applyNumberFormat="1"/>
    <xf numFmtId="0" fontId="4" fillId="2" borderId="20" xfId="1" applyBorder="1"/>
    <xf numFmtId="2" fontId="4" fillId="2" borderId="20" xfId="1" applyNumberFormat="1" applyBorder="1"/>
    <xf numFmtId="168" fontId="4" fillId="2" borderId="20" xfId="1" applyNumberFormat="1" applyBorder="1"/>
    <xf numFmtId="164" fontId="4" fillId="2" borderId="20" xfId="1" applyNumberFormat="1" applyBorder="1"/>
    <xf numFmtId="0" fontId="4" fillId="2" borderId="0" xfId="1" applyNumberFormat="1"/>
    <xf numFmtId="164" fontId="72" fillId="2" borderId="0" xfId="1" applyNumberFormat="1" applyFont="1"/>
    <xf numFmtId="0" fontId="14" fillId="0" borderId="0" xfId="0" applyFont="1" applyAlignment="1">
      <alignment horizontal="right"/>
    </xf>
    <xf numFmtId="164" fontId="14" fillId="0" borderId="0" xfId="0" applyNumberFormat="1" applyFont="1" applyAlignment="1">
      <alignment horizontal="right"/>
    </xf>
    <xf numFmtId="164" fontId="4" fillId="2" borderId="0" xfId="1" applyNumberFormat="1" applyBorder="1" applyAlignment="1">
      <alignment horizontal="right"/>
    </xf>
    <xf numFmtId="164" fontId="4" fillId="2" borderId="20" xfId="1" applyNumberFormat="1" applyBorder="1" applyAlignment="1">
      <alignment horizontal="right"/>
    </xf>
    <xf numFmtId="164" fontId="73" fillId="2" borderId="0" xfId="1" applyNumberFormat="1" applyFont="1" applyBorder="1" applyAlignment="1">
      <alignment horizontal="right"/>
    </xf>
    <xf numFmtId="164" fontId="73" fillId="2" borderId="22" xfId="1" applyNumberFormat="1" applyFont="1" applyBorder="1" applyAlignment="1">
      <alignment horizontal="right"/>
    </xf>
    <xf numFmtId="0" fontId="6" fillId="0" borderId="0" xfId="0" applyFont="1"/>
    <xf numFmtId="0" fontId="6" fillId="0" borderId="23" xfId="0" applyFont="1" applyBorder="1"/>
    <xf numFmtId="167" fontId="6" fillId="0" borderId="17" xfId="0" applyNumberFormat="1" applyFont="1" applyBorder="1"/>
    <xf numFmtId="164" fontId="13" fillId="4" borderId="0" xfId="3" applyNumberFormat="1" applyBorder="1"/>
    <xf numFmtId="164" fontId="73" fillId="2" borderId="20" xfId="1" applyNumberFormat="1" applyFont="1" applyBorder="1" applyAlignment="1">
      <alignment horizontal="right"/>
    </xf>
    <xf numFmtId="164" fontId="5" fillId="3" borderId="0" xfId="2" applyNumberFormat="1" applyBorder="1"/>
    <xf numFmtId="164" fontId="4" fillId="2" borderId="22" xfId="1" applyNumberFormat="1" applyBorder="1" applyAlignment="1">
      <alignment horizontal="right"/>
    </xf>
    <xf numFmtId="0" fontId="13" fillId="4" borderId="0" xfId="3" applyBorder="1"/>
    <xf numFmtId="0" fontId="4" fillId="2" borderId="0" xfId="1" applyBorder="1"/>
    <xf numFmtId="0" fontId="5" fillId="3" borderId="0" xfId="2" applyBorder="1"/>
    <xf numFmtId="0" fontId="1" fillId="0" borderId="0" xfId="7" applyFont="1"/>
    <xf numFmtId="0" fontId="64" fillId="8" borderId="18" xfId="0" applyFont="1" applyFill="1" applyBorder="1" applyAlignment="1">
      <alignment horizontal="center" vertical="center"/>
    </xf>
    <xf numFmtId="0" fontId="0" fillId="8" borderId="18" xfId="0" applyFill="1" applyBorder="1" applyAlignment="1">
      <alignment horizontal="center" vertical="center"/>
    </xf>
    <xf numFmtId="0" fontId="65" fillId="8" borderId="18" xfId="0" applyFont="1" applyFill="1" applyBorder="1" applyAlignment="1">
      <alignment horizontal="center" vertical="center"/>
    </xf>
    <xf numFmtId="170" fontId="68" fillId="8" borderId="18" xfId="0" applyNumberFormat="1" applyFont="1" applyFill="1" applyBorder="1" applyAlignment="1">
      <alignment horizontal="center" vertical="center"/>
    </xf>
    <xf numFmtId="170" fontId="69" fillId="8" borderId="18" xfId="0" applyNumberFormat="1" applyFont="1" applyFill="1" applyBorder="1" applyAlignment="1">
      <alignment horizontal="center" vertical="center"/>
    </xf>
    <xf numFmtId="0" fontId="6" fillId="0" borderId="16" xfId="0" applyFont="1" applyBorder="1" applyAlignment="1">
      <alignment horizontal="center" vertical="center"/>
    </xf>
    <xf numFmtId="0" fontId="71" fillId="0" borderId="0" xfId="0" applyFont="1" applyAlignment="1">
      <alignment horizontal="center" vertical="center"/>
    </xf>
    <xf numFmtId="0" fontId="6" fillId="13" borderId="0" xfId="0" applyFont="1" applyFill="1" applyAlignment="1">
      <alignment horizontal="center" vertical="center"/>
    </xf>
    <xf numFmtId="2" fontId="0" fillId="8" borderId="0" xfId="0" applyNumberFormat="1" applyFill="1" applyAlignment="1">
      <alignment horizontal="center" vertical="center"/>
    </xf>
    <xf numFmtId="11" fontId="66" fillId="0" borderId="0" xfId="0" applyNumberFormat="1" applyFont="1" applyAlignment="1">
      <alignment horizontal="center" vertical="center"/>
    </xf>
    <xf numFmtId="0" fontId="6" fillId="8" borderId="0" xfId="0" applyFont="1" applyFill="1" applyAlignment="1">
      <alignment vertical="center"/>
    </xf>
    <xf numFmtId="1" fontId="6" fillId="0" borderId="0" xfId="0" applyNumberFormat="1" applyFont="1" applyAlignment="1">
      <alignment horizontal="center" vertical="center"/>
    </xf>
    <xf numFmtId="1" fontId="64" fillId="0" borderId="0" xfId="0" applyNumberFormat="1" applyFont="1" applyAlignment="1">
      <alignment horizontal="center" vertical="center"/>
    </xf>
    <xf numFmtId="0" fontId="64" fillId="0" borderId="0" xfId="0" applyFont="1" applyAlignment="1">
      <alignment horizontal="center" vertical="center"/>
    </xf>
    <xf numFmtId="1" fontId="70" fillId="0" borderId="0" xfId="0" applyNumberFormat="1" applyFont="1" applyAlignment="1">
      <alignment horizontal="center" vertical="center"/>
    </xf>
    <xf numFmtId="1" fontId="6" fillId="0" borderId="16" xfId="0" applyNumberFormat="1" applyFont="1" applyBorder="1" applyAlignment="1">
      <alignment horizontal="center" vertical="center"/>
    </xf>
    <xf numFmtId="11" fontId="0" fillId="0" borderId="0" xfId="0" applyNumberFormat="1"/>
    <xf numFmtId="0" fontId="28" fillId="0" borderId="34" xfId="0" applyFont="1" applyBorder="1"/>
    <xf numFmtId="0" fontId="28" fillId="0" borderId="22" xfId="0" applyFont="1" applyBorder="1"/>
    <xf numFmtId="0" fontId="28" fillId="0" borderId="15" xfId="0" applyFont="1" applyBorder="1"/>
    <xf numFmtId="0" fontId="28" fillId="0" borderId="18" xfId="0" applyFont="1" applyBorder="1"/>
    <xf numFmtId="0" fontId="28" fillId="0" borderId="16" xfId="0" applyFont="1" applyBorder="1"/>
    <xf numFmtId="0" fontId="28" fillId="0" borderId="19" xfId="0" applyFont="1" applyBorder="1"/>
    <xf numFmtId="0" fontId="28" fillId="0" borderId="20" xfId="0" applyFont="1" applyBorder="1"/>
    <xf numFmtId="0" fontId="28" fillId="0" borderId="21" xfId="0" applyFont="1" applyBorder="1"/>
    <xf numFmtId="172" fontId="30" fillId="0" borderId="0" xfId="0" applyNumberFormat="1" applyFont="1" applyAlignment="1">
      <alignment horizontal="center"/>
    </xf>
    <xf numFmtId="172" fontId="30" fillId="0" borderId="20" xfId="0" applyNumberFormat="1" applyFont="1" applyBorder="1" applyAlignment="1">
      <alignment horizontal="center"/>
    </xf>
    <xf numFmtId="0" fontId="79" fillId="0" borderId="0" xfId="0" applyFont="1" applyAlignment="1">
      <alignment vertical="center"/>
    </xf>
    <xf numFmtId="0" fontId="79" fillId="8" borderId="0" xfId="0" applyFont="1" applyFill="1" applyAlignment="1">
      <alignment vertical="center"/>
    </xf>
    <xf numFmtId="0" fontId="28" fillId="0" borderId="36" xfId="0" applyFont="1" applyBorder="1"/>
    <xf numFmtId="0" fontId="28" fillId="0" borderId="9" xfId="0" applyFont="1" applyBorder="1"/>
    <xf numFmtId="0" fontId="28" fillId="0" borderId="37" xfId="0" applyFont="1" applyBorder="1"/>
    <xf numFmtId="0" fontId="28" fillId="0" borderId="38" xfId="0" applyFont="1" applyBorder="1"/>
    <xf numFmtId="0" fontId="28" fillId="0" borderId="39" xfId="0" applyFont="1" applyBorder="1"/>
    <xf numFmtId="0" fontId="28" fillId="5" borderId="38" xfId="0" applyFont="1" applyFill="1" applyBorder="1"/>
    <xf numFmtId="0" fontId="28" fillId="0" borderId="40" xfId="0" applyFont="1" applyBorder="1"/>
    <xf numFmtId="0" fontId="28" fillId="0" borderId="13" xfId="0" applyFont="1" applyBorder="1"/>
    <xf numFmtId="0" fontId="28" fillId="0" borderId="41" xfId="0" applyFont="1" applyBorder="1"/>
    <xf numFmtId="0" fontId="78" fillId="8" borderId="0" xfId="0" applyFont="1" applyFill="1" applyAlignment="1">
      <alignment vertical="center"/>
    </xf>
    <xf numFmtId="0" fontId="5" fillId="3" borderId="0" xfId="2" applyAlignment="1">
      <alignment horizontal="center" vertical="center"/>
    </xf>
    <xf numFmtId="0" fontId="5" fillId="3" borderId="20" xfId="2" applyBorder="1" applyAlignment="1">
      <alignment horizontal="center" vertical="center"/>
    </xf>
    <xf numFmtId="0" fontId="5" fillId="3" borderId="23" xfId="2" applyBorder="1" applyAlignment="1">
      <alignment horizontal="center" vertical="center"/>
    </xf>
    <xf numFmtId="0" fontId="5" fillId="3" borderId="23" xfId="2" applyBorder="1" applyAlignment="1">
      <alignment horizontal="center" vertical="center" wrapText="1"/>
    </xf>
    <xf numFmtId="0" fontId="5" fillId="3" borderId="0" xfId="2" applyAlignment="1">
      <alignment horizontal="center" vertical="center" wrapText="1"/>
    </xf>
    <xf numFmtId="2" fontId="5" fillId="3" borderId="0" xfId="2" applyNumberFormat="1" applyBorder="1" applyAlignment="1">
      <alignment horizontal="center" vertical="center"/>
    </xf>
    <xf numFmtId="164" fontId="5" fillId="3" borderId="0" xfId="2" applyNumberFormat="1" applyBorder="1" applyAlignment="1">
      <alignment horizontal="center" vertical="center"/>
    </xf>
    <xf numFmtId="164" fontId="5" fillId="3" borderId="0" xfId="2" applyNumberFormat="1" applyAlignment="1">
      <alignment horizontal="center" vertical="center"/>
    </xf>
    <xf numFmtId="2" fontId="5" fillId="3" borderId="20" xfId="2" applyNumberFormat="1" applyBorder="1" applyAlignment="1">
      <alignment horizontal="center" vertical="center"/>
    </xf>
    <xf numFmtId="164" fontId="5" fillId="3" borderId="20" xfId="2" applyNumberFormat="1" applyBorder="1" applyAlignment="1">
      <alignment horizontal="center" vertical="center"/>
    </xf>
    <xf numFmtId="0" fontId="5" fillId="3" borderId="0" xfId="2" applyAlignment="1">
      <alignment horizontal="left" vertical="center" wrapText="1"/>
    </xf>
    <xf numFmtId="2" fontId="5" fillId="3" borderId="0" xfId="2" applyNumberFormat="1" applyAlignment="1">
      <alignment horizontal="center"/>
    </xf>
    <xf numFmtId="49" fontId="5" fillId="3" borderId="0" xfId="2" applyNumberFormat="1" applyAlignment="1">
      <alignment horizontal="center" vertical="center"/>
    </xf>
    <xf numFmtId="2" fontId="5" fillId="3" borderId="0" xfId="2" applyNumberFormat="1" applyAlignment="1">
      <alignment horizontal="center" vertical="center"/>
    </xf>
    <xf numFmtId="49" fontId="5" fillId="3" borderId="20" xfId="2" applyNumberFormat="1" applyBorder="1" applyAlignment="1">
      <alignment horizontal="center" vertical="center"/>
    </xf>
    <xf numFmtId="164" fontId="5" fillId="3" borderId="22" xfId="2" applyNumberFormat="1" applyBorder="1" applyAlignment="1">
      <alignment horizontal="center" vertical="center"/>
    </xf>
    <xf numFmtId="0" fontId="5" fillId="3" borderId="11" xfId="2" applyBorder="1" applyAlignment="1">
      <alignment horizontal="center" vertical="center"/>
    </xf>
    <xf numFmtId="164" fontId="5" fillId="3" borderId="11" xfId="2" applyNumberFormat="1" applyBorder="1" applyAlignment="1">
      <alignment horizontal="center" vertical="center"/>
    </xf>
    <xf numFmtId="164" fontId="5" fillId="3" borderId="12" xfId="2" applyNumberFormat="1" applyBorder="1" applyAlignment="1">
      <alignment horizontal="center" vertical="center"/>
    </xf>
    <xf numFmtId="0" fontId="5" fillId="3" borderId="25" xfId="2" applyBorder="1" applyAlignment="1">
      <alignment horizontal="center" vertical="center"/>
    </xf>
    <xf numFmtId="164" fontId="5" fillId="3" borderId="25" xfId="2" applyNumberFormat="1" applyBorder="1" applyAlignment="1">
      <alignment horizontal="center" vertical="center"/>
    </xf>
    <xf numFmtId="164" fontId="5" fillId="3" borderId="35" xfId="2" applyNumberFormat="1" applyBorder="1" applyAlignment="1">
      <alignment horizontal="center" vertical="center"/>
    </xf>
    <xf numFmtId="0" fontId="5" fillId="3" borderId="13" xfId="2" applyBorder="1" applyAlignment="1">
      <alignment horizontal="center" vertical="center"/>
    </xf>
    <xf numFmtId="164" fontId="5" fillId="3" borderId="10" xfId="2" applyNumberFormat="1" applyBorder="1" applyAlignment="1">
      <alignment horizontal="center" vertical="center"/>
    </xf>
    <xf numFmtId="0" fontId="5" fillId="3" borderId="20" xfId="2" applyBorder="1" applyAlignment="1">
      <alignment horizontal="center" vertical="center" wrapText="1"/>
    </xf>
    <xf numFmtId="0" fontId="5" fillId="3" borderId="0" xfId="2" applyAlignment="1">
      <alignment vertical="top" wrapText="1"/>
    </xf>
    <xf numFmtId="0" fontId="80" fillId="0" borderId="0" xfId="0" applyFont="1"/>
    <xf numFmtId="0" fontId="5" fillId="3" borderId="22" xfId="2" applyBorder="1" applyAlignment="1">
      <alignment vertical="center"/>
    </xf>
    <xf numFmtId="0" fontId="44" fillId="8" borderId="0" xfId="0" applyFont="1" applyFill="1" applyAlignment="1">
      <alignment horizontal="center"/>
    </xf>
    <xf numFmtId="0" fontId="42" fillId="11" borderId="20" xfId="0" applyFont="1" applyFill="1" applyBorder="1" applyAlignment="1">
      <alignment horizontal="center" vertical="center"/>
    </xf>
    <xf numFmtId="0" fontId="42" fillId="11" borderId="21" xfId="0" applyFont="1" applyFill="1" applyBorder="1" applyAlignment="1">
      <alignment horizontal="center" vertical="center"/>
    </xf>
    <xf numFmtId="0" fontId="42" fillId="11" borderId="19" xfId="0" applyFont="1" applyFill="1" applyBorder="1" applyAlignment="1">
      <alignment horizontal="center" vertical="center"/>
    </xf>
    <xf numFmtId="0" fontId="42" fillId="11" borderId="19" xfId="0" applyFont="1" applyFill="1" applyBorder="1" applyAlignment="1">
      <alignment horizontal="center" vertical="center" wrapText="1"/>
    </xf>
    <xf numFmtId="0" fontId="42" fillId="11" borderId="20" xfId="0" applyFont="1" applyFill="1" applyBorder="1" applyAlignment="1">
      <alignment horizontal="center" vertical="center" wrapText="1"/>
    </xf>
    <xf numFmtId="0" fontId="42" fillId="11" borderId="21" xfId="0" applyFont="1" applyFill="1" applyBorder="1" applyAlignment="1">
      <alignment horizontal="center" vertical="center" wrapText="1"/>
    </xf>
    <xf numFmtId="0" fontId="70" fillId="8" borderId="0" xfId="0" applyFont="1" applyFill="1" applyAlignment="1">
      <alignment horizontal="center" vertical="top"/>
    </xf>
    <xf numFmtId="0" fontId="75" fillId="8" borderId="0" xfId="0" applyFont="1" applyFill="1" applyAlignment="1">
      <alignment horizontal="left" vertical="center"/>
    </xf>
    <xf numFmtId="0" fontId="81" fillId="8" borderId="0" xfId="0" applyFont="1" applyFill="1" applyAlignment="1">
      <alignment horizontal="left"/>
    </xf>
    <xf numFmtId="0" fontId="82" fillId="8" borderId="0" xfId="0" applyFont="1" applyFill="1" applyAlignment="1">
      <alignment horizontal="left" vertical="center"/>
    </xf>
    <xf numFmtId="0" fontId="70" fillId="8" borderId="0" xfId="0" applyFont="1" applyFill="1" applyAlignment="1">
      <alignment horizontal="center" vertical="center"/>
    </xf>
    <xf numFmtId="0" fontId="32" fillId="3" borderId="0" xfId="2" applyFont="1" applyAlignment="1">
      <alignment horizontal="center" vertical="center"/>
    </xf>
    <xf numFmtId="0" fontId="33" fillId="8" borderId="20" xfId="0" applyFont="1" applyFill="1" applyBorder="1" applyAlignment="1">
      <alignment horizontal="center" wrapText="1"/>
    </xf>
    <xf numFmtId="0" fontId="35" fillId="8" borderId="22" xfId="0" applyFont="1" applyFill="1" applyBorder="1" applyAlignment="1">
      <alignment horizontal="center" vertical="center"/>
    </xf>
    <xf numFmtId="0" fontId="35" fillId="8" borderId="20" xfId="0" applyFont="1" applyFill="1" applyBorder="1" applyAlignment="1">
      <alignment horizontal="center" vertical="center"/>
    </xf>
    <xf numFmtId="0" fontId="35" fillId="8" borderId="22" xfId="0" applyFont="1" applyFill="1" applyBorder="1" applyAlignment="1">
      <alignment horizontal="center" vertical="center" wrapText="1"/>
    </xf>
    <xf numFmtId="0" fontId="35" fillId="8" borderId="20" xfId="0" applyFont="1" applyFill="1" applyBorder="1" applyAlignment="1">
      <alignment horizontal="center" vertical="center" wrapText="1"/>
    </xf>
    <xf numFmtId="0" fontId="33" fillId="8" borderId="22" xfId="0" applyFont="1" applyFill="1" applyBorder="1" applyAlignment="1">
      <alignment horizontal="center" vertical="center" wrapText="1"/>
    </xf>
    <xf numFmtId="0" fontId="33" fillId="8" borderId="20" xfId="0" applyFont="1" applyFill="1" applyBorder="1" applyAlignment="1">
      <alignment horizontal="center" vertical="center" wrapText="1"/>
    </xf>
    <xf numFmtId="0" fontId="58" fillId="8" borderId="0" xfId="0" applyFont="1" applyFill="1" applyAlignment="1">
      <alignment horizontal="left" vertical="top" wrapText="1"/>
    </xf>
    <xf numFmtId="0" fontId="58" fillId="8" borderId="22" xfId="0" applyFont="1" applyFill="1" applyBorder="1" applyAlignment="1">
      <alignment horizontal="left" vertical="center" wrapText="1"/>
    </xf>
    <xf numFmtId="0" fontId="35" fillId="8" borderId="0" xfId="0" applyFont="1" applyFill="1" applyAlignment="1">
      <alignment horizontal="left"/>
    </xf>
    <xf numFmtId="0" fontId="35" fillId="8" borderId="0" xfId="0" applyFont="1" applyFill="1" applyAlignment="1">
      <alignment horizontal="left" vertical="center" wrapText="1"/>
    </xf>
    <xf numFmtId="0" fontId="35" fillId="8" borderId="0" xfId="0" applyFont="1" applyFill="1" applyAlignment="1">
      <alignment horizontal="left" wrapText="1"/>
    </xf>
    <xf numFmtId="0" fontId="60" fillId="0" borderId="30" xfId="0" applyFont="1" applyBorder="1" applyAlignment="1">
      <alignment horizontal="center" vertical="center" wrapText="1" readingOrder="1"/>
    </xf>
    <xf numFmtId="0" fontId="42" fillId="0" borderId="27" xfId="0" applyFont="1" applyBorder="1" applyAlignment="1">
      <alignment horizontal="center" vertical="center" wrapText="1" readingOrder="1"/>
    </xf>
    <xf numFmtId="0" fontId="42" fillId="0" borderId="0" xfId="0" applyFont="1" applyAlignment="1">
      <alignment horizontal="center" vertical="center" wrapText="1" readingOrder="1"/>
    </xf>
    <xf numFmtId="0" fontId="42" fillId="0" borderId="30" xfId="0" applyFont="1" applyBorder="1" applyAlignment="1">
      <alignment horizontal="center" vertical="center" wrapText="1" readingOrder="1"/>
    </xf>
    <xf numFmtId="0" fontId="58" fillId="8" borderId="0" xfId="0" applyFont="1" applyFill="1" applyAlignment="1">
      <alignment horizontal="left" wrapText="1"/>
    </xf>
    <xf numFmtId="0" fontId="62" fillId="0" borderId="0" xfId="0" applyFont="1" applyAlignment="1">
      <alignment horizontal="justify" vertical="center" wrapText="1" readingOrder="1"/>
    </xf>
    <xf numFmtId="0" fontId="62" fillId="0" borderId="27" xfId="0" applyFont="1" applyBorder="1" applyAlignment="1">
      <alignment horizontal="justify" vertical="center" wrapText="1" readingOrder="1"/>
    </xf>
    <xf numFmtId="0" fontId="4" fillId="2" borderId="20" xfId="1" applyBorder="1" applyAlignment="1">
      <alignment horizontal="center" vertical="center" wrapText="1"/>
    </xf>
    <xf numFmtId="0" fontId="21" fillId="2" borderId="0" xfId="1" applyNumberFormat="1" applyFont="1" applyBorder="1" applyAlignment="1" applyProtection="1">
      <alignment horizontal="center" vertical="center" wrapText="1"/>
    </xf>
    <xf numFmtId="9" fontId="21" fillId="2" borderId="20" xfId="1" applyNumberFormat="1" applyFont="1" applyBorder="1" applyAlignment="1">
      <alignment horizontal="center" vertical="center"/>
    </xf>
    <xf numFmtId="0" fontId="22" fillId="3" borderId="0" xfId="2" applyNumberFormat="1" applyFont="1" applyBorder="1" applyAlignment="1" applyProtection="1">
      <alignment horizontal="center" vertical="center" wrapText="1"/>
    </xf>
    <xf numFmtId="0" fontId="22" fillId="3" borderId="20" xfId="2" quotePrefix="1" applyFont="1" applyBorder="1" applyAlignment="1">
      <alignment horizontal="center" vertical="center"/>
    </xf>
    <xf numFmtId="49" fontId="26" fillId="8" borderId="0" xfId="4" applyNumberFormat="1" applyFont="1" applyFill="1" applyAlignment="1">
      <alignment horizontal="center" vertical="center"/>
    </xf>
    <xf numFmtId="0" fontId="16" fillId="8" borderId="20" xfId="0" applyFont="1" applyFill="1" applyBorder="1" applyAlignment="1">
      <alignment horizontal="center"/>
    </xf>
    <xf numFmtId="0" fontId="16" fillId="8" borderId="22" xfId="0" applyFont="1" applyFill="1" applyBorder="1" applyAlignment="1">
      <alignment horizontal="center"/>
    </xf>
    <xf numFmtId="0" fontId="16" fillId="8" borderId="22" xfId="0" applyFont="1" applyFill="1" applyBorder="1" applyAlignment="1">
      <alignment horizontal="center" vertical="center"/>
    </xf>
    <xf numFmtId="0" fontId="16" fillId="8" borderId="0" xfId="0" applyFont="1" applyFill="1" applyAlignment="1">
      <alignment horizontal="center" vertical="center"/>
    </xf>
    <xf numFmtId="0" fontId="17" fillId="8" borderId="22" xfId="0" applyFont="1" applyFill="1" applyBorder="1" applyAlignment="1">
      <alignment horizontal="center" vertical="center" wrapText="1"/>
    </xf>
    <xf numFmtId="0" fontId="17" fillId="8" borderId="0" xfId="0" applyFont="1" applyFill="1" applyAlignment="1">
      <alignment horizontal="center" vertical="center" wrapText="1"/>
    </xf>
    <xf numFmtId="0" fontId="0" fillId="0" borderId="22" xfId="0" applyBorder="1" applyAlignment="1">
      <alignment horizontal="center" vertical="center"/>
    </xf>
    <xf numFmtId="0" fontId="0" fillId="0" borderId="0" xfId="0" applyAlignment="1">
      <alignment horizontal="center" vertical="center"/>
    </xf>
    <xf numFmtId="0" fontId="16" fillId="8" borderId="22" xfId="0" applyFont="1" applyFill="1" applyBorder="1" applyAlignment="1">
      <alignment horizontal="center" vertical="center" wrapText="1"/>
    </xf>
    <xf numFmtId="0" fontId="16" fillId="8" borderId="0" xfId="0" applyFont="1" applyFill="1" applyAlignment="1">
      <alignment horizontal="center" vertical="center" wrapText="1"/>
    </xf>
    <xf numFmtId="0" fontId="23" fillId="4" borderId="0" xfId="3" applyNumberFormat="1" applyFont="1" applyBorder="1" applyAlignment="1" applyProtection="1">
      <alignment horizontal="center" vertical="center" wrapText="1"/>
    </xf>
    <xf numFmtId="0" fontId="23" fillId="4" borderId="20" xfId="3" quotePrefix="1" applyFont="1" applyBorder="1" applyAlignment="1">
      <alignment horizontal="center" vertical="center"/>
    </xf>
    <xf numFmtId="10" fontId="22" fillId="3" borderId="20" xfId="2" applyNumberFormat="1" applyFont="1" applyBorder="1" applyAlignment="1">
      <alignment horizontal="center" vertical="center"/>
    </xf>
    <xf numFmtId="0" fontId="21" fillId="2" borderId="20" xfId="1" applyFont="1" applyBorder="1" applyAlignment="1">
      <alignment horizontal="center" vertical="center"/>
    </xf>
    <xf numFmtId="0" fontId="4" fillId="2" borderId="0" xfId="1" applyBorder="1" applyAlignment="1">
      <alignment horizontal="center" vertical="center" wrapText="1"/>
    </xf>
    <xf numFmtId="0" fontId="28" fillId="8" borderId="23" xfId="0" applyFont="1" applyFill="1" applyBorder="1" applyAlignment="1">
      <alignment horizontal="center" vertical="center"/>
    </xf>
    <xf numFmtId="0" fontId="28" fillId="0" borderId="0" xfId="0" applyFont="1" applyAlignment="1">
      <alignment horizontal="center"/>
    </xf>
    <xf numFmtId="0" fontId="29" fillId="8" borderId="20" xfId="0" applyFont="1" applyFill="1" applyBorder="1" applyAlignment="1">
      <alignment horizontal="center" vertical="center" wrapText="1"/>
    </xf>
    <xf numFmtId="0" fontId="33" fillId="0" borderId="0" xfId="0" applyFont="1" applyAlignment="1">
      <alignment horizontal="center"/>
    </xf>
    <xf numFmtId="0" fontId="5" fillId="3" borderId="22" xfId="2" applyBorder="1" applyAlignment="1">
      <alignment horizontal="center" vertical="center"/>
    </xf>
    <xf numFmtId="0" fontId="5" fillId="3" borderId="20" xfId="2" applyBorder="1" applyAlignment="1">
      <alignment horizontal="center" vertical="center"/>
    </xf>
    <xf numFmtId="0" fontId="5" fillId="3" borderId="0" xfId="2" applyAlignment="1">
      <alignment horizontal="left" vertical="center" wrapText="1"/>
    </xf>
    <xf numFmtId="0" fontId="28" fillId="8" borderId="0" xfId="0" applyFont="1" applyFill="1" applyAlignment="1">
      <alignment horizontal="center" vertical="center"/>
    </xf>
    <xf numFmtId="0" fontId="28" fillId="8" borderId="0" xfId="0" applyFont="1" applyFill="1" applyAlignment="1">
      <alignment horizontal="center" vertical="center" wrapText="1"/>
    </xf>
    <xf numFmtId="0" fontId="28" fillId="8" borderId="20" xfId="0" applyFont="1" applyFill="1" applyBorder="1" applyAlignment="1">
      <alignment horizontal="center" vertical="center" wrapText="1"/>
    </xf>
    <xf numFmtId="0" fontId="28" fillId="8" borderId="20" xfId="0" applyFont="1" applyFill="1" applyBorder="1" applyAlignment="1">
      <alignment horizontal="center" vertical="center"/>
    </xf>
    <xf numFmtId="0" fontId="5" fillId="3" borderId="22" xfId="2" applyBorder="1" applyAlignment="1">
      <alignment horizontal="left" vertical="center" wrapText="1"/>
    </xf>
    <xf numFmtId="49" fontId="30" fillId="8" borderId="23" xfId="4" applyNumberFormat="1" applyFont="1" applyFill="1" applyBorder="1" applyAlignment="1">
      <alignment horizontal="center"/>
    </xf>
    <xf numFmtId="0" fontId="5" fillId="3" borderId="23" xfId="2" applyBorder="1" applyAlignment="1">
      <alignment horizontal="center" vertical="center"/>
    </xf>
    <xf numFmtId="0" fontId="28" fillId="8" borderId="0" xfId="0" applyFont="1" applyFill="1" applyAlignment="1">
      <alignment horizontal="left"/>
    </xf>
    <xf numFmtId="49" fontId="30" fillId="8" borderId="0" xfId="4" applyNumberFormat="1" applyFont="1" applyFill="1" applyAlignment="1">
      <alignment horizontal="center"/>
    </xf>
    <xf numFmtId="49" fontId="30" fillId="8" borderId="20" xfId="4" applyNumberFormat="1" applyFont="1" applyFill="1" applyBorder="1" applyAlignment="1">
      <alignment horizontal="center"/>
    </xf>
    <xf numFmtId="0" fontId="28" fillId="8" borderId="22" xfId="0" applyFont="1" applyFill="1" applyBorder="1" applyAlignment="1">
      <alignment horizontal="center" vertical="center" wrapText="1"/>
    </xf>
    <xf numFmtId="0" fontId="28" fillId="8" borderId="23" xfId="0" applyFont="1" applyFill="1" applyBorder="1" applyAlignment="1">
      <alignment horizontal="center" vertical="center" wrapText="1"/>
    </xf>
    <xf numFmtId="0" fontId="28" fillId="8" borderId="22" xfId="0" applyFont="1" applyFill="1" applyBorder="1" applyAlignment="1">
      <alignment horizontal="center" vertical="center"/>
    </xf>
    <xf numFmtId="0" fontId="16" fillId="8" borderId="0" xfId="0" applyFont="1" applyFill="1" applyAlignment="1">
      <alignment horizontal="center"/>
    </xf>
    <xf numFmtId="0" fontId="16" fillId="8" borderId="0" xfId="0" applyFont="1" applyFill="1" applyAlignment="1">
      <alignment horizontal="left"/>
    </xf>
    <xf numFmtId="0" fontId="16" fillId="7" borderId="0" xfId="0" applyFont="1" applyFill="1" applyAlignment="1">
      <alignment horizontal="left" vertical="top" wrapText="1"/>
    </xf>
    <xf numFmtId="0" fontId="16" fillId="0" borderId="22" xfId="0" applyFont="1" applyBorder="1" applyAlignment="1">
      <alignment horizontal="left"/>
    </xf>
    <xf numFmtId="0" fontId="5" fillId="3" borderId="22" xfId="2" applyBorder="1" applyAlignment="1">
      <alignment horizontal="left" vertical="top" wrapText="1"/>
    </xf>
    <xf numFmtId="0" fontId="5" fillId="3" borderId="0" xfId="2" applyAlignment="1">
      <alignment horizontal="left"/>
    </xf>
    <xf numFmtId="0" fontId="24" fillId="5" borderId="20" xfId="0" applyFont="1" applyFill="1" applyBorder="1" applyAlignment="1">
      <alignment horizontal="center"/>
    </xf>
    <xf numFmtId="0" fontId="16" fillId="5" borderId="20" xfId="0" applyFont="1" applyFill="1" applyBorder="1" applyAlignment="1">
      <alignment horizontal="center"/>
    </xf>
    <xf numFmtId="0" fontId="6" fillId="8" borderId="20" xfId="0" applyFont="1" applyFill="1" applyBorder="1" applyAlignment="1">
      <alignment horizontal="center"/>
    </xf>
    <xf numFmtId="0" fontId="0" fillId="8" borderId="20" xfId="0" applyFill="1" applyBorder="1" applyAlignment="1">
      <alignment horizontal="center"/>
    </xf>
    <xf numFmtId="0" fontId="0" fillId="8" borderId="22" xfId="0" applyFill="1" applyBorder="1" applyAlignment="1">
      <alignment horizontal="center"/>
    </xf>
    <xf numFmtId="1" fontId="56" fillId="8" borderId="0" xfId="0" applyNumberFormat="1" applyFont="1" applyFill="1" applyAlignment="1">
      <alignment horizontal="center" vertical="center"/>
    </xf>
    <xf numFmtId="1" fontId="25" fillId="8" borderId="0" xfId="0" applyNumberFormat="1" applyFont="1" applyFill="1" applyAlignment="1">
      <alignment horizontal="center" vertical="center"/>
    </xf>
    <xf numFmtId="1" fontId="29" fillId="8" borderId="0" xfId="0" applyNumberFormat="1" applyFont="1" applyFill="1" applyAlignment="1">
      <alignment horizontal="center" vertical="center"/>
    </xf>
    <xf numFmtId="1" fontId="6" fillId="8" borderId="9" xfId="0" applyNumberFormat="1" applyFont="1" applyFill="1" applyBorder="1" applyAlignment="1">
      <alignment horizontal="center" vertical="center"/>
    </xf>
    <xf numFmtId="0" fontId="6" fillId="8" borderId="9" xfId="0" applyFont="1" applyFill="1" applyBorder="1" applyAlignment="1">
      <alignment horizontal="center" vertical="center"/>
    </xf>
    <xf numFmtId="0" fontId="6" fillId="0" borderId="37" xfId="0" applyFont="1" applyBorder="1" applyAlignment="1">
      <alignment horizontal="center" vertical="center"/>
    </xf>
    <xf numFmtId="0" fontId="25" fillId="0" borderId="38" xfId="0" applyFont="1" applyBorder="1"/>
    <xf numFmtId="0" fontId="71" fillId="0" borderId="0" xfId="0" applyFont="1" applyBorder="1"/>
    <xf numFmtId="0" fontId="76" fillId="0" borderId="0" xfId="0" applyFont="1" applyBorder="1"/>
    <xf numFmtId="0" fontId="71" fillId="8" borderId="0" xfId="0" applyFont="1" applyFill="1" applyBorder="1"/>
    <xf numFmtId="0" fontId="66" fillId="8" borderId="0" xfId="0" applyFont="1" applyFill="1" applyBorder="1" applyAlignment="1">
      <alignment horizontal="center" vertical="center"/>
    </xf>
    <xf numFmtId="0" fontId="66" fillId="0" borderId="39" xfId="0" applyFont="1" applyBorder="1" applyAlignment="1">
      <alignment horizontal="center" vertical="center"/>
    </xf>
    <xf numFmtId="0" fontId="66" fillId="8" borderId="0" xfId="0" applyFont="1" applyFill="1" applyBorder="1" applyAlignment="1">
      <alignment vertical="center"/>
    </xf>
    <xf numFmtId="0" fontId="0" fillId="0" borderId="0" xfId="0" applyBorder="1"/>
    <xf numFmtId="0" fontId="0" fillId="0" borderId="39" xfId="0" applyBorder="1"/>
    <xf numFmtId="0" fontId="6" fillId="8" borderId="0" xfId="0" applyFont="1" applyFill="1" applyBorder="1" applyAlignment="1">
      <alignment horizontal="center" vertical="center"/>
    </xf>
    <xf numFmtId="0" fontId="0" fillId="8" borderId="0" xfId="0" applyFill="1" applyBorder="1"/>
    <xf numFmtId="0" fontId="25" fillId="0" borderId="40" xfId="0" applyFont="1" applyBorder="1"/>
    <xf numFmtId="1" fontId="83" fillId="8" borderId="31" xfId="0" applyNumberFormat="1" applyFont="1" applyFill="1" applyBorder="1" applyAlignment="1">
      <alignment horizontal="center" vertical="center"/>
    </xf>
    <xf numFmtId="1" fontId="83" fillId="8" borderId="8" xfId="0" applyNumberFormat="1" applyFont="1" applyFill="1" applyBorder="1" applyAlignment="1">
      <alignment horizontal="center" vertical="center"/>
    </xf>
    <xf numFmtId="0" fontId="6" fillId="8" borderId="23" xfId="0" applyFont="1" applyFill="1" applyBorder="1" applyAlignment="1">
      <alignment horizontal="center" vertical="center"/>
    </xf>
    <xf numFmtId="0" fontId="6" fillId="0" borderId="43" xfId="0" applyFont="1" applyBorder="1" applyAlignment="1">
      <alignment horizontal="center" vertical="center"/>
    </xf>
    <xf numFmtId="1" fontId="6" fillId="8" borderId="23" xfId="0" applyNumberFormat="1" applyFont="1" applyFill="1" applyBorder="1" applyAlignment="1">
      <alignment horizontal="center" vertical="center"/>
    </xf>
    <xf numFmtId="1" fontId="83" fillId="8" borderId="36" xfId="0" applyNumberFormat="1" applyFont="1" applyFill="1" applyBorder="1" applyAlignment="1">
      <alignment horizontal="center" vertical="center"/>
    </xf>
    <xf numFmtId="1" fontId="56" fillId="8" borderId="44" xfId="0" applyNumberFormat="1" applyFont="1" applyFill="1" applyBorder="1" applyAlignment="1">
      <alignment horizontal="center" vertical="center"/>
    </xf>
    <xf numFmtId="1" fontId="6" fillId="8" borderId="45" xfId="0" applyNumberFormat="1" applyFont="1" applyFill="1" applyBorder="1" applyAlignment="1">
      <alignment horizontal="center" vertical="center"/>
    </xf>
    <xf numFmtId="0" fontId="6" fillId="0" borderId="17" xfId="0" applyFont="1" applyBorder="1" applyAlignment="1">
      <alignment horizontal="center" vertical="center"/>
    </xf>
    <xf numFmtId="0" fontId="42" fillId="11" borderId="20" xfId="0" applyFont="1" applyFill="1" applyBorder="1" applyAlignment="1">
      <alignment vertical="center"/>
    </xf>
    <xf numFmtId="0" fontId="42" fillId="11" borderId="42" xfId="0" applyFont="1" applyFill="1" applyBorder="1" applyAlignment="1">
      <alignment horizontal="center" vertical="center"/>
    </xf>
    <xf numFmtId="0" fontId="0" fillId="0" borderId="0" xfId="0" applyBorder="1" applyAlignment="1">
      <alignment horizontal="center" vertical="center"/>
    </xf>
    <xf numFmtId="0" fontId="71" fillId="0" borderId="0" xfId="0" applyFont="1" applyBorder="1" applyAlignment="1">
      <alignment horizontal="center" vertical="center"/>
    </xf>
    <xf numFmtId="0" fontId="42" fillId="0" borderId="0" xfId="0" applyFont="1" applyBorder="1" applyAlignment="1">
      <alignment horizontal="center" vertical="center"/>
    </xf>
    <xf numFmtId="0" fontId="6" fillId="0" borderId="0" xfId="0" applyFont="1" applyBorder="1" applyAlignment="1">
      <alignment horizontal="center" vertical="center"/>
    </xf>
    <xf numFmtId="0" fontId="83" fillId="0" borderId="7" xfId="0" applyFont="1" applyBorder="1" applyAlignment="1">
      <alignment horizontal="center" vertical="center"/>
    </xf>
    <xf numFmtId="0" fontId="83" fillId="0" borderId="31" xfId="0" applyFont="1" applyBorder="1" applyAlignment="1">
      <alignment horizontal="center" vertical="center"/>
    </xf>
    <xf numFmtId="0" fontId="83" fillId="0" borderId="8" xfId="0" applyFont="1" applyBorder="1" applyAlignment="1">
      <alignment horizontal="center" vertical="center"/>
    </xf>
  </cellXfs>
  <cellStyles count="9">
    <cellStyle name="Bad" xfId="2" builtinId="27"/>
    <cellStyle name="Good" xfId="1" builtinId="26"/>
    <cellStyle name="Neutral" xfId="3" builtinId="28"/>
    <cellStyle name="Normal" xfId="0" builtinId="0"/>
    <cellStyle name="Normal 2" xfId="4" xr:uid="{00000000-0005-0000-0000-000004000000}"/>
    <cellStyle name="Normal 3" xfId="6" xr:uid="{04CA1664-386C-4026-A315-C40F44F4EE0D}"/>
    <cellStyle name="Normal 4" xfId="7" xr:uid="{4A05A101-DD40-4317-8681-CDDB874569B6}"/>
    <cellStyle name="Percent" xfId="5" builtinId="5"/>
    <cellStyle name="Percent 2" xfId="8" xr:uid="{1B910DE6-3A71-40AF-A691-66CE0A5CD7AB}"/>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AB2D6"/>
      <color rgb="FF6A3D9A"/>
      <color rgb="FFFDBF6F"/>
      <color rgb="FFE31A1C"/>
      <color rgb="FFFB9A99"/>
      <color rgb="FF33A02C"/>
      <color rgb="FFFF7F00"/>
      <color rgb="FFB2DF8A"/>
      <color rgb="FFFFFF99"/>
      <color rgb="FFFFBE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l-GR" sz="2000" b="1">
                <a:latin typeface="Times New Roman" panose="02020603050405020304" pitchFamily="18" charset="0"/>
                <a:cs typeface="Times New Roman" panose="02020603050405020304" pitchFamily="18" charset="0"/>
              </a:rPr>
              <a:t>κ-</a:t>
            </a:r>
            <a:r>
              <a:rPr lang="en-US" sz="2000" b="1">
                <a:latin typeface="Times New Roman" panose="02020603050405020304" pitchFamily="18" charset="0"/>
                <a:cs typeface="Times New Roman" panose="02020603050405020304" pitchFamily="18" charset="0"/>
              </a:rPr>
              <a:t>casein</a:t>
            </a:r>
            <a:r>
              <a:rPr lang="en-US" sz="2000" b="1" baseline="30000">
                <a:solidFill>
                  <a:schemeClr val="bg1"/>
                </a:solidFill>
                <a:latin typeface="Times New Roman" panose="02020603050405020304" pitchFamily="18" charset="0"/>
                <a:cs typeface="Times New Roman" panose="02020603050405020304" pitchFamily="18" charset="0"/>
              </a:rPr>
              <a:t>4</a:t>
            </a:r>
          </a:p>
        </c:rich>
      </c:tx>
      <c:layout>
        <c:manualLayout>
          <c:xMode val="edge"/>
          <c:yMode val="edge"/>
          <c:x val="7.1236474737864638E-2"/>
          <c:y val="3.380248116326551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6.5768086579657839E-2"/>
          <c:y val="4.9379106274136116E-2"/>
          <c:w val="0.90202029475230405"/>
          <c:h val="0.87295158805764439"/>
        </c:manualLayout>
      </c:layout>
      <c:scatterChart>
        <c:scatterStyle val="lineMarker"/>
        <c:varyColors val="0"/>
        <c:ser>
          <c:idx val="0"/>
          <c:order val="0"/>
          <c:tx>
            <c:v>κ−CN (107−123)</c:v>
          </c:tx>
          <c:spPr>
            <a:ln w="28575" cap="rnd">
              <a:solidFill>
                <a:sysClr val="windowText" lastClr="000000"/>
              </a:solidFill>
              <a:round/>
            </a:ln>
            <a:effectLst/>
          </c:spPr>
          <c:marker>
            <c:symbol val="none"/>
          </c:marker>
          <c:xVal>
            <c:numRef>
              <c:f>'Heatmap Lit Review plus 12 bpc'!$A$108:$A$124</c:f>
              <c:numCache>
                <c:formatCode>0</c:formatCode>
                <c:ptCount val="17"/>
                <c:pt idx="0">
                  <c:v>106</c:v>
                </c:pt>
                <c:pt idx="1">
                  <c:v>107</c:v>
                </c:pt>
                <c:pt idx="2">
                  <c:v>108</c:v>
                </c:pt>
                <c:pt idx="3">
                  <c:v>109</c:v>
                </c:pt>
                <c:pt idx="4">
                  <c:v>110</c:v>
                </c:pt>
                <c:pt idx="5">
                  <c:v>111</c:v>
                </c:pt>
                <c:pt idx="6">
                  <c:v>112</c:v>
                </c:pt>
                <c:pt idx="7">
                  <c:v>113</c:v>
                </c:pt>
                <c:pt idx="8">
                  <c:v>114</c:v>
                </c:pt>
                <c:pt idx="9">
                  <c:v>115</c:v>
                </c:pt>
                <c:pt idx="10">
                  <c:v>116</c:v>
                </c:pt>
                <c:pt idx="11">
                  <c:v>117</c:v>
                </c:pt>
                <c:pt idx="12">
                  <c:v>118</c:v>
                </c:pt>
                <c:pt idx="13">
                  <c:v>119</c:v>
                </c:pt>
                <c:pt idx="14">
                  <c:v>120</c:v>
                </c:pt>
                <c:pt idx="15">
                  <c:v>121</c:v>
                </c:pt>
                <c:pt idx="16">
                  <c:v>122</c:v>
                </c:pt>
              </c:numCache>
            </c:numRef>
          </c:xVal>
          <c:yVal>
            <c:numRef>
              <c:f>'Heatmap Lit Review plus 12 bpc'!$B$108:$B$124</c:f>
              <c:numCache>
                <c:formatCode>General</c:formatCode>
                <c:ptCount val="17"/>
                <c:pt idx="1">
                  <c:v>280</c:v>
                </c:pt>
                <c:pt idx="2">
                  <c:v>280</c:v>
                </c:pt>
                <c:pt idx="3">
                  <c:v>280</c:v>
                </c:pt>
                <c:pt idx="4">
                  <c:v>280</c:v>
                </c:pt>
                <c:pt idx="5">
                  <c:v>280</c:v>
                </c:pt>
                <c:pt idx="6">
                  <c:v>280</c:v>
                </c:pt>
                <c:pt idx="7">
                  <c:v>280</c:v>
                </c:pt>
                <c:pt idx="8">
                  <c:v>280</c:v>
                </c:pt>
                <c:pt idx="9">
                  <c:v>280</c:v>
                </c:pt>
                <c:pt idx="10">
                  <c:v>280</c:v>
                </c:pt>
                <c:pt idx="11">
                  <c:v>280</c:v>
                </c:pt>
                <c:pt idx="12">
                  <c:v>280</c:v>
                </c:pt>
                <c:pt idx="13">
                  <c:v>280</c:v>
                </c:pt>
                <c:pt idx="14">
                  <c:v>280</c:v>
                </c:pt>
                <c:pt idx="15">
                  <c:v>280</c:v>
                </c:pt>
                <c:pt idx="16">
                  <c:v>280</c:v>
                </c:pt>
              </c:numCache>
            </c:numRef>
          </c:yVal>
          <c:smooth val="0"/>
          <c:extLst>
            <c:ext xmlns:c16="http://schemas.microsoft.com/office/drawing/2014/chart" uri="{C3380CC4-5D6E-409C-BE32-E72D297353CC}">
              <c16:uniqueId val="{00000000-488C-4476-B3BC-3D2613A31035}"/>
            </c:ext>
          </c:extLst>
        </c:ser>
        <c:ser>
          <c:idx val="1"/>
          <c:order val="1"/>
          <c:tx>
            <c:v>κ−CN (107−131)</c:v>
          </c:tx>
          <c:spPr>
            <a:ln w="28575" cap="rnd">
              <a:solidFill>
                <a:sysClr val="windowText" lastClr="000000"/>
              </a:solidFill>
              <a:round/>
            </a:ln>
            <a:effectLst/>
          </c:spPr>
          <c:marker>
            <c:symbol val="none"/>
          </c:marker>
          <c:xVal>
            <c:numRef>
              <c:f>'Heatmap Lit Review plus 12 bpc'!$A$109:$A$133</c:f>
              <c:numCache>
                <c:formatCode>0</c:formatCode>
                <c:ptCount val="25"/>
                <c:pt idx="0">
                  <c:v>107</c:v>
                </c:pt>
                <c:pt idx="1">
                  <c:v>108</c:v>
                </c:pt>
                <c:pt idx="2">
                  <c:v>109</c:v>
                </c:pt>
                <c:pt idx="3">
                  <c:v>110</c:v>
                </c:pt>
                <c:pt idx="4">
                  <c:v>111</c:v>
                </c:pt>
                <c:pt idx="5">
                  <c:v>112</c:v>
                </c:pt>
                <c:pt idx="6">
                  <c:v>113</c:v>
                </c:pt>
                <c:pt idx="7">
                  <c:v>114</c:v>
                </c:pt>
                <c:pt idx="8">
                  <c:v>115</c:v>
                </c:pt>
                <c:pt idx="9">
                  <c:v>116</c:v>
                </c:pt>
                <c:pt idx="10">
                  <c:v>117</c:v>
                </c:pt>
                <c:pt idx="11">
                  <c:v>118</c:v>
                </c:pt>
                <c:pt idx="12">
                  <c:v>119</c:v>
                </c:pt>
                <c:pt idx="13">
                  <c:v>120</c:v>
                </c:pt>
                <c:pt idx="14">
                  <c:v>121</c:v>
                </c:pt>
                <c:pt idx="15">
                  <c:v>122</c:v>
                </c:pt>
                <c:pt idx="16">
                  <c:v>123</c:v>
                </c:pt>
                <c:pt idx="17">
                  <c:v>124</c:v>
                </c:pt>
                <c:pt idx="18">
                  <c:v>125</c:v>
                </c:pt>
                <c:pt idx="19">
                  <c:v>126</c:v>
                </c:pt>
                <c:pt idx="20">
                  <c:v>127</c:v>
                </c:pt>
                <c:pt idx="21">
                  <c:v>128</c:v>
                </c:pt>
                <c:pt idx="22">
                  <c:v>129</c:v>
                </c:pt>
                <c:pt idx="23">
                  <c:v>130</c:v>
                </c:pt>
                <c:pt idx="24">
                  <c:v>131</c:v>
                </c:pt>
              </c:numCache>
            </c:numRef>
          </c:xVal>
          <c:yVal>
            <c:numRef>
              <c:f>'Heatmap Lit Review plus 12 bpc'!$C$109:$C$133</c:f>
              <c:numCache>
                <c:formatCode>General</c:formatCode>
                <c:ptCount val="25"/>
                <c:pt idx="0">
                  <c:v>290</c:v>
                </c:pt>
                <c:pt idx="1">
                  <c:v>290</c:v>
                </c:pt>
                <c:pt idx="2">
                  <c:v>290</c:v>
                </c:pt>
                <c:pt idx="3">
                  <c:v>290</c:v>
                </c:pt>
                <c:pt idx="4">
                  <c:v>290</c:v>
                </c:pt>
                <c:pt idx="5">
                  <c:v>290</c:v>
                </c:pt>
                <c:pt idx="6">
                  <c:v>290</c:v>
                </c:pt>
                <c:pt idx="7">
                  <c:v>290</c:v>
                </c:pt>
                <c:pt idx="8">
                  <c:v>290</c:v>
                </c:pt>
                <c:pt idx="9">
                  <c:v>290</c:v>
                </c:pt>
                <c:pt idx="10">
                  <c:v>290</c:v>
                </c:pt>
                <c:pt idx="11">
                  <c:v>290</c:v>
                </c:pt>
                <c:pt idx="12">
                  <c:v>290</c:v>
                </c:pt>
                <c:pt idx="13">
                  <c:v>290</c:v>
                </c:pt>
                <c:pt idx="14">
                  <c:v>290</c:v>
                </c:pt>
                <c:pt idx="15">
                  <c:v>290</c:v>
                </c:pt>
                <c:pt idx="16">
                  <c:v>290</c:v>
                </c:pt>
                <c:pt idx="17">
                  <c:v>290</c:v>
                </c:pt>
                <c:pt idx="18">
                  <c:v>290</c:v>
                </c:pt>
                <c:pt idx="19">
                  <c:v>290</c:v>
                </c:pt>
                <c:pt idx="20">
                  <c:v>290</c:v>
                </c:pt>
                <c:pt idx="21">
                  <c:v>290</c:v>
                </c:pt>
                <c:pt idx="22">
                  <c:v>290</c:v>
                </c:pt>
                <c:pt idx="23">
                  <c:v>290</c:v>
                </c:pt>
                <c:pt idx="24">
                  <c:v>290</c:v>
                </c:pt>
              </c:numCache>
            </c:numRef>
          </c:yVal>
          <c:smooth val="0"/>
          <c:extLst>
            <c:ext xmlns:c16="http://schemas.microsoft.com/office/drawing/2014/chart" uri="{C3380CC4-5D6E-409C-BE32-E72D297353CC}">
              <c16:uniqueId val="{00000001-488C-4476-B3BC-3D2613A31035}"/>
            </c:ext>
          </c:extLst>
        </c:ser>
        <c:ser>
          <c:idx val="2"/>
          <c:order val="2"/>
          <c:tx>
            <c:v>κ−CN (43−50)</c:v>
          </c:tx>
          <c:spPr>
            <a:ln w="28575" cap="rnd">
              <a:solidFill>
                <a:sysClr val="windowText" lastClr="000000"/>
              </a:solidFill>
              <a:round/>
            </a:ln>
            <a:effectLst/>
          </c:spPr>
          <c:marker>
            <c:symbol val="none"/>
          </c:marker>
          <c:xVal>
            <c:numRef>
              <c:f>'Heatmap Lit Review plus 12 bpc'!$A$45:$A$52</c:f>
              <c:numCache>
                <c:formatCode>0</c:formatCode>
                <c:ptCount val="8"/>
                <c:pt idx="0">
                  <c:v>43</c:v>
                </c:pt>
                <c:pt idx="1">
                  <c:v>44</c:v>
                </c:pt>
                <c:pt idx="2">
                  <c:v>45</c:v>
                </c:pt>
                <c:pt idx="3">
                  <c:v>46</c:v>
                </c:pt>
                <c:pt idx="4">
                  <c:v>47</c:v>
                </c:pt>
                <c:pt idx="5">
                  <c:v>48</c:v>
                </c:pt>
                <c:pt idx="6">
                  <c:v>49</c:v>
                </c:pt>
                <c:pt idx="7">
                  <c:v>50</c:v>
                </c:pt>
              </c:numCache>
            </c:numRef>
          </c:xVal>
          <c:yVal>
            <c:numRef>
              <c:f>'Heatmap Lit Review plus 12 bpc'!$F$45:$F$52</c:f>
              <c:numCache>
                <c:formatCode>General</c:formatCode>
                <c:ptCount val="8"/>
                <c:pt idx="0">
                  <c:v>500</c:v>
                </c:pt>
                <c:pt idx="1">
                  <c:v>500</c:v>
                </c:pt>
                <c:pt idx="2">
                  <c:v>500</c:v>
                </c:pt>
                <c:pt idx="3">
                  <c:v>500</c:v>
                </c:pt>
                <c:pt idx="4">
                  <c:v>500</c:v>
                </c:pt>
                <c:pt idx="5">
                  <c:v>500</c:v>
                </c:pt>
                <c:pt idx="6">
                  <c:v>500</c:v>
                </c:pt>
                <c:pt idx="7">
                  <c:v>500</c:v>
                </c:pt>
              </c:numCache>
            </c:numRef>
          </c:yVal>
          <c:smooth val="0"/>
          <c:extLst>
            <c:ext xmlns:c16="http://schemas.microsoft.com/office/drawing/2014/chart" uri="{C3380CC4-5D6E-409C-BE32-E72D297353CC}">
              <c16:uniqueId val="{00000002-488C-4476-B3BC-3D2613A31035}"/>
            </c:ext>
          </c:extLst>
        </c:ser>
        <c:ser>
          <c:idx val="4"/>
          <c:order val="3"/>
          <c:tx>
            <c:v>κ−CN (22−28)</c:v>
          </c:tx>
          <c:spPr>
            <a:ln w="19050" cap="rnd">
              <a:solidFill>
                <a:schemeClr val="accent3">
                  <a:tint val="70000"/>
                </a:schemeClr>
              </a:solidFill>
              <a:round/>
            </a:ln>
            <a:effectLst/>
          </c:spPr>
          <c:marker>
            <c:symbol val="none"/>
          </c:marker>
          <c:xVal>
            <c:numRef>
              <c:f>'Heatmap Lit Review plus 12 bpc'!$A$24:$A$30</c:f>
            </c:numRef>
          </c:xVal>
          <c:yVal>
            <c:numRef>
              <c:f>'Heatmap Lit Review plus 12 bpc'!$H$24:$H$30</c:f>
            </c:numRef>
          </c:yVal>
          <c:smooth val="0"/>
          <c:extLst>
            <c:ext xmlns:c16="http://schemas.microsoft.com/office/drawing/2014/chart" uri="{C3380CC4-5D6E-409C-BE32-E72D297353CC}">
              <c16:uniqueId val="{00000003-488C-4476-B3BC-3D2613A31035}"/>
            </c:ext>
          </c:extLst>
        </c:ser>
        <c:ser>
          <c:idx val="5"/>
          <c:order val="4"/>
          <c:tx>
            <c:v>κ−CN (17−24)</c:v>
          </c:tx>
          <c:spPr>
            <a:ln w="19050" cap="rnd">
              <a:solidFill>
                <a:schemeClr val="accent3">
                  <a:tint val="50000"/>
                </a:schemeClr>
              </a:solidFill>
              <a:round/>
            </a:ln>
            <a:effectLst/>
          </c:spPr>
          <c:marker>
            <c:symbol val="none"/>
          </c:marker>
          <c:xVal>
            <c:numRef>
              <c:f>'Heatmap Lit Review plus 12 bpc'!$A$19:$A$26</c:f>
            </c:numRef>
          </c:xVal>
          <c:yVal>
            <c:numRef>
              <c:f>'Heatmap Lit Review plus 12 bpc'!$I$19:$I$26</c:f>
            </c:numRef>
          </c:yVal>
          <c:smooth val="0"/>
          <c:extLst>
            <c:ext xmlns:c16="http://schemas.microsoft.com/office/drawing/2014/chart" uri="{C3380CC4-5D6E-409C-BE32-E72D297353CC}">
              <c16:uniqueId val="{00000004-488C-4476-B3BC-3D2613A31035}"/>
            </c:ext>
          </c:extLst>
        </c:ser>
        <c:ser>
          <c:idx val="3"/>
          <c:order val="5"/>
          <c:tx>
            <c:v>κ−CN (96−106)</c:v>
          </c:tx>
          <c:spPr>
            <a:ln w="28575" cap="rnd">
              <a:solidFill>
                <a:sysClr val="windowText" lastClr="000000"/>
              </a:solidFill>
              <a:round/>
            </a:ln>
            <a:effectLst/>
          </c:spPr>
          <c:marker>
            <c:symbol val="none"/>
          </c:marker>
          <c:xVal>
            <c:numRef>
              <c:f>'Heatmap Lit Review plus 12 bpc'!$A$98:$A$108</c:f>
              <c:numCache>
                <c:formatCode>0</c:formatCode>
                <c:ptCount val="11"/>
                <c:pt idx="0">
                  <c:v>96</c:v>
                </c:pt>
                <c:pt idx="1">
                  <c:v>97</c:v>
                </c:pt>
                <c:pt idx="2">
                  <c:v>98</c:v>
                </c:pt>
                <c:pt idx="3">
                  <c:v>99</c:v>
                </c:pt>
                <c:pt idx="4">
                  <c:v>100</c:v>
                </c:pt>
                <c:pt idx="5">
                  <c:v>101</c:v>
                </c:pt>
                <c:pt idx="6">
                  <c:v>102</c:v>
                </c:pt>
                <c:pt idx="7">
                  <c:v>103</c:v>
                </c:pt>
                <c:pt idx="8">
                  <c:v>104</c:v>
                </c:pt>
                <c:pt idx="9">
                  <c:v>105</c:v>
                </c:pt>
                <c:pt idx="10">
                  <c:v>106</c:v>
                </c:pt>
              </c:numCache>
            </c:numRef>
          </c:xVal>
          <c:yVal>
            <c:numRef>
              <c:f>'Heatmap Lit Review plus 12 bpc'!$D$98:$D$108</c:f>
              <c:numCache>
                <c:formatCode>General</c:formatCode>
                <c:ptCount val="11"/>
                <c:pt idx="0">
                  <c:v>30</c:v>
                </c:pt>
                <c:pt idx="1">
                  <c:v>30</c:v>
                </c:pt>
                <c:pt idx="2">
                  <c:v>30</c:v>
                </c:pt>
                <c:pt idx="3">
                  <c:v>30</c:v>
                </c:pt>
                <c:pt idx="4">
                  <c:v>30</c:v>
                </c:pt>
                <c:pt idx="5">
                  <c:v>30</c:v>
                </c:pt>
                <c:pt idx="6">
                  <c:v>30</c:v>
                </c:pt>
                <c:pt idx="7">
                  <c:v>30</c:v>
                </c:pt>
                <c:pt idx="8">
                  <c:v>30</c:v>
                </c:pt>
                <c:pt idx="9">
                  <c:v>30</c:v>
                </c:pt>
                <c:pt idx="10">
                  <c:v>30</c:v>
                </c:pt>
              </c:numCache>
            </c:numRef>
          </c:yVal>
          <c:smooth val="0"/>
          <c:extLst>
            <c:ext xmlns:c16="http://schemas.microsoft.com/office/drawing/2014/chart" uri="{C3380CC4-5D6E-409C-BE32-E72D297353CC}">
              <c16:uniqueId val="{00000005-488C-4476-B3BC-3D2613A31035}"/>
            </c:ext>
          </c:extLst>
        </c:ser>
        <c:dLbls>
          <c:showLegendKey val="0"/>
          <c:showVal val="0"/>
          <c:showCatName val="0"/>
          <c:showSerName val="0"/>
          <c:showPercent val="0"/>
          <c:showBubbleSize val="0"/>
        </c:dLbls>
        <c:axId val="1668850063"/>
        <c:axId val="1668852559"/>
      </c:scatterChart>
      <c:valAx>
        <c:axId val="1668850063"/>
        <c:scaling>
          <c:orientation val="minMax"/>
          <c:max val="170"/>
          <c:min val="0"/>
        </c:scaling>
        <c:delete val="0"/>
        <c:axPos val="b"/>
        <c:majorGridlines>
          <c:spPr>
            <a:ln w="9525" cap="flat" cmpd="sng" algn="ctr">
              <a:solidFill>
                <a:schemeClr val="bg1">
                  <a:lumMod val="7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Casein sequence</a:t>
                </a:r>
                <a:endParaRPr lang="en-US" sz="1800" baseline="30000">
                  <a:latin typeface="Times New Roman" panose="02020603050405020304" pitchFamily="18" charset="0"/>
                  <a:cs typeface="Times New Roman" panose="02020603050405020304" pitchFamily="18" charset="0"/>
                </a:endParaRPr>
              </a:p>
            </c:rich>
          </c:tx>
          <c:layout>
            <c:manualLayout>
              <c:xMode val="edge"/>
              <c:yMode val="edge"/>
              <c:x val="0.49167240332888729"/>
              <c:y val="0.8144241827322812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out"/>
        <c:minorTickMark val="none"/>
        <c:tickLblPos val="low"/>
        <c:spPr>
          <a:noFill/>
          <a:ln w="9525" cap="rnd" cmpd="sng" algn="ctr">
            <a:solidFill>
              <a:schemeClr val="tx1">
                <a:lumMod val="25000"/>
                <a:lumOff val="75000"/>
              </a:schemeClr>
            </a:solidFill>
            <a:round/>
            <a:headEnd type="none"/>
          </a:ln>
          <a:effectLst/>
        </c:spPr>
        <c:txPr>
          <a:bodyPr rot="0" spcFirstLastPara="1" vertOverflow="ellipsis"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2559"/>
        <c:crosses val="autoZero"/>
        <c:crossBetween val="midCat"/>
        <c:majorUnit val="20"/>
        <c:minorUnit val="1"/>
      </c:valAx>
      <c:valAx>
        <c:axId val="1668852559"/>
        <c:scaling>
          <c:orientation val="minMax"/>
          <c:max val="1200"/>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b="0" i="0" baseline="0">
                    <a:effectLst/>
                  </a:rPr>
                  <a:t>BTV</a:t>
                </a:r>
                <a:endParaRPr lang="en-US" sz="18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0063"/>
        <c:crosses val="autoZero"/>
        <c:crossBetween val="midCat"/>
        <c:majorUnit val="200"/>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l-GR" sz="2000" b="1">
                <a:latin typeface="Times New Roman" panose="02020603050405020304" pitchFamily="18" charset="0"/>
                <a:cs typeface="Times New Roman" panose="02020603050405020304" pitchFamily="18" charset="0"/>
              </a:rPr>
              <a:t>κ-</a:t>
            </a:r>
            <a:r>
              <a:rPr lang="en-US" sz="2000" b="1">
                <a:latin typeface="Times New Roman" panose="02020603050405020304" pitchFamily="18" charset="0"/>
                <a:cs typeface="Times New Roman" panose="02020603050405020304" pitchFamily="18" charset="0"/>
              </a:rPr>
              <a:t>casein</a:t>
            </a:r>
            <a:r>
              <a:rPr lang="en-US" sz="2000" b="1" baseline="30000">
                <a:solidFill>
                  <a:schemeClr val="bg1"/>
                </a:solidFill>
                <a:latin typeface="Times New Roman" panose="02020603050405020304" pitchFamily="18" charset="0"/>
                <a:cs typeface="Times New Roman" panose="02020603050405020304" pitchFamily="18" charset="0"/>
              </a:rPr>
              <a:t>4</a:t>
            </a:r>
          </a:p>
        </c:rich>
      </c:tx>
      <c:layout>
        <c:manualLayout>
          <c:xMode val="edge"/>
          <c:yMode val="edge"/>
          <c:x val="7.1236474737864638E-2"/>
          <c:y val="3.380248116326551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441127214477897E-2"/>
          <c:y val="4.614595050618673E-2"/>
          <c:w val="0.76644234594307303"/>
          <c:h val="0.87295158805764439"/>
        </c:manualLayout>
      </c:layout>
      <c:scatterChart>
        <c:scatterStyle val="lineMarker"/>
        <c:varyColors val="0"/>
        <c:ser>
          <c:idx val="0"/>
          <c:order val="0"/>
          <c:tx>
            <c:v>Extreme</c:v>
          </c:tx>
          <c:spPr>
            <a:ln w="25400" cap="rnd">
              <a:solidFill>
                <a:srgbClr val="FFC000"/>
              </a:solidFill>
              <a:round/>
            </a:ln>
            <a:effectLst/>
          </c:spPr>
          <c:marker>
            <c:symbol val="none"/>
          </c:marker>
          <c:xVal>
            <c:numRef>
              <c:f>'Heatmap Final (absMTLE)'!$B$32:$GY$32</c:f>
              <c:numCache>
                <c:formatCode>General</c:formatCode>
                <c:ptCount val="2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xVal>
          <c:yVal>
            <c:numRef>
              <c:f>'Heatmap Final (absMTLE)'!$B$37:$GY$37</c:f>
              <c:numCache>
                <c:formatCode>General</c:formatCode>
                <c:ptCount val="206"/>
                <c:pt idx="0">
                  <c:v>1E-4</c:v>
                </c:pt>
                <c:pt idx="1">
                  <c:v>1E-4</c:v>
                </c:pt>
                <c:pt idx="2">
                  <c:v>1E-4</c:v>
                </c:pt>
                <c:pt idx="3">
                  <c:v>1E-4</c:v>
                </c:pt>
                <c:pt idx="4">
                  <c:v>1E-4</c:v>
                </c:pt>
                <c:pt idx="5">
                  <c:v>1E-4</c:v>
                </c:pt>
                <c:pt idx="6">
                  <c:v>1E-4</c:v>
                </c:pt>
                <c:pt idx="7">
                  <c:v>1E-4</c:v>
                </c:pt>
                <c:pt idx="8">
                  <c:v>1E-4</c:v>
                </c:pt>
                <c:pt idx="9">
                  <c:v>1E-4</c:v>
                </c:pt>
                <c:pt idx="10">
                  <c:v>1E-4</c:v>
                </c:pt>
                <c:pt idx="11">
                  <c:v>1E-4</c:v>
                </c:pt>
                <c:pt idx="12">
                  <c:v>1E-4</c:v>
                </c:pt>
                <c:pt idx="13">
                  <c:v>1E-4</c:v>
                </c:pt>
                <c:pt idx="14">
                  <c:v>1E-4</c:v>
                </c:pt>
                <c:pt idx="15">
                  <c:v>1E-4</c:v>
                </c:pt>
                <c:pt idx="16">
                  <c:v>1E-4</c:v>
                </c:pt>
                <c:pt idx="17">
                  <c:v>15567563.4</c:v>
                </c:pt>
                <c:pt idx="18">
                  <c:v>30033959.800000001</c:v>
                </c:pt>
                <c:pt idx="19">
                  <c:v>24064564.5</c:v>
                </c:pt>
                <c:pt idx="20">
                  <c:v>23481595.600000001</c:v>
                </c:pt>
                <c:pt idx="21">
                  <c:v>23398112.100000001</c:v>
                </c:pt>
                <c:pt idx="22">
                  <c:v>23398112.100000001</c:v>
                </c:pt>
                <c:pt idx="23">
                  <c:v>23398112.100000001</c:v>
                </c:pt>
                <c:pt idx="24">
                  <c:v>23398112.100000001</c:v>
                </c:pt>
                <c:pt idx="25">
                  <c:v>26103138.199999999</c:v>
                </c:pt>
                <c:pt idx="26">
                  <c:v>26103138.199999999</c:v>
                </c:pt>
                <c:pt idx="27">
                  <c:v>12992969</c:v>
                </c:pt>
                <c:pt idx="28">
                  <c:v>654530.4</c:v>
                </c:pt>
                <c:pt idx="29">
                  <c:v>654530.4</c:v>
                </c:pt>
                <c:pt idx="30">
                  <c:v>8198019.5</c:v>
                </c:pt>
                <c:pt idx="31">
                  <c:v>9855275.5</c:v>
                </c:pt>
                <c:pt idx="32">
                  <c:v>13500916.300000001</c:v>
                </c:pt>
                <c:pt idx="33">
                  <c:v>13500916.300000001</c:v>
                </c:pt>
                <c:pt idx="34">
                  <c:v>16047343.4</c:v>
                </c:pt>
                <c:pt idx="35">
                  <c:v>16047343.4</c:v>
                </c:pt>
                <c:pt idx="36">
                  <c:v>16047343.4</c:v>
                </c:pt>
                <c:pt idx="37">
                  <c:v>18612812.199999999</c:v>
                </c:pt>
                <c:pt idx="38">
                  <c:v>18612812.199999999</c:v>
                </c:pt>
                <c:pt idx="39">
                  <c:v>19187072.899999999</c:v>
                </c:pt>
                <c:pt idx="40">
                  <c:v>19346785.399999999</c:v>
                </c:pt>
                <c:pt idx="41">
                  <c:v>3258863.2</c:v>
                </c:pt>
                <c:pt idx="42">
                  <c:v>25468523.399999999</c:v>
                </c:pt>
                <c:pt idx="43">
                  <c:v>25468523.399999999</c:v>
                </c:pt>
                <c:pt idx="44">
                  <c:v>25468523.399999999</c:v>
                </c:pt>
                <c:pt idx="45">
                  <c:v>25468523.399999999</c:v>
                </c:pt>
                <c:pt idx="46">
                  <c:v>25468523.399999999</c:v>
                </c:pt>
                <c:pt idx="47">
                  <c:v>25468523.399999999</c:v>
                </c:pt>
                <c:pt idx="48">
                  <c:v>25468523.399999999</c:v>
                </c:pt>
                <c:pt idx="49">
                  <c:v>25468523.399999999</c:v>
                </c:pt>
                <c:pt idx="50">
                  <c:v>1E-4</c:v>
                </c:pt>
                <c:pt idx="51">
                  <c:v>1E-4</c:v>
                </c:pt>
                <c:pt idx="52">
                  <c:v>1819833.7</c:v>
                </c:pt>
                <c:pt idx="53">
                  <c:v>1819833.7</c:v>
                </c:pt>
                <c:pt idx="54">
                  <c:v>1819833.7</c:v>
                </c:pt>
                <c:pt idx="55">
                  <c:v>5715987.5</c:v>
                </c:pt>
                <c:pt idx="56">
                  <c:v>5715987.5</c:v>
                </c:pt>
                <c:pt idx="57">
                  <c:v>5715987.5</c:v>
                </c:pt>
                <c:pt idx="58">
                  <c:v>5715987.5</c:v>
                </c:pt>
                <c:pt idx="59">
                  <c:v>5715987.5</c:v>
                </c:pt>
                <c:pt idx="60">
                  <c:v>5681218.2999999998</c:v>
                </c:pt>
                <c:pt idx="61">
                  <c:v>3941828.2</c:v>
                </c:pt>
                <c:pt idx="62">
                  <c:v>5880064.7999999998</c:v>
                </c:pt>
                <c:pt idx="63">
                  <c:v>5880064.7999999998</c:v>
                </c:pt>
                <c:pt idx="64">
                  <c:v>5880064.7999999998</c:v>
                </c:pt>
                <c:pt idx="65">
                  <c:v>1680757</c:v>
                </c:pt>
                <c:pt idx="66">
                  <c:v>1680757</c:v>
                </c:pt>
                <c:pt idx="67">
                  <c:v>1680757</c:v>
                </c:pt>
                <c:pt idx="68">
                  <c:v>3522725.1</c:v>
                </c:pt>
                <c:pt idx="69">
                  <c:v>3522725.1</c:v>
                </c:pt>
                <c:pt idx="70">
                  <c:v>3522725.1</c:v>
                </c:pt>
                <c:pt idx="71">
                  <c:v>3522725.1</c:v>
                </c:pt>
                <c:pt idx="72">
                  <c:v>5364693.3</c:v>
                </c:pt>
                <c:pt idx="73">
                  <c:v>5364693.3</c:v>
                </c:pt>
                <c:pt idx="74">
                  <c:v>5364693.3</c:v>
                </c:pt>
                <c:pt idx="75">
                  <c:v>1E-4</c:v>
                </c:pt>
                <c:pt idx="76">
                  <c:v>1E-4</c:v>
                </c:pt>
                <c:pt idx="77">
                  <c:v>1E-4</c:v>
                </c:pt>
                <c:pt idx="78">
                  <c:v>1E-4</c:v>
                </c:pt>
                <c:pt idx="79">
                  <c:v>1E-4</c:v>
                </c:pt>
                <c:pt idx="80">
                  <c:v>1E-4</c:v>
                </c:pt>
                <c:pt idx="81">
                  <c:v>1E-4</c:v>
                </c:pt>
                <c:pt idx="82">
                  <c:v>1E-4</c:v>
                </c:pt>
                <c:pt idx="83">
                  <c:v>1E-4</c:v>
                </c:pt>
                <c:pt idx="84">
                  <c:v>1E-4</c:v>
                </c:pt>
                <c:pt idx="85">
                  <c:v>1E-4</c:v>
                </c:pt>
                <c:pt idx="86">
                  <c:v>1E-4</c:v>
                </c:pt>
                <c:pt idx="87">
                  <c:v>1E-4</c:v>
                </c:pt>
                <c:pt idx="88">
                  <c:v>1E-4</c:v>
                </c:pt>
                <c:pt idx="89">
                  <c:v>1E-4</c:v>
                </c:pt>
                <c:pt idx="90">
                  <c:v>1E-4</c:v>
                </c:pt>
                <c:pt idx="91">
                  <c:v>1E-4</c:v>
                </c:pt>
                <c:pt idx="92">
                  <c:v>1E-4</c:v>
                </c:pt>
                <c:pt idx="93">
                  <c:v>1E-4</c:v>
                </c:pt>
                <c:pt idx="94">
                  <c:v>1E-4</c:v>
                </c:pt>
                <c:pt idx="95">
                  <c:v>176137940.09999999</c:v>
                </c:pt>
                <c:pt idx="96">
                  <c:v>98048371.599999994</c:v>
                </c:pt>
                <c:pt idx="97">
                  <c:v>99693241.900000006</c:v>
                </c:pt>
                <c:pt idx="98">
                  <c:v>99693241.900000006</c:v>
                </c:pt>
                <c:pt idx="99">
                  <c:v>99693241.900000006</c:v>
                </c:pt>
                <c:pt idx="100">
                  <c:v>99693241.900000006</c:v>
                </c:pt>
                <c:pt idx="101">
                  <c:v>99693241.900000006</c:v>
                </c:pt>
                <c:pt idx="102">
                  <c:v>105408688.7</c:v>
                </c:pt>
                <c:pt idx="103">
                  <c:v>6172839.9000000004</c:v>
                </c:pt>
                <c:pt idx="104">
                  <c:v>6172839.9000000004</c:v>
                </c:pt>
                <c:pt idx="105">
                  <c:v>2259515</c:v>
                </c:pt>
                <c:pt idx="106">
                  <c:v>2259515</c:v>
                </c:pt>
                <c:pt idx="107">
                  <c:v>1374512.4</c:v>
                </c:pt>
                <c:pt idx="108">
                  <c:v>1015861.6</c:v>
                </c:pt>
                <c:pt idx="109">
                  <c:v>1015861.6</c:v>
                </c:pt>
                <c:pt idx="110">
                  <c:v>1015861.6</c:v>
                </c:pt>
                <c:pt idx="111">
                  <c:v>1015861.6</c:v>
                </c:pt>
                <c:pt idx="112">
                  <c:v>1015861.6</c:v>
                </c:pt>
                <c:pt idx="113">
                  <c:v>394035</c:v>
                </c:pt>
                <c:pt idx="114">
                  <c:v>394035</c:v>
                </c:pt>
                <c:pt idx="115">
                  <c:v>394035</c:v>
                </c:pt>
                <c:pt idx="116">
                  <c:v>394035</c:v>
                </c:pt>
                <c:pt idx="117">
                  <c:v>394035</c:v>
                </c:pt>
                <c:pt idx="118">
                  <c:v>394035</c:v>
                </c:pt>
                <c:pt idx="119">
                  <c:v>394035</c:v>
                </c:pt>
                <c:pt idx="120">
                  <c:v>394035</c:v>
                </c:pt>
                <c:pt idx="121">
                  <c:v>298560.2</c:v>
                </c:pt>
                <c:pt idx="122">
                  <c:v>1E-4</c:v>
                </c:pt>
                <c:pt idx="123">
                  <c:v>1E-4</c:v>
                </c:pt>
                <c:pt idx="124">
                  <c:v>1E-4</c:v>
                </c:pt>
                <c:pt idx="125">
                  <c:v>1E-4</c:v>
                </c:pt>
                <c:pt idx="126">
                  <c:v>1E-4</c:v>
                </c:pt>
                <c:pt idx="127">
                  <c:v>1E-4</c:v>
                </c:pt>
                <c:pt idx="128">
                  <c:v>1E-4</c:v>
                </c:pt>
                <c:pt idx="129">
                  <c:v>1E-4</c:v>
                </c:pt>
                <c:pt idx="130">
                  <c:v>1E-4</c:v>
                </c:pt>
                <c:pt idx="131">
                  <c:v>1E-4</c:v>
                </c:pt>
                <c:pt idx="132">
                  <c:v>1E-4</c:v>
                </c:pt>
                <c:pt idx="133">
                  <c:v>1E-4</c:v>
                </c:pt>
                <c:pt idx="134">
                  <c:v>1E-4</c:v>
                </c:pt>
                <c:pt idx="135">
                  <c:v>1E-4</c:v>
                </c:pt>
                <c:pt idx="136">
                  <c:v>1E-4</c:v>
                </c:pt>
                <c:pt idx="137">
                  <c:v>1E-4</c:v>
                </c:pt>
                <c:pt idx="138">
                  <c:v>1E-4</c:v>
                </c:pt>
                <c:pt idx="139">
                  <c:v>1E-4</c:v>
                </c:pt>
                <c:pt idx="140">
                  <c:v>1E-4</c:v>
                </c:pt>
                <c:pt idx="141">
                  <c:v>1E-4</c:v>
                </c:pt>
                <c:pt idx="142">
                  <c:v>1E-4</c:v>
                </c:pt>
                <c:pt idx="143">
                  <c:v>1E-4</c:v>
                </c:pt>
                <c:pt idx="144">
                  <c:v>1E-4</c:v>
                </c:pt>
                <c:pt idx="145">
                  <c:v>1E-4</c:v>
                </c:pt>
                <c:pt idx="146">
                  <c:v>1E-4</c:v>
                </c:pt>
                <c:pt idx="147">
                  <c:v>1E-4</c:v>
                </c:pt>
                <c:pt idx="148">
                  <c:v>1E-4</c:v>
                </c:pt>
                <c:pt idx="149">
                  <c:v>1E-4</c:v>
                </c:pt>
                <c:pt idx="150">
                  <c:v>1E-4</c:v>
                </c:pt>
                <c:pt idx="151">
                  <c:v>5401329.5</c:v>
                </c:pt>
                <c:pt idx="152">
                  <c:v>2720153</c:v>
                </c:pt>
                <c:pt idx="153">
                  <c:v>2720153</c:v>
                </c:pt>
                <c:pt idx="154">
                  <c:v>2720153</c:v>
                </c:pt>
                <c:pt idx="155">
                  <c:v>2720153</c:v>
                </c:pt>
                <c:pt idx="156">
                  <c:v>2720153</c:v>
                </c:pt>
                <c:pt idx="157">
                  <c:v>2720153</c:v>
                </c:pt>
                <c:pt idx="158">
                  <c:v>2720153</c:v>
                </c:pt>
                <c:pt idx="159">
                  <c:v>2720153</c:v>
                </c:pt>
                <c:pt idx="160">
                  <c:v>1E-4</c:v>
                </c:pt>
                <c:pt idx="161">
                  <c:v>1E-4</c:v>
                </c:pt>
                <c:pt idx="162">
                  <c:v>1E-4</c:v>
                </c:pt>
                <c:pt idx="163">
                  <c:v>1E-4</c:v>
                </c:pt>
                <c:pt idx="164">
                  <c:v>1E-4</c:v>
                </c:pt>
                <c:pt idx="165">
                  <c:v>1E-4</c:v>
                </c:pt>
                <c:pt idx="166">
                  <c:v>1E-4</c:v>
                </c:pt>
                <c:pt idx="167">
                  <c:v>1E-4</c:v>
                </c:pt>
                <c:pt idx="168">
                  <c:v>1E-4</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yVal>
          <c:smooth val="0"/>
          <c:extLst>
            <c:ext xmlns:c16="http://schemas.microsoft.com/office/drawing/2014/chart" uri="{C3380CC4-5D6E-409C-BE32-E72D297353CC}">
              <c16:uniqueId val="{00000006-103B-449A-9A31-3A480309DAB8}"/>
            </c:ext>
          </c:extLst>
        </c:ser>
        <c:ser>
          <c:idx val="1"/>
          <c:order val="1"/>
          <c:tx>
            <c:v>Moderate</c:v>
          </c:tx>
          <c:spPr>
            <a:ln w="25400" cap="rnd">
              <a:solidFill>
                <a:srgbClr val="43682B"/>
              </a:solidFill>
              <a:round/>
            </a:ln>
            <a:effectLst/>
          </c:spPr>
          <c:marker>
            <c:symbol val="none"/>
          </c:marker>
          <c:xVal>
            <c:numRef>
              <c:f>'Heatmap Final (absMTLE)'!$B$32:$GY$32</c:f>
              <c:numCache>
                <c:formatCode>General</c:formatCode>
                <c:ptCount val="2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xVal>
          <c:yVal>
            <c:numRef>
              <c:f>'Heatmap Final (absMTLE)'!$B$38:$GY$38</c:f>
              <c:numCache>
                <c:formatCode>General</c:formatCode>
                <c:ptCount val="206"/>
                <c:pt idx="0">
                  <c:v>1E-4</c:v>
                </c:pt>
                <c:pt idx="1">
                  <c:v>1E-4</c:v>
                </c:pt>
                <c:pt idx="2">
                  <c:v>1E-4</c:v>
                </c:pt>
                <c:pt idx="3">
                  <c:v>1E-4</c:v>
                </c:pt>
                <c:pt idx="4">
                  <c:v>1E-4</c:v>
                </c:pt>
                <c:pt idx="5">
                  <c:v>1E-4</c:v>
                </c:pt>
                <c:pt idx="6">
                  <c:v>1E-4</c:v>
                </c:pt>
                <c:pt idx="7">
                  <c:v>1E-4</c:v>
                </c:pt>
                <c:pt idx="8">
                  <c:v>1E-4</c:v>
                </c:pt>
                <c:pt idx="9">
                  <c:v>1E-4</c:v>
                </c:pt>
                <c:pt idx="10">
                  <c:v>1E-4</c:v>
                </c:pt>
                <c:pt idx="11">
                  <c:v>1E-4</c:v>
                </c:pt>
                <c:pt idx="12">
                  <c:v>1E-4</c:v>
                </c:pt>
                <c:pt idx="13">
                  <c:v>1E-4</c:v>
                </c:pt>
                <c:pt idx="14">
                  <c:v>1E-4</c:v>
                </c:pt>
                <c:pt idx="15">
                  <c:v>1E-4</c:v>
                </c:pt>
                <c:pt idx="16">
                  <c:v>1E-4</c:v>
                </c:pt>
                <c:pt idx="17">
                  <c:v>4048973.25</c:v>
                </c:pt>
                <c:pt idx="18">
                  <c:v>5724451.8799999999</c:v>
                </c:pt>
                <c:pt idx="19">
                  <c:v>4110264.59</c:v>
                </c:pt>
                <c:pt idx="20">
                  <c:v>7059431.2599999998</c:v>
                </c:pt>
                <c:pt idx="21">
                  <c:v>6284028.5499999998</c:v>
                </c:pt>
                <c:pt idx="22">
                  <c:v>6284028.5499999998</c:v>
                </c:pt>
                <c:pt idx="23">
                  <c:v>6284028.5499999998</c:v>
                </c:pt>
                <c:pt idx="24">
                  <c:v>6284028.5499999998</c:v>
                </c:pt>
                <c:pt idx="25">
                  <c:v>5610672.5899999999</c:v>
                </c:pt>
                <c:pt idx="26">
                  <c:v>5610672.5899999999</c:v>
                </c:pt>
                <c:pt idx="27">
                  <c:v>4998556.92</c:v>
                </c:pt>
                <c:pt idx="28">
                  <c:v>449053.81</c:v>
                </c:pt>
                <c:pt idx="29">
                  <c:v>449053.81</c:v>
                </c:pt>
                <c:pt idx="30">
                  <c:v>240878.36</c:v>
                </c:pt>
                <c:pt idx="31">
                  <c:v>2332160.75</c:v>
                </c:pt>
                <c:pt idx="32">
                  <c:v>1579889.4</c:v>
                </c:pt>
                <c:pt idx="33">
                  <c:v>1579889.4</c:v>
                </c:pt>
                <c:pt idx="34">
                  <c:v>1816530.49</c:v>
                </c:pt>
                <c:pt idx="35">
                  <c:v>1816530.49</c:v>
                </c:pt>
                <c:pt idx="36">
                  <c:v>1816530.49</c:v>
                </c:pt>
                <c:pt idx="37">
                  <c:v>2044443.27</c:v>
                </c:pt>
                <c:pt idx="38">
                  <c:v>2044443.27</c:v>
                </c:pt>
                <c:pt idx="39">
                  <c:v>2446791.35</c:v>
                </c:pt>
                <c:pt idx="40">
                  <c:v>2656609.4900000002</c:v>
                </c:pt>
                <c:pt idx="41">
                  <c:v>87179.51</c:v>
                </c:pt>
                <c:pt idx="42">
                  <c:v>26796415.739999998</c:v>
                </c:pt>
                <c:pt idx="43">
                  <c:v>26796415.739999998</c:v>
                </c:pt>
                <c:pt idx="44">
                  <c:v>26796415.739999998</c:v>
                </c:pt>
                <c:pt idx="45">
                  <c:v>26796415.739999998</c:v>
                </c:pt>
                <c:pt idx="46">
                  <c:v>26796415.739999998</c:v>
                </c:pt>
                <c:pt idx="47">
                  <c:v>26796415.739999998</c:v>
                </c:pt>
                <c:pt idx="48">
                  <c:v>26796415.739999998</c:v>
                </c:pt>
                <c:pt idx="49">
                  <c:v>26796415.739999998</c:v>
                </c:pt>
                <c:pt idx="50">
                  <c:v>1E-4</c:v>
                </c:pt>
                <c:pt idx="51">
                  <c:v>1E-4</c:v>
                </c:pt>
                <c:pt idx="52">
                  <c:v>150208.32999999999</c:v>
                </c:pt>
                <c:pt idx="53">
                  <c:v>150208.32999999999</c:v>
                </c:pt>
                <c:pt idx="54">
                  <c:v>150208.32999999999</c:v>
                </c:pt>
                <c:pt idx="55">
                  <c:v>1419250.9</c:v>
                </c:pt>
                <c:pt idx="56">
                  <c:v>1419250.9</c:v>
                </c:pt>
                <c:pt idx="57">
                  <c:v>1419250.9</c:v>
                </c:pt>
                <c:pt idx="58">
                  <c:v>1419250.9</c:v>
                </c:pt>
                <c:pt idx="59">
                  <c:v>1419250.9</c:v>
                </c:pt>
                <c:pt idx="60">
                  <c:v>1406394.7</c:v>
                </c:pt>
                <c:pt idx="61">
                  <c:v>82076.89</c:v>
                </c:pt>
                <c:pt idx="62">
                  <c:v>83734.48</c:v>
                </c:pt>
                <c:pt idx="63">
                  <c:v>83734.48</c:v>
                </c:pt>
                <c:pt idx="64">
                  <c:v>83734.48</c:v>
                </c:pt>
                <c:pt idx="65">
                  <c:v>98783.51</c:v>
                </c:pt>
                <c:pt idx="66">
                  <c:v>98783.51</c:v>
                </c:pt>
                <c:pt idx="67">
                  <c:v>98783.51</c:v>
                </c:pt>
                <c:pt idx="68">
                  <c:v>572311.76</c:v>
                </c:pt>
                <c:pt idx="69">
                  <c:v>572311.76</c:v>
                </c:pt>
                <c:pt idx="70">
                  <c:v>572311.76</c:v>
                </c:pt>
                <c:pt idx="71">
                  <c:v>572311.76</c:v>
                </c:pt>
                <c:pt idx="72">
                  <c:v>1045840.01</c:v>
                </c:pt>
                <c:pt idx="73">
                  <c:v>1045840.01</c:v>
                </c:pt>
                <c:pt idx="74">
                  <c:v>1045840.01</c:v>
                </c:pt>
                <c:pt idx="75">
                  <c:v>1E-4</c:v>
                </c:pt>
                <c:pt idx="76">
                  <c:v>1E-4</c:v>
                </c:pt>
                <c:pt idx="77">
                  <c:v>1E-4</c:v>
                </c:pt>
                <c:pt idx="78">
                  <c:v>1E-4</c:v>
                </c:pt>
                <c:pt idx="79">
                  <c:v>1E-4</c:v>
                </c:pt>
                <c:pt idx="80">
                  <c:v>1E-4</c:v>
                </c:pt>
                <c:pt idx="81">
                  <c:v>1E-4</c:v>
                </c:pt>
                <c:pt idx="82">
                  <c:v>1E-4</c:v>
                </c:pt>
                <c:pt idx="83">
                  <c:v>1E-4</c:v>
                </c:pt>
                <c:pt idx="84">
                  <c:v>1E-4</c:v>
                </c:pt>
                <c:pt idx="85">
                  <c:v>1E-4</c:v>
                </c:pt>
                <c:pt idx="86">
                  <c:v>1E-4</c:v>
                </c:pt>
                <c:pt idx="87">
                  <c:v>1E-4</c:v>
                </c:pt>
                <c:pt idx="88">
                  <c:v>1E-4</c:v>
                </c:pt>
                <c:pt idx="89">
                  <c:v>1E-4</c:v>
                </c:pt>
                <c:pt idx="90">
                  <c:v>1E-4</c:v>
                </c:pt>
                <c:pt idx="91">
                  <c:v>1E-4</c:v>
                </c:pt>
                <c:pt idx="92">
                  <c:v>1E-4</c:v>
                </c:pt>
                <c:pt idx="93">
                  <c:v>1E-4</c:v>
                </c:pt>
                <c:pt idx="94">
                  <c:v>1E-4</c:v>
                </c:pt>
                <c:pt idx="95">
                  <c:v>204889484.90000001</c:v>
                </c:pt>
                <c:pt idx="96">
                  <c:v>80683403.739999995</c:v>
                </c:pt>
                <c:pt idx="97">
                  <c:v>125953682.40000001</c:v>
                </c:pt>
                <c:pt idx="98">
                  <c:v>125953682.40000001</c:v>
                </c:pt>
                <c:pt idx="99">
                  <c:v>125953682.40000001</c:v>
                </c:pt>
                <c:pt idx="100">
                  <c:v>125953682.40000001</c:v>
                </c:pt>
                <c:pt idx="101">
                  <c:v>125953682.40000001</c:v>
                </c:pt>
                <c:pt idx="102">
                  <c:v>156995893.40000001</c:v>
                </c:pt>
                <c:pt idx="103">
                  <c:v>13182529.859999999</c:v>
                </c:pt>
                <c:pt idx="104">
                  <c:v>13182529.859999999</c:v>
                </c:pt>
                <c:pt idx="105">
                  <c:v>2282657.46</c:v>
                </c:pt>
                <c:pt idx="106">
                  <c:v>2282657.46</c:v>
                </c:pt>
                <c:pt idx="107">
                  <c:v>1605995.38</c:v>
                </c:pt>
                <c:pt idx="108">
                  <c:v>1306497.97</c:v>
                </c:pt>
                <c:pt idx="109">
                  <c:v>1306497.97</c:v>
                </c:pt>
                <c:pt idx="110">
                  <c:v>1306497.97</c:v>
                </c:pt>
                <c:pt idx="111">
                  <c:v>1306497.97</c:v>
                </c:pt>
                <c:pt idx="112">
                  <c:v>1306497.97</c:v>
                </c:pt>
                <c:pt idx="113">
                  <c:v>818418.22</c:v>
                </c:pt>
                <c:pt idx="114">
                  <c:v>818418.22</c:v>
                </c:pt>
                <c:pt idx="115">
                  <c:v>818418.22</c:v>
                </c:pt>
                <c:pt idx="116">
                  <c:v>818418.22</c:v>
                </c:pt>
                <c:pt idx="117">
                  <c:v>818418.22</c:v>
                </c:pt>
                <c:pt idx="118">
                  <c:v>818418.22</c:v>
                </c:pt>
                <c:pt idx="119">
                  <c:v>818418.22</c:v>
                </c:pt>
                <c:pt idx="120">
                  <c:v>818418.22</c:v>
                </c:pt>
                <c:pt idx="121">
                  <c:v>707503.15</c:v>
                </c:pt>
                <c:pt idx="122">
                  <c:v>1E-4</c:v>
                </c:pt>
                <c:pt idx="123">
                  <c:v>1E-4</c:v>
                </c:pt>
                <c:pt idx="124">
                  <c:v>1E-4</c:v>
                </c:pt>
                <c:pt idx="125">
                  <c:v>1E-4</c:v>
                </c:pt>
                <c:pt idx="126">
                  <c:v>1E-4</c:v>
                </c:pt>
                <c:pt idx="127">
                  <c:v>1E-4</c:v>
                </c:pt>
                <c:pt idx="128">
                  <c:v>1E-4</c:v>
                </c:pt>
                <c:pt idx="129">
                  <c:v>1E-4</c:v>
                </c:pt>
                <c:pt idx="130">
                  <c:v>1E-4</c:v>
                </c:pt>
                <c:pt idx="131">
                  <c:v>1E-4</c:v>
                </c:pt>
                <c:pt idx="132">
                  <c:v>1E-4</c:v>
                </c:pt>
                <c:pt idx="133">
                  <c:v>1E-4</c:v>
                </c:pt>
                <c:pt idx="134">
                  <c:v>1E-4</c:v>
                </c:pt>
                <c:pt idx="135">
                  <c:v>1E-4</c:v>
                </c:pt>
                <c:pt idx="136">
                  <c:v>1E-4</c:v>
                </c:pt>
                <c:pt idx="137">
                  <c:v>1E-4</c:v>
                </c:pt>
                <c:pt idx="138">
                  <c:v>1E-4</c:v>
                </c:pt>
                <c:pt idx="139">
                  <c:v>1E-4</c:v>
                </c:pt>
                <c:pt idx="140">
                  <c:v>1E-4</c:v>
                </c:pt>
                <c:pt idx="141">
                  <c:v>1E-4</c:v>
                </c:pt>
                <c:pt idx="142">
                  <c:v>1E-4</c:v>
                </c:pt>
                <c:pt idx="143">
                  <c:v>1E-4</c:v>
                </c:pt>
                <c:pt idx="144">
                  <c:v>1E-4</c:v>
                </c:pt>
                <c:pt idx="145">
                  <c:v>1E-4</c:v>
                </c:pt>
                <c:pt idx="146">
                  <c:v>1E-4</c:v>
                </c:pt>
                <c:pt idx="147">
                  <c:v>1E-4</c:v>
                </c:pt>
                <c:pt idx="148">
                  <c:v>1E-4</c:v>
                </c:pt>
                <c:pt idx="149">
                  <c:v>1E-4</c:v>
                </c:pt>
                <c:pt idx="150">
                  <c:v>1E-4</c:v>
                </c:pt>
                <c:pt idx="151">
                  <c:v>3344526.55</c:v>
                </c:pt>
                <c:pt idx="152">
                  <c:v>1708544.84</c:v>
                </c:pt>
                <c:pt idx="153">
                  <c:v>1708544.84</c:v>
                </c:pt>
                <c:pt idx="154">
                  <c:v>1708544.84</c:v>
                </c:pt>
                <c:pt idx="155">
                  <c:v>1708544.84</c:v>
                </c:pt>
                <c:pt idx="156">
                  <c:v>1708544.84</c:v>
                </c:pt>
                <c:pt idx="157">
                  <c:v>1708544.84</c:v>
                </c:pt>
                <c:pt idx="158">
                  <c:v>1708544.84</c:v>
                </c:pt>
                <c:pt idx="159">
                  <c:v>1708544.84</c:v>
                </c:pt>
                <c:pt idx="160">
                  <c:v>1E-4</c:v>
                </c:pt>
                <c:pt idx="161">
                  <c:v>1E-4</c:v>
                </c:pt>
                <c:pt idx="162">
                  <c:v>1E-4</c:v>
                </c:pt>
                <c:pt idx="163">
                  <c:v>1E-4</c:v>
                </c:pt>
                <c:pt idx="164">
                  <c:v>1E-4</c:v>
                </c:pt>
                <c:pt idx="165">
                  <c:v>1E-4</c:v>
                </c:pt>
                <c:pt idx="166">
                  <c:v>1E-4</c:v>
                </c:pt>
                <c:pt idx="167">
                  <c:v>1E-4</c:v>
                </c:pt>
                <c:pt idx="168">
                  <c:v>1E-4</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yVal>
          <c:smooth val="0"/>
          <c:extLst>
            <c:ext xmlns:c16="http://schemas.microsoft.com/office/drawing/2014/chart" uri="{C3380CC4-5D6E-409C-BE32-E72D297353CC}">
              <c16:uniqueId val="{00000007-103B-449A-9A31-3A480309DAB8}"/>
            </c:ext>
          </c:extLst>
        </c:ser>
        <c:ser>
          <c:idx val="2"/>
          <c:order val="2"/>
          <c:tx>
            <c:v>Low</c:v>
          </c:tx>
          <c:spPr>
            <a:ln w="25400" cap="rnd">
              <a:solidFill>
                <a:srgbClr val="264477"/>
              </a:solidFill>
              <a:round/>
            </a:ln>
            <a:effectLst/>
          </c:spPr>
          <c:marker>
            <c:symbol val="none"/>
          </c:marker>
          <c:xVal>
            <c:numRef>
              <c:f>'Heatmap Final (absMTLE)'!$B$32:$GY$32</c:f>
              <c:numCache>
                <c:formatCode>General</c:formatCode>
                <c:ptCount val="2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xVal>
          <c:yVal>
            <c:numRef>
              <c:f>'Heatmap Final (absMTLE)'!$B$39:$GY$39</c:f>
              <c:numCache>
                <c:formatCode>General</c:formatCode>
                <c:ptCount val="206"/>
                <c:pt idx="0">
                  <c:v>1E-4</c:v>
                </c:pt>
                <c:pt idx="1">
                  <c:v>1E-4</c:v>
                </c:pt>
                <c:pt idx="2">
                  <c:v>1E-4</c:v>
                </c:pt>
                <c:pt idx="3">
                  <c:v>1E-4</c:v>
                </c:pt>
                <c:pt idx="4">
                  <c:v>1E-4</c:v>
                </c:pt>
                <c:pt idx="5">
                  <c:v>1E-4</c:v>
                </c:pt>
                <c:pt idx="6">
                  <c:v>1E-4</c:v>
                </c:pt>
                <c:pt idx="7">
                  <c:v>1E-4</c:v>
                </c:pt>
                <c:pt idx="8">
                  <c:v>1E-4</c:v>
                </c:pt>
                <c:pt idx="9">
                  <c:v>1E-4</c:v>
                </c:pt>
                <c:pt idx="10">
                  <c:v>1E-4</c:v>
                </c:pt>
                <c:pt idx="11">
                  <c:v>1E-4</c:v>
                </c:pt>
                <c:pt idx="12">
                  <c:v>1E-4</c:v>
                </c:pt>
                <c:pt idx="13">
                  <c:v>1E-4</c:v>
                </c:pt>
                <c:pt idx="14">
                  <c:v>1E-4</c:v>
                </c:pt>
                <c:pt idx="15">
                  <c:v>1E-4</c:v>
                </c:pt>
                <c:pt idx="16">
                  <c:v>1E-4</c:v>
                </c:pt>
                <c:pt idx="17">
                  <c:v>9917322.7400000002</c:v>
                </c:pt>
                <c:pt idx="18">
                  <c:v>29509363.079999998</c:v>
                </c:pt>
                <c:pt idx="19">
                  <c:v>26120326.210000001</c:v>
                </c:pt>
                <c:pt idx="20">
                  <c:v>26298512.789999999</c:v>
                </c:pt>
                <c:pt idx="21">
                  <c:v>23386069.68</c:v>
                </c:pt>
                <c:pt idx="22">
                  <c:v>23386069.68</c:v>
                </c:pt>
                <c:pt idx="23">
                  <c:v>23386069.68</c:v>
                </c:pt>
                <c:pt idx="24">
                  <c:v>23386069.68</c:v>
                </c:pt>
                <c:pt idx="25">
                  <c:v>26080307.18</c:v>
                </c:pt>
                <c:pt idx="26">
                  <c:v>26080307.18</c:v>
                </c:pt>
                <c:pt idx="27">
                  <c:v>7119699.3399999999</c:v>
                </c:pt>
                <c:pt idx="28">
                  <c:v>94281.8</c:v>
                </c:pt>
                <c:pt idx="29">
                  <c:v>94281.8</c:v>
                </c:pt>
                <c:pt idx="30">
                  <c:v>124111.44</c:v>
                </c:pt>
                <c:pt idx="31">
                  <c:v>92688.56</c:v>
                </c:pt>
                <c:pt idx="32">
                  <c:v>219407</c:v>
                </c:pt>
                <c:pt idx="33">
                  <c:v>219407</c:v>
                </c:pt>
                <c:pt idx="34">
                  <c:v>4127486.11</c:v>
                </c:pt>
                <c:pt idx="35">
                  <c:v>4127486.11</c:v>
                </c:pt>
                <c:pt idx="36">
                  <c:v>4127486.11</c:v>
                </c:pt>
                <c:pt idx="37">
                  <c:v>4799686.83</c:v>
                </c:pt>
                <c:pt idx="38">
                  <c:v>4799686.83</c:v>
                </c:pt>
                <c:pt idx="39">
                  <c:v>5728835.9699999997</c:v>
                </c:pt>
                <c:pt idx="40">
                  <c:v>7102543.7300000004</c:v>
                </c:pt>
                <c:pt idx="41">
                  <c:v>451087.54</c:v>
                </c:pt>
                <c:pt idx="42">
                  <c:v>15626504.08</c:v>
                </c:pt>
                <c:pt idx="43">
                  <c:v>15626504.08</c:v>
                </c:pt>
                <c:pt idx="44">
                  <c:v>15626504.08</c:v>
                </c:pt>
                <c:pt idx="45">
                  <c:v>15626504.08</c:v>
                </c:pt>
                <c:pt idx="46">
                  <c:v>15626504.08</c:v>
                </c:pt>
                <c:pt idx="47">
                  <c:v>15626504.08</c:v>
                </c:pt>
                <c:pt idx="48">
                  <c:v>15626504.08</c:v>
                </c:pt>
                <c:pt idx="49">
                  <c:v>15626504.08</c:v>
                </c:pt>
                <c:pt idx="50">
                  <c:v>1E-4</c:v>
                </c:pt>
                <c:pt idx="51">
                  <c:v>1E-4</c:v>
                </c:pt>
                <c:pt idx="52">
                  <c:v>351628.7</c:v>
                </c:pt>
                <c:pt idx="53">
                  <c:v>351628.7</c:v>
                </c:pt>
                <c:pt idx="54">
                  <c:v>351628.7</c:v>
                </c:pt>
                <c:pt idx="55">
                  <c:v>4372460.12</c:v>
                </c:pt>
                <c:pt idx="56">
                  <c:v>4372460.12</c:v>
                </c:pt>
                <c:pt idx="57">
                  <c:v>4372460.12</c:v>
                </c:pt>
                <c:pt idx="58">
                  <c:v>4372460.12</c:v>
                </c:pt>
                <c:pt idx="59">
                  <c:v>4372460.12</c:v>
                </c:pt>
                <c:pt idx="60">
                  <c:v>5204682.05</c:v>
                </c:pt>
                <c:pt idx="61">
                  <c:v>4260898.51</c:v>
                </c:pt>
                <c:pt idx="62">
                  <c:v>5753869.5700000003</c:v>
                </c:pt>
                <c:pt idx="63">
                  <c:v>5753869.5700000003</c:v>
                </c:pt>
                <c:pt idx="64">
                  <c:v>5753869.5700000003</c:v>
                </c:pt>
                <c:pt idx="65">
                  <c:v>3680516.45</c:v>
                </c:pt>
                <c:pt idx="66">
                  <c:v>3680516.45</c:v>
                </c:pt>
                <c:pt idx="67">
                  <c:v>3680516.45</c:v>
                </c:pt>
                <c:pt idx="68">
                  <c:v>5501902.4699999997</c:v>
                </c:pt>
                <c:pt idx="69">
                  <c:v>5501902.4699999997</c:v>
                </c:pt>
                <c:pt idx="70">
                  <c:v>5501902.4699999997</c:v>
                </c:pt>
                <c:pt idx="71">
                  <c:v>5501902.4699999997</c:v>
                </c:pt>
                <c:pt idx="72">
                  <c:v>7323288.4900000002</c:v>
                </c:pt>
                <c:pt idx="73">
                  <c:v>7323288.4900000002</c:v>
                </c:pt>
                <c:pt idx="74">
                  <c:v>7323288.4900000002</c:v>
                </c:pt>
                <c:pt idx="75">
                  <c:v>1E-4</c:v>
                </c:pt>
                <c:pt idx="76">
                  <c:v>1E-4</c:v>
                </c:pt>
                <c:pt idx="77">
                  <c:v>1E-4</c:v>
                </c:pt>
                <c:pt idx="78">
                  <c:v>1E-4</c:v>
                </c:pt>
                <c:pt idx="79">
                  <c:v>1E-4</c:v>
                </c:pt>
                <c:pt idx="80">
                  <c:v>1E-4</c:v>
                </c:pt>
                <c:pt idx="81">
                  <c:v>1E-4</c:v>
                </c:pt>
                <c:pt idx="82">
                  <c:v>1E-4</c:v>
                </c:pt>
                <c:pt idx="83">
                  <c:v>1E-4</c:v>
                </c:pt>
                <c:pt idx="84">
                  <c:v>1E-4</c:v>
                </c:pt>
                <c:pt idx="85">
                  <c:v>1E-4</c:v>
                </c:pt>
                <c:pt idx="86">
                  <c:v>1E-4</c:v>
                </c:pt>
                <c:pt idx="87">
                  <c:v>1E-4</c:v>
                </c:pt>
                <c:pt idx="88">
                  <c:v>1E-4</c:v>
                </c:pt>
                <c:pt idx="89">
                  <c:v>1E-4</c:v>
                </c:pt>
                <c:pt idx="90">
                  <c:v>1E-4</c:v>
                </c:pt>
                <c:pt idx="91">
                  <c:v>1E-4</c:v>
                </c:pt>
                <c:pt idx="92">
                  <c:v>1E-4</c:v>
                </c:pt>
                <c:pt idx="93">
                  <c:v>1E-4</c:v>
                </c:pt>
                <c:pt idx="94">
                  <c:v>1E-4</c:v>
                </c:pt>
                <c:pt idx="95">
                  <c:v>131804007.59999999</c:v>
                </c:pt>
                <c:pt idx="96">
                  <c:v>57465629.840000004</c:v>
                </c:pt>
                <c:pt idx="97">
                  <c:v>58534794.43</c:v>
                </c:pt>
                <c:pt idx="98">
                  <c:v>58534794.43</c:v>
                </c:pt>
                <c:pt idx="99">
                  <c:v>58534794.43</c:v>
                </c:pt>
                <c:pt idx="100">
                  <c:v>58534794.43</c:v>
                </c:pt>
                <c:pt idx="101">
                  <c:v>58534794.43</c:v>
                </c:pt>
                <c:pt idx="102">
                  <c:v>67767440.129999995</c:v>
                </c:pt>
                <c:pt idx="103">
                  <c:v>2437143.31</c:v>
                </c:pt>
                <c:pt idx="104">
                  <c:v>2437143.31</c:v>
                </c:pt>
                <c:pt idx="105">
                  <c:v>533016.41</c:v>
                </c:pt>
                <c:pt idx="106">
                  <c:v>533016.41</c:v>
                </c:pt>
                <c:pt idx="107">
                  <c:v>1210144.17</c:v>
                </c:pt>
                <c:pt idx="108">
                  <c:v>1094019.04</c:v>
                </c:pt>
                <c:pt idx="109">
                  <c:v>1094019.04</c:v>
                </c:pt>
                <c:pt idx="110">
                  <c:v>1094019.04</c:v>
                </c:pt>
                <c:pt idx="111">
                  <c:v>1094019.04</c:v>
                </c:pt>
                <c:pt idx="112">
                  <c:v>1094019.04</c:v>
                </c:pt>
                <c:pt idx="113">
                  <c:v>1374520.36</c:v>
                </c:pt>
                <c:pt idx="114">
                  <c:v>1374520.36</c:v>
                </c:pt>
                <c:pt idx="115">
                  <c:v>1374520.36</c:v>
                </c:pt>
                <c:pt idx="116">
                  <c:v>1374520.36</c:v>
                </c:pt>
                <c:pt idx="117">
                  <c:v>1374520.36</c:v>
                </c:pt>
                <c:pt idx="118">
                  <c:v>1374520.36</c:v>
                </c:pt>
                <c:pt idx="119">
                  <c:v>1374520.36</c:v>
                </c:pt>
                <c:pt idx="120">
                  <c:v>1374520.36</c:v>
                </c:pt>
                <c:pt idx="121">
                  <c:v>861768.78</c:v>
                </c:pt>
                <c:pt idx="122">
                  <c:v>1E-4</c:v>
                </c:pt>
                <c:pt idx="123">
                  <c:v>1E-4</c:v>
                </c:pt>
                <c:pt idx="124">
                  <c:v>1E-4</c:v>
                </c:pt>
                <c:pt idx="125">
                  <c:v>1E-4</c:v>
                </c:pt>
                <c:pt idx="126">
                  <c:v>1E-4</c:v>
                </c:pt>
                <c:pt idx="127">
                  <c:v>1E-4</c:v>
                </c:pt>
                <c:pt idx="128">
                  <c:v>1E-4</c:v>
                </c:pt>
                <c:pt idx="129">
                  <c:v>1E-4</c:v>
                </c:pt>
                <c:pt idx="130">
                  <c:v>1E-4</c:v>
                </c:pt>
                <c:pt idx="131">
                  <c:v>1E-4</c:v>
                </c:pt>
                <c:pt idx="132">
                  <c:v>1E-4</c:v>
                </c:pt>
                <c:pt idx="133">
                  <c:v>1E-4</c:v>
                </c:pt>
                <c:pt idx="134">
                  <c:v>1E-4</c:v>
                </c:pt>
                <c:pt idx="135">
                  <c:v>1E-4</c:v>
                </c:pt>
                <c:pt idx="136">
                  <c:v>1E-4</c:v>
                </c:pt>
                <c:pt idx="137">
                  <c:v>1E-4</c:v>
                </c:pt>
                <c:pt idx="138">
                  <c:v>1E-4</c:v>
                </c:pt>
                <c:pt idx="139">
                  <c:v>1E-4</c:v>
                </c:pt>
                <c:pt idx="140">
                  <c:v>1E-4</c:v>
                </c:pt>
                <c:pt idx="141">
                  <c:v>1E-4</c:v>
                </c:pt>
                <c:pt idx="142">
                  <c:v>1E-4</c:v>
                </c:pt>
                <c:pt idx="143">
                  <c:v>1E-4</c:v>
                </c:pt>
                <c:pt idx="144">
                  <c:v>1E-4</c:v>
                </c:pt>
                <c:pt idx="145">
                  <c:v>1E-4</c:v>
                </c:pt>
                <c:pt idx="146">
                  <c:v>1E-4</c:v>
                </c:pt>
                <c:pt idx="147">
                  <c:v>1E-4</c:v>
                </c:pt>
                <c:pt idx="148">
                  <c:v>1E-4</c:v>
                </c:pt>
                <c:pt idx="149">
                  <c:v>1E-4</c:v>
                </c:pt>
                <c:pt idx="150">
                  <c:v>1E-4</c:v>
                </c:pt>
                <c:pt idx="151">
                  <c:v>9920694.2799999993</c:v>
                </c:pt>
                <c:pt idx="152">
                  <c:v>5026768.08</c:v>
                </c:pt>
                <c:pt idx="153">
                  <c:v>5026768.08</c:v>
                </c:pt>
                <c:pt idx="154">
                  <c:v>5026768.08</c:v>
                </c:pt>
                <c:pt idx="155">
                  <c:v>5026768.08</c:v>
                </c:pt>
                <c:pt idx="156">
                  <c:v>5026768.08</c:v>
                </c:pt>
                <c:pt idx="157">
                  <c:v>5026768.08</c:v>
                </c:pt>
                <c:pt idx="158">
                  <c:v>5026768.08</c:v>
                </c:pt>
                <c:pt idx="159">
                  <c:v>5026768.08</c:v>
                </c:pt>
                <c:pt idx="160">
                  <c:v>1E-4</c:v>
                </c:pt>
                <c:pt idx="161">
                  <c:v>1E-4</c:v>
                </c:pt>
                <c:pt idx="162">
                  <c:v>1E-4</c:v>
                </c:pt>
                <c:pt idx="163">
                  <c:v>1E-4</c:v>
                </c:pt>
                <c:pt idx="164">
                  <c:v>1E-4</c:v>
                </c:pt>
                <c:pt idx="165">
                  <c:v>1E-4</c:v>
                </c:pt>
                <c:pt idx="166">
                  <c:v>1E-4</c:v>
                </c:pt>
                <c:pt idx="167">
                  <c:v>1E-4</c:v>
                </c:pt>
                <c:pt idx="168">
                  <c:v>1E-4</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yVal>
          <c:smooth val="0"/>
          <c:extLst>
            <c:ext xmlns:c16="http://schemas.microsoft.com/office/drawing/2014/chart" uri="{C3380CC4-5D6E-409C-BE32-E72D297353CC}">
              <c16:uniqueId val="{00000008-103B-449A-9A31-3A480309DAB8}"/>
            </c:ext>
          </c:extLst>
        </c:ser>
        <c:ser>
          <c:idx val="4"/>
          <c:order val="3"/>
          <c:tx>
            <c:v>Threshold</c:v>
          </c:tx>
          <c:spPr>
            <a:ln w="25400" cap="rnd">
              <a:solidFill>
                <a:srgbClr val="997300"/>
              </a:solidFill>
              <a:round/>
            </a:ln>
            <a:effectLst/>
          </c:spPr>
          <c:marker>
            <c:symbol val="none"/>
          </c:marker>
          <c:xVal>
            <c:numRef>
              <c:f>'Heatmap Final (absMTLE)'!$B$32:$GY$32</c:f>
              <c:numCache>
                <c:formatCode>General</c:formatCode>
                <c:ptCount val="2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xVal>
          <c:yVal>
            <c:numRef>
              <c:f>'Heatmap Final (absMTLE)'!$B$40:$GY$40</c:f>
              <c:numCache>
                <c:formatCode>General</c:formatCode>
                <c:ptCount val="206"/>
                <c:pt idx="0">
                  <c:v>1E-4</c:v>
                </c:pt>
                <c:pt idx="1">
                  <c:v>1E-4</c:v>
                </c:pt>
                <c:pt idx="2">
                  <c:v>1E-4</c:v>
                </c:pt>
                <c:pt idx="3">
                  <c:v>1E-4</c:v>
                </c:pt>
                <c:pt idx="4">
                  <c:v>1E-4</c:v>
                </c:pt>
                <c:pt idx="5">
                  <c:v>1E-4</c:v>
                </c:pt>
                <c:pt idx="6">
                  <c:v>1E-4</c:v>
                </c:pt>
                <c:pt idx="7">
                  <c:v>1E-4</c:v>
                </c:pt>
                <c:pt idx="8">
                  <c:v>1E-4</c:v>
                </c:pt>
                <c:pt idx="9">
                  <c:v>1E-4</c:v>
                </c:pt>
                <c:pt idx="10">
                  <c:v>1E-4</c:v>
                </c:pt>
                <c:pt idx="11">
                  <c:v>1E-4</c:v>
                </c:pt>
                <c:pt idx="12">
                  <c:v>1E-4</c:v>
                </c:pt>
                <c:pt idx="13">
                  <c:v>1E-4</c:v>
                </c:pt>
                <c:pt idx="14">
                  <c:v>1E-4</c:v>
                </c:pt>
                <c:pt idx="15">
                  <c:v>1E-4</c:v>
                </c:pt>
                <c:pt idx="16">
                  <c:v>1E-4</c:v>
                </c:pt>
                <c:pt idx="17">
                  <c:v>10502606.859999999</c:v>
                </c:pt>
                <c:pt idx="18">
                  <c:v>9810452.7699999996</c:v>
                </c:pt>
                <c:pt idx="19">
                  <c:v>7953397.5099999998</c:v>
                </c:pt>
                <c:pt idx="20">
                  <c:v>9153304.2599999998</c:v>
                </c:pt>
                <c:pt idx="21">
                  <c:v>11265153.949999999</c:v>
                </c:pt>
                <c:pt idx="22">
                  <c:v>11265153.949999999</c:v>
                </c:pt>
                <c:pt idx="23">
                  <c:v>11265153.949999999</c:v>
                </c:pt>
                <c:pt idx="24">
                  <c:v>11265153.949999999</c:v>
                </c:pt>
                <c:pt idx="25">
                  <c:v>10833759.51</c:v>
                </c:pt>
                <c:pt idx="26">
                  <c:v>10833759.51</c:v>
                </c:pt>
                <c:pt idx="27">
                  <c:v>10128201.800000001</c:v>
                </c:pt>
                <c:pt idx="28">
                  <c:v>332581.05</c:v>
                </c:pt>
                <c:pt idx="29">
                  <c:v>332581.05</c:v>
                </c:pt>
                <c:pt idx="30">
                  <c:v>4611979.51</c:v>
                </c:pt>
                <c:pt idx="31">
                  <c:v>3331950.59</c:v>
                </c:pt>
                <c:pt idx="32">
                  <c:v>3446352.36</c:v>
                </c:pt>
                <c:pt idx="33">
                  <c:v>3446352.36</c:v>
                </c:pt>
                <c:pt idx="34">
                  <c:v>3620367.11</c:v>
                </c:pt>
                <c:pt idx="35">
                  <c:v>3620367.11</c:v>
                </c:pt>
                <c:pt idx="36">
                  <c:v>3620367.11</c:v>
                </c:pt>
                <c:pt idx="37">
                  <c:v>4168331.46</c:v>
                </c:pt>
                <c:pt idx="38">
                  <c:v>4168331.46</c:v>
                </c:pt>
                <c:pt idx="39">
                  <c:v>3223722.15</c:v>
                </c:pt>
                <c:pt idx="40">
                  <c:v>3097418.13</c:v>
                </c:pt>
                <c:pt idx="41">
                  <c:v>5098279.3499999996</c:v>
                </c:pt>
                <c:pt idx="42">
                  <c:v>10171548.460000001</c:v>
                </c:pt>
                <c:pt idx="43">
                  <c:v>10171548.460000001</c:v>
                </c:pt>
                <c:pt idx="44">
                  <c:v>10171548.460000001</c:v>
                </c:pt>
                <c:pt idx="45">
                  <c:v>10171548.460000001</c:v>
                </c:pt>
                <c:pt idx="46">
                  <c:v>10171548.460000001</c:v>
                </c:pt>
                <c:pt idx="47">
                  <c:v>10171548.460000001</c:v>
                </c:pt>
                <c:pt idx="48">
                  <c:v>10171548.460000001</c:v>
                </c:pt>
                <c:pt idx="49">
                  <c:v>10171548.460000001</c:v>
                </c:pt>
                <c:pt idx="50">
                  <c:v>1E-4</c:v>
                </c:pt>
                <c:pt idx="51">
                  <c:v>1E-4</c:v>
                </c:pt>
                <c:pt idx="52">
                  <c:v>168169.36</c:v>
                </c:pt>
                <c:pt idx="53">
                  <c:v>168169.36</c:v>
                </c:pt>
                <c:pt idx="54">
                  <c:v>168169.36</c:v>
                </c:pt>
                <c:pt idx="55">
                  <c:v>960048.7</c:v>
                </c:pt>
                <c:pt idx="56">
                  <c:v>960048.7</c:v>
                </c:pt>
                <c:pt idx="57">
                  <c:v>960048.7</c:v>
                </c:pt>
                <c:pt idx="58">
                  <c:v>960048.7</c:v>
                </c:pt>
                <c:pt idx="59">
                  <c:v>960048.7</c:v>
                </c:pt>
                <c:pt idx="60">
                  <c:v>1685913.93</c:v>
                </c:pt>
                <c:pt idx="61">
                  <c:v>1254723.3600000001</c:v>
                </c:pt>
                <c:pt idx="62">
                  <c:v>1831468.67</c:v>
                </c:pt>
                <c:pt idx="63">
                  <c:v>1831468.67</c:v>
                </c:pt>
                <c:pt idx="64">
                  <c:v>1831468.67</c:v>
                </c:pt>
                <c:pt idx="65">
                  <c:v>3071630.25</c:v>
                </c:pt>
                <c:pt idx="66">
                  <c:v>3071630.25</c:v>
                </c:pt>
                <c:pt idx="67">
                  <c:v>3071630.25</c:v>
                </c:pt>
                <c:pt idx="68">
                  <c:v>10343894.99</c:v>
                </c:pt>
                <c:pt idx="69">
                  <c:v>10343894.99</c:v>
                </c:pt>
                <c:pt idx="70">
                  <c:v>10343894.99</c:v>
                </c:pt>
                <c:pt idx="71">
                  <c:v>10343894.99</c:v>
                </c:pt>
                <c:pt idx="72">
                  <c:v>17616159.73</c:v>
                </c:pt>
                <c:pt idx="73">
                  <c:v>17616159.73</c:v>
                </c:pt>
                <c:pt idx="74">
                  <c:v>17616159.73</c:v>
                </c:pt>
                <c:pt idx="75">
                  <c:v>1E-4</c:v>
                </c:pt>
                <c:pt idx="76">
                  <c:v>1E-4</c:v>
                </c:pt>
                <c:pt idx="77">
                  <c:v>1E-4</c:v>
                </c:pt>
                <c:pt idx="78">
                  <c:v>1E-4</c:v>
                </c:pt>
                <c:pt idx="79">
                  <c:v>1E-4</c:v>
                </c:pt>
                <c:pt idx="80">
                  <c:v>1E-4</c:v>
                </c:pt>
                <c:pt idx="81">
                  <c:v>1E-4</c:v>
                </c:pt>
                <c:pt idx="82">
                  <c:v>1E-4</c:v>
                </c:pt>
                <c:pt idx="83">
                  <c:v>1E-4</c:v>
                </c:pt>
                <c:pt idx="84">
                  <c:v>1E-4</c:v>
                </c:pt>
                <c:pt idx="85">
                  <c:v>1E-4</c:v>
                </c:pt>
                <c:pt idx="86">
                  <c:v>1E-4</c:v>
                </c:pt>
                <c:pt idx="87">
                  <c:v>1E-4</c:v>
                </c:pt>
                <c:pt idx="88">
                  <c:v>1E-4</c:v>
                </c:pt>
                <c:pt idx="89">
                  <c:v>1E-4</c:v>
                </c:pt>
                <c:pt idx="90">
                  <c:v>1E-4</c:v>
                </c:pt>
                <c:pt idx="91">
                  <c:v>1E-4</c:v>
                </c:pt>
                <c:pt idx="92">
                  <c:v>1E-4</c:v>
                </c:pt>
                <c:pt idx="93">
                  <c:v>1E-4</c:v>
                </c:pt>
                <c:pt idx="94">
                  <c:v>1E-4</c:v>
                </c:pt>
                <c:pt idx="95">
                  <c:v>2366877.7400000002</c:v>
                </c:pt>
                <c:pt idx="96">
                  <c:v>1454925.5</c:v>
                </c:pt>
                <c:pt idx="97">
                  <c:v>913060.79</c:v>
                </c:pt>
                <c:pt idx="98">
                  <c:v>913060.79</c:v>
                </c:pt>
                <c:pt idx="99">
                  <c:v>913060.79</c:v>
                </c:pt>
                <c:pt idx="100">
                  <c:v>913060.79</c:v>
                </c:pt>
                <c:pt idx="101">
                  <c:v>913060.79</c:v>
                </c:pt>
                <c:pt idx="102">
                  <c:v>773836.53</c:v>
                </c:pt>
                <c:pt idx="103">
                  <c:v>78139.960000000006</c:v>
                </c:pt>
                <c:pt idx="104">
                  <c:v>78139.960000000006</c:v>
                </c:pt>
                <c:pt idx="105">
                  <c:v>2364468.88</c:v>
                </c:pt>
                <c:pt idx="106">
                  <c:v>2364468.88</c:v>
                </c:pt>
                <c:pt idx="107">
                  <c:v>3632374.51</c:v>
                </c:pt>
                <c:pt idx="108">
                  <c:v>3445517.5</c:v>
                </c:pt>
                <c:pt idx="109">
                  <c:v>3445517.5</c:v>
                </c:pt>
                <c:pt idx="110">
                  <c:v>3445517.5</c:v>
                </c:pt>
                <c:pt idx="111">
                  <c:v>3445517.5</c:v>
                </c:pt>
                <c:pt idx="112">
                  <c:v>3445517.5</c:v>
                </c:pt>
                <c:pt idx="113">
                  <c:v>3986041.81</c:v>
                </c:pt>
                <c:pt idx="114">
                  <c:v>3986041.81</c:v>
                </c:pt>
                <c:pt idx="115">
                  <c:v>3986041.81</c:v>
                </c:pt>
                <c:pt idx="116">
                  <c:v>3986041.81</c:v>
                </c:pt>
                <c:pt idx="117">
                  <c:v>3986041.81</c:v>
                </c:pt>
                <c:pt idx="118">
                  <c:v>3986041.81</c:v>
                </c:pt>
                <c:pt idx="119">
                  <c:v>3986041.81</c:v>
                </c:pt>
                <c:pt idx="120">
                  <c:v>3986041.81</c:v>
                </c:pt>
                <c:pt idx="121">
                  <c:v>3071803.47</c:v>
                </c:pt>
                <c:pt idx="122">
                  <c:v>1E-4</c:v>
                </c:pt>
                <c:pt idx="123">
                  <c:v>1E-4</c:v>
                </c:pt>
                <c:pt idx="124">
                  <c:v>1E-4</c:v>
                </c:pt>
                <c:pt idx="125">
                  <c:v>1E-4</c:v>
                </c:pt>
                <c:pt idx="126">
                  <c:v>1E-4</c:v>
                </c:pt>
                <c:pt idx="127">
                  <c:v>1E-4</c:v>
                </c:pt>
                <c:pt idx="128">
                  <c:v>1E-4</c:v>
                </c:pt>
                <c:pt idx="129">
                  <c:v>1E-4</c:v>
                </c:pt>
                <c:pt idx="130">
                  <c:v>1E-4</c:v>
                </c:pt>
                <c:pt idx="131">
                  <c:v>1E-4</c:v>
                </c:pt>
                <c:pt idx="132">
                  <c:v>1E-4</c:v>
                </c:pt>
                <c:pt idx="133">
                  <c:v>1E-4</c:v>
                </c:pt>
                <c:pt idx="134">
                  <c:v>1E-4</c:v>
                </c:pt>
                <c:pt idx="135">
                  <c:v>1E-4</c:v>
                </c:pt>
                <c:pt idx="136">
                  <c:v>1E-4</c:v>
                </c:pt>
                <c:pt idx="137">
                  <c:v>1E-4</c:v>
                </c:pt>
                <c:pt idx="138">
                  <c:v>1E-4</c:v>
                </c:pt>
                <c:pt idx="139">
                  <c:v>1E-4</c:v>
                </c:pt>
                <c:pt idx="140">
                  <c:v>1E-4</c:v>
                </c:pt>
                <c:pt idx="141">
                  <c:v>1E-4</c:v>
                </c:pt>
                <c:pt idx="142">
                  <c:v>1E-4</c:v>
                </c:pt>
                <c:pt idx="143">
                  <c:v>1E-4</c:v>
                </c:pt>
                <c:pt idx="144">
                  <c:v>1E-4</c:v>
                </c:pt>
                <c:pt idx="145">
                  <c:v>1E-4</c:v>
                </c:pt>
                <c:pt idx="146">
                  <c:v>1E-4</c:v>
                </c:pt>
                <c:pt idx="147">
                  <c:v>1E-4</c:v>
                </c:pt>
                <c:pt idx="148">
                  <c:v>1E-4</c:v>
                </c:pt>
                <c:pt idx="149">
                  <c:v>1E-4</c:v>
                </c:pt>
                <c:pt idx="150">
                  <c:v>1E-4</c:v>
                </c:pt>
                <c:pt idx="151">
                  <c:v>222908444</c:v>
                </c:pt>
                <c:pt idx="152">
                  <c:v>158652799.09999999</c:v>
                </c:pt>
                <c:pt idx="153">
                  <c:v>158652799.09999999</c:v>
                </c:pt>
                <c:pt idx="154">
                  <c:v>158652799.09999999</c:v>
                </c:pt>
                <c:pt idx="155">
                  <c:v>158652799.09999999</c:v>
                </c:pt>
                <c:pt idx="156">
                  <c:v>158652799.09999999</c:v>
                </c:pt>
                <c:pt idx="157">
                  <c:v>158652799.09999999</c:v>
                </c:pt>
                <c:pt idx="158">
                  <c:v>158652799.09999999</c:v>
                </c:pt>
                <c:pt idx="159">
                  <c:v>158652799.09999999</c:v>
                </c:pt>
                <c:pt idx="160">
                  <c:v>1E-4</c:v>
                </c:pt>
                <c:pt idx="161">
                  <c:v>1E-4</c:v>
                </c:pt>
                <c:pt idx="162">
                  <c:v>1E-4</c:v>
                </c:pt>
                <c:pt idx="163">
                  <c:v>1E-4</c:v>
                </c:pt>
                <c:pt idx="164">
                  <c:v>1E-4</c:v>
                </c:pt>
                <c:pt idx="165">
                  <c:v>1E-4</c:v>
                </c:pt>
                <c:pt idx="166">
                  <c:v>1E-4</c:v>
                </c:pt>
                <c:pt idx="167">
                  <c:v>1E-4</c:v>
                </c:pt>
                <c:pt idx="168">
                  <c:v>1E-4</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yVal>
          <c:smooth val="0"/>
          <c:extLst>
            <c:ext xmlns:c16="http://schemas.microsoft.com/office/drawing/2014/chart" uri="{C3380CC4-5D6E-409C-BE32-E72D297353CC}">
              <c16:uniqueId val="{00000009-103B-449A-9A31-3A480309DAB8}"/>
            </c:ext>
          </c:extLst>
        </c:ser>
        <c:dLbls>
          <c:showLegendKey val="0"/>
          <c:showVal val="0"/>
          <c:showCatName val="0"/>
          <c:showSerName val="0"/>
          <c:showPercent val="0"/>
          <c:showBubbleSize val="0"/>
        </c:dLbls>
        <c:axId val="1668850063"/>
        <c:axId val="1668852559"/>
      </c:scatterChart>
      <c:valAx>
        <c:axId val="1668850063"/>
        <c:scaling>
          <c:orientation val="minMax"/>
          <c:max val="170"/>
          <c:min val="0"/>
        </c:scaling>
        <c:delete val="0"/>
        <c:axPos val="b"/>
        <c:majorGridlines>
          <c:spPr>
            <a:ln w="9525" cap="flat" cmpd="sng" algn="ctr">
              <a:solidFill>
                <a:schemeClr val="bg1">
                  <a:lumMod val="7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Casein sequence</a:t>
                </a:r>
                <a:endParaRPr lang="en-US" sz="1800" baseline="30000">
                  <a:latin typeface="Times New Roman" panose="02020603050405020304" pitchFamily="18" charset="0"/>
                  <a:cs typeface="Times New Roman" panose="02020603050405020304" pitchFamily="18" charset="0"/>
                </a:endParaRPr>
              </a:p>
            </c:rich>
          </c:tx>
          <c:layout>
            <c:manualLayout>
              <c:xMode val="edge"/>
              <c:yMode val="edge"/>
              <c:x val="0.42041386170011985"/>
              <c:y val="0.8329279152605925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rnd" cmpd="sng" algn="ctr">
            <a:solidFill>
              <a:schemeClr val="tx1">
                <a:lumMod val="25000"/>
                <a:lumOff val="75000"/>
              </a:schemeClr>
            </a:solidFill>
            <a:round/>
            <a:headEnd type="none"/>
          </a:ln>
          <a:effectLst/>
        </c:spPr>
        <c:txPr>
          <a:bodyPr rot="0" spcFirstLastPara="1" vertOverflow="ellipsis"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2559"/>
        <c:crosses val="autoZero"/>
        <c:crossBetween val="midCat"/>
        <c:majorUnit val="20"/>
        <c:minorUnit val="1"/>
      </c:valAx>
      <c:valAx>
        <c:axId val="1668852559"/>
        <c:scaling>
          <c:orientation val="minMax"/>
          <c:max val="3000000000"/>
          <c:min val="10000"/>
        </c:scaling>
        <c:delete val="0"/>
        <c:axPos val="l"/>
        <c:majorGridlines>
          <c:spPr>
            <a:ln w="9525" cap="flat" cmpd="sng" algn="ctr">
              <a:noFill/>
              <a:round/>
            </a:ln>
            <a:effectLst/>
          </c:spPr>
        </c:majorGridlines>
        <c:numFmt formatCode="0.0E+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0063"/>
        <c:crosses val="autoZero"/>
        <c:crossBetween val="midCat"/>
        <c:majorUnit val="5000000000"/>
      </c:valAx>
      <c:spPr>
        <a:noFill/>
        <a:ln>
          <a:solidFill>
            <a:schemeClr val="bg1">
              <a:lumMod val="75000"/>
            </a:schemeClr>
          </a:solidFill>
        </a:ln>
        <a:effectLst/>
      </c:spPr>
    </c:plotArea>
    <c:legend>
      <c:legendPos val="r"/>
      <c:layout>
        <c:manualLayout>
          <c:xMode val="edge"/>
          <c:yMode val="edge"/>
          <c:x val="0.87628023682203116"/>
          <c:y val="0.18599550056242969"/>
          <c:w val="5.9480481622721987E-2"/>
          <c:h val="0.65924259467566559"/>
        </c:manualLayout>
      </c:layout>
      <c:overlay val="0"/>
      <c:spPr>
        <a:solidFill>
          <a:schemeClr val="bg1"/>
        </a:solidFill>
        <a:ln w="25400">
          <a:noFill/>
        </a:ln>
        <a:effectLst>
          <a:outerShdw blurRad="50800" dist="50800" dir="5400000" algn="ctr" rotWithShape="0">
            <a:schemeClr val="bg1"/>
          </a:outerShdw>
        </a:effectLst>
      </c:spPr>
      <c:txPr>
        <a:bodyPr rot="0" spcFirstLastPara="1" vertOverflow="ellipsis" vert="horz" wrap="square" anchor="t" anchorCtr="0"/>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l-GR" sz="2000" b="1" i="0" u="none" strike="noStrike" baseline="0">
                <a:effectLst/>
                <a:latin typeface="Times New Roman" panose="02020603050405020304" pitchFamily="18" charset="0"/>
                <a:cs typeface="Times New Roman" panose="02020603050405020304" pitchFamily="18" charset="0"/>
              </a:rPr>
              <a:t>α</a:t>
            </a:r>
            <a:r>
              <a:rPr lang="en-US" sz="2000" b="1" i="0" u="none" strike="noStrike" baseline="-25000">
                <a:effectLst/>
                <a:latin typeface="Times New Roman" panose="02020603050405020304" pitchFamily="18" charset="0"/>
                <a:cs typeface="Times New Roman" panose="02020603050405020304" pitchFamily="18" charset="0"/>
              </a:rPr>
              <a:t>s1</a:t>
            </a:r>
            <a:r>
              <a:rPr lang="en-US" sz="2000" b="1" i="0" u="none" strike="noStrike" baseline="0">
                <a:effectLst/>
                <a:latin typeface="Times New Roman" panose="02020603050405020304" pitchFamily="18" charset="0"/>
                <a:cs typeface="Times New Roman" panose="02020603050405020304" pitchFamily="18" charset="0"/>
              </a:rPr>
              <a:t>-casein</a:t>
            </a:r>
            <a:r>
              <a:rPr lang="en-US" sz="2000" b="1" i="0" u="none" strike="noStrike" baseline="30000">
                <a:solidFill>
                  <a:schemeClr val="bg1"/>
                </a:solidFill>
                <a:effectLst/>
                <a:latin typeface="Times New Roman" panose="02020603050405020304" pitchFamily="18" charset="0"/>
                <a:cs typeface="Times New Roman" panose="02020603050405020304" pitchFamily="18" charset="0"/>
              </a:rPr>
              <a:t>1</a:t>
            </a:r>
            <a:r>
              <a:rPr lang="en-US" sz="2000" b="1" i="0" u="none" strike="noStrike" baseline="0">
                <a:latin typeface="Times New Roman" panose="02020603050405020304" pitchFamily="18" charset="0"/>
                <a:cs typeface="Times New Roman" panose="02020603050405020304" pitchFamily="18" charset="0"/>
              </a:rPr>
              <a:t> </a:t>
            </a:r>
            <a:endParaRPr lang="en-US" sz="2000" b="1">
              <a:latin typeface="Times New Roman" panose="02020603050405020304" pitchFamily="18" charset="0"/>
              <a:cs typeface="Times New Roman" panose="02020603050405020304" pitchFamily="18" charset="0"/>
            </a:endParaRPr>
          </a:p>
        </c:rich>
      </c:tx>
      <c:layout>
        <c:manualLayout>
          <c:xMode val="edge"/>
          <c:yMode val="edge"/>
          <c:x val="5.958733930346314E-2"/>
          <c:y val="3.9270481091659079E-2"/>
        </c:manualLayout>
      </c:layout>
      <c:overlay val="0"/>
      <c:spPr>
        <a:noFill/>
        <a:ln>
          <a:noFill/>
        </a:ln>
        <a:effectLst/>
      </c:spPr>
      <c:txPr>
        <a:bodyPr rot="0" spcFirstLastPara="1" vertOverflow="ellipsis" vert="horz" wrap="square" anchor="ctr" anchorCtr="1"/>
        <a:lstStyle/>
        <a:p>
          <a:pPr algn="ct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1451281188798194E-2"/>
          <c:y val="4.9474188821688504E-2"/>
          <c:w val="0.92014782373602821"/>
          <c:h val="0.87295158805764439"/>
        </c:manualLayout>
      </c:layout>
      <c:scatterChart>
        <c:scatterStyle val="lineMarker"/>
        <c:varyColors val="0"/>
        <c:ser>
          <c:idx val="0"/>
          <c:order val="0"/>
          <c:tx>
            <c:strRef>
              <c:f>'Heatmap Final (absMTLE)'!$A$17</c:f>
              <c:strCache>
                <c:ptCount val="1"/>
                <c:pt idx="0">
                  <c:v>as1_row_means_E</c:v>
                </c:pt>
              </c:strCache>
            </c:strRef>
          </c:tx>
          <c:spPr>
            <a:ln w="25400" cap="rnd">
              <a:solidFill>
                <a:srgbClr val="FFC000"/>
              </a:solidFill>
              <a:round/>
            </a:ln>
            <a:effectLst/>
          </c:spPr>
          <c:marker>
            <c:symbol val="none"/>
          </c:marker>
          <c:xVal>
            <c:numRef>
              <c:f>'Heatmap Final (absMTLE)'!$B$12:$GR$12</c:f>
              <c:numCache>
                <c:formatCode>General</c:formatCode>
                <c:ptCount val="1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numCache>
            </c:numRef>
          </c:xVal>
          <c:yVal>
            <c:numRef>
              <c:f>'Heatmap Final (absMTLE)'!$B$17:$GR$17</c:f>
              <c:numCache>
                <c:formatCode>General</c:formatCode>
                <c:ptCount val="199"/>
                <c:pt idx="0">
                  <c:v>446716977.14999998</c:v>
                </c:pt>
                <c:pt idx="1">
                  <c:v>409496400.06</c:v>
                </c:pt>
                <c:pt idx="2">
                  <c:v>378004481.36000001</c:v>
                </c:pt>
                <c:pt idx="3">
                  <c:v>356691426.51999998</c:v>
                </c:pt>
                <c:pt idx="4">
                  <c:v>356691426.51999998</c:v>
                </c:pt>
                <c:pt idx="5">
                  <c:v>356691426.51999998</c:v>
                </c:pt>
                <c:pt idx="6">
                  <c:v>356691426.51999998</c:v>
                </c:pt>
                <c:pt idx="7">
                  <c:v>148557979.47999999</c:v>
                </c:pt>
                <c:pt idx="8">
                  <c:v>157230735.80000001</c:v>
                </c:pt>
                <c:pt idx="9">
                  <c:v>157490348.24000001</c:v>
                </c:pt>
                <c:pt idx="10">
                  <c:v>120814826.48999999</c:v>
                </c:pt>
                <c:pt idx="11">
                  <c:v>120814826.48999999</c:v>
                </c:pt>
                <c:pt idx="12">
                  <c:v>134005234.58</c:v>
                </c:pt>
                <c:pt idx="13">
                  <c:v>2634815.7000000002</c:v>
                </c:pt>
                <c:pt idx="14">
                  <c:v>1169981.6200000001</c:v>
                </c:pt>
                <c:pt idx="15">
                  <c:v>1048314.19</c:v>
                </c:pt>
                <c:pt idx="16">
                  <c:v>9532509.7100000009</c:v>
                </c:pt>
                <c:pt idx="17">
                  <c:v>15164665.619999999</c:v>
                </c:pt>
                <c:pt idx="18">
                  <c:v>15164665.619999999</c:v>
                </c:pt>
                <c:pt idx="19">
                  <c:v>16346732.59</c:v>
                </c:pt>
                <c:pt idx="20">
                  <c:v>18142867.760000002</c:v>
                </c:pt>
                <c:pt idx="21">
                  <c:v>20401315.890000001</c:v>
                </c:pt>
                <c:pt idx="22">
                  <c:v>27178657.079999998</c:v>
                </c:pt>
                <c:pt idx="23">
                  <c:v>5117714.76</c:v>
                </c:pt>
                <c:pt idx="24">
                  <c:v>9210904.0299999993</c:v>
                </c:pt>
                <c:pt idx="25">
                  <c:v>8400393.0099999998</c:v>
                </c:pt>
                <c:pt idx="26">
                  <c:v>7726678.6600000001</c:v>
                </c:pt>
                <c:pt idx="27">
                  <c:v>7162098.1600000001</c:v>
                </c:pt>
                <c:pt idx="28">
                  <c:v>6984504.0099999998</c:v>
                </c:pt>
                <c:pt idx="29">
                  <c:v>6984504.0099999998</c:v>
                </c:pt>
                <c:pt idx="30">
                  <c:v>3891921.51</c:v>
                </c:pt>
                <c:pt idx="31">
                  <c:v>3981401.01</c:v>
                </c:pt>
                <c:pt idx="32">
                  <c:v>4084075.01</c:v>
                </c:pt>
                <c:pt idx="33">
                  <c:v>4306087.07</c:v>
                </c:pt>
                <c:pt idx="34">
                  <c:v>4958477.88</c:v>
                </c:pt>
                <c:pt idx="35">
                  <c:v>5466158.4900000002</c:v>
                </c:pt>
                <c:pt idx="36">
                  <c:v>5111140.25</c:v>
                </c:pt>
                <c:pt idx="37">
                  <c:v>6255246.0499999998</c:v>
                </c:pt>
                <c:pt idx="38">
                  <c:v>7232428.2800000003</c:v>
                </c:pt>
                <c:pt idx="39">
                  <c:v>8298936.2400000002</c:v>
                </c:pt>
                <c:pt idx="40">
                  <c:v>400458.67</c:v>
                </c:pt>
                <c:pt idx="41">
                  <c:v>227716.79</c:v>
                </c:pt>
                <c:pt idx="42">
                  <c:v>289598.83</c:v>
                </c:pt>
                <c:pt idx="43">
                  <c:v>89954.95</c:v>
                </c:pt>
                <c:pt idx="44">
                  <c:v>89954.95</c:v>
                </c:pt>
                <c:pt idx="45">
                  <c:v>1E-4</c:v>
                </c:pt>
                <c:pt idx="46">
                  <c:v>1E-4</c:v>
                </c:pt>
                <c:pt idx="47">
                  <c:v>1E-4</c:v>
                </c:pt>
                <c:pt idx="48">
                  <c:v>1E-4</c:v>
                </c:pt>
                <c:pt idx="49">
                  <c:v>1E-4</c:v>
                </c:pt>
                <c:pt idx="50">
                  <c:v>1E-4</c:v>
                </c:pt>
                <c:pt idx="51">
                  <c:v>1E-4</c:v>
                </c:pt>
                <c:pt idx="52">
                  <c:v>1E-4</c:v>
                </c:pt>
                <c:pt idx="53">
                  <c:v>1E-4</c:v>
                </c:pt>
                <c:pt idx="54">
                  <c:v>1E-4</c:v>
                </c:pt>
                <c:pt idx="55">
                  <c:v>1E-4</c:v>
                </c:pt>
                <c:pt idx="56">
                  <c:v>1E-4</c:v>
                </c:pt>
                <c:pt idx="57">
                  <c:v>1E-4</c:v>
                </c:pt>
                <c:pt idx="58">
                  <c:v>1E-4</c:v>
                </c:pt>
                <c:pt idx="59">
                  <c:v>1E-4</c:v>
                </c:pt>
                <c:pt idx="60">
                  <c:v>1E-4</c:v>
                </c:pt>
                <c:pt idx="61">
                  <c:v>1E-4</c:v>
                </c:pt>
                <c:pt idx="62">
                  <c:v>1E-4</c:v>
                </c:pt>
                <c:pt idx="63">
                  <c:v>1E-4</c:v>
                </c:pt>
                <c:pt idx="64">
                  <c:v>1E-4</c:v>
                </c:pt>
                <c:pt idx="65">
                  <c:v>1E-4</c:v>
                </c:pt>
                <c:pt idx="66">
                  <c:v>1E-4</c:v>
                </c:pt>
                <c:pt idx="67">
                  <c:v>1E-4</c:v>
                </c:pt>
                <c:pt idx="68">
                  <c:v>1E-4</c:v>
                </c:pt>
                <c:pt idx="69">
                  <c:v>1E-4</c:v>
                </c:pt>
                <c:pt idx="70">
                  <c:v>45037284.149999999</c:v>
                </c:pt>
                <c:pt idx="71">
                  <c:v>45037284.149999999</c:v>
                </c:pt>
                <c:pt idx="72">
                  <c:v>45037284.149999999</c:v>
                </c:pt>
                <c:pt idx="73">
                  <c:v>45037284.149999999</c:v>
                </c:pt>
                <c:pt idx="74">
                  <c:v>45037284.149999999</c:v>
                </c:pt>
                <c:pt idx="75">
                  <c:v>45037284.149999999</c:v>
                </c:pt>
                <c:pt idx="76">
                  <c:v>45037284.149999999</c:v>
                </c:pt>
                <c:pt idx="77">
                  <c:v>45037284.149999999</c:v>
                </c:pt>
                <c:pt idx="78">
                  <c:v>23118718.280000001</c:v>
                </c:pt>
                <c:pt idx="79">
                  <c:v>1200152.4099999999</c:v>
                </c:pt>
                <c:pt idx="80">
                  <c:v>1349219.52</c:v>
                </c:pt>
                <c:pt idx="81">
                  <c:v>1349219.52</c:v>
                </c:pt>
                <c:pt idx="82">
                  <c:v>1812284.47</c:v>
                </c:pt>
                <c:pt idx="83">
                  <c:v>2065978.71</c:v>
                </c:pt>
                <c:pt idx="84">
                  <c:v>4879247.8899999997</c:v>
                </c:pt>
                <c:pt idx="85">
                  <c:v>7562623.7300000004</c:v>
                </c:pt>
                <c:pt idx="86">
                  <c:v>7007976.6799999997</c:v>
                </c:pt>
                <c:pt idx="87">
                  <c:v>7349550.0599999996</c:v>
                </c:pt>
                <c:pt idx="88">
                  <c:v>6866519.0999999996</c:v>
                </c:pt>
                <c:pt idx="89">
                  <c:v>6673185.0999999996</c:v>
                </c:pt>
                <c:pt idx="90">
                  <c:v>6177846.7699999996</c:v>
                </c:pt>
                <c:pt idx="91">
                  <c:v>5856868.9100000001</c:v>
                </c:pt>
                <c:pt idx="92">
                  <c:v>2606066.64</c:v>
                </c:pt>
                <c:pt idx="93">
                  <c:v>1910402.67</c:v>
                </c:pt>
                <c:pt idx="94">
                  <c:v>1327760.51</c:v>
                </c:pt>
                <c:pt idx="95">
                  <c:v>1384832.43</c:v>
                </c:pt>
                <c:pt idx="96">
                  <c:v>1601561.54</c:v>
                </c:pt>
                <c:pt idx="97">
                  <c:v>1628066.81</c:v>
                </c:pt>
                <c:pt idx="98">
                  <c:v>2221064.08</c:v>
                </c:pt>
                <c:pt idx="99">
                  <c:v>2221064.08</c:v>
                </c:pt>
                <c:pt idx="100">
                  <c:v>1399344.64</c:v>
                </c:pt>
                <c:pt idx="101">
                  <c:v>73029586.670000002</c:v>
                </c:pt>
                <c:pt idx="102">
                  <c:v>107535795.34999999</c:v>
                </c:pt>
                <c:pt idx="103">
                  <c:v>99630107.400000006</c:v>
                </c:pt>
                <c:pt idx="104">
                  <c:v>99814684.079999998</c:v>
                </c:pt>
                <c:pt idx="105">
                  <c:v>80487779.530000001</c:v>
                </c:pt>
                <c:pt idx="106">
                  <c:v>80487779.530000001</c:v>
                </c:pt>
                <c:pt idx="107">
                  <c:v>75471978.310000002</c:v>
                </c:pt>
                <c:pt idx="108">
                  <c:v>74877638.629999995</c:v>
                </c:pt>
                <c:pt idx="109">
                  <c:v>2762563.36</c:v>
                </c:pt>
                <c:pt idx="110">
                  <c:v>3430351.09</c:v>
                </c:pt>
                <c:pt idx="111">
                  <c:v>3430351.09</c:v>
                </c:pt>
                <c:pt idx="112">
                  <c:v>3430351.09</c:v>
                </c:pt>
                <c:pt idx="113">
                  <c:v>3430351.09</c:v>
                </c:pt>
                <c:pt idx="114">
                  <c:v>2882903.64</c:v>
                </c:pt>
                <c:pt idx="115">
                  <c:v>2882903.64</c:v>
                </c:pt>
                <c:pt idx="116">
                  <c:v>2882903.64</c:v>
                </c:pt>
                <c:pt idx="117">
                  <c:v>2882903.64</c:v>
                </c:pt>
                <c:pt idx="118">
                  <c:v>2882903.64</c:v>
                </c:pt>
                <c:pt idx="119">
                  <c:v>2882903.64</c:v>
                </c:pt>
                <c:pt idx="120">
                  <c:v>434561.93</c:v>
                </c:pt>
                <c:pt idx="121">
                  <c:v>1E-4</c:v>
                </c:pt>
                <c:pt idx="122">
                  <c:v>1E-4</c:v>
                </c:pt>
                <c:pt idx="123">
                  <c:v>1E-4</c:v>
                </c:pt>
                <c:pt idx="124">
                  <c:v>1E-4</c:v>
                </c:pt>
                <c:pt idx="125">
                  <c:v>1E-4</c:v>
                </c:pt>
                <c:pt idx="126">
                  <c:v>1E-4</c:v>
                </c:pt>
                <c:pt idx="127">
                  <c:v>1E-4</c:v>
                </c:pt>
                <c:pt idx="128">
                  <c:v>1E-4</c:v>
                </c:pt>
                <c:pt idx="129">
                  <c:v>1E-4</c:v>
                </c:pt>
                <c:pt idx="130">
                  <c:v>1E-4</c:v>
                </c:pt>
                <c:pt idx="131">
                  <c:v>1648125.12</c:v>
                </c:pt>
                <c:pt idx="132">
                  <c:v>3103748.59</c:v>
                </c:pt>
                <c:pt idx="133">
                  <c:v>3103748.59</c:v>
                </c:pt>
                <c:pt idx="134">
                  <c:v>3103748.59</c:v>
                </c:pt>
                <c:pt idx="135">
                  <c:v>3103748.59</c:v>
                </c:pt>
                <c:pt idx="136">
                  <c:v>3103748.59</c:v>
                </c:pt>
                <c:pt idx="137">
                  <c:v>3103748.59</c:v>
                </c:pt>
                <c:pt idx="138">
                  <c:v>3103748.59</c:v>
                </c:pt>
                <c:pt idx="139">
                  <c:v>1648125.12</c:v>
                </c:pt>
                <c:pt idx="140">
                  <c:v>1648125.12</c:v>
                </c:pt>
                <c:pt idx="141">
                  <c:v>1648125.12</c:v>
                </c:pt>
                <c:pt idx="142">
                  <c:v>1E-4</c:v>
                </c:pt>
                <c:pt idx="143">
                  <c:v>98030.99</c:v>
                </c:pt>
                <c:pt idx="144">
                  <c:v>97250.39</c:v>
                </c:pt>
                <c:pt idx="145">
                  <c:v>1064922.32</c:v>
                </c:pt>
                <c:pt idx="146">
                  <c:v>1064922.32</c:v>
                </c:pt>
                <c:pt idx="147">
                  <c:v>1064922.32</c:v>
                </c:pt>
                <c:pt idx="148">
                  <c:v>872851.24</c:v>
                </c:pt>
                <c:pt idx="149">
                  <c:v>872851.24</c:v>
                </c:pt>
                <c:pt idx="150">
                  <c:v>872851.24</c:v>
                </c:pt>
                <c:pt idx="151">
                  <c:v>872851.24</c:v>
                </c:pt>
                <c:pt idx="152">
                  <c:v>95506.89</c:v>
                </c:pt>
                <c:pt idx="153">
                  <c:v>104566.95</c:v>
                </c:pt>
                <c:pt idx="154">
                  <c:v>184575.29</c:v>
                </c:pt>
                <c:pt idx="155">
                  <c:v>220579.04</c:v>
                </c:pt>
                <c:pt idx="156">
                  <c:v>4039615.29</c:v>
                </c:pt>
                <c:pt idx="157">
                  <c:v>5558447.0300000003</c:v>
                </c:pt>
                <c:pt idx="158">
                  <c:v>9330260.2699999996</c:v>
                </c:pt>
                <c:pt idx="159">
                  <c:v>9330260.2699999996</c:v>
                </c:pt>
                <c:pt idx="160">
                  <c:v>9330260.2699999996</c:v>
                </c:pt>
                <c:pt idx="161">
                  <c:v>9330260.2699999996</c:v>
                </c:pt>
                <c:pt idx="162">
                  <c:v>9330260.2699999996</c:v>
                </c:pt>
                <c:pt idx="163">
                  <c:v>9330260.2699999996</c:v>
                </c:pt>
                <c:pt idx="164">
                  <c:v>21517428.559999999</c:v>
                </c:pt>
                <c:pt idx="165">
                  <c:v>6047724.4100000001</c:v>
                </c:pt>
                <c:pt idx="166">
                  <c:v>8896072.9600000009</c:v>
                </c:pt>
                <c:pt idx="167">
                  <c:v>8896072.9600000009</c:v>
                </c:pt>
                <c:pt idx="168">
                  <c:v>8896072.9600000009</c:v>
                </c:pt>
                <c:pt idx="169">
                  <c:v>8896072.9600000009</c:v>
                </c:pt>
                <c:pt idx="170">
                  <c:v>8896072.9600000009</c:v>
                </c:pt>
                <c:pt idx="171">
                  <c:v>8896072.9600000009</c:v>
                </c:pt>
                <c:pt idx="172">
                  <c:v>11096281.91</c:v>
                </c:pt>
                <c:pt idx="173">
                  <c:v>885228.97</c:v>
                </c:pt>
                <c:pt idx="174">
                  <c:v>885228.97</c:v>
                </c:pt>
                <c:pt idx="175">
                  <c:v>568600.89</c:v>
                </c:pt>
                <c:pt idx="176">
                  <c:v>568600.89</c:v>
                </c:pt>
                <c:pt idx="177">
                  <c:v>568600.89</c:v>
                </c:pt>
                <c:pt idx="178">
                  <c:v>1195991.42</c:v>
                </c:pt>
                <c:pt idx="179">
                  <c:v>23115670.59</c:v>
                </c:pt>
                <c:pt idx="180">
                  <c:v>25714319.129999999</c:v>
                </c:pt>
                <c:pt idx="181">
                  <c:v>309346064.11000001</c:v>
                </c:pt>
                <c:pt idx="182">
                  <c:v>290018477.98000002</c:v>
                </c:pt>
                <c:pt idx="183">
                  <c:v>290018477.98000002</c:v>
                </c:pt>
                <c:pt idx="184">
                  <c:v>290018477.98000002</c:v>
                </c:pt>
                <c:pt idx="185">
                  <c:v>290018477.98000002</c:v>
                </c:pt>
                <c:pt idx="186">
                  <c:v>290018477.98000002</c:v>
                </c:pt>
                <c:pt idx="187">
                  <c:v>53928755.43</c:v>
                </c:pt>
                <c:pt idx="188">
                  <c:v>53928755.43</c:v>
                </c:pt>
                <c:pt idx="189">
                  <c:v>95774696.840000004</c:v>
                </c:pt>
                <c:pt idx="190">
                  <c:v>1120882.31</c:v>
                </c:pt>
                <c:pt idx="191">
                  <c:v>1120882.31</c:v>
                </c:pt>
                <c:pt idx="192">
                  <c:v>1120882.31</c:v>
                </c:pt>
                <c:pt idx="193">
                  <c:v>1120882.31</c:v>
                </c:pt>
                <c:pt idx="194">
                  <c:v>1120882.31</c:v>
                </c:pt>
                <c:pt idx="195">
                  <c:v>1120882.31</c:v>
                </c:pt>
                <c:pt idx="196">
                  <c:v>1120882.31</c:v>
                </c:pt>
                <c:pt idx="197">
                  <c:v>1120882.31</c:v>
                </c:pt>
                <c:pt idx="198">
                  <c:v>1E-4</c:v>
                </c:pt>
              </c:numCache>
            </c:numRef>
          </c:yVal>
          <c:smooth val="0"/>
          <c:extLst>
            <c:ext xmlns:c16="http://schemas.microsoft.com/office/drawing/2014/chart" uri="{C3380CC4-5D6E-409C-BE32-E72D297353CC}">
              <c16:uniqueId val="{00000009-19B4-457A-8C99-B16D0085BE00}"/>
            </c:ext>
          </c:extLst>
        </c:ser>
        <c:ser>
          <c:idx val="1"/>
          <c:order val="1"/>
          <c:tx>
            <c:strRef>
              <c:f>'Heatmap Final (absMTLE)'!$A$18</c:f>
              <c:strCache>
                <c:ptCount val="1"/>
                <c:pt idx="0">
                  <c:v>as1_row_means_M</c:v>
                </c:pt>
              </c:strCache>
            </c:strRef>
          </c:tx>
          <c:spPr>
            <a:ln w="25400" cap="rnd">
              <a:solidFill>
                <a:srgbClr val="43682B"/>
              </a:solidFill>
              <a:round/>
            </a:ln>
            <a:effectLst/>
          </c:spPr>
          <c:marker>
            <c:symbol val="none"/>
          </c:marker>
          <c:xVal>
            <c:numRef>
              <c:f>'Heatmap Final (absMTLE)'!$B$12:$GR$12</c:f>
              <c:numCache>
                <c:formatCode>General</c:formatCode>
                <c:ptCount val="1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numCache>
            </c:numRef>
          </c:xVal>
          <c:yVal>
            <c:numRef>
              <c:f>'Heatmap Final (absMTLE)'!$B$18:$GR$18</c:f>
              <c:numCache>
                <c:formatCode>General</c:formatCode>
                <c:ptCount val="199"/>
                <c:pt idx="0">
                  <c:v>524273791.85000002</c:v>
                </c:pt>
                <c:pt idx="1">
                  <c:v>480590897.50999999</c:v>
                </c:pt>
                <c:pt idx="2">
                  <c:v>443629615.17000002</c:v>
                </c:pt>
                <c:pt idx="3">
                  <c:v>415852616.07999998</c:v>
                </c:pt>
                <c:pt idx="4">
                  <c:v>415852616.07999998</c:v>
                </c:pt>
                <c:pt idx="5">
                  <c:v>415852616.07999998</c:v>
                </c:pt>
                <c:pt idx="6">
                  <c:v>415852616.07999998</c:v>
                </c:pt>
                <c:pt idx="7">
                  <c:v>75295288.349999994</c:v>
                </c:pt>
                <c:pt idx="8">
                  <c:v>78625709.670000002</c:v>
                </c:pt>
                <c:pt idx="9">
                  <c:v>41344200.280000001</c:v>
                </c:pt>
                <c:pt idx="10">
                  <c:v>31422081.309999999</c:v>
                </c:pt>
                <c:pt idx="11">
                  <c:v>31422081.309999999</c:v>
                </c:pt>
                <c:pt idx="12">
                  <c:v>34692651.390000001</c:v>
                </c:pt>
                <c:pt idx="13">
                  <c:v>1095820.1299999999</c:v>
                </c:pt>
                <c:pt idx="14">
                  <c:v>912755.45</c:v>
                </c:pt>
                <c:pt idx="15">
                  <c:v>850963.76</c:v>
                </c:pt>
                <c:pt idx="16">
                  <c:v>2315552.23</c:v>
                </c:pt>
                <c:pt idx="17">
                  <c:v>2801752.49</c:v>
                </c:pt>
                <c:pt idx="18">
                  <c:v>2801752.49</c:v>
                </c:pt>
                <c:pt idx="19">
                  <c:v>2821482.3</c:v>
                </c:pt>
                <c:pt idx="20">
                  <c:v>3120422.11</c:v>
                </c:pt>
                <c:pt idx="21">
                  <c:v>3500023.24</c:v>
                </c:pt>
                <c:pt idx="22">
                  <c:v>4639456.6500000004</c:v>
                </c:pt>
                <c:pt idx="23">
                  <c:v>3039066.82</c:v>
                </c:pt>
                <c:pt idx="24">
                  <c:v>9834403.3300000001</c:v>
                </c:pt>
                <c:pt idx="25">
                  <c:v>9513002.7699999996</c:v>
                </c:pt>
                <c:pt idx="26">
                  <c:v>8732487.4199999999</c:v>
                </c:pt>
                <c:pt idx="27">
                  <c:v>8077294.7199999997</c:v>
                </c:pt>
                <c:pt idx="28">
                  <c:v>7872671.9299999997</c:v>
                </c:pt>
                <c:pt idx="29">
                  <c:v>7872671.9299999997</c:v>
                </c:pt>
                <c:pt idx="30">
                  <c:v>4894272.1900000004</c:v>
                </c:pt>
                <c:pt idx="31">
                  <c:v>5023094.03</c:v>
                </c:pt>
                <c:pt idx="32">
                  <c:v>5103171.03</c:v>
                </c:pt>
                <c:pt idx="33">
                  <c:v>5405026.3499999996</c:v>
                </c:pt>
                <c:pt idx="34">
                  <c:v>5970118.7400000002</c:v>
                </c:pt>
                <c:pt idx="35">
                  <c:v>6547741.5800000001</c:v>
                </c:pt>
                <c:pt idx="36">
                  <c:v>5867082.8899999997</c:v>
                </c:pt>
                <c:pt idx="37">
                  <c:v>7176707.75</c:v>
                </c:pt>
                <c:pt idx="38">
                  <c:v>8290040.5999999996</c:v>
                </c:pt>
                <c:pt idx="39">
                  <c:v>9727183.1099999994</c:v>
                </c:pt>
                <c:pt idx="40">
                  <c:v>279766.93</c:v>
                </c:pt>
                <c:pt idx="41">
                  <c:v>195576.95</c:v>
                </c:pt>
                <c:pt idx="42">
                  <c:v>246982.75</c:v>
                </c:pt>
                <c:pt idx="43">
                  <c:v>80935.399999999994</c:v>
                </c:pt>
                <c:pt idx="44">
                  <c:v>80935.399999999994</c:v>
                </c:pt>
                <c:pt idx="45">
                  <c:v>1E-4</c:v>
                </c:pt>
                <c:pt idx="46">
                  <c:v>1E-4</c:v>
                </c:pt>
                <c:pt idx="47">
                  <c:v>1E-4</c:v>
                </c:pt>
                <c:pt idx="48">
                  <c:v>1E-4</c:v>
                </c:pt>
                <c:pt idx="49">
                  <c:v>1E-4</c:v>
                </c:pt>
                <c:pt idx="50">
                  <c:v>1E-4</c:v>
                </c:pt>
                <c:pt idx="51">
                  <c:v>1E-4</c:v>
                </c:pt>
                <c:pt idx="52">
                  <c:v>1E-4</c:v>
                </c:pt>
                <c:pt idx="53">
                  <c:v>1E-4</c:v>
                </c:pt>
                <c:pt idx="54">
                  <c:v>1E-4</c:v>
                </c:pt>
                <c:pt idx="55">
                  <c:v>1E-4</c:v>
                </c:pt>
                <c:pt idx="56">
                  <c:v>1E-4</c:v>
                </c:pt>
                <c:pt idx="57">
                  <c:v>1E-4</c:v>
                </c:pt>
                <c:pt idx="58">
                  <c:v>1E-4</c:v>
                </c:pt>
                <c:pt idx="59">
                  <c:v>1E-4</c:v>
                </c:pt>
                <c:pt idx="60">
                  <c:v>1E-4</c:v>
                </c:pt>
                <c:pt idx="61">
                  <c:v>1E-4</c:v>
                </c:pt>
                <c:pt idx="62">
                  <c:v>1E-4</c:v>
                </c:pt>
                <c:pt idx="63">
                  <c:v>1E-4</c:v>
                </c:pt>
                <c:pt idx="64">
                  <c:v>1E-4</c:v>
                </c:pt>
                <c:pt idx="65">
                  <c:v>1E-4</c:v>
                </c:pt>
                <c:pt idx="66">
                  <c:v>1E-4</c:v>
                </c:pt>
                <c:pt idx="67">
                  <c:v>1E-4</c:v>
                </c:pt>
                <c:pt idx="68">
                  <c:v>1E-4</c:v>
                </c:pt>
                <c:pt idx="69">
                  <c:v>1E-4</c:v>
                </c:pt>
                <c:pt idx="70">
                  <c:v>34362021.850000001</c:v>
                </c:pt>
                <c:pt idx="71">
                  <c:v>34362021.850000001</c:v>
                </c:pt>
                <c:pt idx="72">
                  <c:v>34362021.850000001</c:v>
                </c:pt>
                <c:pt idx="73">
                  <c:v>34362021.850000001</c:v>
                </c:pt>
                <c:pt idx="74">
                  <c:v>34362021.850000001</c:v>
                </c:pt>
                <c:pt idx="75">
                  <c:v>34362021.850000001</c:v>
                </c:pt>
                <c:pt idx="76">
                  <c:v>34362021.850000001</c:v>
                </c:pt>
                <c:pt idx="77">
                  <c:v>34362021.850000001</c:v>
                </c:pt>
                <c:pt idx="78">
                  <c:v>26073184.09</c:v>
                </c:pt>
                <c:pt idx="79">
                  <c:v>17784346.34</c:v>
                </c:pt>
                <c:pt idx="80">
                  <c:v>6229074.3300000001</c:v>
                </c:pt>
                <c:pt idx="81">
                  <c:v>6229074.3300000001</c:v>
                </c:pt>
                <c:pt idx="82">
                  <c:v>6452872.71</c:v>
                </c:pt>
                <c:pt idx="83">
                  <c:v>10396736.140000001</c:v>
                </c:pt>
                <c:pt idx="84">
                  <c:v>18971054.780000001</c:v>
                </c:pt>
                <c:pt idx="85">
                  <c:v>30236543.350000001</c:v>
                </c:pt>
                <c:pt idx="86">
                  <c:v>27702821.920000002</c:v>
                </c:pt>
                <c:pt idx="87">
                  <c:v>26917959.899999999</c:v>
                </c:pt>
                <c:pt idx="88">
                  <c:v>24568981.739999998</c:v>
                </c:pt>
                <c:pt idx="89">
                  <c:v>23868459.02</c:v>
                </c:pt>
                <c:pt idx="90">
                  <c:v>21997180.800000001</c:v>
                </c:pt>
                <c:pt idx="91">
                  <c:v>20874376.25</c:v>
                </c:pt>
                <c:pt idx="92">
                  <c:v>4294544.24</c:v>
                </c:pt>
                <c:pt idx="93">
                  <c:v>1000041.9</c:v>
                </c:pt>
                <c:pt idx="94">
                  <c:v>328962.3</c:v>
                </c:pt>
                <c:pt idx="95">
                  <c:v>299346.07</c:v>
                </c:pt>
                <c:pt idx="96">
                  <c:v>262733.52</c:v>
                </c:pt>
                <c:pt idx="97">
                  <c:v>279163.28999999998</c:v>
                </c:pt>
                <c:pt idx="98">
                  <c:v>355120</c:v>
                </c:pt>
                <c:pt idx="99">
                  <c:v>355120</c:v>
                </c:pt>
                <c:pt idx="100">
                  <c:v>284418.3</c:v>
                </c:pt>
                <c:pt idx="101">
                  <c:v>573562.15</c:v>
                </c:pt>
                <c:pt idx="102">
                  <c:v>8512587.7699999996</c:v>
                </c:pt>
                <c:pt idx="103">
                  <c:v>8534263.0500000007</c:v>
                </c:pt>
                <c:pt idx="104">
                  <c:v>8682040.3800000008</c:v>
                </c:pt>
                <c:pt idx="105">
                  <c:v>7334790.5099999998</c:v>
                </c:pt>
                <c:pt idx="106">
                  <c:v>7334790.5099999998</c:v>
                </c:pt>
                <c:pt idx="107">
                  <c:v>6948086.79</c:v>
                </c:pt>
                <c:pt idx="108">
                  <c:v>6789003.5800000001</c:v>
                </c:pt>
                <c:pt idx="109">
                  <c:v>1436387.83</c:v>
                </c:pt>
                <c:pt idx="110">
                  <c:v>2124246.44</c:v>
                </c:pt>
                <c:pt idx="111">
                  <c:v>2124246.44</c:v>
                </c:pt>
                <c:pt idx="112">
                  <c:v>2124246.44</c:v>
                </c:pt>
                <c:pt idx="113">
                  <c:v>2124246.44</c:v>
                </c:pt>
                <c:pt idx="114">
                  <c:v>2500162.4300000002</c:v>
                </c:pt>
                <c:pt idx="115">
                  <c:v>2500162.4300000002</c:v>
                </c:pt>
                <c:pt idx="116">
                  <c:v>2500162.4300000002</c:v>
                </c:pt>
                <c:pt idx="117">
                  <c:v>2500162.4300000002</c:v>
                </c:pt>
                <c:pt idx="118">
                  <c:v>2500162.4300000002</c:v>
                </c:pt>
                <c:pt idx="119">
                  <c:v>2500162.4300000002</c:v>
                </c:pt>
                <c:pt idx="120">
                  <c:v>109156.3</c:v>
                </c:pt>
                <c:pt idx="121">
                  <c:v>1E-4</c:v>
                </c:pt>
                <c:pt idx="122">
                  <c:v>1E-4</c:v>
                </c:pt>
                <c:pt idx="123">
                  <c:v>1E-4</c:v>
                </c:pt>
                <c:pt idx="124">
                  <c:v>1E-4</c:v>
                </c:pt>
                <c:pt idx="125">
                  <c:v>1E-4</c:v>
                </c:pt>
                <c:pt idx="126">
                  <c:v>1E-4</c:v>
                </c:pt>
                <c:pt idx="127">
                  <c:v>1E-4</c:v>
                </c:pt>
                <c:pt idx="128">
                  <c:v>1E-4</c:v>
                </c:pt>
                <c:pt idx="129">
                  <c:v>1E-4</c:v>
                </c:pt>
                <c:pt idx="130">
                  <c:v>1E-4</c:v>
                </c:pt>
                <c:pt idx="131">
                  <c:v>1072148.1000000001</c:v>
                </c:pt>
                <c:pt idx="132">
                  <c:v>4115210.55</c:v>
                </c:pt>
                <c:pt idx="133">
                  <c:v>4115210.55</c:v>
                </c:pt>
                <c:pt idx="134">
                  <c:v>4115210.55</c:v>
                </c:pt>
                <c:pt idx="135">
                  <c:v>4115210.55</c:v>
                </c:pt>
                <c:pt idx="136">
                  <c:v>4115210.55</c:v>
                </c:pt>
                <c:pt idx="137">
                  <c:v>4115210.55</c:v>
                </c:pt>
                <c:pt idx="138">
                  <c:v>4115210.55</c:v>
                </c:pt>
                <c:pt idx="139">
                  <c:v>1072148.1000000001</c:v>
                </c:pt>
                <c:pt idx="140">
                  <c:v>1072148.1000000001</c:v>
                </c:pt>
                <c:pt idx="141">
                  <c:v>1072148.1000000001</c:v>
                </c:pt>
                <c:pt idx="142">
                  <c:v>1E-4</c:v>
                </c:pt>
                <c:pt idx="143">
                  <c:v>189215.59</c:v>
                </c:pt>
                <c:pt idx="144">
                  <c:v>149729.12</c:v>
                </c:pt>
                <c:pt idx="145">
                  <c:v>245781.24</c:v>
                </c:pt>
                <c:pt idx="146">
                  <c:v>245781.24</c:v>
                </c:pt>
                <c:pt idx="147">
                  <c:v>245781.24</c:v>
                </c:pt>
                <c:pt idx="148">
                  <c:v>215351.46</c:v>
                </c:pt>
                <c:pt idx="149">
                  <c:v>215351.46</c:v>
                </c:pt>
                <c:pt idx="150">
                  <c:v>215351.46</c:v>
                </c:pt>
                <c:pt idx="151">
                  <c:v>215351.46</c:v>
                </c:pt>
                <c:pt idx="152">
                  <c:v>154074.45000000001</c:v>
                </c:pt>
                <c:pt idx="153">
                  <c:v>93632.35</c:v>
                </c:pt>
                <c:pt idx="154">
                  <c:v>124583.52</c:v>
                </c:pt>
                <c:pt idx="155">
                  <c:v>117433.14</c:v>
                </c:pt>
                <c:pt idx="156">
                  <c:v>2709270.45</c:v>
                </c:pt>
                <c:pt idx="157">
                  <c:v>10082409.939999999</c:v>
                </c:pt>
                <c:pt idx="158">
                  <c:v>14540009.539999999</c:v>
                </c:pt>
                <c:pt idx="159">
                  <c:v>14540009.539999999</c:v>
                </c:pt>
                <c:pt idx="160">
                  <c:v>14540009.539999999</c:v>
                </c:pt>
                <c:pt idx="161">
                  <c:v>14540009.539999999</c:v>
                </c:pt>
                <c:pt idx="162">
                  <c:v>14540009.539999999</c:v>
                </c:pt>
                <c:pt idx="163">
                  <c:v>14540009.539999999</c:v>
                </c:pt>
                <c:pt idx="164">
                  <c:v>35779812.030000001</c:v>
                </c:pt>
                <c:pt idx="165">
                  <c:v>9826079.3499999996</c:v>
                </c:pt>
                <c:pt idx="166">
                  <c:v>10934911.77</c:v>
                </c:pt>
                <c:pt idx="167">
                  <c:v>10934911.77</c:v>
                </c:pt>
                <c:pt idx="168">
                  <c:v>10934911.77</c:v>
                </c:pt>
                <c:pt idx="169">
                  <c:v>10934911.77</c:v>
                </c:pt>
                <c:pt idx="170">
                  <c:v>10934911.77</c:v>
                </c:pt>
                <c:pt idx="171">
                  <c:v>10934911.77</c:v>
                </c:pt>
                <c:pt idx="172">
                  <c:v>12999750.1</c:v>
                </c:pt>
                <c:pt idx="173">
                  <c:v>369680.93</c:v>
                </c:pt>
                <c:pt idx="174">
                  <c:v>369680.93</c:v>
                </c:pt>
                <c:pt idx="175">
                  <c:v>236594.34</c:v>
                </c:pt>
                <c:pt idx="176">
                  <c:v>236594.34</c:v>
                </c:pt>
                <c:pt idx="177">
                  <c:v>236594.34</c:v>
                </c:pt>
                <c:pt idx="178">
                  <c:v>1227457.44</c:v>
                </c:pt>
                <c:pt idx="179">
                  <c:v>27038773.68</c:v>
                </c:pt>
                <c:pt idx="180">
                  <c:v>31829795.710000001</c:v>
                </c:pt>
                <c:pt idx="181">
                  <c:v>348279643.11000001</c:v>
                </c:pt>
                <c:pt idx="182">
                  <c:v>326534853.12</c:v>
                </c:pt>
                <c:pt idx="183">
                  <c:v>326534853.12</c:v>
                </c:pt>
                <c:pt idx="184">
                  <c:v>326534853.12</c:v>
                </c:pt>
                <c:pt idx="185">
                  <c:v>326534853.12</c:v>
                </c:pt>
                <c:pt idx="186">
                  <c:v>326534853.12</c:v>
                </c:pt>
                <c:pt idx="187">
                  <c:v>67046386.43</c:v>
                </c:pt>
                <c:pt idx="188">
                  <c:v>67046386.43</c:v>
                </c:pt>
                <c:pt idx="189">
                  <c:v>99498594.700000003</c:v>
                </c:pt>
                <c:pt idx="190">
                  <c:v>439410.86</c:v>
                </c:pt>
                <c:pt idx="191">
                  <c:v>439410.86</c:v>
                </c:pt>
                <c:pt idx="192">
                  <c:v>439410.86</c:v>
                </c:pt>
                <c:pt idx="193">
                  <c:v>439410.86</c:v>
                </c:pt>
                <c:pt idx="194">
                  <c:v>439410.86</c:v>
                </c:pt>
                <c:pt idx="195">
                  <c:v>439410.86</c:v>
                </c:pt>
                <c:pt idx="196">
                  <c:v>439410.86</c:v>
                </c:pt>
                <c:pt idx="197">
                  <c:v>439410.86</c:v>
                </c:pt>
                <c:pt idx="198">
                  <c:v>1E-4</c:v>
                </c:pt>
              </c:numCache>
            </c:numRef>
          </c:yVal>
          <c:smooth val="0"/>
          <c:extLst>
            <c:ext xmlns:c16="http://schemas.microsoft.com/office/drawing/2014/chart" uri="{C3380CC4-5D6E-409C-BE32-E72D297353CC}">
              <c16:uniqueId val="{0000000A-19B4-457A-8C99-B16D0085BE00}"/>
            </c:ext>
          </c:extLst>
        </c:ser>
        <c:ser>
          <c:idx val="2"/>
          <c:order val="2"/>
          <c:tx>
            <c:strRef>
              <c:f>'Heatmap Final (absMTLE)'!$A$19</c:f>
              <c:strCache>
                <c:ptCount val="1"/>
                <c:pt idx="0">
                  <c:v>as1_row_means_L</c:v>
                </c:pt>
              </c:strCache>
            </c:strRef>
          </c:tx>
          <c:spPr>
            <a:ln w="25400" cap="rnd">
              <a:solidFill>
                <a:srgbClr val="264477"/>
              </a:solidFill>
              <a:round/>
            </a:ln>
            <a:effectLst/>
          </c:spPr>
          <c:marker>
            <c:symbol val="none"/>
          </c:marker>
          <c:xVal>
            <c:numRef>
              <c:f>'Heatmap Final (absMTLE)'!$B$12:$GR$12</c:f>
              <c:numCache>
                <c:formatCode>General</c:formatCode>
                <c:ptCount val="1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numCache>
            </c:numRef>
          </c:xVal>
          <c:yVal>
            <c:numRef>
              <c:f>'Heatmap Final (absMTLE)'!$B$19:$GR$19</c:f>
              <c:numCache>
                <c:formatCode>General</c:formatCode>
                <c:ptCount val="199"/>
                <c:pt idx="0">
                  <c:v>221116083.13999999</c:v>
                </c:pt>
                <c:pt idx="1">
                  <c:v>202694793.44999999</c:v>
                </c:pt>
                <c:pt idx="2">
                  <c:v>187180603.27000001</c:v>
                </c:pt>
                <c:pt idx="3">
                  <c:v>191087976.18000001</c:v>
                </c:pt>
                <c:pt idx="4">
                  <c:v>191087976.18000001</c:v>
                </c:pt>
                <c:pt idx="5">
                  <c:v>191087976.18000001</c:v>
                </c:pt>
                <c:pt idx="6">
                  <c:v>191087976.18000001</c:v>
                </c:pt>
                <c:pt idx="7">
                  <c:v>170360635.90000001</c:v>
                </c:pt>
                <c:pt idx="8">
                  <c:v>183474130.69999999</c:v>
                </c:pt>
                <c:pt idx="9">
                  <c:v>195169978.27000001</c:v>
                </c:pt>
                <c:pt idx="10">
                  <c:v>151240771.11000001</c:v>
                </c:pt>
                <c:pt idx="11">
                  <c:v>151240771.11000001</c:v>
                </c:pt>
                <c:pt idx="12">
                  <c:v>165039244.97</c:v>
                </c:pt>
                <c:pt idx="13">
                  <c:v>2664154.3199999998</c:v>
                </c:pt>
                <c:pt idx="14">
                  <c:v>1953144.41</c:v>
                </c:pt>
                <c:pt idx="15">
                  <c:v>1967033.93</c:v>
                </c:pt>
                <c:pt idx="16">
                  <c:v>13343635.050000001</c:v>
                </c:pt>
                <c:pt idx="17">
                  <c:v>22478629.170000002</c:v>
                </c:pt>
                <c:pt idx="18">
                  <c:v>22478629.170000002</c:v>
                </c:pt>
                <c:pt idx="19">
                  <c:v>24718991.129999999</c:v>
                </c:pt>
                <c:pt idx="20">
                  <c:v>27442375</c:v>
                </c:pt>
                <c:pt idx="21">
                  <c:v>30867856.949999999</c:v>
                </c:pt>
                <c:pt idx="22">
                  <c:v>40273143.770000003</c:v>
                </c:pt>
                <c:pt idx="23">
                  <c:v>6220063.2599999998</c:v>
                </c:pt>
                <c:pt idx="24">
                  <c:v>16341791.07</c:v>
                </c:pt>
                <c:pt idx="25">
                  <c:v>25624615.059999999</c:v>
                </c:pt>
                <c:pt idx="26">
                  <c:v>23533760.449999999</c:v>
                </c:pt>
                <c:pt idx="27">
                  <c:v>23229386.829999998</c:v>
                </c:pt>
                <c:pt idx="28">
                  <c:v>22649782.23</c:v>
                </c:pt>
                <c:pt idx="29">
                  <c:v>22649782.23</c:v>
                </c:pt>
                <c:pt idx="30">
                  <c:v>19922094.890000001</c:v>
                </c:pt>
                <c:pt idx="31">
                  <c:v>20447008.52</c:v>
                </c:pt>
                <c:pt idx="32">
                  <c:v>21455954.18</c:v>
                </c:pt>
                <c:pt idx="33">
                  <c:v>23230841.510000002</c:v>
                </c:pt>
                <c:pt idx="34">
                  <c:v>22564606.25</c:v>
                </c:pt>
                <c:pt idx="35">
                  <c:v>16663366.66</c:v>
                </c:pt>
                <c:pt idx="36">
                  <c:v>13518256.35</c:v>
                </c:pt>
                <c:pt idx="37">
                  <c:v>16520575.43</c:v>
                </c:pt>
                <c:pt idx="38">
                  <c:v>19219421.91</c:v>
                </c:pt>
                <c:pt idx="39">
                  <c:v>22621307.02</c:v>
                </c:pt>
                <c:pt idx="40">
                  <c:v>1227554.99</c:v>
                </c:pt>
                <c:pt idx="41">
                  <c:v>483070.16</c:v>
                </c:pt>
                <c:pt idx="42">
                  <c:v>574124.26</c:v>
                </c:pt>
                <c:pt idx="43">
                  <c:v>111021.05</c:v>
                </c:pt>
                <c:pt idx="44">
                  <c:v>111021.05</c:v>
                </c:pt>
                <c:pt idx="45">
                  <c:v>1E-4</c:v>
                </c:pt>
                <c:pt idx="46">
                  <c:v>1E-4</c:v>
                </c:pt>
                <c:pt idx="47">
                  <c:v>1E-4</c:v>
                </c:pt>
                <c:pt idx="48">
                  <c:v>1E-4</c:v>
                </c:pt>
                <c:pt idx="49">
                  <c:v>1E-4</c:v>
                </c:pt>
                <c:pt idx="50">
                  <c:v>1E-4</c:v>
                </c:pt>
                <c:pt idx="51">
                  <c:v>1E-4</c:v>
                </c:pt>
                <c:pt idx="52">
                  <c:v>1E-4</c:v>
                </c:pt>
                <c:pt idx="53">
                  <c:v>1E-4</c:v>
                </c:pt>
                <c:pt idx="54">
                  <c:v>1E-4</c:v>
                </c:pt>
                <c:pt idx="55">
                  <c:v>1E-4</c:v>
                </c:pt>
                <c:pt idx="56">
                  <c:v>1E-4</c:v>
                </c:pt>
                <c:pt idx="57">
                  <c:v>1E-4</c:v>
                </c:pt>
                <c:pt idx="58">
                  <c:v>1E-4</c:v>
                </c:pt>
                <c:pt idx="59">
                  <c:v>1E-4</c:v>
                </c:pt>
                <c:pt idx="60">
                  <c:v>1E-4</c:v>
                </c:pt>
                <c:pt idx="61">
                  <c:v>1E-4</c:v>
                </c:pt>
                <c:pt idx="62">
                  <c:v>1E-4</c:v>
                </c:pt>
                <c:pt idx="63">
                  <c:v>1E-4</c:v>
                </c:pt>
                <c:pt idx="64">
                  <c:v>1E-4</c:v>
                </c:pt>
                <c:pt idx="65">
                  <c:v>1E-4</c:v>
                </c:pt>
                <c:pt idx="66">
                  <c:v>1E-4</c:v>
                </c:pt>
                <c:pt idx="67">
                  <c:v>1E-4</c:v>
                </c:pt>
                <c:pt idx="68">
                  <c:v>1E-4</c:v>
                </c:pt>
                <c:pt idx="69">
                  <c:v>1E-4</c:v>
                </c:pt>
                <c:pt idx="70">
                  <c:v>30993231.899999999</c:v>
                </c:pt>
                <c:pt idx="71">
                  <c:v>30993231.899999999</c:v>
                </c:pt>
                <c:pt idx="72">
                  <c:v>30993231.899999999</c:v>
                </c:pt>
                <c:pt idx="73">
                  <c:v>30993231.899999999</c:v>
                </c:pt>
                <c:pt idx="74">
                  <c:v>30993231.899999999</c:v>
                </c:pt>
                <c:pt idx="75">
                  <c:v>30993231.899999999</c:v>
                </c:pt>
                <c:pt idx="76">
                  <c:v>30993231.899999999</c:v>
                </c:pt>
                <c:pt idx="77">
                  <c:v>30993231.899999999</c:v>
                </c:pt>
                <c:pt idx="78">
                  <c:v>15795020.5</c:v>
                </c:pt>
                <c:pt idx="79">
                  <c:v>596809.09</c:v>
                </c:pt>
                <c:pt idx="80">
                  <c:v>8781510.3800000008</c:v>
                </c:pt>
                <c:pt idx="81">
                  <c:v>8781510.3800000008</c:v>
                </c:pt>
                <c:pt idx="82">
                  <c:v>19106519.82</c:v>
                </c:pt>
                <c:pt idx="83">
                  <c:v>31642973.969999999</c:v>
                </c:pt>
                <c:pt idx="84">
                  <c:v>90803806.769999996</c:v>
                </c:pt>
                <c:pt idx="85">
                  <c:v>152800202.59</c:v>
                </c:pt>
                <c:pt idx="86">
                  <c:v>140913604.75999999</c:v>
                </c:pt>
                <c:pt idx="87">
                  <c:v>136570905.19</c:v>
                </c:pt>
                <c:pt idx="88">
                  <c:v>124793081.06</c:v>
                </c:pt>
                <c:pt idx="89">
                  <c:v>121230059.25</c:v>
                </c:pt>
                <c:pt idx="90">
                  <c:v>111712818.90000001</c:v>
                </c:pt>
                <c:pt idx="91">
                  <c:v>105796652.77</c:v>
                </c:pt>
                <c:pt idx="92">
                  <c:v>25454956.73</c:v>
                </c:pt>
                <c:pt idx="93">
                  <c:v>13205968.189999999</c:v>
                </c:pt>
                <c:pt idx="94">
                  <c:v>3051220.82</c:v>
                </c:pt>
                <c:pt idx="95">
                  <c:v>3215219.81</c:v>
                </c:pt>
                <c:pt idx="96">
                  <c:v>3585699.28</c:v>
                </c:pt>
                <c:pt idx="97">
                  <c:v>3703585.71</c:v>
                </c:pt>
                <c:pt idx="98">
                  <c:v>4937507.7</c:v>
                </c:pt>
                <c:pt idx="99">
                  <c:v>4937507.7</c:v>
                </c:pt>
                <c:pt idx="100">
                  <c:v>3488522.1</c:v>
                </c:pt>
                <c:pt idx="101">
                  <c:v>119653094.47</c:v>
                </c:pt>
                <c:pt idx="102">
                  <c:v>176235283.22999999</c:v>
                </c:pt>
                <c:pt idx="103">
                  <c:v>167102326.19999999</c:v>
                </c:pt>
                <c:pt idx="104">
                  <c:v>169764123.78999999</c:v>
                </c:pt>
                <c:pt idx="105">
                  <c:v>145749801.55000001</c:v>
                </c:pt>
                <c:pt idx="106">
                  <c:v>145749801.55000001</c:v>
                </c:pt>
                <c:pt idx="107">
                  <c:v>136790843.91</c:v>
                </c:pt>
                <c:pt idx="108">
                  <c:v>135487216.08000001</c:v>
                </c:pt>
                <c:pt idx="109">
                  <c:v>29161024.57</c:v>
                </c:pt>
                <c:pt idx="110">
                  <c:v>28717399.530000001</c:v>
                </c:pt>
                <c:pt idx="111">
                  <c:v>28717399.530000001</c:v>
                </c:pt>
                <c:pt idx="112">
                  <c:v>28717399.530000001</c:v>
                </c:pt>
                <c:pt idx="113">
                  <c:v>28717399.530000001</c:v>
                </c:pt>
                <c:pt idx="114">
                  <c:v>15133167.02</c:v>
                </c:pt>
                <c:pt idx="115">
                  <c:v>15133167.02</c:v>
                </c:pt>
                <c:pt idx="116">
                  <c:v>15133167.02</c:v>
                </c:pt>
                <c:pt idx="117">
                  <c:v>15133167.02</c:v>
                </c:pt>
                <c:pt idx="118">
                  <c:v>15133167.02</c:v>
                </c:pt>
                <c:pt idx="119">
                  <c:v>15133167.02</c:v>
                </c:pt>
                <c:pt idx="120">
                  <c:v>6469955.3499999996</c:v>
                </c:pt>
                <c:pt idx="121">
                  <c:v>1E-4</c:v>
                </c:pt>
                <c:pt idx="122">
                  <c:v>1E-4</c:v>
                </c:pt>
                <c:pt idx="123">
                  <c:v>1E-4</c:v>
                </c:pt>
                <c:pt idx="124">
                  <c:v>1E-4</c:v>
                </c:pt>
                <c:pt idx="125">
                  <c:v>1E-4</c:v>
                </c:pt>
                <c:pt idx="126">
                  <c:v>1E-4</c:v>
                </c:pt>
                <c:pt idx="127">
                  <c:v>1E-4</c:v>
                </c:pt>
                <c:pt idx="128">
                  <c:v>1E-4</c:v>
                </c:pt>
                <c:pt idx="129">
                  <c:v>1E-4</c:v>
                </c:pt>
                <c:pt idx="130">
                  <c:v>1E-4</c:v>
                </c:pt>
                <c:pt idx="131">
                  <c:v>861820.92</c:v>
                </c:pt>
                <c:pt idx="132">
                  <c:v>681299.95</c:v>
                </c:pt>
                <c:pt idx="133">
                  <c:v>681299.95</c:v>
                </c:pt>
                <c:pt idx="134">
                  <c:v>681299.95</c:v>
                </c:pt>
                <c:pt idx="135">
                  <c:v>681299.95</c:v>
                </c:pt>
                <c:pt idx="136">
                  <c:v>681299.95</c:v>
                </c:pt>
                <c:pt idx="137">
                  <c:v>681299.95</c:v>
                </c:pt>
                <c:pt idx="138">
                  <c:v>681299.95</c:v>
                </c:pt>
                <c:pt idx="139">
                  <c:v>861820.92</c:v>
                </c:pt>
                <c:pt idx="140">
                  <c:v>861820.92</c:v>
                </c:pt>
                <c:pt idx="141">
                  <c:v>861820.92</c:v>
                </c:pt>
                <c:pt idx="142">
                  <c:v>1E-4</c:v>
                </c:pt>
                <c:pt idx="143">
                  <c:v>63495.27</c:v>
                </c:pt>
                <c:pt idx="144">
                  <c:v>61856.66</c:v>
                </c:pt>
                <c:pt idx="145">
                  <c:v>363298.43</c:v>
                </c:pt>
                <c:pt idx="146">
                  <c:v>363298.43</c:v>
                </c:pt>
                <c:pt idx="147">
                  <c:v>363298.43</c:v>
                </c:pt>
                <c:pt idx="148">
                  <c:v>303658.83</c:v>
                </c:pt>
                <c:pt idx="149">
                  <c:v>303658.83</c:v>
                </c:pt>
                <c:pt idx="150">
                  <c:v>303658.83</c:v>
                </c:pt>
                <c:pt idx="151">
                  <c:v>303658.83</c:v>
                </c:pt>
                <c:pt idx="152">
                  <c:v>59630.3</c:v>
                </c:pt>
                <c:pt idx="153">
                  <c:v>65100.44</c:v>
                </c:pt>
                <c:pt idx="154">
                  <c:v>70685.67</c:v>
                </c:pt>
                <c:pt idx="155">
                  <c:v>141967.63</c:v>
                </c:pt>
                <c:pt idx="156">
                  <c:v>4679275.6900000004</c:v>
                </c:pt>
                <c:pt idx="157">
                  <c:v>6696654.2400000002</c:v>
                </c:pt>
                <c:pt idx="158">
                  <c:v>8441688.75</c:v>
                </c:pt>
                <c:pt idx="159">
                  <c:v>8441688.75</c:v>
                </c:pt>
                <c:pt idx="160">
                  <c:v>8441688.75</c:v>
                </c:pt>
                <c:pt idx="161">
                  <c:v>8441688.75</c:v>
                </c:pt>
                <c:pt idx="162">
                  <c:v>8441688.75</c:v>
                </c:pt>
                <c:pt idx="163">
                  <c:v>8441688.75</c:v>
                </c:pt>
                <c:pt idx="164">
                  <c:v>9543762.9000000004</c:v>
                </c:pt>
                <c:pt idx="165">
                  <c:v>4119610.81</c:v>
                </c:pt>
                <c:pt idx="166">
                  <c:v>8764007.3900000006</c:v>
                </c:pt>
                <c:pt idx="167">
                  <c:v>8764007.3900000006</c:v>
                </c:pt>
                <c:pt idx="168">
                  <c:v>8764007.3900000006</c:v>
                </c:pt>
                <c:pt idx="169">
                  <c:v>8764007.3900000006</c:v>
                </c:pt>
                <c:pt idx="170">
                  <c:v>8764007.3900000006</c:v>
                </c:pt>
                <c:pt idx="171">
                  <c:v>8764007.3900000006</c:v>
                </c:pt>
                <c:pt idx="172">
                  <c:v>9907957.7100000009</c:v>
                </c:pt>
                <c:pt idx="173">
                  <c:v>398439.8</c:v>
                </c:pt>
                <c:pt idx="174">
                  <c:v>398439.8</c:v>
                </c:pt>
                <c:pt idx="175">
                  <c:v>256007.82</c:v>
                </c:pt>
                <c:pt idx="176">
                  <c:v>256007.82</c:v>
                </c:pt>
                <c:pt idx="177">
                  <c:v>256007.82</c:v>
                </c:pt>
                <c:pt idx="178">
                  <c:v>353576.82</c:v>
                </c:pt>
                <c:pt idx="179">
                  <c:v>4405415.95</c:v>
                </c:pt>
                <c:pt idx="180">
                  <c:v>7663184.5</c:v>
                </c:pt>
                <c:pt idx="181">
                  <c:v>162133571.49000001</c:v>
                </c:pt>
                <c:pt idx="182">
                  <c:v>152014295.03999999</c:v>
                </c:pt>
                <c:pt idx="183">
                  <c:v>152014295.03999999</c:v>
                </c:pt>
                <c:pt idx="184">
                  <c:v>152014295.03999999</c:v>
                </c:pt>
                <c:pt idx="185">
                  <c:v>152014295.03999999</c:v>
                </c:pt>
                <c:pt idx="186">
                  <c:v>152014295.03999999</c:v>
                </c:pt>
                <c:pt idx="187">
                  <c:v>26475691.27</c:v>
                </c:pt>
                <c:pt idx="188">
                  <c:v>26475691.27</c:v>
                </c:pt>
                <c:pt idx="189">
                  <c:v>42543450.109999999</c:v>
                </c:pt>
                <c:pt idx="190">
                  <c:v>477190.8</c:v>
                </c:pt>
                <c:pt idx="191">
                  <c:v>477190.8</c:v>
                </c:pt>
                <c:pt idx="192">
                  <c:v>477190.8</c:v>
                </c:pt>
                <c:pt idx="193">
                  <c:v>477190.8</c:v>
                </c:pt>
                <c:pt idx="194">
                  <c:v>477190.8</c:v>
                </c:pt>
                <c:pt idx="195">
                  <c:v>477190.8</c:v>
                </c:pt>
                <c:pt idx="196">
                  <c:v>477190.8</c:v>
                </c:pt>
                <c:pt idx="197">
                  <c:v>477190.8</c:v>
                </c:pt>
                <c:pt idx="198">
                  <c:v>1E-4</c:v>
                </c:pt>
              </c:numCache>
            </c:numRef>
          </c:yVal>
          <c:smooth val="0"/>
          <c:extLst>
            <c:ext xmlns:c16="http://schemas.microsoft.com/office/drawing/2014/chart" uri="{C3380CC4-5D6E-409C-BE32-E72D297353CC}">
              <c16:uniqueId val="{0000000B-19B4-457A-8C99-B16D0085BE00}"/>
            </c:ext>
          </c:extLst>
        </c:ser>
        <c:ser>
          <c:idx val="3"/>
          <c:order val="3"/>
          <c:tx>
            <c:strRef>
              <c:f>'Heatmap Final (absMTLE)'!$A$20</c:f>
              <c:strCache>
                <c:ptCount val="1"/>
                <c:pt idx="0">
                  <c:v>as1_row_means_T</c:v>
                </c:pt>
              </c:strCache>
            </c:strRef>
          </c:tx>
          <c:spPr>
            <a:ln w="25400" cap="rnd">
              <a:solidFill>
                <a:srgbClr val="997300"/>
              </a:solidFill>
              <a:round/>
            </a:ln>
            <a:effectLst/>
          </c:spPr>
          <c:marker>
            <c:symbol val="none"/>
          </c:marker>
          <c:xVal>
            <c:numRef>
              <c:f>'Heatmap Final (absMTLE)'!$B$12:$GR$12</c:f>
              <c:numCache>
                <c:formatCode>General</c:formatCode>
                <c:ptCount val="1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numCache>
            </c:numRef>
          </c:xVal>
          <c:yVal>
            <c:numRef>
              <c:f>'Heatmap Final (absMTLE)'!$B$20:$GR$20</c:f>
              <c:numCache>
                <c:formatCode>General</c:formatCode>
                <c:ptCount val="199"/>
                <c:pt idx="0">
                  <c:v>895601000</c:v>
                </c:pt>
                <c:pt idx="1">
                  <c:v>821246700</c:v>
                </c:pt>
                <c:pt idx="2">
                  <c:v>758718000</c:v>
                </c:pt>
                <c:pt idx="3">
                  <c:v>718526800</c:v>
                </c:pt>
                <c:pt idx="4">
                  <c:v>718526800</c:v>
                </c:pt>
                <c:pt idx="5">
                  <c:v>718526800</c:v>
                </c:pt>
                <c:pt idx="6">
                  <c:v>718526800</c:v>
                </c:pt>
                <c:pt idx="7">
                  <c:v>798694800</c:v>
                </c:pt>
                <c:pt idx="8">
                  <c:v>853392300</c:v>
                </c:pt>
                <c:pt idx="9">
                  <c:v>976808800</c:v>
                </c:pt>
                <c:pt idx="10">
                  <c:v>843995000</c:v>
                </c:pt>
                <c:pt idx="11">
                  <c:v>843995000</c:v>
                </c:pt>
                <c:pt idx="12">
                  <c:v>932630200</c:v>
                </c:pt>
                <c:pt idx="13">
                  <c:v>620558700</c:v>
                </c:pt>
                <c:pt idx="14">
                  <c:v>538131100</c:v>
                </c:pt>
                <c:pt idx="15">
                  <c:v>483230600</c:v>
                </c:pt>
                <c:pt idx="16">
                  <c:v>874370200</c:v>
                </c:pt>
                <c:pt idx="17">
                  <c:v>1522429000</c:v>
                </c:pt>
                <c:pt idx="18">
                  <c:v>1522429000</c:v>
                </c:pt>
                <c:pt idx="19">
                  <c:v>1674016000</c:v>
                </c:pt>
                <c:pt idx="20">
                  <c:v>1858495000</c:v>
                </c:pt>
                <c:pt idx="21">
                  <c:v>2090445000</c:v>
                </c:pt>
                <c:pt idx="22">
                  <c:v>2745346000</c:v>
                </c:pt>
                <c:pt idx="23">
                  <c:v>144560600</c:v>
                </c:pt>
                <c:pt idx="24">
                  <c:v>237569200</c:v>
                </c:pt>
                <c:pt idx="25">
                  <c:v>225097200</c:v>
                </c:pt>
                <c:pt idx="26">
                  <c:v>206338200</c:v>
                </c:pt>
                <c:pt idx="27">
                  <c:v>193452700</c:v>
                </c:pt>
                <c:pt idx="28">
                  <c:v>188563000</c:v>
                </c:pt>
                <c:pt idx="29">
                  <c:v>188563000</c:v>
                </c:pt>
                <c:pt idx="30">
                  <c:v>111271800</c:v>
                </c:pt>
                <c:pt idx="31">
                  <c:v>114168700</c:v>
                </c:pt>
                <c:pt idx="32">
                  <c:v>119880000</c:v>
                </c:pt>
                <c:pt idx="33">
                  <c:v>128285500</c:v>
                </c:pt>
                <c:pt idx="34">
                  <c:v>132477500</c:v>
                </c:pt>
                <c:pt idx="35">
                  <c:v>137277200</c:v>
                </c:pt>
                <c:pt idx="36">
                  <c:v>147996200</c:v>
                </c:pt>
                <c:pt idx="37">
                  <c:v>181546700</c:v>
                </c:pt>
                <c:pt idx="38">
                  <c:v>214283500</c:v>
                </c:pt>
                <c:pt idx="39">
                  <c:v>260083500</c:v>
                </c:pt>
                <c:pt idx="40">
                  <c:v>1405720</c:v>
                </c:pt>
                <c:pt idx="41">
                  <c:v>1243123</c:v>
                </c:pt>
                <c:pt idx="42">
                  <c:v>1507276</c:v>
                </c:pt>
                <c:pt idx="43">
                  <c:v>578614.1</c:v>
                </c:pt>
                <c:pt idx="44">
                  <c:v>578614.1</c:v>
                </c:pt>
                <c:pt idx="45">
                  <c:v>1E-4</c:v>
                </c:pt>
                <c:pt idx="46">
                  <c:v>1E-4</c:v>
                </c:pt>
                <c:pt idx="47">
                  <c:v>1E-4</c:v>
                </c:pt>
                <c:pt idx="48">
                  <c:v>1E-4</c:v>
                </c:pt>
                <c:pt idx="49">
                  <c:v>1E-4</c:v>
                </c:pt>
                <c:pt idx="50">
                  <c:v>1E-4</c:v>
                </c:pt>
                <c:pt idx="51">
                  <c:v>1E-4</c:v>
                </c:pt>
                <c:pt idx="52">
                  <c:v>1E-4</c:v>
                </c:pt>
                <c:pt idx="53">
                  <c:v>1E-4</c:v>
                </c:pt>
                <c:pt idx="54">
                  <c:v>1E-4</c:v>
                </c:pt>
                <c:pt idx="55">
                  <c:v>1E-4</c:v>
                </c:pt>
                <c:pt idx="56">
                  <c:v>1E-4</c:v>
                </c:pt>
                <c:pt idx="57">
                  <c:v>1E-4</c:v>
                </c:pt>
                <c:pt idx="58">
                  <c:v>1E-4</c:v>
                </c:pt>
                <c:pt idx="59">
                  <c:v>1E-4</c:v>
                </c:pt>
                <c:pt idx="60">
                  <c:v>1E-4</c:v>
                </c:pt>
                <c:pt idx="61">
                  <c:v>1E-4</c:v>
                </c:pt>
                <c:pt idx="62">
                  <c:v>1E-4</c:v>
                </c:pt>
                <c:pt idx="63">
                  <c:v>1E-4</c:v>
                </c:pt>
                <c:pt idx="64">
                  <c:v>1E-4</c:v>
                </c:pt>
                <c:pt idx="65">
                  <c:v>1E-4</c:v>
                </c:pt>
                <c:pt idx="66">
                  <c:v>1E-4</c:v>
                </c:pt>
                <c:pt idx="67">
                  <c:v>1E-4</c:v>
                </c:pt>
                <c:pt idx="68">
                  <c:v>1E-4</c:v>
                </c:pt>
                <c:pt idx="69">
                  <c:v>1E-4</c:v>
                </c:pt>
                <c:pt idx="70">
                  <c:v>5623449</c:v>
                </c:pt>
                <c:pt idx="71">
                  <c:v>5623449</c:v>
                </c:pt>
                <c:pt idx="72">
                  <c:v>5623449</c:v>
                </c:pt>
                <c:pt idx="73">
                  <c:v>5623449</c:v>
                </c:pt>
                <c:pt idx="74">
                  <c:v>5623449</c:v>
                </c:pt>
                <c:pt idx="75">
                  <c:v>5623449</c:v>
                </c:pt>
                <c:pt idx="76">
                  <c:v>5623449</c:v>
                </c:pt>
                <c:pt idx="77">
                  <c:v>5623449</c:v>
                </c:pt>
                <c:pt idx="78">
                  <c:v>9916843</c:v>
                </c:pt>
                <c:pt idx="79">
                  <c:v>14210240</c:v>
                </c:pt>
                <c:pt idx="80">
                  <c:v>17444530</c:v>
                </c:pt>
                <c:pt idx="81">
                  <c:v>17444530</c:v>
                </c:pt>
                <c:pt idx="82">
                  <c:v>29338720</c:v>
                </c:pt>
                <c:pt idx="83">
                  <c:v>34982290</c:v>
                </c:pt>
                <c:pt idx="84">
                  <c:v>81202720</c:v>
                </c:pt>
                <c:pt idx="85">
                  <c:v>135901100</c:v>
                </c:pt>
                <c:pt idx="86">
                  <c:v>124811800</c:v>
                </c:pt>
                <c:pt idx="87">
                  <c:v>123951200</c:v>
                </c:pt>
                <c:pt idx="88">
                  <c:v>114288900</c:v>
                </c:pt>
                <c:pt idx="89">
                  <c:v>111163800</c:v>
                </c:pt>
                <c:pt idx="90">
                  <c:v>102546300</c:v>
                </c:pt>
                <c:pt idx="91">
                  <c:v>96662260</c:v>
                </c:pt>
                <c:pt idx="92">
                  <c:v>40525230</c:v>
                </c:pt>
                <c:pt idx="93">
                  <c:v>15052430</c:v>
                </c:pt>
                <c:pt idx="94">
                  <c:v>21946580</c:v>
                </c:pt>
                <c:pt idx="95">
                  <c:v>23419830</c:v>
                </c:pt>
                <c:pt idx="96">
                  <c:v>28088610</c:v>
                </c:pt>
                <c:pt idx="97">
                  <c:v>31717480</c:v>
                </c:pt>
                <c:pt idx="98">
                  <c:v>43629990</c:v>
                </c:pt>
                <c:pt idx="99">
                  <c:v>43629990</c:v>
                </c:pt>
                <c:pt idx="100">
                  <c:v>70162530</c:v>
                </c:pt>
                <c:pt idx="101">
                  <c:v>346486900</c:v>
                </c:pt>
                <c:pt idx="102">
                  <c:v>320837900</c:v>
                </c:pt>
                <c:pt idx="103">
                  <c:v>296715900</c:v>
                </c:pt>
                <c:pt idx="104">
                  <c:v>301708400</c:v>
                </c:pt>
                <c:pt idx="105">
                  <c:v>274997000</c:v>
                </c:pt>
                <c:pt idx="106">
                  <c:v>274997000</c:v>
                </c:pt>
                <c:pt idx="107">
                  <c:v>258262300</c:v>
                </c:pt>
                <c:pt idx="108">
                  <c:v>260832200</c:v>
                </c:pt>
                <c:pt idx="109">
                  <c:v>79531940</c:v>
                </c:pt>
                <c:pt idx="110">
                  <c:v>87006800</c:v>
                </c:pt>
                <c:pt idx="111">
                  <c:v>87006800</c:v>
                </c:pt>
                <c:pt idx="112">
                  <c:v>87006800</c:v>
                </c:pt>
                <c:pt idx="113">
                  <c:v>87006800</c:v>
                </c:pt>
                <c:pt idx="114">
                  <c:v>22871630</c:v>
                </c:pt>
                <c:pt idx="115">
                  <c:v>22871630</c:v>
                </c:pt>
                <c:pt idx="116">
                  <c:v>22871630</c:v>
                </c:pt>
                <c:pt idx="117">
                  <c:v>22871630</c:v>
                </c:pt>
                <c:pt idx="118">
                  <c:v>22871630</c:v>
                </c:pt>
                <c:pt idx="119">
                  <c:v>22871630</c:v>
                </c:pt>
                <c:pt idx="120">
                  <c:v>27003260</c:v>
                </c:pt>
                <c:pt idx="121">
                  <c:v>1E-4</c:v>
                </c:pt>
                <c:pt idx="122">
                  <c:v>1E-4</c:v>
                </c:pt>
                <c:pt idx="123">
                  <c:v>1E-4</c:v>
                </c:pt>
                <c:pt idx="124">
                  <c:v>1E-4</c:v>
                </c:pt>
                <c:pt idx="125">
                  <c:v>1E-4</c:v>
                </c:pt>
                <c:pt idx="126">
                  <c:v>1E-4</c:v>
                </c:pt>
                <c:pt idx="127">
                  <c:v>1E-4</c:v>
                </c:pt>
                <c:pt idx="128">
                  <c:v>1E-4</c:v>
                </c:pt>
                <c:pt idx="129">
                  <c:v>1E-4</c:v>
                </c:pt>
                <c:pt idx="130">
                  <c:v>1E-4</c:v>
                </c:pt>
                <c:pt idx="131">
                  <c:v>4259167</c:v>
                </c:pt>
                <c:pt idx="132">
                  <c:v>18671540</c:v>
                </c:pt>
                <c:pt idx="133">
                  <c:v>18671540</c:v>
                </c:pt>
                <c:pt idx="134">
                  <c:v>18671540</c:v>
                </c:pt>
                <c:pt idx="135">
                  <c:v>18671540</c:v>
                </c:pt>
                <c:pt idx="136">
                  <c:v>18671540</c:v>
                </c:pt>
                <c:pt idx="137">
                  <c:v>18671540</c:v>
                </c:pt>
                <c:pt idx="138">
                  <c:v>18671540</c:v>
                </c:pt>
                <c:pt idx="139">
                  <c:v>4259167</c:v>
                </c:pt>
                <c:pt idx="140">
                  <c:v>4259167</c:v>
                </c:pt>
                <c:pt idx="141">
                  <c:v>4259167</c:v>
                </c:pt>
                <c:pt idx="142">
                  <c:v>1E-4</c:v>
                </c:pt>
                <c:pt idx="143">
                  <c:v>293365</c:v>
                </c:pt>
                <c:pt idx="144">
                  <c:v>324752.90000000002</c:v>
                </c:pt>
                <c:pt idx="145">
                  <c:v>1003301</c:v>
                </c:pt>
                <c:pt idx="146">
                  <c:v>1003301</c:v>
                </c:pt>
                <c:pt idx="147">
                  <c:v>1003301</c:v>
                </c:pt>
                <c:pt idx="148">
                  <c:v>885235.9</c:v>
                </c:pt>
                <c:pt idx="149">
                  <c:v>885235.9</c:v>
                </c:pt>
                <c:pt idx="150">
                  <c:v>885235.9</c:v>
                </c:pt>
                <c:pt idx="151">
                  <c:v>885235.9</c:v>
                </c:pt>
                <c:pt idx="152">
                  <c:v>320712.8</c:v>
                </c:pt>
                <c:pt idx="153">
                  <c:v>412973.9</c:v>
                </c:pt>
                <c:pt idx="154">
                  <c:v>1007644</c:v>
                </c:pt>
                <c:pt idx="155">
                  <c:v>1392589</c:v>
                </c:pt>
                <c:pt idx="156">
                  <c:v>5203027</c:v>
                </c:pt>
                <c:pt idx="157">
                  <c:v>8692225</c:v>
                </c:pt>
                <c:pt idx="158">
                  <c:v>9133291</c:v>
                </c:pt>
                <c:pt idx="159">
                  <c:v>9133291</c:v>
                </c:pt>
                <c:pt idx="160">
                  <c:v>9133291</c:v>
                </c:pt>
                <c:pt idx="161">
                  <c:v>9133291</c:v>
                </c:pt>
                <c:pt idx="162">
                  <c:v>9133291</c:v>
                </c:pt>
                <c:pt idx="163">
                  <c:v>9133291</c:v>
                </c:pt>
                <c:pt idx="164">
                  <c:v>3172409</c:v>
                </c:pt>
                <c:pt idx="165">
                  <c:v>7543397</c:v>
                </c:pt>
                <c:pt idx="166">
                  <c:v>10141240</c:v>
                </c:pt>
                <c:pt idx="167">
                  <c:v>10141240</c:v>
                </c:pt>
                <c:pt idx="168">
                  <c:v>10141240</c:v>
                </c:pt>
                <c:pt idx="169">
                  <c:v>10141240</c:v>
                </c:pt>
                <c:pt idx="170">
                  <c:v>10141240</c:v>
                </c:pt>
                <c:pt idx="171">
                  <c:v>10141240</c:v>
                </c:pt>
                <c:pt idx="172">
                  <c:v>11185090</c:v>
                </c:pt>
                <c:pt idx="173">
                  <c:v>2943058</c:v>
                </c:pt>
                <c:pt idx="174">
                  <c:v>2943058</c:v>
                </c:pt>
                <c:pt idx="175">
                  <c:v>1606480</c:v>
                </c:pt>
                <c:pt idx="176">
                  <c:v>1606480</c:v>
                </c:pt>
                <c:pt idx="177">
                  <c:v>1606480</c:v>
                </c:pt>
                <c:pt idx="178">
                  <c:v>3150996</c:v>
                </c:pt>
                <c:pt idx="179">
                  <c:v>4050932</c:v>
                </c:pt>
                <c:pt idx="180">
                  <c:v>4620266</c:v>
                </c:pt>
                <c:pt idx="181">
                  <c:v>10143900</c:v>
                </c:pt>
                <c:pt idx="182">
                  <c:v>9515402</c:v>
                </c:pt>
                <c:pt idx="183">
                  <c:v>9515402</c:v>
                </c:pt>
                <c:pt idx="184">
                  <c:v>9515402</c:v>
                </c:pt>
                <c:pt idx="185">
                  <c:v>9515402</c:v>
                </c:pt>
                <c:pt idx="186">
                  <c:v>9515402</c:v>
                </c:pt>
                <c:pt idx="187">
                  <c:v>9981136</c:v>
                </c:pt>
                <c:pt idx="188">
                  <c:v>9981136</c:v>
                </c:pt>
                <c:pt idx="189">
                  <c:v>10034180</c:v>
                </c:pt>
                <c:pt idx="190">
                  <c:v>48924.41</c:v>
                </c:pt>
                <c:pt idx="191">
                  <c:v>48924.41</c:v>
                </c:pt>
                <c:pt idx="192">
                  <c:v>48924.41</c:v>
                </c:pt>
                <c:pt idx="193">
                  <c:v>48924.41</c:v>
                </c:pt>
                <c:pt idx="194">
                  <c:v>48924.41</c:v>
                </c:pt>
                <c:pt idx="195">
                  <c:v>48924.41</c:v>
                </c:pt>
                <c:pt idx="196">
                  <c:v>48924.41</c:v>
                </c:pt>
                <c:pt idx="197">
                  <c:v>48924.41</c:v>
                </c:pt>
                <c:pt idx="198">
                  <c:v>1E-4</c:v>
                </c:pt>
              </c:numCache>
            </c:numRef>
          </c:yVal>
          <c:smooth val="0"/>
          <c:extLst>
            <c:ext xmlns:c16="http://schemas.microsoft.com/office/drawing/2014/chart" uri="{C3380CC4-5D6E-409C-BE32-E72D297353CC}">
              <c16:uniqueId val="{0000000C-19B4-457A-8C99-B16D0085BE00}"/>
            </c:ext>
          </c:extLst>
        </c:ser>
        <c:dLbls>
          <c:showLegendKey val="0"/>
          <c:showVal val="0"/>
          <c:showCatName val="0"/>
          <c:showSerName val="0"/>
          <c:showPercent val="0"/>
          <c:showBubbleSize val="0"/>
        </c:dLbls>
        <c:axId val="1668850063"/>
        <c:axId val="1668852559"/>
      </c:scatterChart>
      <c:valAx>
        <c:axId val="1668850063"/>
        <c:scaling>
          <c:orientation val="minMax"/>
          <c:max val="200"/>
          <c:min val="0"/>
        </c:scaling>
        <c:delete val="0"/>
        <c:axPos val="b"/>
        <c:majorGridlines>
          <c:spPr>
            <a:ln w="0" cap="flat" cmpd="sng" algn="ctr">
              <a:solidFill>
                <a:schemeClr val="bg1">
                  <a:lumMod val="75000"/>
                </a:schemeClr>
              </a:solidFill>
              <a:prstDash val="sysDash"/>
              <a:round/>
            </a:ln>
            <a:effectLst/>
          </c:spPr>
        </c:majorGridlines>
        <c:numFmt formatCode="General" sourceLinked="1"/>
        <c:majorTickMark val="out"/>
        <c:minorTickMark val="none"/>
        <c:tickLblPos val="low"/>
        <c:spPr>
          <a:noFill/>
          <a:ln w="9525" cap="rnd" cmpd="sng" algn="ctr">
            <a:solidFill>
              <a:schemeClr val="tx1">
                <a:lumMod val="25000"/>
                <a:lumOff val="75000"/>
              </a:schemeClr>
            </a:solidFill>
            <a:round/>
            <a:headEnd type="none"/>
          </a:ln>
          <a:effectLst/>
        </c:spPr>
        <c:txPr>
          <a:bodyPr rot="0" spcFirstLastPara="1" vertOverflow="ellipsis"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2559"/>
        <c:crosses val="autoZero"/>
        <c:crossBetween val="midCat"/>
        <c:majorUnit val="20"/>
        <c:minorUnit val="1"/>
      </c:valAx>
      <c:valAx>
        <c:axId val="1668852559"/>
        <c:scaling>
          <c:orientation val="minMax"/>
          <c:max val="3000000000"/>
          <c:min val="10000"/>
        </c:scaling>
        <c:delete val="0"/>
        <c:axPos val="l"/>
        <c:majorGridlines>
          <c:spPr>
            <a:ln w="9525" cap="flat" cmpd="sng" algn="ctr">
              <a:noFill/>
              <a:round/>
            </a:ln>
            <a:effectLst/>
          </c:spPr>
        </c:majorGridlines>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0063"/>
        <c:crosses val="autoZero"/>
        <c:crossBetween val="midCat"/>
      </c:valAx>
      <c:spPr>
        <a:noFill/>
        <a:ln w="6350">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l-GR" sz="2000" b="1" i="0" u="none" strike="noStrike" baseline="0">
                <a:effectLst/>
                <a:latin typeface="Times New Roman" panose="02020603050405020304" pitchFamily="18" charset="0"/>
                <a:cs typeface="Times New Roman" panose="02020603050405020304" pitchFamily="18" charset="0"/>
              </a:rPr>
              <a:t>β-</a:t>
            </a:r>
            <a:r>
              <a:rPr lang="en-US" sz="2000" b="1" i="0" u="none" strike="noStrike" baseline="0">
                <a:effectLst/>
                <a:latin typeface="Times New Roman" panose="02020603050405020304" pitchFamily="18" charset="0"/>
                <a:cs typeface="Times New Roman" panose="02020603050405020304" pitchFamily="18" charset="0"/>
              </a:rPr>
              <a:t>casein</a:t>
            </a:r>
            <a:r>
              <a:rPr lang="en-US" sz="2000" b="1" i="0" u="none" strike="noStrike" baseline="30000">
                <a:solidFill>
                  <a:schemeClr val="bg1"/>
                </a:solidFill>
                <a:effectLst/>
                <a:latin typeface="Times New Roman" panose="02020603050405020304" pitchFamily="18" charset="0"/>
                <a:cs typeface="Times New Roman" panose="02020603050405020304" pitchFamily="18" charset="0"/>
              </a:rPr>
              <a:t>3</a:t>
            </a:r>
            <a:r>
              <a:rPr lang="en-US" sz="2000" b="1" i="0" u="none" strike="noStrike" baseline="0">
                <a:latin typeface="Times New Roman" panose="02020603050405020304" pitchFamily="18" charset="0"/>
                <a:cs typeface="Times New Roman" panose="02020603050405020304" pitchFamily="18" charset="0"/>
              </a:rPr>
              <a:t> </a:t>
            </a:r>
            <a:endParaRPr lang="en-US" sz="2000" b="1">
              <a:latin typeface="Times New Roman" panose="02020603050405020304" pitchFamily="18" charset="0"/>
              <a:cs typeface="Times New Roman" panose="02020603050405020304" pitchFamily="18" charset="0"/>
            </a:endParaRPr>
          </a:p>
        </c:rich>
      </c:tx>
      <c:layout>
        <c:manualLayout>
          <c:xMode val="edge"/>
          <c:yMode val="edge"/>
          <c:x val="5.7714304522732886E-2"/>
          <c:y val="3.760704456653132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5871357978052635E-2"/>
          <c:y val="4.6167523913264681E-2"/>
          <c:w val="0.93030767580178397"/>
          <c:h val="0.87295158805764439"/>
        </c:manualLayout>
      </c:layout>
      <c:scatterChart>
        <c:scatterStyle val="lineMarker"/>
        <c:varyColors val="0"/>
        <c:ser>
          <c:idx val="2"/>
          <c:order val="2"/>
          <c:tx>
            <c:strRef>
              <c:f>'Heatmap Final (absMTLE)'!$A$7</c:f>
              <c:strCache>
                <c:ptCount val="1"/>
                <c:pt idx="0">
                  <c:v>row_means_E</c:v>
                </c:pt>
              </c:strCache>
            </c:strRef>
          </c:tx>
          <c:spPr>
            <a:ln w="25400" cap="rnd">
              <a:solidFill>
                <a:srgbClr val="FFC000"/>
              </a:solidFill>
              <a:round/>
            </a:ln>
            <a:effectLst/>
          </c:spPr>
          <c:marker>
            <c:symbol val="none"/>
          </c:marker>
          <c:xVal>
            <c:numRef>
              <c:f>'Heatmap Final (absMTLE)'!$B$2:$HB$2</c:f>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f>'Heatmap Final (absMTLE)'!$B$7:$HB$7</c:f>
              <c:numCache>
                <c:formatCode>General</c:formatCode>
                <c:ptCount val="209"/>
                <c:pt idx="0">
                  <c:v>337882.88</c:v>
                </c:pt>
                <c:pt idx="1">
                  <c:v>337882.88</c:v>
                </c:pt>
                <c:pt idx="2">
                  <c:v>337882.88</c:v>
                </c:pt>
                <c:pt idx="3">
                  <c:v>1533649.18</c:v>
                </c:pt>
                <c:pt idx="4">
                  <c:v>2312528.08</c:v>
                </c:pt>
                <c:pt idx="5">
                  <c:v>2312528.08</c:v>
                </c:pt>
                <c:pt idx="6">
                  <c:v>32716065.739999998</c:v>
                </c:pt>
                <c:pt idx="7">
                  <c:v>112098624</c:v>
                </c:pt>
                <c:pt idx="8">
                  <c:v>112098624</c:v>
                </c:pt>
                <c:pt idx="9">
                  <c:v>112098624</c:v>
                </c:pt>
                <c:pt idx="10">
                  <c:v>112098624</c:v>
                </c:pt>
                <c:pt idx="11">
                  <c:v>112098624</c:v>
                </c:pt>
                <c:pt idx="12">
                  <c:v>112098624</c:v>
                </c:pt>
                <c:pt idx="13">
                  <c:v>112098624</c:v>
                </c:pt>
                <c:pt idx="14">
                  <c:v>93024.63</c:v>
                </c:pt>
                <c:pt idx="15">
                  <c:v>93024.63</c:v>
                </c:pt>
                <c:pt idx="16">
                  <c:v>1E-4</c:v>
                </c:pt>
                <c:pt idx="17">
                  <c:v>1E-4</c:v>
                </c:pt>
                <c:pt idx="18">
                  <c:v>1E-4</c:v>
                </c:pt>
                <c:pt idx="19">
                  <c:v>1E-4</c:v>
                </c:pt>
                <c:pt idx="20">
                  <c:v>1E-4</c:v>
                </c:pt>
                <c:pt idx="21">
                  <c:v>113851.41</c:v>
                </c:pt>
                <c:pt idx="22">
                  <c:v>113851.41</c:v>
                </c:pt>
                <c:pt idx="23">
                  <c:v>113851.41</c:v>
                </c:pt>
                <c:pt idx="24">
                  <c:v>3178059.84</c:v>
                </c:pt>
                <c:pt idx="25">
                  <c:v>3178059.84</c:v>
                </c:pt>
                <c:pt idx="26">
                  <c:v>3178059.84</c:v>
                </c:pt>
                <c:pt idx="27">
                  <c:v>3178059.84</c:v>
                </c:pt>
                <c:pt idx="28">
                  <c:v>4199462.6500000004</c:v>
                </c:pt>
                <c:pt idx="29">
                  <c:v>4199462.6500000004</c:v>
                </c:pt>
                <c:pt idx="30">
                  <c:v>4199462.6500000004</c:v>
                </c:pt>
                <c:pt idx="31">
                  <c:v>6236345.79</c:v>
                </c:pt>
                <c:pt idx="32">
                  <c:v>12311916.609999999</c:v>
                </c:pt>
                <c:pt idx="33">
                  <c:v>1E-4</c:v>
                </c:pt>
                <c:pt idx="34">
                  <c:v>1E-4</c:v>
                </c:pt>
                <c:pt idx="35">
                  <c:v>1E-4</c:v>
                </c:pt>
                <c:pt idx="36">
                  <c:v>1E-4</c:v>
                </c:pt>
                <c:pt idx="37">
                  <c:v>1E-4</c:v>
                </c:pt>
                <c:pt idx="38">
                  <c:v>1E-4</c:v>
                </c:pt>
                <c:pt idx="39">
                  <c:v>1E-4</c:v>
                </c:pt>
                <c:pt idx="40">
                  <c:v>121416374.5</c:v>
                </c:pt>
                <c:pt idx="41">
                  <c:v>56005134.57</c:v>
                </c:pt>
                <c:pt idx="42">
                  <c:v>55965215.799999997</c:v>
                </c:pt>
                <c:pt idx="43">
                  <c:v>78775403.599999994</c:v>
                </c:pt>
                <c:pt idx="44">
                  <c:v>117927614.09999999</c:v>
                </c:pt>
                <c:pt idx="45">
                  <c:v>116184812.8</c:v>
                </c:pt>
                <c:pt idx="46">
                  <c:v>397231793</c:v>
                </c:pt>
                <c:pt idx="47">
                  <c:v>378351268.5</c:v>
                </c:pt>
                <c:pt idx="48">
                  <c:v>378351268.5</c:v>
                </c:pt>
                <c:pt idx="49">
                  <c:v>378351268.5</c:v>
                </c:pt>
                <c:pt idx="50">
                  <c:v>378351268.5</c:v>
                </c:pt>
                <c:pt idx="51">
                  <c:v>410574370.69999999</c:v>
                </c:pt>
                <c:pt idx="52">
                  <c:v>4026828.62</c:v>
                </c:pt>
                <c:pt idx="53">
                  <c:v>1201428.01</c:v>
                </c:pt>
                <c:pt idx="54">
                  <c:v>1009307.19</c:v>
                </c:pt>
                <c:pt idx="55">
                  <c:v>1169711.53</c:v>
                </c:pt>
                <c:pt idx="56">
                  <c:v>5912806.7599999998</c:v>
                </c:pt>
                <c:pt idx="57">
                  <c:v>17719335.739999998</c:v>
                </c:pt>
                <c:pt idx="58">
                  <c:v>21438160.030000001</c:v>
                </c:pt>
                <c:pt idx="59">
                  <c:v>400312058.69999999</c:v>
                </c:pt>
                <c:pt idx="60">
                  <c:v>404114115.30000001</c:v>
                </c:pt>
                <c:pt idx="61">
                  <c:v>437133241.80000001</c:v>
                </c:pt>
                <c:pt idx="62">
                  <c:v>437133241.80000001</c:v>
                </c:pt>
                <c:pt idx="63">
                  <c:v>437133241.80000001</c:v>
                </c:pt>
                <c:pt idx="64">
                  <c:v>437133241.80000001</c:v>
                </c:pt>
                <c:pt idx="65">
                  <c:v>427158552.5</c:v>
                </c:pt>
                <c:pt idx="66">
                  <c:v>434304563.5</c:v>
                </c:pt>
                <c:pt idx="67">
                  <c:v>346534397.19999999</c:v>
                </c:pt>
                <c:pt idx="68">
                  <c:v>74096843.739999995</c:v>
                </c:pt>
                <c:pt idx="69">
                  <c:v>19324325.579999998</c:v>
                </c:pt>
                <c:pt idx="70">
                  <c:v>19096462.690000001</c:v>
                </c:pt>
                <c:pt idx="71">
                  <c:v>19748354.77</c:v>
                </c:pt>
                <c:pt idx="72">
                  <c:v>19932784.309999999</c:v>
                </c:pt>
                <c:pt idx="73">
                  <c:v>27900936.300000001</c:v>
                </c:pt>
                <c:pt idx="74">
                  <c:v>27900936.300000001</c:v>
                </c:pt>
                <c:pt idx="75">
                  <c:v>27900936.300000001</c:v>
                </c:pt>
                <c:pt idx="76">
                  <c:v>23050695.600000001</c:v>
                </c:pt>
                <c:pt idx="77">
                  <c:v>16239132.82</c:v>
                </c:pt>
                <c:pt idx="78">
                  <c:v>19655880.870000001</c:v>
                </c:pt>
                <c:pt idx="79">
                  <c:v>39870484.869999997</c:v>
                </c:pt>
                <c:pt idx="80">
                  <c:v>40186042.479999997</c:v>
                </c:pt>
                <c:pt idx="81">
                  <c:v>40919004.060000002</c:v>
                </c:pt>
                <c:pt idx="82">
                  <c:v>38161660.25</c:v>
                </c:pt>
                <c:pt idx="83">
                  <c:v>40653113.539999999</c:v>
                </c:pt>
                <c:pt idx="84">
                  <c:v>40101865.869999997</c:v>
                </c:pt>
                <c:pt idx="85">
                  <c:v>40101865.869999997</c:v>
                </c:pt>
                <c:pt idx="86">
                  <c:v>39743354.530000001</c:v>
                </c:pt>
                <c:pt idx="87">
                  <c:v>18457296.489999998</c:v>
                </c:pt>
                <c:pt idx="88">
                  <c:v>17593600.219999999</c:v>
                </c:pt>
                <c:pt idx="89">
                  <c:v>17469134.41</c:v>
                </c:pt>
                <c:pt idx="90">
                  <c:v>17321056.18</c:v>
                </c:pt>
                <c:pt idx="91">
                  <c:v>5497864.7199999997</c:v>
                </c:pt>
                <c:pt idx="92">
                  <c:v>4676418.83</c:v>
                </c:pt>
                <c:pt idx="93">
                  <c:v>2013270.24</c:v>
                </c:pt>
                <c:pt idx="94">
                  <c:v>2324998.0099999998</c:v>
                </c:pt>
                <c:pt idx="95">
                  <c:v>1230218.04</c:v>
                </c:pt>
                <c:pt idx="96">
                  <c:v>1685121.12</c:v>
                </c:pt>
                <c:pt idx="97">
                  <c:v>1685121.12</c:v>
                </c:pt>
                <c:pt idx="98">
                  <c:v>1685121.12</c:v>
                </c:pt>
                <c:pt idx="99">
                  <c:v>1941517.61</c:v>
                </c:pt>
                <c:pt idx="100">
                  <c:v>1841608.55</c:v>
                </c:pt>
                <c:pt idx="101">
                  <c:v>2075292.05</c:v>
                </c:pt>
                <c:pt idx="102">
                  <c:v>6096341.4100000001</c:v>
                </c:pt>
                <c:pt idx="103">
                  <c:v>6096341.4100000001</c:v>
                </c:pt>
                <c:pt idx="104">
                  <c:v>6096341.4100000001</c:v>
                </c:pt>
                <c:pt idx="105">
                  <c:v>5994352.0300000003</c:v>
                </c:pt>
                <c:pt idx="106">
                  <c:v>5582689.6399999997</c:v>
                </c:pt>
                <c:pt idx="107">
                  <c:v>9648063.1899999995</c:v>
                </c:pt>
                <c:pt idx="108">
                  <c:v>149745508.30000001</c:v>
                </c:pt>
                <c:pt idx="109">
                  <c:v>143459288.30000001</c:v>
                </c:pt>
                <c:pt idx="110">
                  <c:v>134775879.40000001</c:v>
                </c:pt>
                <c:pt idx="111">
                  <c:v>133053720.7</c:v>
                </c:pt>
                <c:pt idx="112">
                  <c:v>131229254.59999999</c:v>
                </c:pt>
                <c:pt idx="113">
                  <c:v>126761304.09999999</c:v>
                </c:pt>
                <c:pt idx="114">
                  <c:v>126761304.09999999</c:v>
                </c:pt>
                <c:pt idx="115">
                  <c:v>35170487.43</c:v>
                </c:pt>
                <c:pt idx="116">
                  <c:v>17131680.989999998</c:v>
                </c:pt>
                <c:pt idx="117">
                  <c:v>14884478.039999999</c:v>
                </c:pt>
                <c:pt idx="118">
                  <c:v>9368952.1799999997</c:v>
                </c:pt>
                <c:pt idx="119">
                  <c:v>2772338.48</c:v>
                </c:pt>
                <c:pt idx="120">
                  <c:v>2763114.59</c:v>
                </c:pt>
                <c:pt idx="121">
                  <c:v>2565437.5099999998</c:v>
                </c:pt>
                <c:pt idx="122">
                  <c:v>1971110.58</c:v>
                </c:pt>
                <c:pt idx="123">
                  <c:v>2450341.63</c:v>
                </c:pt>
                <c:pt idx="124">
                  <c:v>8407554.2899999991</c:v>
                </c:pt>
                <c:pt idx="125">
                  <c:v>7047817.3099999996</c:v>
                </c:pt>
                <c:pt idx="126">
                  <c:v>7106051.5800000001</c:v>
                </c:pt>
                <c:pt idx="127">
                  <c:v>6515673.7300000004</c:v>
                </c:pt>
                <c:pt idx="128">
                  <c:v>6810609.7599999998</c:v>
                </c:pt>
                <c:pt idx="129">
                  <c:v>6347139.7999999998</c:v>
                </c:pt>
                <c:pt idx="130">
                  <c:v>6031219.8499999996</c:v>
                </c:pt>
                <c:pt idx="131">
                  <c:v>5774072.4400000004</c:v>
                </c:pt>
                <c:pt idx="132">
                  <c:v>7181769.2199999997</c:v>
                </c:pt>
                <c:pt idx="133">
                  <c:v>7337808.1100000003</c:v>
                </c:pt>
                <c:pt idx="134">
                  <c:v>7849004.3600000003</c:v>
                </c:pt>
                <c:pt idx="135">
                  <c:v>8011694.1799999997</c:v>
                </c:pt>
                <c:pt idx="136">
                  <c:v>8826747.6199999992</c:v>
                </c:pt>
                <c:pt idx="137">
                  <c:v>9636487.2100000009</c:v>
                </c:pt>
                <c:pt idx="138">
                  <c:v>8894473.4600000009</c:v>
                </c:pt>
                <c:pt idx="139">
                  <c:v>7520040.29</c:v>
                </c:pt>
                <c:pt idx="140">
                  <c:v>4524732.84</c:v>
                </c:pt>
                <c:pt idx="141">
                  <c:v>3408724.16</c:v>
                </c:pt>
                <c:pt idx="142">
                  <c:v>3551738.69</c:v>
                </c:pt>
                <c:pt idx="143">
                  <c:v>7326573.7400000002</c:v>
                </c:pt>
                <c:pt idx="144">
                  <c:v>9390429.9399999995</c:v>
                </c:pt>
                <c:pt idx="145">
                  <c:v>11685554.779999999</c:v>
                </c:pt>
                <c:pt idx="146">
                  <c:v>11685554.779999999</c:v>
                </c:pt>
                <c:pt idx="147">
                  <c:v>11685554.779999999</c:v>
                </c:pt>
                <c:pt idx="148">
                  <c:v>11414718.08</c:v>
                </c:pt>
                <c:pt idx="149">
                  <c:v>11414718.08</c:v>
                </c:pt>
                <c:pt idx="150">
                  <c:v>11414718.08</c:v>
                </c:pt>
                <c:pt idx="151">
                  <c:v>11414718.08</c:v>
                </c:pt>
                <c:pt idx="152">
                  <c:v>11414718.08</c:v>
                </c:pt>
                <c:pt idx="153">
                  <c:v>11705526.060000001</c:v>
                </c:pt>
                <c:pt idx="154">
                  <c:v>5732688.6699999999</c:v>
                </c:pt>
                <c:pt idx="155">
                  <c:v>5049734.16</c:v>
                </c:pt>
                <c:pt idx="156">
                  <c:v>1700466.33</c:v>
                </c:pt>
                <c:pt idx="157">
                  <c:v>1700466.33</c:v>
                </c:pt>
                <c:pt idx="158">
                  <c:v>1700466.33</c:v>
                </c:pt>
                <c:pt idx="159">
                  <c:v>1700466.33</c:v>
                </c:pt>
                <c:pt idx="160">
                  <c:v>1706900.25</c:v>
                </c:pt>
                <c:pt idx="161">
                  <c:v>572241.91</c:v>
                </c:pt>
                <c:pt idx="162">
                  <c:v>458019.56</c:v>
                </c:pt>
                <c:pt idx="163">
                  <c:v>15588582.390000001</c:v>
                </c:pt>
                <c:pt idx="164">
                  <c:v>26977291.52</c:v>
                </c:pt>
                <c:pt idx="165">
                  <c:v>83998086.769999996</c:v>
                </c:pt>
                <c:pt idx="166">
                  <c:v>87762477.859999999</c:v>
                </c:pt>
                <c:pt idx="167">
                  <c:v>97745652.579999998</c:v>
                </c:pt>
                <c:pt idx="168">
                  <c:v>204696207.30000001</c:v>
                </c:pt>
                <c:pt idx="169">
                  <c:v>307877564.69999999</c:v>
                </c:pt>
                <c:pt idx="170">
                  <c:v>286688095.30000001</c:v>
                </c:pt>
                <c:pt idx="171">
                  <c:v>286688095.30000001</c:v>
                </c:pt>
                <c:pt idx="172">
                  <c:v>286688095.30000001</c:v>
                </c:pt>
                <c:pt idx="173">
                  <c:v>286688095.30000001</c:v>
                </c:pt>
                <c:pt idx="174">
                  <c:v>286688095.30000001</c:v>
                </c:pt>
                <c:pt idx="175">
                  <c:v>32459783.039999999</c:v>
                </c:pt>
                <c:pt idx="176">
                  <c:v>77736501.980000004</c:v>
                </c:pt>
                <c:pt idx="177">
                  <c:v>85642791.670000002</c:v>
                </c:pt>
                <c:pt idx="178">
                  <c:v>85642791.670000002</c:v>
                </c:pt>
                <c:pt idx="179">
                  <c:v>90828519.299999997</c:v>
                </c:pt>
                <c:pt idx="180">
                  <c:v>90828519.299999997</c:v>
                </c:pt>
                <c:pt idx="181">
                  <c:v>90828519.299999997</c:v>
                </c:pt>
                <c:pt idx="182">
                  <c:v>69549826.519999996</c:v>
                </c:pt>
                <c:pt idx="183">
                  <c:v>89782013.609999999</c:v>
                </c:pt>
                <c:pt idx="184">
                  <c:v>89888847.519999996</c:v>
                </c:pt>
                <c:pt idx="185">
                  <c:v>89888847.519999996</c:v>
                </c:pt>
                <c:pt idx="186">
                  <c:v>81183124.560000002</c:v>
                </c:pt>
                <c:pt idx="187">
                  <c:v>86546014.75</c:v>
                </c:pt>
                <c:pt idx="188">
                  <c:v>93153117.579999998</c:v>
                </c:pt>
                <c:pt idx="189">
                  <c:v>13152659.08</c:v>
                </c:pt>
                <c:pt idx="190">
                  <c:v>190685.7</c:v>
                </c:pt>
                <c:pt idx="191">
                  <c:v>685397.11</c:v>
                </c:pt>
                <c:pt idx="192">
                  <c:v>13624541.029999999</c:v>
                </c:pt>
                <c:pt idx="193">
                  <c:v>27877490.899999999</c:v>
                </c:pt>
                <c:pt idx="194">
                  <c:v>24809042.91</c:v>
                </c:pt>
                <c:pt idx="195">
                  <c:v>22265863.989999998</c:v>
                </c:pt>
                <c:pt idx="196">
                  <c:v>27696133.899999999</c:v>
                </c:pt>
                <c:pt idx="197">
                  <c:v>36394096.380000003</c:v>
                </c:pt>
                <c:pt idx="198">
                  <c:v>88013434.849999994</c:v>
                </c:pt>
                <c:pt idx="199">
                  <c:v>86289004.209999993</c:v>
                </c:pt>
                <c:pt idx="200">
                  <c:v>92599646.459999993</c:v>
                </c:pt>
                <c:pt idx="201">
                  <c:v>96697239.590000004</c:v>
                </c:pt>
                <c:pt idx="202">
                  <c:v>100825633.5</c:v>
                </c:pt>
                <c:pt idx="203">
                  <c:v>100825633.5</c:v>
                </c:pt>
                <c:pt idx="204">
                  <c:v>115705605.2</c:v>
                </c:pt>
                <c:pt idx="205">
                  <c:v>81647696.799999997</c:v>
                </c:pt>
                <c:pt idx="206">
                  <c:v>42823380.689999998</c:v>
                </c:pt>
                <c:pt idx="207">
                  <c:v>3611298.47</c:v>
                </c:pt>
                <c:pt idx="208">
                  <c:v>2649243.36</c:v>
                </c:pt>
              </c:numCache>
            </c:numRef>
          </c:yVal>
          <c:smooth val="0"/>
          <c:extLst>
            <c:ext xmlns:c16="http://schemas.microsoft.com/office/drawing/2014/chart" uri="{C3380CC4-5D6E-409C-BE32-E72D297353CC}">
              <c16:uniqueId val="{00000049-15A6-4594-9DB1-843D4DC0822C}"/>
            </c:ext>
          </c:extLst>
        </c:ser>
        <c:ser>
          <c:idx val="3"/>
          <c:order val="3"/>
          <c:tx>
            <c:strRef>
              <c:f>'Heatmap Final (absMTLE)'!$A$8</c:f>
              <c:strCache>
                <c:ptCount val="1"/>
                <c:pt idx="0">
                  <c:v>row_means_M</c:v>
                </c:pt>
              </c:strCache>
            </c:strRef>
          </c:tx>
          <c:spPr>
            <a:ln w="25400" cap="rnd">
              <a:solidFill>
                <a:srgbClr val="43682B"/>
              </a:solidFill>
              <a:round/>
            </a:ln>
            <a:effectLst/>
          </c:spPr>
          <c:marker>
            <c:symbol val="none"/>
          </c:marker>
          <c:xVal>
            <c:numRef>
              <c:f>'Heatmap Final (absMTLE)'!$B$2:$HB$2</c:f>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f>'Heatmap Final (absMTLE)'!$B$8:$HB$8</c:f>
              <c:numCache>
                <c:formatCode>General</c:formatCode>
                <c:ptCount val="209"/>
                <c:pt idx="0">
                  <c:v>88269.8</c:v>
                </c:pt>
                <c:pt idx="1">
                  <c:v>88269.8</c:v>
                </c:pt>
                <c:pt idx="2">
                  <c:v>88269.8</c:v>
                </c:pt>
                <c:pt idx="3">
                  <c:v>2145109.4</c:v>
                </c:pt>
                <c:pt idx="4">
                  <c:v>3183271.2</c:v>
                </c:pt>
                <c:pt idx="5">
                  <c:v>3183271.2</c:v>
                </c:pt>
                <c:pt idx="6">
                  <c:v>41506428</c:v>
                </c:pt>
                <c:pt idx="7">
                  <c:v>163779569.90000001</c:v>
                </c:pt>
                <c:pt idx="8">
                  <c:v>163779569.90000001</c:v>
                </c:pt>
                <c:pt idx="9">
                  <c:v>163779569.90000001</c:v>
                </c:pt>
                <c:pt idx="10">
                  <c:v>163779569.90000001</c:v>
                </c:pt>
                <c:pt idx="11">
                  <c:v>163779569.90000001</c:v>
                </c:pt>
                <c:pt idx="12">
                  <c:v>163779569.90000001</c:v>
                </c:pt>
                <c:pt idx="13">
                  <c:v>163779569.90000001</c:v>
                </c:pt>
                <c:pt idx="14">
                  <c:v>228603</c:v>
                </c:pt>
                <c:pt idx="15">
                  <c:v>228603</c:v>
                </c:pt>
                <c:pt idx="16">
                  <c:v>1E-4</c:v>
                </c:pt>
                <c:pt idx="17">
                  <c:v>1E-4</c:v>
                </c:pt>
                <c:pt idx="18">
                  <c:v>1E-4</c:v>
                </c:pt>
                <c:pt idx="19">
                  <c:v>1E-4</c:v>
                </c:pt>
                <c:pt idx="20">
                  <c:v>1E-4</c:v>
                </c:pt>
                <c:pt idx="21">
                  <c:v>102994.9</c:v>
                </c:pt>
                <c:pt idx="22">
                  <c:v>102994.9</c:v>
                </c:pt>
                <c:pt idx="23">
                  <c:v>102994.9</c:v>
                </c:pt>
                <c:pt idx="24">
                  <c:v>4541990.0999999996</c:v>
                </c:pt>
                <c:pt idx="25">
                  <c:v>4541990.0999999996</c:v>
                </c:pt>
                <c:pt idx="26">
                  <c:v>4541990.0999999996</c:v>
                </c:pt>
                <c:pt idx="27">
                  <c:v>4541990.0999999996</c:v>
                </c:pt>
                <c:pt idx="28">
                  <c:v>6021655.0999999996</c:v>
                </c:pt>
                <c:pt idx="29">
                  <c:v>6021655.0999999996</c:v>
                </c:pt>
                <c:pt idx="30">
                  <c:v>6021655.0999999996</c:v>
                </c:pt>
                <c:pt idx="31">
                  <c:v>8894854.3000000007</c:v>
                </c:pt>
                <c:pt idx="32">
                  <c:v>17585608.199999999</c:v>
                </c:pt>
                <c:pt idx="33">
                  <c:v>1E-4</c:v>
                </c:pt>
                <c:pt idx="34">
                  <c:v>1E-4</c:v>
                </c:pt>
                <c:pt idx="35">
                  <c:v>1E-4</c:v>
                </c:pt>
                <c:pt idx="36">
                  <c:v>1E-4</c:v>
                </c:pt>
                <c:pt idx="37">
                  <c:v>1E-4</c:v>
                </c:pt>
                <c:pt idx="38">
                  <c:v>1E-4</c:v>
                </c:pt>
                <c:pt idx="39">
                  <c:v>1E-4</c:v>
                </c:pt>
                <c:pt idx="40">
                  <c:v>307252753.30000001</c:v>
                </c:pt>
                <c:pt idx="41">
                  <c:v>147942697</c:v>
                </c:pt>
                <c:pt idx="42">
                  <c:v>129813435.3</c:v>
                </c:pt>
                <c:pt idx="43">
                  <c:v>153772530.5</c:v>
                </c:pt>
                <c:pt idx="44">
                  <c:v>208537001.80000001</c:v>
                </c:pt>
                <c:pt idx="45">
                  <c:v>228152760.80000001</c:v>
                </c:pt>
                <c:pt idx="46">
                  <c:v>999333860.20000005</c:v>
                </c:pt>
                <c:pt idx="47">
                  <c:v>951748779.79999995</c:v>
                </c:pt>
                <c:pt idx="48">
                  <c:v>951748779.79999995</c:v>
                </c:pt>
                <c:pt idx="49">
                  <c:v>951748779.79999995</c:v>
                </c:pt>
                <c:pt idx="50">
                  <c:v>951748779.79999995</c:v>
                </c:pt>
                <c:pt idx="51">
                  <c:v>1041735690</c:v>
                </c:pt>
                <c:pt idx="52">
                  <c:v>6264208.2999999998</c:v>
                </c:pt>
                <c:pt idx="53">
                  <c:v>1248453.6000000001</c:v>
                </c:pt>
                <c:pt idx="54">
                  <c:v>391826.7</c:v>
                </c:pt>
                <c:pt idx="55">
                  <c:v>572101.4</c:v>
                </c:pt>
                <c:pt idx="56">
                  <c:v>2586164.9</c:v>
                </c:pt>
                <c:pt idx="57">
                  <c:v>15050003.9</c:v>
                </c:pt>
                <c:pt idx="58">
                  <c:v>24538405.100000001</c:v>
                </c:pt>
                <c:pt idx="59">
                  <c:v>319628523.39999998</c:v>
                </c:pt>
                <c:pt idx="60">
                  <c:v>323260786.19999999</c:v>
                </c:pt>
                <c:pt idx="61">
                  <c:v>349694669.89999998</c:v>
                </c:pt>
                <c:pt idx="62">
                  <c:v>349694669.89999998</c:v>
                </c:pt>
                <c:pt idx="63">
                  <c:v>349694669.89999998</c:v>
                </c:pt>
                <c:pt idx="64">
                  <c:v>349694669.89999998</c:v>
                </c:pt>
                <c:pt idx="65">
                  <c:v>346343458.60000002</c:v>
                </c:pt>
                <c:pt idx="66">
                  <c:v>352590890.60000002</c:v>
                </c:pt>
                <c:pt idx="67">
                  <c:v>307107176</c:v>
                </c:pt>
                <c:pt idx="68">
                  <c:v>107466388.90000001</c:v>
                </c:pt>
                <c:pt idx="69">
                  <c:v>14430147.6</c:v>
                </c:pt>
                <c:pt idx="70">
                  <c:v>14260221.5</c:v>
                </c:pt>
                <c:pt idx="71">
                  <c:v>14677953.699999999</c:v>
                </c:pt>
                <c:pt idx="72">
                  <c:v>15810006.800000001</c:v>
                </c:pt>
                <c:pt idx="73">
                  <c:v>24217926.199999999</c:v>
                </c:pt>
                <c:pt idx="74">
                  <c:v>24217926.199999999</c:v>
                </c:pt>
                <c:pt idx="75">
                  <c:v>24217926.199999999</c:v>
                </c:pt>
                <c:pt idx="76">
                  <c:v>18568833.5</c:v>
                </c:pt>
                <c:pt idx="77">
                  <c:v>19214019.5</c:v>
                </c:pt>
                <c:pt idx="78">
                  <c:v>26036469.600000001</c:v>
                </c:pt>
                <c:pt idx="79">
                  <c:v>67851822.5</c:v>
                </c:pt>
                <c:pt idx="80">
                  <c:v>70760014.799999997</c:v>
                </c:pt>
                <c:pt idx="81">
                  <c:v>70808289.599999994</c:v>
                </c:pt>
                <c:pt idx="82">
                  <c:v>71253102</c:v>
                </c:pt>
                <c:pt idx="83">
                  <c:v>71875543</c:v>
                </c:pt>
                <c:pt idx="84">
                  <c:v>70529578</c:v>
                </c:pt>
                <c:pt idx="85">
                  <c:v>70529578</c:v>
                </c:pt>
                <c:pt idx="86">
                  <c:v>69582301.700000003</c:v>
                </c:pt>
                <c:pt idx="87">
                  <c:v>23173619.100000001</c:v>
                </c:pt>
                <c:pt idx="88">
                  <c:v>18577168.100000001</c:v>
                </c:pt>
                <c:pt idx="89">
                  <c:v>17470737.800000001</c:v>
                </c:pt>
                <c:pt idx="90">
                  <c:v>16041547</c:v>
                </c:pt>
                <c:pt idx="91">
                  <c:v>7607049.0999999996</c:v>
                </c:pt>
                <c:pt idx="92">
                  <c:v>6931089.7000000002</c:v>
                </c:pt>
                <c:pt idx="93">
                  <c:v>1465377.1</c:v>
                </c:pt>
                <c:pt idx="94">
                  <c:v>1397999.6</c:v>
                </c:pt>
                <c:pt idx="95">
                  <c:v>1506464.5</c:v>
                </c:pt>
                <c:pt idx="96">
                  <c:v>1262864.2</c:v>
                </c:pt>
                <c:pt idx="97">
                  <c:v>1262864.2</c:v>
                </c:pt>
                <c:pt idx="98">
                  <c:v>1262864.2</c:v>
                </c:pt>
                <c:pt idx="99">
                  <c:v>1354235.2</c:v>
                </c:pt>
                <c:pt idx="100">
                  <c:v>1241632.8999999999</c:v>
                </c:pt>
                <c:pt idx="101">
                  <c:v>1116083.8999999999</c:v>
                </c:pt>
                <c:pt idx="102">
                  <c:v>2513357.2999999998</c:v>
                </c:pt>
                <c:pt idx="103">
                  <c:v>2513357.2999999998</c:v>
                </c:pt>
                <c:pt idx="104">
                  <c:v>2513357.2999999998</c:v>
                </c:pt>
                <c:pt idx="105">
                  <c:v>2606922</c:v>
                </c:pt>
                <c:pt idx="106">
                  <c:v>2426738.1</c:v>
                </c:pt>
                <c:pt idx="107">
                  <c:v>7445703</c:v>
                </c:pt>
                <c:pt idx="108">
                  <c:v>69668780.900000006</c:v>
                </c:pt>
                <c:pt idx="109">
                  <c:v>67562459.900000006</c:v>
                </c:pt>
                <c:pt idx="110">
                  <c:v>63643775.600000001</c:v>
                </c:pt>
                <c:pt idx="111">
                  <c:v>62755802</c:v>
                </c:pt>
                <c:pt idx="112">
                  <c:v>61927033.5</c:v>
                </c:pt>
                <c:pt idx="113">
                  <c:v>58998562.600000001</c:v>
                </c:pt>
                <c:pt idx="114">
                  <c:v>58998562.600000001</c:v>
                </c:pt>
                <c:pt idx="115">
                  <c:v>15777773.9</c:v>
                </c:pt>
                <c:pt idx="116">
                  <c:v>7992078.0999999996</c:v>
                </c:pt>
                <c:pt idx="117">
                  <c:v>7576417.7000000002</c:v>
                </c:pt>
                <c:pt idx="118">
                  <c:v>4145895.7</c:v>
                </c:pt>
                <c:pt idx="119">
                  <c:v>1891083.1</c:v>
                </c:pt>
                <c:pt idx="120">
                  <c:v>1875270.1</c:v>
                </c:pt>
                <c:pt idx="121">
                  <c:v>1652355.7</c:v>
                </c:pt>
                <c:pt idx="122">
                  <c:v>1003078.3</c:v>
                </c:pt>
                <c:pt idx="123">
                  <c:v>1272335.3999999999</c:v>
                </c:pt>
                <c:pt idx="124">
                  <c:v>2997614.3</c:v>
                </c:pt>
                <c:pt idx="125">
                  <c:v>2130122.1</c:v>
                </c:pt>
                <c:pt idx="126">
                  <c:v>3336003.7</c:v>
                </c:pt>
                <c:pt idx="127">
                  <c:v>3752623.3</c:v>
                </c:pt>
                <c:pt idx="128">
                  <c:v>4812171.3</c:v>
                </c:pt>
                <c:pt idx="129">
                  <c:v>4606361.2</c:v>
                </c:pt>
                <c:pt idx="130">
                  <c:v>4395176.3</c:v>
                </c:pt>
                <c:pt idx="131">
                  <c:v>4143902.4</c:v>
                </c:pt>
                <c:pt idx="132">
                  <c:v>4665528.5</c:v>
                </c:pt>
                <c:pt idx="133">
                  <c:v>5156146.5999999996</c:v>
                </c:pt>
                <c:pt idx="134">
                  <c:v>6453888.9000000004</c:v>
                </c:pt>
                <c:pt idx="135">
                  <c:v>6590083.0999999996</c:v>
                </c:pt>
                <c:pt idx="136">
                  <c:v>7093000.5999999996</c:v>
                </c:pt>
                <c:pt idx="137">
                  <c:v>7735398.0999999996</c:v>
                </c:pt>
                <c:pt idx="138">
                  <c:v>8153498.7999999998</c:v>
                </c:pt>
                <c:pt idx="139">
                  <c:v>7403540.9000000004</c:v>
                </c:pt>
                <c:pt idx="140">
                  <c:v>3505594.2</c:v>
                </c:pt>
                <c:pt idx="141">
                  <c:v>3266340.7</c:v>
                </c:pt>
                <c:pt idx="142">
                  <c:v>2089202.5</c:v>
                </c:pt>
                <c:pt idx="143">
                  <c:v>6166255.7999999998</c:v>
                </c:pt>
                <c:pt idx="144">
                  <c:v>7898802</c:v>
                </c:pt>
                <c:pt idx="145">
                  <c:v>14042336.699999999</c:v>
                </c:pt>
                <c:pt idx="146">
                  <c:v>14042336.699999999</c:v>
                </c:pt>
                <c:pt idx="147">
                  <c:v>14042336.699999999</c:v>
                </c:pt>
                <c:pt idx="148">
                  <c:v>13679101.699999999</c:v>
                </c:pt>
                <c:pt idx="149">
                  <c:v>13679101.699999999</c:v>
                </c:pt>
                <c:pt idx="150">
                  <c:v>13679101.699999999</c:v>
                </c:pt>
                <c:pt idx="151">
                  <c:v>13679101.699999999</c:v>
                </c:pt>
                <c:pt idx="152">
                  <c:v>13679101.699999999</c:v>
                </c:pt>
                <c:pt idx="153">
                  <c:v>13938039.699999999</c:v>
                </c:pt>
                <c:pt idx="154">
                  <c:v>4236873.2</c:v>
                </c:pt>
                <c:pt idx="155">
                  <c:v>3044835.2</c:v>
                </c:pt>
                <c:pt idx="156">
                  <c:v>1004161.2</c:v>
                </c:pt>
                <c:pt idx="157">
                  <c:v>1004161.2</c:v>
                </c:pt>
                <c:pt idx="158">
                  <c:v>1004161.2</c:v>
                </c:pt>
                <c:pt idx="159">
                  <c:v>1004161.2</c:v>
                </c:pt>
                <c:pt idx="160">
                  <c:v>1025060.9</c:v>
                </c:pt>
                <c:pt idx="161">
                  <c:v>458256.1</c:v>
                </c:pt>
                <c:pt idx="162">
                  <c:v>328866.59999999998</c:v>
                </c:pt>
                <c:pt idx="163">
                  <c:v>4390533.4000000004</c:v>
                </c:pt>
                <c:pt idx="164">
                  <c:v>16633224</c:v>
                </c:pt>
                <c:pt idx="165">
                  <c:v>59206674.600000001</c:v>
                </c:pt>
                <c:pt idx="166">
                  <c:v>74881908.200000003</c:v>
                </c:pt>
                <c:pt idx="167">
                  <c:v>74434541.599999994</c:v>
                </c:pt>
                <c:pt idx="168">
                  <c:v>176470998.5</c:v>
                </c:pt>
                <c:pt idx="169">
                  <c:v>344200920.69999999</c:v>
                </c:pt>
                <c:pt idx="170">
                  <c:v>320467614.89999998</c:v>
                </c:pt>
                <c:pt idx="171">
                  <c:v>320467614.89999998</c:v>
                </c:pt>
                <c:pt idx="172">
                  <c:v>320467614.89999998</c:v>
                </c:pt>
                <c:pt idx="173">
                  <c:v>320467614.89999998</c:v>
                </c:pt>
                <c:pt idx="174">
                  <c:v>320467614.89999998</c:v>
                </c:pt>
                <c:pt idx="175">
                  <c:v>47703443.899999999</c:v>
                </c:pt>
                <c:pt idx="176">
                  <c:v>108634332.2</c:v>
                </c:pt>
                <c:pt idx="177">
                  <c:v>109942324.3</c:v>
                </c:pt>
                <c:pt idx="178">
                  <c:v>109942324.3</c:v>
                </c:pt>
                <c:pt idx="179">
                  <c:v>116600177.90000001</c:v>
                </c:pt>
                <c:pt idx="180">
                  <c:v>116600177.90000001</c:v>
                </c:pt>
                <c:pt idx="181">
                  <c:v>116600177.90000001</c:v>
                </c:pt>
                <c:pt idx="182">
                  <c:v>66204804</c:v>
                </c:pt>
                <c:pt idx="183">
                  <c:v>92675606.299999997</c:v>
                </c:pt>
                <c:pt idx="184">
                  <c:v>91773950.700000003</c:v>
                </c:pt>
                <c:pt idx="185">
                  <c:v>91773950.700000003</c:v>
                </c:pt>
                <c:pt idx="186">
                  <c:v>88671012.900000006</c:v>
                </c:pt>
                <c:pt idx="187">
                  <c:v>95427445</c:v>
                </c:pt>
                <c:pt idx="188">
                  <c:v>103620856.90000001</c:v>
                </c:pt>
                <c:pt idx="189">
                  <c:v>7565973.5</c:v>
                </c:pt>
                <c:pt idx="190">
                  <c:v>120484</c:v>
                </c:pt>
                <c:pt idx="191">
                  <c:v>182558.6</c:v>
                </c:pt>
                <c:pt idx="192">
                  <c:v>11897139.6</c:v>
                </c:pt>
                <c:pt idx="193">
                  <c:v>30928240.5</c:v>
                </c:pt>
                <c:pt idx="194">
                  <c:v>31722319</c:v>
                </c:pt>
                <c:pt idx="195">
                  <c:v>28297400.699999999</c:v>
                </c:pt>
                <c:pt idx="196">
                  <c:v>26633852.899999999</c:v>
                </c:pt>
                <c:pt idx="197">
                  <c:v>24500251.5</c:v>
                </c:pt>
                <c:pt idx="198">
                  <c:v>24790833.399999999</c:v>
                </c:pt>
                <c:pt idx="199">
                  <c:v>24306764.899999999</c:v>
                </c:pt>
                <c:pt idx="200">
                  <c:v>25152024.100000001</c:v>
                </c:pt>
                <c:pt idx="201">
                  <c:v>26266877.5</c:v>
                </c:pt>
                <c:pt idx="202">
                  <c:v>8422330.8000000007</c:v>
                </c:pt>
                <c:pt idx="203">
                  <c:v>8422330.8000000007</c:v>
                </c:pt>
                <c:pt idx="204">
                  <c:v>5665525.5</c:v>
                </c:pt>
                <c:pt idx="205">
                  <c:v>3142112.1</c:v>
                </c:pt>
                <c:pt idx="206">
                  <c:v>1262605.3</c:v>
                </c:pt>
                <c:pt idx="207">
                  <c:v>464246.6</c:v>
                </c:pt>
                <c:pt idx="208">
                  <c:v>437588.7</c:v>
                </c:pt>
              </c:numCache>
            </c:numRef>
          </c:yVal>
          <c:smooth val="0"/>
          <c:extLst>
            <c:ext xmlns:c16="http://schemas.microsoft.com/office/drawing/2014/chart" uri="{C3380CC4-5D6E-409C-BE32-E72D297353CC}">
              <c16:uniqueId val="{0000004B-15A6-4594-9DB1-843D4DC0822C}"/>
            </c:ext>
          </c:extLst>
        </c:ser>
        <c:ser>
          <c:idx val="4"/>
          <c:order val="4"/>
          <c:tx>
            <c:strRef>
              <c:f>'Heatmap Final (absMTLE)'!$A$9</c:f>
              <c:strCache>
                <c:ptCount val="1"/>
                <c:pt idx="0">
                  <c:v>row_means_L</c:v>
                </c:pt>
              </c:strCache>
            </c:strRef>
          </c:tx>
          <c:spPr>
            <a:ln w="25400" cap="rnd">
              <a:solidFill>
                <a:srgbClr val="264477"/>
              </a:solidFill>
              <a:round/>
            </a:ln>
            <a:effectLst/>
          </c:spPr>
          <c:marker>
            <c:symbol val="none"/>
          </c:marker>
          <c:xVal>
            <c:numRef>
              <c:f>'Heatmap Final (absMTLE)'!$B$2:$HB$2</c:f>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f>'Heatmap Final (absMTLE)'!$B$9:$HB$9</c:f>
              <c:numCache>
                <c:formatCode>General</c:formatCode>
                <c:ptCount val="209"/>
                <c:pt idx="0">
                  <c:v>1768966</c:v>
                </c:pt>
                <c:pt idx="1">
                  <c:v>1768966</c:v>
                </c:pt>
                <c:pt idx="2">
                  <c:v>1768966</c:v>
                </c:pt>
                <c:pt idx="3">
                  <c:v>8743245.8000000007</c:v>
                </c:pt>
                <c:pt idx="4">
                  <c:v>14467368.300000001</c:v>
                </c:pt>
                <c:pt idx="5">
                  <c:v>14467368.300000001</c:v>
                </c:pt>
                <c:pt idx="6">
                  <c:v>68495890.400000006</c:v>
                </c:pt>
                <c:pt idx="7">
                  <c:v>476065778.60000002</c:v>
                </c:pt>
                <c:pt idx="8">
                  <c:v>476065778.60000002</c:v>
                </c:pt>
                <c:pt idx="9">
                  <c:v>476065778.60000002</c:v>
                </c:pt>
                <c:pt idx="10">
                  <c:v>476065778.60000002</c:v>
                </c:pt>
                <c:pt idx="11">
                  <c:v>476065778.60000002</c:v>
                </c:pt>
                <c:pt idx="12">
                  <c:v>476065778.60000002</c:v>
                </c:pt>
                <c:pt idx="13">
                  <c:v>476065778.60000002</c:v>
                </c:pt>
                <c:pt idx="14">
                  <c:v>246543.4</c:v>
                </c:pt>
                <c:pt idx="15">
                  <c:v>246543.4</c:v>
                </c:pt>
                <c:pt idx="16">
                  <c:v>1E-4</c:v>
                </c:pt>
                <c:pt idx="17">
                  <c:v>1E-4</c:v>
                </c:pt>
                <c:pt idx="18">
                  <c:v>1E-4</c:v>
                </c:pt>
                <c:pt idx="19">
                  <c:v>1E-4</c:v>
                </c:pt>
                <c:pt idx="20">
                  <c:v>1E-4</c:v>
                </c:pt>
                <c:pt idx="21">
                  <c:v>5696418.2999999998</c:v>
                </c:pt>
                <c:pt idx="22">
                  <c:v>5696418.2999999998</c:v>
                </c:pt>
                <c:pt idx="23">
                  <c:v>5696418.2999999998</c:v>
                </c:pt>
                <c:pt idx="24">
                  <c:v>6077680.4000000004</c:v>
                </c:pt>
                <c:pt idx="25">
                  <c:v>6077680.4000000004</c:v>
                </c:pt>
                <c:pt idx="26">
                  <c:v>6077680.4000000004</c:v>
                </c:pt>
                <c:pt idx="27">
                  <c:v>6077680.4000000004</c:v>
                </c:pt>
                <c:pt idx="28">
                  <c:v>6204767.7000000002</c:v>
                </c:pt>
                <c:pt idx="29">
                  <c:v>6204767.7000000002</c:v>
                </c:pt>
                <c:pt idx="30">
                  <c:v>6204767.7000000002</c:v>
                </c:pt>
                <c:pt idx="31">
                  <c:v>9176238.0999999996</c:v>
                </c:pt>
                <c:pt idx="32">
                  <c:v>17842925.300000001</c:v>
                </c:pt>
                <c:pt idx="33">
                  <c:v>1E-4</c:v>
                </c:pt>
                <c:pt idx="34">
                  <c:v>1E-4</c:v>
                </c:pt>
                <c:pt idx="35">
                  <c:v>1E-4</c:v>
                </c:pt>
                <c:pt idx="36">
                  <c:v>1E-4</c:v>
                </c:pt>
                <c:pt idx="37">
                  <c:v>1E-4</c:v>
                </c:pt>
                <c:pt idx="38">
                  <c:v>1E-4</c:v>
                </c:pt>
                <c:pt idx="39">
                  <c:v>1E-4</c:v>
                </c:pt>
                <c:pt idx="40">
                  <c:v>74131647.299999997</c:v>
                </c:pt>
                <c:pt idx="41">
                  <c:v>41023155.100000001</c:v>
                </c:pt>
                <c:pt idx="42">
                  <c:v>56023305.799999997</c:v>
                </c:pt>
                <c:pt idx="43">
                  <c:v>112770497.2</c:v>
                </c:pt>
                <c:pt idx="44">
                  <c:v>230462445.30000001</c:v>
                </c:pt>
                <c:pt idx="45">
                  <c:v>234035997.40000001</c:v>
                </c:pt>
                <c:pt idx="46">
                  <c:v>517096783.69999999</c:v>
                </c:pt>
                <c:pt idx="47">
                  <c:v>492483891.30000001</c:v>
                </c:pt>
                <c:pt idx="48">
                  <c:v>492483891.30000001</c:v>
                </c:pt>
                <c:pt idx="49">
                  <c:v>492483891.30000001</c:v>
                </c:pt>
                <c:pt idx="50">
                  <c:v>492483891.30000001</c:v>
                </c:pt>
                <c:pt idx="51">
                  <c:v>538844696.10000002</c:v>
                </c:pt>
                <c:pt idx="52">
                  <c:v>5039514.0999999996</c:v>
                </c:pt>
                <c:pt idx="53">
                  <c:v>2677685.4</c:v>
                </c:pt>
                <c:pt idx="54">
                  <c:v>1586298.3</c:v>
                </c:pt>
                <c:pt idx="55">
                  <c:v>1565335.6</c:v>
                </c:pt>
                <c:pt idx="56">
                  <c:v>6647810.4000000004</c:v>
                </c:pt>
                <c:pt idx="57">
                  <c:v>16336677.199999999</c:v>
                </c:pt>
                <c:pt idx="58">
                  <c:v>16250965.800000001</c:v>
                </c:pt>
                <c:pt idx="59">
                  <c:v>266067376.30000001</c:v>
                </c:pt>
                <c:pt idx="60">
                  <c:v>256523129.5</c:v>
                </c:pt>
                <c:pt idx="61">
                  <c:v>283827610.5</c:v>
                </c:pt>
                <c:pt idx="62">
                  <c:v>283827610.5</c:v>
                </c:pt>
                <c:pt idx="63">
                  <c:v>283827610.5</c:v>
                </c:pt>
                <c:pt idx="64">
                  <c:v>283827610.5</c:v>
                </c:pt>
                <c:pt idx="65">
                  <c:v>288663686.5</c:v>
                </c:pt>
                <c:pt idx="66">
                  <c:v>293514414.5</c:v>
                </c:pt>
                <c:pt idx="67">
                  <c:v>231935793.59999999</c:v>
                </c:pt>
                <c:pt idx="68">
                  <c:v>50957453.700000003</c:v>
                </c:pt>
                <c:pt idx="69">
                  <c:v>28525943.399999999</c:v>
                </c:pt>
                <c:pt idx="70">
                  <c:v>28188267.800000001</c:v>
                </c:pt>
                <c:pt idx="71">
                  <c:v>29153241.399999999</c:v>
                </c:pt>
                <c:pt idx="72">
                  <c:v>29992271</c:v>
                </c:pt>
                <c:pt idx="73">
                  <c:v>44945537.200000003</c:v>
                </c:pt>
                <c:pt idx="74">
                  <c:v>44945537.200000003</c:v>
                </c:pt>
                <c:pt idx="75">
                  <c:v>44945537.200000003</c:v>
                </c:pt>
                <c:pt idx="76">
                  <c:v>37800254.799999997</c:v>
                </c:pt>
                <c:pt idx="77">
                  <c:v>24300195.5</c:v>
                </c:pt>
                <c:pt idx="78">
                  <c:v>23544131.5</c:v>
                </c:pt>
                <c:pt idx="79">
                  <c:v>36279440.600000001</c:v>
                </c:pt>
                <c:pt idx="80">
                  <c:v>35050022.799999997</c:v>
                </c:pt>
                <c:pt idx="81">
                  <c:v>32806318.5</c:v>
                </c:pt>
                <c:pt idx="82">
                  <c:v>26781863.399999999</c:v>
                </c:pt>
                <c:pt idx="83">
                  <c:v>34194600.700000003</c:v>
                </c:pt>
                <c:pt idx="84">
                  <c:v>33597281.600000001</c:v>
                </c:pt>
                <c:pt idx="85">
                  <c:v>33597281.600000001</c:v>
                </c:pt>
                <c:pt idx="86">
                  <c:v>33570770.700000003</c:v>
                </c:pt>
                <c:pt idx="87">
                  <c:v>23159252.5</c:v>
                </c:pt>
                <c:pt idx="88">
                  <c:v>22896432.800000001</c:v>
                </c:pt>
                <c:pt idx="89">
                  <c:v>23311408.399999999</c:v>
                </c:pt>
                <c:pt idx="90">
                  <c:v>22852252.699999999</c:v>
                </c:pt>
                <c:pt idx="91">
                  <c:v>8294479</c:v>
                </c:pt>
                <c:pt idx="92">
                  <c:v>8862561.9000000004</c:v>
                </c:pt>
                <c:pt idx="93">
                  <c:v>3065590.8</c:v>
                </c:pt>
                <c:pt idx="94">
                  <c:v>3701697.6</c:v>
                </c:pt>
                <c:pt idx="95">
                  <c:v>3156686.9</c:v>
                </c:pt>
                <c:pt idx="96">
                  <c:v>3540229.1</c:v>
                </c:pt>
                <c:pt idx="97">
                  <c:v>3540229.1</c:v>
                </c:pt>
                <c:pt idx="98">
                  <c:v>3540229.1</c:v>
                </c:pt>
                <c:pt idx="99">
                  <c:v>4183353.7</c:v>
                </c:pt>
                <c:pt idx="100">
                  <c:v>3771287.7</c:v>
                </c:pt>
                <c:pt idx="101">
                  <c:v>3717431.1</c:v>
                </c:pt>
                <c:pt idx="102">
                  <c:v>3920319.7</c:v>
                </c:pt>
                <c:pt idx="103">
                  <c:v>3920319.7</c:v>
                </c:pt>
                <c:pt idx="104">
                  <c:v>3920319.7</c:v>
                </c:pt>
                <c:pt idx="105">
                  <c:v>4130097.8</c:v>
                </c:pt>
                <c:pt idx="106">
                  <c:v>3914191.2</c:v>
                </c:pt>
                <c:pt idx="107">
                  <c:v>6919869.5999999996</c:v>
                </c:pt>
                <c:pt idx="108">
                  <c:v>108941215.59999999</c:v>
                </c:pt>
                <c:pt idx="109">
                  <c:v>105651096.40000001</c:v>
                </c:pt>
                <c:pt idx="110">
                  <c:v>102084342.5</c:v>
                </c:pt>
                <c:pt idx="111">
                  <c:v>100661238.3</c:v>
                </c:pt>
                <c:pt idx="112">
                  <c:v>99285082.299999997</c:v>
                </c:pt>
                <c:pt idx="113">
                  <c:v>96165250</c:v>
                </c:pt>
                <c:pt idx="114">
                  <c:v>96165250</c:v>
                </c:pt>
                <c:pt idx="115">
                  <c:v>49959723.100000001</c:v>
                </c:pt>
                <c:pt idx="116">
                  <c:v>35363015.200000003</c:v>
                </c:pt>
                <c:pt idx="117">
                  <c:v>33733798.600000001</c:v>
                </c:pt>
                <c:pt idx="118">
                  <c:v>9524065.9000000004</c:v>
                </c:pt>
                <c:pt idx="119">
                  <c:v>3638789.4</c:v>
                </c:pt>
                <c:pt idx="120">
                  <c:v>3880538.5</c:v>
                </c:pt>
                <c:pt idx="121">
                  <c:v>2258368.7999999998</c:v>
                </c:pt>
                <c:pt idx="122">
                  <c:v>2158476.6</c:v>
                </c:pt>
                <c:pt idx="123">
                  <c:v>2205350.2999999998</c:v>
                </c:pt>
                <c:pt idx="124">
                  <c:v>6830954</c:v>
                </c:pt>
                <c:pt idx="125">
                  <c:v>5663456.5</c:v>
                </c:pt>
                <c:pt idx="126">
                  <c:v>5174985.4000000004</c:v>
                </c:pt>
                <c:pt idx="127">
                  <c:v>4920648.5</c:v>
                </c:pt>
                <c:pt idx="128">
                  <c:v>5948025.5</c:v>
                </c:pt>
                <c:pt idx="129">
                  <c:v>5556346.2000000002</c:v>
                </c:pt>
                <c:pt idx="130">
                  <c:v>5276184.4000000004</c:v>
                </c:pt>
                <c:pt idx="131">
                  <c:v>5790572.9000000004</c:v>
                </c:pt>
                <c:pt idx="132">
                  <c:v>7126464.7000000002</c:v>
                </c:pt>
                <c:pt idx="133">
                  <c:v>7109050.5999999996</c:v>
                </c:pt>
                <c:pt idx="134">
                  <c:v>7590831.4000000004</c:v>
                </c:pt>
                <c:pt idx="135">
                  <c:v>7750617.2999999998</c:v>
                </c:pt>
                <c:pt idx="136">
                  <c:v>8597923.5999999996</c:v>
                </c:pt>
                <c:pt idx="137">
                  <c:v>9438985.1999999993</c:v>
                </c:pt>
                <c:pt idx="138">
                  <c:v>8717812.5</c:v>
                </c:pt>
                <c:pt idx="139">
                  <c:v>7936848</c:v>
                </c:pt>
                <c:pt idx="140">
                  <c:v>5786539.5</c:v>
                </c:pt>
                <c:pt idx="141">
                  <c:v>5323729</c:v>
                </c:pt>
                <c:pt idx="142">
                  <c:v>4341934.5999999996</c:v>
                </c:pt>
                <c:pt idx="143">
                  <c:v>10006122.5</c:v>
                </c:pt>
                <c:pt idx="144">
                  <c:v>9365910.5999999996</c:v>
                </c:pt>
                <c:pt idx="145">
                  <c:v>12067267.5</c:v>
                </c:pt>
                <c:pt idx="146">
                  <c:v>12067267.5</c:v>
                </c:pt>
                <c:pt idx="147">
                  <c:v>12067267.5</c:v>
                </c:pt>
                <c:pt idx="148">
                  <c:v>11768104.699999999</c:v>
                </c:pt>
                <c:pt idx="149">
                  <c:v>11768104.699999999</c:v>
                </c:pt>
                <c:pt idx="150">
                  <c:v>11768104.699999999</c:v>
                </c:pt>
                <c:pt idx="151">
                  <c:v>11768104.699999999</c:v>
                </c:pt>
                <c:pt idx="152">
                  <c:v>11768104.699999999</c:v>
                </c:pt>
                <c:pt idx="153">
                  <c:v>12031282.5</c:v>
                </c:pt>
                <c:pt idx="154">
                  <c:v>4334847.8</c:v>
                </c:pt>
                <c:pt idx="155">
                  <c:v>2150485.6</c:v>
                </c:pt>
                <c:pt idx="156">
                  <c:v>1607526.7</c:v>
                </c:pt>
                <c:pt idx="157">
                  <c:v>1607526.7</c:v>
                </c:pt>
                <c:pt idx="158">
                  <c:v>1607526.7</c:v>
                </c:pt>
                <c:pt idx="159">
                  <c:v>1607526.7</c:v>
                </c:pt>
                <c:pt idx="160">
                  <c:v>1618276.3</c:v>
                </c:pt>
                <c:pt idx="161">
                  <c:v>990773.2</c:v>
                </c:pt>
                <c:pt idx="162">
                  <c:v>714762.5</c:v>
                </c:pt>
                <c:pt idx="163">
                  <c:v>27554965</c:v>
                </c:pt>
                <c:pt idx="164">
                  <c:v>33681367.700000003</c:v>
                </c:pt>
                <c:pt idx="165">
                  <c:v>126191222</c:v>
                </c:pt>
                <c:pt idx="166">
                  <c:v>133002732.90000001</c:v>
                </c:pt>
                <c:pt idx="167">
                  <c:v>128672313.2</c:v>
                </c:pt>
                <c:pt idx="168">
                  <c:v>166595722.80000001</c:v>
                </c:pt>
                <c:pt idx="169">
                  <c:v>227739786</c:v>
                </c:pt>
                <c:pt idx="170">
                  <c:v>212430191.5</c:v>
                </c:pt>
                <c:pt idx="171">
                  <c:v>212430191.5</c:v>
                </c:pt>
                <c:pt idx="172">
                  <c:v>212430191.5</c:v>
                </c:pt>
                <c:pt idx="173">
                  <c:v>212430191.5</c:v>
                </c:pt>
                <c:pt idx="174">
                  <c:v>212430191.5</c:v>
                </c:pt>
                <c:pt idx="175">
                  <c:v>27573682.800000001</c:v>
                </c:pt>
                <c:pt idx="176">
                  <c:v>59643376.200000003</c:v>
                </c:pt>
                <c:pt idx="177">
                  <c:v>99188961.200000003</c:v>
                </c:pt>
                <c:pt idx="178">
                  <c:v>99188961.200000003</c:v>
                </c:pt>
                <c:pt idx="179">
                  <c:v>105029294.8</c:v>
                </c:pt>
                <c:pt idx="180">
                  <c:v>105029294.8</c:v>
                </c:pt>
                <c:pt idx="181">
                  <c:v>105029294.8</c:v>
                </c:pt>
                <c:pt idx="182">
                  <c:v>97040028.700000003</c:v>
                </c:pt>
                <c:pt idx="183">
                  <c:v>111785581</c:v>
                </c:pt>
                <c:pt idx="184">
                  <c:v>113959136.40000001</c:v>
                </c:pt>
                <c:pt idx="185">
                  <c:v>113959136.40000001</c:v>
                </c:pt>
                <c:pt idx="186">
                  <c:v>73115768.299999997</c:v>
                </c:pt>
                <c:pt idx="187">
                  <c:v>77507852.900000006</c:v>
                </c:pt>
                <c:pt idx="188">
                  <c:v>82612796.099999994</c:v>
                </c:pt>
                <c:pt idx="189">
                  <c:v>20154723.600000001</c:v>
                </c:pt>
                <c:pt idx="190">
                  <c:v>125241.60000000001</c:v>
                </c:pt>
                <c:pt idx="191">
                  <c:v>339566.5</c:v>
                </c:pt>
                <c:pt idx="192">
                  <c:v>13853935.6</c:v>
                </c:pt>
                <c:pt idx="193">
                  <c:v>33300319.399999999</c:v>
                </c:pt>
                <c:pt idx="194">
                  <c:v>52679745.899999999</c:v>
                </c:pt>
                <c:pt idx="195">
                  <c:v>48038457.600000001</c:v>
                </c:pt>
                <c:pt idx="196">
                  <c:v>65304145.5</c:v>
                </c:pt>
                <c:pt idx="197">
                  <c:v>70835703.099999994</c:v>
                </c:pt>
                <c:pt idx="198">
                  <c:v>171939014.69999999</c:v>
                </c:pt>
                <c:pt idx="199">
                  <c:v>168571241.90000001</c:v>
                </c:pt>
                <c:pt idx="200">
                  <c:v>178952484.69999999</c:v>
                </c:pt>
                <c:pt idx="201">
                  <c:v>186758232.59999999</c:v>
                </c:pt>
                <c:pt idx="202">
                  <c:v>194186507.19999999</c:v>
                </c:pt>
                <c:pt idx="203">
                  <c:v>194186507.19999999</c:v>
                </c:pt>
                <c:pt idx="204">
                  <c:v>220634989.5</c:v>
                </c:pt>
                <c:pt idx="205">
                  <c:v>209722926.40000001</c:v>
                </c:pt>
                <c:pt idx="206">
                  <c:v>63361106.799999997</c:v>
                </c:pt>
                <c:pt idx="207">
                  <c:v>3468485.7</c:v>
                </c:pt>
                <c:pt idx="208">
                  <c:v>3228293.5</c:v>
                </c:pt>
              </c:numCache>
            </c:numRef>
          </c:yVal>
          <c:smooth val="0"/>
          <c:extLst>
            <c:ext xmlns:c16="http://schemas.microsoft.com/office/drawing/2014/chart" uri="{C3380CC4-5D6E-409C-BE32-E72D297353CC}">
              <c16:uniqueId val="{0000004D-15A6-4594-9DB1-843D4DC0822C}"/>
            </c:ext>
          </c:extLst>
        </c:ser>
        <c:ser>
          <c:idx val="5"/>
          <c:order val="5"/>
          <c:tx>
            <c:strRef>
              <c:f>'Heatmap Final (absMTLE)'!$A$10</c:f>
              <c:strCache>
                <c:ptCount val="1"/>
                <c:pt idx="0">
                  <c:v>row_means_T</c:v>
                </c:pt>
              </c:strCache>
            </c:strRef>
          </c:tx>
          <c:spPr>
            <a:ln w="25400" cap="rnd">
              <a:solidFill>
                <a:schemeClr val="accent4">
                  <a:lumMod val="60000"/>
                </a:schemeClr>
              </a:solidFill>
              <a:round/>
            </a:ln>
            <a:effectLst/>
          </c:spPr>
          <c:marker>
            <c:symbol val="none"/>
          </c:marker>
          <c:xVal>
            <c:numRef>
              <c:f>'Heatmap Final (absMTLE)'!$B$2:$HB$2</c:f>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f>'Heatmap Final (absMTLE)'!$B$10:$HB$10</c:f>
              <c:numCache>
                <c:formatCode>General</c:formatCode>
                <c:ptCount val="209"/>
                <c:pt idx="0">
                  <c:v>3697114.3</c:v>
                </c:pt>
                <c:pt idx="1">
                  <c:v>3697114.3</c:v>
                </c:pt>
                <c:pt idx="2">
                  <c:v>3697114.3</c:v>
                </c:pt>
                <c:pt idx="3">
                  <c:v>2065550.6</c:v>
                </c:pt>
                <c:pt idx="4">
                  <c:v>1853035</c:v>
                </c:pt>
                <c:pt idx="5">
                  <c:v>1853035</c:v>
                </c:pt>
                <c:pt idx="6">
                  <c:v>100324654.59999999</c:v>
                </c:pt>
                <c:pt idx="7">
                  <c:v>290102157.80000001</c:v>
                </c:pt>
                <c:pt idx="8">
                  <c:v>290102157.80000001</c:v>
                </c:pt>
                <c:pt idx="9">
                  <c:v>290102157.80000001</c:v>
                </c:pt>
                <c:pt idx="10">
                  <c:v>290102157.80000001</c:v>
                </c:pt>
                <c:pt idx="11">
                  <c:v>290102157.80000001</c:v>
                </c:pt>
                <c:pt idx="12">
                  <c:v>290102157.80000001</c:v>
                </c:pt>
                <c:pt idx="13">
                  <c:v>290102157.80000001</c:v>
                </c:pt>
                <c:pt idx="14">
                  <c:v>2636851.5</c:v>
                </c:pt>
                <c:pt idx="15">
                  <c:v>2636851.5</c:v>
                </c:pt>
                <c:pt idx="16">
                  <c:v>1E-4</c:v>
                </c:pt>
                <c:pt idx="17">
                  <c:v>1E-4</c:v>
                </c:pt>
                <c:pt idx="18">
                  <c:v>1E-4</c:v>
                </c:pt>
                <c:pt idx="19">
                  <c:v>1E-4</c:v>
                </c:pt>
                <c:pt idx="20">
                  <c:v>1E-4</c:v>
                </c:pt>
                <c:pt idx="21">
                  <c:v>1038734.4</c:v>
                </c:pt>
                <c:pt idx="22">
                  <c:v>1038734.4</c:v>
                </c:pt>
                <c:pt idx="23">
                  <c:v>1038734.4</c:v>
                </c:pt>
                <c:pt idx="24">
                  <c:v>26753356.699999999</c:v>
                </c:pt>
                <c:pt idx="25">
                  <c:v>26753356.699999999</c:v>
                </c:pt>
                <c:pt idx="26">
                  <c:v>26753356.699999999</c:v>
                </c:pt>
                <c:pt idx="27">
                  <c:v>26753356.699999999</c:v>
                </c:pt>
                <c:pt idx="28">
                  <c:v>35324897.5</c:v>
                </c:pt>
                <c:pt idx="29">
                  <c:v>35324897.5</c:v>
                </c:pt>
                <c:pt idx="30">
                  <c:v>35324897.5</c:v>
                </c:pt>
                <c:pt idx="31">
                  <c:v>52347991</c:v>
                </c:pt>
                <c:pt idx="32">
                  <c:v>101399315.3</c:v>
                </c:pt>
                <c:pt idx="33">
                  <c:v>1E-4</c:v>
                </c:pt>
                <c:pt idx="34">
                  <c:v>1E-4</c:v>
                </c:pt>
                <c:pt idx="35">
                  <c:v>1E-4</c:v>
                </c:pt>
                <c:pt idx="36">
                  <c:v>1E-4</c:v>
                </c:pt>
                <c:pt idx="37">
                  <c:v>1E-4</c:v>
                </c:pt>
                <c:pt idx="38">
                  <c:v>1E-4</c:v>
                </c:pt>
                <c:pt idx="39">
                  <c:v>1E-4</c:v>
                </c:pt>
                <c:pt idx="40">
                  <c:v>27581059</c:v>
                </c:pt>
                <c:pt idx="41">
                  <c:v>16534464.800000001</c:v>
                </c:pt>
                <c:pt idx="42">
                  <c:v>33051208.699999999</c:v>
                </c:pt>
                <c:pt idx="43">
                  <c:v>130602097.3</c:v>
                </c:pt>
                <c:pt idx="44">
                  <c:v>342505060.89999998</c:v>
                </c:pt>
                <c:pt idx="45">
                  <c:v>392108561.80000001</c:v>
                </c:pt>
                <c:pt idx="46">
                  <c:v>740091819.79999995</c:v>
                </c:pt>
                <c:pt idx="47">
                  <c:v>704884128.20000005</c:v>
                </c:pt>
                <c:pt idx="48">
                  <c:v>704884128.20000005</c:v>
                </c:pt>
                <c:pt idx="49">
                  <c:v>704884128.20000005</c:v>
                </c:pt>
                <c:pt idx="50">
                  <c:v>704884128.20000005</c:v>
                </c:pt>
                <c:pt idx="51">
                  <c:v>768451206.79999995</c:v>
                </c:pt>
                <c:pt idx="52">
                  <c:v>2143218.6</c:v>
                </c:pt>
                <c:pt idx="53">
                  <c:v>597032.80000000005</c:v>
                </c:pt>
                <c:pt idx="54">
                  <c:v>276472</c:v>
                </c:pt>
                <c:pt idx="55">
                  <c:v>204846.2</c:v>
                </c:pt>
                <c:pt idx="56">
                  <c:v>344053.5</c:v>
                </c:pt>
                <c:pt idx="57">
                  <c:v>1233767.3999999999</c:v>
                </c:pt>
                <c:pt idx="58">
                  <c:v>3135965.2</c:v>
                </c:pt>
                <c:pt idx="59">
                  <c:v>61463695.700000003</c:v>
                </c:pt>
                <c:pt idx="60">
                  <c:v>59938361.399999999</c:v>
                </c:pt>
                <c:pt idx="61">
                  <c:v>64739351.399999999</c:v>
                </c:pt>
                <c:pt idx="62">
                  <c:v>64739351.399999999</c:v>
                </c:pt>
                <c:pt idx="63">
                  <c:v>64739351.399999999</c:v>
                </c:pt>
                <c:pt idx="64">
                  <c:v>64739351.399999999</c:v>
                </c:pt>
                <c:pt idx="65">
                  <c:v>66288576.600000001</c:v>
                </c:pt>
                <c:pt idx="66">
                  <c:v>67418071.200000003</c:v>
                </c:pt>
                <c:pt idx="67">
                  <c:v>62615024.5</c:v>
                </c:pt>
                <c:pt idx="68">
                  <c:v>18478296</c:v>
                </c:pt>
                <c:pt idx="69">
                  <c:v>17389725.600000001</c:v>
                </c:pt>
                <c:pt idx="70">
                  <c:v>17188886.199999999</c:v>
                </c:pt>
                <c:pt idx="71">
                  <c:v>17827077.600000001</c:v>
                </c:pt>
                <c:pt idx="72">
                  <c:v>19557889.199999999</c:v>
                </c:pt>
                <c:pt idx="73">
                  <c:v>23636681.600000001</c:v>
                </c:pt>
                <c:pt idx="74">
                  <c:v>23636681.600000001</c:v>
                </c:pt>
                <c:pt idx="75">
                  <c:v>23636681.600000001</c:v>
                </c:pt>
                <c:pt idx="76">
                  <c:v>23250429</c:v>
                </c:pt>
                <c:pt idx="77">
                  <c:v>11638881.699999999</c:v>
                </c:pt>
                <c:pt idx="78">
                  <c:v>11928023.6</c:v>
                </c:pt>
                <c:pt idx="79">
                  <c:v>16486542.4</c:v>
                </c:pt>
                <c:pt idx="80">
                  <c:v>15802476.199999999</c:v>
                </c:pt>
                <c:pt idx="81">
                  <c:v>16653814.4</c:v>
                </c:pt>
                <c:pt idx="82">
                  <c:v>15271778.800000001</c:v>
                </c:pt>
                <c:pt idx="83">
                  <c:v>16719341.5</c:v>
                </c:pt>
                <c:pt idx="84">
                  <c:v>16679844.9</c:v>
                </c:pt>
                <c:pt idx="85">
                  <c:v>16679844.9</c:v>
                </c:pt>
                <c:pt idx="86">
                  <c:v>15655262.1</c:v>
                </c:pt>
                <c:pt idx="87">
                  <c:v>13097141.699999999</c:v>
                </c:pt>
                <c:pt idx="88">
                  <c:v>7936415.9000000004</c:v>
                </c:pt>
                <c:pt idx="89">
                  <c:v>8152911.5999999996</c:v>
                </c:pt>
                <c:pt idx="90">
                  <c:v>8498540.9000000004</c:v>
                </c:pt>
                <c:pt idx="91">
                  <c:v>1932189</c:v>
                </c:pt>
                <c:pt idx="92">
                  <c:v>2382764.2000000002</c:v>
                </c:pt>
                <c:pt idx="93">
                  <c:v>764715.1</c:v>
                </c:pt>
                <c:pt idx="94">
                  <c:v>956119.1</c:v>
                </c:pt>
                <c:pt idx="95">
                  <c:v>1029619.7</c:v>
                </c:pt>
                <c:pt idx="96">
                  <c:v>2010311.2</c:v>
                </c:pt>
                <c:pt idx="97">
                  <c:v>2010311.2</c:v>
                </c:pt>
                <c:pt idx="98">
                  <c:v>2010311.2</c:v>
                </c:pt>
                <c:pt idx="99">
                  <c:v>2077716.6</c:v>
                </c:pt>
                <c:pt idx="100">
                  <c:v>1851430.7</c:v>
                </c:pt>
                <c:pt idx="101">
                  <c:v>2828317.1</c:v>
                </c:pt>
                <c:pt idx="102">
                  <c:v>2264428.9</c:v>
                </c:pt>
                <c:pt idx="103">
                  <c:v>2264428.9</c:v>
                </c:pt>
                <c:pt idx="104">
                  <c:v>2264428.9</c:v>
                </c:pt>
                <c:pt idx="105">
                  <c:v>1993904.5</c:v>
                </c:pt>
                <c:pt idx="106">
                  <c:v>1907182.2</c:v>
                </c:pt>
                <c:pt idx="107">
                  <c:v>2757832.9</c:v>
                </c:pt>
                <c:pt idx="108">
                  <c:v>8407669</c:v>
                </c:pt>
                <c:pt idx="109">
                  <c:v>8386532.2999999998</c:v>
                </c:pt>
                <c:pt idx="110">
                  <c:v>8454594</c:v>
                </c:pt>
                <c:pt idx="111">
                  <c:v>8366799.2999999998</c:v>
                </c:pt>
                <c:pt idx="112">
                  <c:v>8357833.2999999998</c:v>
                </c:pt>
                <c:pt idx="113">
                  <c:v>9366960.1999999993</c:v>
                </c:pt>
                <c:pt idx="114">
                  <c:v>9366960.1999999993</c:v>
                </c:pt>
                <c:pt idx="115">
                  <c:v>5950577.2000000002</c:v>
                </c:pt>
                <c:pt idx="116">
                  <c:v>4810092.4000000004</c:v>
                </c:pt>
                <c:pt idx="117">
                  <c:v>4830429.5999999996</c:v>
                </c:pt>
                <c:pt idx="118">
                  <c:v>4560872.2</c:v>
                </c:pt>
                <c:pt idx="119">
                  <c:v>4938121.4000000004</c:v>
                </c:pt>
                <c:pt idx="120">
                  <c:v>5067890.5999999996</c:v>
                </c:pt>
                <c:pt idx="121">
                  <c:v>6430884.0999999996</c:v>
                </c:pt>
                <c:pt idx="122">
                  <c:v>1301240.7</c:v>
                </c:pt>
                <c:pt idx="123">
                  <c:v>1634754.9</c:v>
                </c:pt>
                <c:pt idx="124">
                  <c:v>1871307.8</c:v>
                </c:pt>
                <c:pt idx="125">
                  <c:v>1589889.3</c:v>
                </c:pt>
                <c:pt idx="126">
                  <c:v>2124743.2000000002</c:v>
                </c:pt>
                <c:pt idx="127">
                  <c:v>1888313.2</c:v>
                </c:pt>
                <c:pt idx="128">
                  <c:v>2417965.4</c:v>
                </c:pt>
                <c:pt idx="129">
                  <c:v>2268542.4</c:v>
                </c:pt>
                <c:pt idx="130">
                  <c:v>2151778.6</c:v>
                </c:pt>
                <c:pt idx="131">
                  <c:v>4238297.8</c:v>
                </c:pt>
                <c:pt idx="132">
                  <c:v>5363311.0999999996</c:v>
                </c:pt>
                <c:pt idx="133">
                  <c:v>5286845.5</c:v>
                </c:pt>
                <c:pt idx="134">
                  <c:v>6607198.0999999996</c:v>
                </c:pt>
                <c:pt idx="135">
                  <c:v>6743955.5999999996</c:v>
                </c:pt>
                <c:pt idx="136">
                  <c:v>7433784.2999999998</c:v>
                </c:pt>
                <c:pt idx="137">
                  <c:v>8187408.4000000004</c:v>
                </c:pt>
                <c:pt idx="138">
                  <c:v>8367095</c:v>
                </c:pt>
                <c:pt idx="139">
                  <c:v>9485452.5999999996</c:v>
                </c:pt>
                <c:pt idx="140">
                  <c:v>2780198</c:v>
                </c:pt>
                <c:pt idx="141">
                  <c:v>2519816.9</c:v>
                </c:pt>
                <c:pt idx="142">
                  <c:v>923112.1</c:v>
                </c:pt>
                <c:pt idx="143">
                  <c:v>4444563.5999999996</c:v>
                </c:pt>
                <c:pt idx="144">
                  <c:v>3811020.5</c:v>
                </c:pt>
                <c:pt idx="145">
                  <c:v>7409453.2999999998</c:v>
                </c:pt>
                <c:pt idx="146">
                  <c:v>7409453.2999999998</c:v>
                </c:pt>
                <c:pt idx="147">
                  <c:v>7409453.2999999998</c:v>
                </c:pt>
                <c:pt idx="148">
                  <c:v>7233481.2999999998</c:v>
                </c:pt>
                <c:pt idx="149">
                  <c:v>7233481.2999999998</c:v>
                </c:pt>
                <c:pt idx="150">
                  <c:v>7233481.2999999998</c:v>
                </c:pt>
                <c:pt idx="151">
                  <c:v>7233481.2999999998</c:v>
                </c:pt>
                <c:pt idx="152">
                  <c:v>7233481.2999999998</c:v>
                </c:pt>
                <c:pt idx="153">
                  <c:v>7424591</c:v>
                </c:pt>
                <c:pt idx="154">
                  <c:v>2844575.8</c:v>
                </c:pt>
                <c:pt idx="155">
                  <c:v>1913050.1</c:v>
                </c:pt>
                <c:pt idx="156">
                  <c:v>2036966</c:v>
                </c:pt>
                <c:pt idx="157">
                  <c:v>2036966</c:v>
                </c:pt>
                <c:pt idx="158">
                  <c:v>2036966</c:v>
                </c:pt>
                <c:pt idx="159">
                  <c:v>2036966</c:v>
                </c:pt>
                <c:pt idx="160">
                  <c:v>2166600.6</c:v>
                </c:pt>
                <c:pt idx="161">
                  <c:v>1396468.7</c:v>
                </c:pt>
                <c:pt idx="162">
                  <c:v>1318916.1000000001</c:v>
                </c:pt>
                <c:pt idx="163">
                  <c:v>26568403.899999999</c:v>
                </c:pt>
                <c:pt idx="164">
                  <c:v>32257941.699999999</c:v>
                </c:pt>
                <c:pt idx="165">
                  <c:v>75784299.799999997</c:v>
                </c:pt>
                <c:pt idx="166">
                  <c:v>82481743</c:v>
                </c:pt>
                <c:pt idx="167">
                  <c:v>80199764.099999994</c:v>
                </c:pt>
                <c:pt idx="168">
                  <c:v>138844525.90000001</c:v>
                </c:pt>
                <c:pt idx="169">
                  <c:v>172413199.5</c:v>
                </c:pt>
                <c:pt idx="170">
                  <c:v>160554709.5</c:v>
                </c:pt>
                <c:pt idx="171">
                  <c:v>160554709.5</c:v>
                </c:pt>
                <c:pt idx="172">
                  <c:v>160554709.5</c:v>
                </c:pt>
                <c:pt idx="173">
                  <c:v>160554709.5</c:v>
                </c:pt>
                <c:pt idx="174">
                  <c:v>160554709.5</c:v>
                </c:pt>
                <c:pt idx="175">
                  <c:v>85088488.599999994</c:v>
                </c:pt>
                <c:pt idx="176">
                  <c:v>85859127</c:v>
                </c:pt>
                <c:pt idx="177">
                  <c:v>84220782.400000006</c:v>
                </c:pt>
                <c:pt idx="178">
                  <c:v>84220782.400000006</c:v>
                </c:pt>
                <c:pt idx="179">
                  <c:v>89246599.5</c:v>
                </c:pt>
                <c:pt idx="180">
                  <c:v>89246599.5</c:v>
                </c:pt>
                <c:pt idx="181">
                  <c:v>89246599.5</c:v>
                </c:pt>
                <c:pt idx="182">
                  <c:v>157686022.59999999</c:v>
                </c:pt>
                <c:pt idx="183">
                  <c:v>168209285.30000001</c:v>
                </c:pt>
                <c:pt idx="184">
                  <c:v>165310347.90000001</c:v>
                </c:pt>
                <c:pt idx="185">
                  <c:v>165310347.90000001</c:v>
                </c:pt>
                <c:pt idx="186">
                  <c:v>157435122.40000001</c:v>
                </c:pt>
                <c:pt idx="187">
                  <c:v>169991900.30000001</c:v>
                </c:pt>
                <c:pt idx="188">
                  <c:v>184633607.19999999</c:v>
                </c:pt>
                <c:pt idx="189">
                  <c:v>37730385.700000003</c:v>
                </c:pt>
                <c:pt idx="190">
                  <c:v>3280078.5</c:v>
                </c:pt>
                <c:pt idx="191">
                  <c:v>8330694.5</c:v>
                </c:pt>
                <c:pt idx="192">
                  <c:v>108514630.8</c:v>
                </c:pt>
                <c:pt idx="193">
                  <c:v>160540599.09999999</c:v>
                </c:pt>
                <c:pt idx="194">
                  <c:v>145672275.69999999</c:v>
                </c:pt>
                <c:pt idx="195">
                  <c:v>129818745</c:v>
                </c:pt>
                <c:pt idx="196">
                  <c:v>156343918.5</c:v>
                </c:pt>
                <c:pt idx="197">
                  <c:v>145133489.19999999</c:v>
                </c:pt>
                <c:pt idx="198">
                  <c:v>138708148.69999999</c:v>
                </c:pt>
                <c:pt idx="199">
                  <c:v>136003808</c:v>
                </c:pt>
                <c:pt idx="200">
                  <c:v>145837507.30000001</c:v>
                </c:pt>
                <c:pt idx="201">
                  <c:v>152259702.5</c:v>
                </c:pt>
                <c:pt idx="202">
                  <c:v>75625796.400000006</c:v>
                </c:pt>
                <c:pt idx="203">
                  <c:v>75625796.400000006</c:v>
                </c:pt>
                <c:pt idx="204">
                  <c:v>71811844.5</c:v>
                </c:pt>
                <c:pt idx="205">
                  <c:v>90608742.099999994</c:v>
                </c:pt>
                <c:pt idx="206">
                  <c:v>18245121.899999999</c:v>
                </c:pt>
                <c:pt idx="207">
                  <c:v>5842178.7000000002</c:v>
                </c:pt>
                <c:pt idx="208">
                  <c:v>8587598</c:v>
                </c:pt>
              </c:numCache>
            </c:numRef>
          </c:yVal>
          <c:smooth val="0"/>
          <c:extLst>
            <c:ext xmlns:c16="http://schemas.microsoft.com/office/drawing/2014/chart" uri="{C3380CC4-5D6E-409C-BE32-E72D297353CC}">
              <c16:uniqueId val="{0000004F-15A6-4594-9DB1-843D4DC0822C}"/>
            </c:ext>
          </c:extLst>
        </c:ser>
        <c:dLbls>
          <c:showLegendKey val="0"/>
          <c:showVal val="0"/>
          <c:showCatName val="0"/>
          <c:showSerName val="0"/>
          <c:showPercent val="0"/>
          <c:showBubbleSize val="0"/>
        </c:dLbls>
        <c:axId val="1668850063"/>
        <c:axId val="1668852559"/>
        <c:extLst>
          <c:ext xmlns:c15="http://schemas.microsoft.com/office/drawing/2012/chart" uri="{02D57815-91ED-43cb-92C2-25804820EDAC}">
            <c15:filteredScatterSeries>
              <c15:ser>
                <c:idx val="0"/>
                <c:order val="0"/>
                <c:tx>
                  <c:strRef>
                    <c:extLst>
                      <c:ext uri="{02D57815-91ED-43cb-92C2-25804820EDAC}">
                        <c15:formulaRef>
                          <c15:sqref>'Heatmap Final (absMTLE)'!$A$5</c15:sqref>
                        </c15:formulaRef>
                      </c:ext>
                    </c:extLst>
                    <c:strCache>
                      <c:ptCount val="1"/>
                      <c:pt idx="0">
                        <c:v>Avg_mean_NB</c:v>
                      </c:pt>
                    </c:strCache>
                  </c:strRef>
                </c:tx>
                <c:spPr>
                  <a:ln w="19050" cap="rnd">
                    <a:solidFill>
                      <a:schemeClr val="accent6"/>
                    </a:solidFill>
                    <a:round/>
                  </a:ln>
                  <a:effectLst/>
                </c:spPr>
                <c:marker>
                  <c:symbol val="none"/>
                </c:marker>
                <c:xVal>
                  <c:numRef>
                    <c:extLst>
                      <c:ext uri="{02D57815-91ED-43cb-92C2-25804820EDAC}">
                        <c15:formulaRef>
                          <c15:sqref>'Heatmap Final (absMTLE)'!$B$2:$HB$2</c15:sqref>
                        </c15:formulaRef>
                      </c:ext>
                    </c:extLst>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extLst>
                      <c:ext uri="{02D57815-91ED-43cb-92C2-25804820EDAC}">
                        <c15:formulaRef>
                          <c15:sqref>'Heatmap Final (absMTLE)'!$B$5:$HB$5</c15:sqref>
                        </c15:formulaRef>
                      </c:ext>
                    </c:extLst>
                    <c:numCache>
                      <c:formatCode>General</c:formatCode>
                      <c:ptCount val="209"/>
                      <c:pt idx="0">
                        <c:v>2870765.0511488901</c:v>
                      </c:pt>
                      <c:pt idx="1">
                        <c:v>2870765.0511488901</c:v>
                      </c:pt>
                      <c:pt idx="2">
                        <c:v>2870765.0511488901</c:v>
                      </c:pt>
                      <c:pt idx="3">
                        <c:v>4927419.9553995403</c:v>
                      </c:pt>
                      <c:pt idx="4">
                        <c:v>7259177.8107065801</c:v>
                      </c:pt>
                      <c:pt idx="5">
                        <c:v>7259177.8107065801</c:v>
                      </c:pt>
                      <c:pt idx="6">
                        <c:v>86683755.671926796</c:v>
                      </c:pt>
                      <c:pt idx="7">
                        <c:v>369800852.41937298</c:v>
                      </c:pt>
                      <c:pt idx="8">
                        <c:v>369800852.41937298</c:v>
                      </c:pt>
                      <c:pt idx="9">
                        <c:v>369800852.41937298</c:v>
                      </c:pt>
                      <c:pt idx="10">
                        <c:v>369800852.41937298</c:v>
                      </c:pt>
                      <c:pt idx="11">
                        <c:v>369800852.41937298</c:v>
                      </c:pt>
                      <c:pt idx="12">
                        <c:v>369800852.41937298</c:v>
                      </c:pt>
                      <c:pt idx="13">
                        <c:v>369800852.41937298</c:v>
                      </c:pt>
                      <c:pt idx="14">
                        <c:v>1612433.7369361301</c:v>
                      </c:pt>
                      <c:pt idx="15">
                        <c:v>1612433.7369361301</c:v>
                      </c:pt>
                      <c:pt idx="16">
                        <c:v>1E-4</c:v>
                      </c:pt>
                      <c:pt idx="17">
                        <c:v>1E-4</c:v>
                      </c:pt>
                      <c:pt idx="18">
                        <c:v>1E-4</c:v>
                      </c:pt>
                      <c:pt idx="19">
                        <c:v>1E-4</c:v>
                      </c:pt>
                      <c:pt idx="20">
                        <c:v>1E-4</c:v>
                      </c:pt>
                      <c:pt idx="21">
                        <c:v>3034884.6195347402</c:v>
                      </c:pt>
                      <c:pt idx="22">
                        <c:v>3034884.6195347402</c:v>
                      </c:pt>
                      <c:pt idx="23">
                        <c:v>3034884.6195347402</c:v>
                      </c:pt>
                      <c:pt idx="24">
                        <c:v>17892352.5791464</c:v>
                      </c:pt>
                      <c:pt idx="25">
                        <c:v>17892352.5791464</c:v>
                      </c:pt>
                      <c:pt idx="26">
                        <c:v>17892352.5791464</c:v>
                      </c:pt>
                      <c:pt idx="27">
                        <c:v>17892352.5791464</c:v>
                      </c:pt>
                      <c:pt idx="28">
                        <c:v>22844841.899016999</c:v>
                      </c:pt>
                      <c:pt idx="29">
                        <c:v>22844841.899016999</c:v>
                      </c:pt>
                      <c:pt idx="30">
                        <c:v>22844841.899016999</c:v>
                      </c:pt>
                      <c:pt idx="31">
                        <c:v>33845811.1995726</c:v>
                      </c:pt>
                      <c:pt idx="32">
                        <c:v>65589433.8485291</c:v>
                      </c:pt>
                      <c:pt idx="33">
                        <c:v>1E-4</c:v>
                      </c:pt>
                      <c:pt idx="34">
                        <c:v>1E-4</c:v>
                      </c:pt>
                      <c:pt idx="35">
                        <c:v>1E-4</c:v>
                      </c:pt>
                      <c:pt idx="36">
                        <c:v>1E-4</c:v>
                      </c:pt>
                      <c:pt idx="37">
                        <c:v>1E-4</c:v>
                      </c:pt>
                      <c:pt idx="38">
                        <c:v>1E-4</c:v>
                      </c:pt>
                      <c:pt idx="39">
                        <c:v>1E-4</c:v>
                      </c:pt>
                      <c:pt idx="40">
                        <c:v>47531311.135861598</c:v>
                      </c:pt>
                      <c:pt idx="41">
                        <c:v>27029617.762795702</c:v>
                      </c:pt>
                      <c:pt idx="42">
                        <c:v>42896393.205419101</c:v>
                      </c:pt>
                      <c:pt idx="43">
                        <c:v>122959982.949008</c:v>
                      </c:pt>
                      <c:pt idx="44">
                        <c:v>294486797.05079699</c:v>
                      </c:pt>
                      <c:pt idx="45">
                        <c:v>324363177.02699602</c:v>
                      </c:pt>
                      <c:pt idx="46">
                        <c:v>644522518.59143698</c:v>
                      </c:pt>
                      <c:pt idx="47">
                        <c:v>613855455.24416304</c:v>
                      </c:pt>
                      <c:pt idx="48">
                        <c:v>613855455.24416304</c:v>
                      </c:pt>
                      <c:pt idx="49">
                        <c:v>613855455.24416304</c:v>
                      </c:pt>
                      <c:pt idx="50">
                        <c:v>613855455.24416304</c:v>
                      </c:pt>
                      <c:pt idx="51">
                        <c:v>670048416.51779306</c:v>
                      </c:pt>
                      <c:pt idx="52">
                        <c:v>3384488.0821334901</c:v>
                      </c:pt>
                      <c:pt idx="53">
                        <c:v>1488741.09062328</c:v>
                      </c:pt>
                      <c:pt idx="54">
                        <c:v>837826.10256637901</c:v>
                      </c:pt>
                      <c:pt idx="55">
                        <c:v>787913.06757995801</c:v>
                      </c:pt>
                      <c:pt idx="56">
                        <c:v>3045663.6344021698</c:v>
                      </c:pt>
                      <c:pt idx="57">
                        <c:v>7706443.0117137199</c:v>
                      </c:pt>
                      <c:pt idx="58">
                        <c:v>8756679.7458199691</c:v>
                      </c:pt>
                      <c:pt idx="59">
                        <c:v>149150987.38552001</c:v>
                      </c:pt>
                      <c:pt idx="60">
                        <c:v>144188976.30031499</c:v>
                      </c:pt>
                      <c:pt idx="61">
                        <c:v>158634319.54132101</c:v>
                      </c:pt>
                      <c:pt idx="62">
                        <c:v>158634319.54132101</c:v>
                      </c:pt>
                      <c:pt idx="63">
                        <c:v>158634319.54132101</c:v>
                      </c:pt>
                      <c:pt idx="64">
                        <c:v>158634319.54132101</c:v>
                      </c:pt>
                      <c:pt idx="65">
                        <c:v>161592195.10340399</c:v>
                      </c:pt>
                      <c:pt idx="66">
                        <c:v>164316504.048397</c:v>
                      </c:pt>
                      <c:pt idx="67">
                        <c:v>135181068.37541899</c:v>
                      </c:pt>
                      <c:pt idx="68">
                        <c:v>32397934.992400799</c:v>
                      </c:pt>
                      <c:pt idx="69">
                        <c:v>22162390.357648</c:v>
                      </c:pt>
                      <c:pt idx="70">
                        <c:v>21902906.854272</c:v>
                      </c:pt>
                      <c:pt idx="71">
                        <c:v>22681147.825051799</c:v>
                      </c:pt>
                      <c:pt idx="72">
                        <c:v>24029767.103835199</c:v>
                      </c:pt>
                      <c:pt idx="73">
                        <c:v>32769048.2888733</c:v>
                      </c:pt>
                      <c:pt idx="74">
                        <c:v>32769048.2888733</c:v>
                      </c:pt>
                      <c:pt idx="75">
                        <c:v>32769048.2888733</c:v>
                      </c:pt>
                      <c:pt idx="76">
                        <c:v>29486068.642926101</c:v>
                      </c:pt>
                      <c:pt idx="77">
                        <c:v>17065159.032207001</c:v>
                      </c:pt>
                      <c:pt idx="78">
                        <c:v>16906355.560841002</c:v>
                      </c:pt>
                      <c:pt idx="79">
                        <c:v>24969213.075995199</c:v>
                      </c:pt>
                      <c:pt idx="80">
                        <c:v>24051424.750720099</c:v>
                      </c:pt>
                      <c:pt idx="81">
                        <c:v>23576316.176248401</c:v>
                      </c:pt>
                      <c:pt idx="82">
                        <c:v>20204672.223126899</c:v>
                      </c:pt>
                      <c:pt idx="83">
                        <c:v>24208738.311289702</c:v>
                      </c:pt>
                      <c:pt idx="84">
                        <c:v>23930174.922487698</c:v>
                      </c:pt>
                      <c:pt idx="85">
                        <c:v>23930174.922487698</c:v>
                      </c:pt>
                      <c:pt idx="86">
                        <c:v>23333337.167527098</c:v>
                      </c:pt>
                      <c:pt idx="87">
                        <c:v>17409474.878700301</c:v>
                      </c:pt>
                      <c:pt idx="88">
                        <c:v>14347851.7058612</c:v>
                      </c:pt>
                      <c:pt idx="89">
                        <c:v>14649410.2040955</c:v>
                      </c:pt>
                      <c:pt idx="90">
                        <c:v>14650131.6429375</c:v>
                      </c:pt>
                      <c:pt idx="91">
                        <c:v>4658884.7482946496</c:v>
                      </c:pt>
                      <c:pt idx="92">
                        <c:v>5159820.3580097398</c:v>
                      </c:pt>
                      <c:pt idx="93">
                        <c:v>1750804.69848776</c:v>
                      </c:pt>
                      <c:pt idx="94">
                        <c:v>2132795.6136952601</c:v>
                      </c:pt>
                      <c:pt idx="95">
                        <c:v>1941219.9153682301</c:v>
                      </c:pt>
                      <c:pt idx="96">
                        <c:v>2665990.3112320402</c:v>
                      </c:pt>
                      <c:pt idx="97">
                        <c:v>2665990.3112320402</c:v>
                      </c:pt>
                      <c:pt idx="98">
                        <c:v>2665990.3112320402</c:v>
                      </c:pt>
                      <c:pt idx="99">
                        <c:v>2980132.4772238499</c:v>
                      </c:pt>
                      <c:pt idx="100">
                        <c:v>2674226.5609452901</c:v>
                      </c:pt>
                      <c:pt idx="101">
                        <c:v>3209365.9427699102</c:v>
                      </c:pt>
                      <c:pt idx="102">
                        <c:v>2974096.3518106202</c:v>
                      </c:pt>
                      <c:pt idx="103">
                        <c:v>2974096.3518106202</c:v>
                      </c:pt>
                      <c:pt idx="104">
                        <c:v>2974096.3518106202</c:v>
                      </c:pt>
                      <c:pt idx="105">
                        <c:v>2909415.9150525299</c:v>
                      </c:pt>
                      <c:pt idx="106">
                        <c:v>2767328.9271982298</c:v>
                      </c:pt>
                      <c:pt idx="107">
                        <c:v>4541562.9360767901</c:v>
                      </c:pt>
                      <c:pt idx="108">
                        <c:v>51493474.698665403</c:v>
                      </c:pt>
                      <c:pt idx="109">
                        <c:v>50071345.491310596</c:v>
                      </c:pt>
                      <c:pt idx="110">
                        <c:v>48581629.0881951</c:v>
                      </c:pt>
                      <c:pt idx="111">
                        <c:v>47921558.8731324</c:v>
                      </c:pt>
                      <c:pt idx="112">
                        <c:v>47326654.266706198</c:v>
                      </c:pt>
                      <c:pt idx="113">
                        <c:v>46566227.2516369</c:v>
                      </c:pt>
                      <c:pt idx="114">
                        <c:v>46566227.2516369</c:v>
                      </c:pt>
                      <c:pt idx="115">
                        <c:v>24811639.709815599</c:v>
                      </c:pt>
                      <c:pt idx="116">
                        <c:v>17904202.169387199</c:v>
                      </c:pt>
                      <c:pt idx="117">
                        <c:v>17217587.7525298</c:v>
                      </c:pt>
                      <c:pt idx="118">
                        <c:v>6687955.2092012297</c:v>
                      </c:pt>
                      <c:pt idx="119">
                        <c:v>4381264.82921468</c:v>
                      </c:pt>
                      <c:pt idx="120">
                        <c:v>4559025.4271312896</c:v>
                      </c:pt>
                      <c:pt idx="121">
                        <c:v>4642663.2640460497</c:v>
                      </c:pt>
                      <c:pt idx="122">
                        <c:v>1668627.4958762501</c:v>
                      </c:pt>
                      <c:pt idx="123">
                        <c:v>1879295.79675519</c:v>
                      </c:pt>
                      <c:pt idx="124">
                        <c:v>3996870.4455512599</c:v>
                      </c:pt>
                      <c:pt idx="125">
                        <c:v>3335703.7957228101</c:v>
                      </c:pt>
                      <c:pt idx="126">
                        <c:v>3431989.8611545502</c:v>
                      </c:pt>
                      <c:pt idx="127">
                        <c:v>3187885.4952748399</c:v>
                      </c:pt>
                      <c:pt idx="128">
                        <c:v>3930848.2894725702</c:v>
                      </c:pt>
                      <c:pt idx="129">
                        <c:v>3677601.1417155899</c:v>
                      </c:pt>
                      <c:pt idx="130">
                        <c:v>3490809.6373867602</c:v>
                      </c:pt>
                      <c:pt idx="131">
                        <c:v>4903558.57378635</c:v>
                      </c:pt>
                      <c:pt idx="132">
                        <c:v>6118948.3482579002</c:v>
                      </c:pt>
                      <c:pt idx="133">
                        <c:v>6067790.5546599496</c:v>
                      </c:pt>
                      <c:pt idx="134">
                        <c:v>7028755.1981204003</c:v>
                      </c:pt>
                      <c:pt idx="135">
                        <c:v>7175382.0327900704</c:v>
                      </c:pt>
                      <c:pt idx="136">
                        <c:v>7932701.1303738896</c:v>
                      </c:pt>
                      <c:pt idx="137">
                        <c:v>8723798.4620711599</c:v>
                      </c:pt>
                      <c:pt idx="138">
                        <c:v>8517402.4871507492</c:v>
                      </c:pt>
                      <c:pt idx="139">
                        <c:v>8821764.9281893596</c:v>
                      </c:pt>
                      <c:pt idx="140">
                        <c:v>4068630.0801379099</c:v>
                      </c:pt>
                      <c:pt idx="141">
                        <c:v>3721493.5479157302</c:v>
                      </c:pt>
                      <c:pt idx="142">
                        <c:v>2388321.7353210398</c:v>
                      </c:pt>
                      <c:pt idx="143">
                        <c:v>6828088.8351919102</c:v>
                      </c:pt>
                      <c:pt idx="144">
                        <c:v>6191687.7012262298</c:v>
                      </c:pt>
                      <c:pt idx="145">
                        <c:v>9405659.3648813609</c:v>
                      </c:pt>
                      <c:pt idx="146">
                        <c:v>9405659.3648813609</c:v>
                      </c:pt>
                      <c:pt idx="147">
                        <c:v>9405659.3648813609</c:v>
                      </c:pt>
                      <c:pt idx="148">
                        <c:v>9176891.2957878709</c:v>
                      </c:pt>
                      <c:pt idx="149">
                        <c:v>9176891.2957878709</c:v>
                      </c:pt>
                      <c:pt idx="150">
                        <c:v>9176891.2957878709</c:v>
                      </c:pt>
                      <c:pt idx="151">
                        <c:v>9176891.2957878709</c:v>
                      </c:pt>
                      <c:pt idx="152">
                        <c:v>9176891.2957878709</c:v>
                      </c:pt>
                      <c:pt idx="153">
                        <c:v>9398887.3488284908</c:v>
                      </c:pt>
                      <c:pt idx="154">
                        <c:v>3483263.81601801</c:v>
                      </c:pt>
                      <c:pt idx="155">
                        <c:v>2014808.18747477</c:v>
                      </c:pt>
                      <c:pt idx="156">
                        <c:v>1852920.58129426</c:v>
                      </c:pt>
                      <c:pt idx="157">
                        <c:v>1852920.58129426</c:v>
                      </c:pt>
                      <c:pt idx="158">
                        <c:v>1852920.58129426</c:v>
                      </c:pt>
                      <c:pt idx="159">
                        <c:v>1852920.58129426</c:v>
                      </c:pt>
                      <c:pt idx="160">
                        <c:v>1931604.4470688701</c:v>
                      </c:pt>
                      <c:pt idx="161">
                        <c:v>1222599.2350963801</c:v>
                      </c:pt>
                      <c:pt idx="162">
                        <c:v>1059993.1072162201</c:v>
                      </c:pt>
                      <c:pt idx="163">
                        <c:v>26991215.815700699</c:v>
                      </c:pt>
                      <c:pt idx="164">
                        <c:v>32867981.442702699</c:v>
                      </c:pt>
                      <c:pt idx="165">
                        <c:v>97387266.457387999</c:v>
                      </c:pt>
                      <c:pt idx="166">
                        <c:v>104133595.813373</c:v>
                      </c:pt>
                      <c:pt idx="167">
                        <c:v>100973713.734192</c:v>
                      </c:pt>
                      <c:pt idx="168">
                        <c:v>150737895.99862501</c:v>
                      </c:pt>
                      <c:pt idx="169">
                        <c:v>196124593.69451201</c:v>
                      </c:pt>
                      <c:pt idx="170">
                        <c:v>182787058.93215299</c:v>
                      </c:pt>
                      <c:pt idx="171">
                        <c:v>182787058.93215299</c:v>
                      </c:pt>
                      <c:pt idx="172">
                        <c:v>182787058.93215299</c:v>
                      </c:pt>
                      <c:pt idx="173">
                        <c:v>182787058.93215299</c:v>
                      </c:pt>
                      <c:pt idx="174">
                        <c:v>182787058.93215299</c:v>
                      </c:pt>
                      <c:pt idx="175">
                        <c:v>60439286.117203303</c:v>
                      </c:pt>
                      <c:pt idx="176">
                        <c:v>74623805.247143105</c:v>
                      </c:pt>
                      <c:pt idx="177">
                        <c:v>90635716.167547196</c:v>
                      </c:pt>
                      <c:pt idx="178">
                        <c:v>90635716.167547196</c:v>
                      </c:pt>
                      <c:pt idx="179">
                        <c:v>96010611.793515205</c:v>
                      </c:pt>
                      <c:pt idx="180">
                        <c:v>96010611.793515205</c:v>
                      </c:pt>
                      <c:pt idx="181">
                        <c:v>96010611.793515205</c:v>
                      </c:pt>
                      <c:pt idx="182">
                        <c:v>131694882.348507</c:v>
                      </c:pt>
                      <c:pt idx="183">
                        <c:v>144027697.750112</c:v>
                      </c:pt>
                      <c:pt idx="184">
                        <c:v>143302685.82645699</c:v>
                      </c:pt>
                      <c:pt idx="185">
                        <c:v>143302685.82645699</c:v>
                      </c:pt>
                      <c:pt idx="186">
                        <c:v>121298256.359299</c:v>
                      </c:pt>
                      <c:pt idx="187">
                        <c:v>130355879.99791899</c:v>
                      </c:pt>
                      <c:pt idx="188">
                        <c:v>140910402.47769201</c:v>
                      </c:pt>
                      <c:pt idx="189">
                        <c:v>30197959.068756301</c:v>
                      </c:pt>
                      <c:pt idx="190">
                        <c:v>1928005.5441222</c:v>
                      </c:pt>
                      <c:pt idx="191">
                        <c:v>4905925.3405399099</c:v>
                      </c:pt>
                      <c:pt idx="192">
                        <c:v>67945761.452801898</c:v>
                      </c:pt>
                      <c:pt idx="193">
                        <c:v>106009050.68861</c:v>
                      </c:pt>
                      <c:pt idx="194">
                        <c:v>105818334.33158199</c:v>
                      </c:pt>
                      <c:pt idx="195">
                        <c:v>94770050.430212095</c:v>
                      </c:pt>
                      <c:pt idx="196">
                        <c:v>117326872.95436101</c:v>
                      </c:pt>
                      <c:pt idx="197">
                        <c:v>113291580.916572</c:v>
                      </c:pt>
                      <c:pt idx="198">
                        <c:v>152949948.432212</c:v>
                      </c:pt>
                      <c:pt idx="199">
                        <c:v>149961279.68848601</c:v>
                      </c:pt>
                      <c:pt idx="200">
                        <c:v>160029640.49122599</c:v>
                      </c:pt>
                      <c:pt idx="201">
                        <c:v>167044786.82097599</c:v>
                      </c:pt>
                      <c:pt idx="202">
                        <c:v>126437529.555858</c:v>
                      </c:pt>
                      <c:pt idx="203">
                        <c:v>126437529.555858</c:v>
                      </c:pt>
                      <c:pt idx="204">
                        <c:v>135593192.34673899</c:v>
                      </c:pt>
                      <c:pt idx="205">
                        <c:v>141657678.22447699</c:v>
                      </c:pt>
                      <c:pt idx="206">
                        <c:v>37580543.981656604</c:v>
                      </c:pt>
                      <c:pt idx="207">
                        <c:v>4824881.7238482097</c:v>
                      </c:pt>
                      <c:pt idx="208">
                        <c:v>6290753.176</c:v>
                      </c:pt>
                    </c:numCache>
                  </c:numRef>
                </c:yVal>
                <c:smooth val="0"/>
                <c:extLst>
                  <c:ext xmlns:c16="http://schemas.microsoft.com/office/drawing/2014/chart" uri="{C3380CC4-5D6E-409C-BE32-E72D297353CC}">
                    <c16:uniqueId val="{00000051-15A6-4594-9DB1-843D4DC0822C}"/>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'Heatmap Final (absMTLE)'!$A$6</c15:sqref>
                        </c15:formulaRef>
                      </c:ext>
                    </c:extLst>
                    <c:strCache>
                      <c:ptCount val="1"/>
                      <c:pt idx="0">
                        <c:v>Avg_mean_B</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'Heatmap Final (absMTLE)'!$B$2:$HB$2</c15:sqref>
                        </c15:formulaRef>
                      </c:ext>
                    </c:extLst>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extLst xmlns:c15="http://schemas.microsoft.com/office/drawing/2012/chart">
                      <c:ext xmlns:c15="http://schemas.microsoft.com/office/drawing/2012/chart" uri="{02D57815-91ED-43cb-92C2-25804820EDAC}">
                        <c15:formulaRef>
                          <c15:sqref>'Heatmap Final (absMTLE)'!$B$6:$HB$6</c15:sqref>
                        </c15:formulaRef>
                      </c:ext>
                    </c:extLst>
                    <c:numCache>
                      <c:formatCode>General</c:formatCode>
                      <c:ptCount val="209"/>
                      <c:pt idx="0">
                        <c:v>230905.84409999999</c:v>
                      </c:pt>
                      <c:pt idx="1">
                        <c:v>230905.84409999999</c:v>
                      </c:pt>
                      <c:pt idx="2">
                        <c:v>230905.84409999999</c:v>
                      </c:pt>
                      <c:pt idx="3">
                        <c:v>1795703.54</c:v>
                      </c:pt>
                      <c:pt idx="4">
                        <c:v>2685703.6830000002</c:v>
                      </c:pt>
                      <c:pt idx="5">
                        <c:v>2685703.6830000002</c:v>
                      </c:pt>
                      <c:pt idx="6">
                        <c:v>36483363.850000001</c:v>
                      </c:pt>
                      <c:pt idx="7">
                        <c:v>134247600.80000001</c:v>
                      </c:pt>
                      <c:pt idx="8">
                        <c:v>134247600.80000001</c:v>
                      </c:pt>
                      <c:pt idx="9">
                        <c:v>134247600.80000001</c:v>
                      </c:pt>
                      <c:pt idx="10">
                        <c:v>134247600.80000001</c:v>
                      </c:pt>
                      <c:pt idx="11">
                        <c:v>134247600.80000001</c:v>
                      </c:pt>
                      <c:pt idx="12">
                        <c:v>134247600.80000001</c:v>
                      </c:pt>
                      <c:pt idx="13">
                        <c:v>134247600.80000001</c:v>
                      </c:pt>
                      <c:pt idx="14">
                        <c:v>151129.6635</c:v>
                      </c:pt>
                      <c:pt idx="15">
                        <c:v>151129.6635</c:v>
                      </c:pt>
                      <c:pt idx="16">
                        <c:v>1E-4</c:v>
                      </c:pt>
                      <c:pt idx="17">
                        <c:v>1E-4</c:v>
                      </c:pt>
                      <c:pt idx="18">
                        <c:v>1E-4</c:v>
                      </c:pt>
                      <c:pt idx="19">
                        <c:v>1E-4</c:v>
                      </c:pt>
                      <c:pt idx="20">
                        <c:v>1E-4</c:v>
                      </c:pt>
                      <c:pt idx="21">
                        <c:v>109198.61870000001</c:v>
                      </c:pt>
                      <c:pt idx="22">
                        <c:v>109198.61870000001</c:v>
                      </c:pt>
                      <c:pt idx="23">
                        <c:v>109198.61870000001</c:v>
                      </c:pt>
                      <c:pt idx="24">
                        <c:v>3762601.3730000001</c:v>
                      </c:pt>
                      <c:pt idx="25">
                        <c:v>3762601.3730000001</c:v>
                      </c:pt>
                      <c:pt idx="26">
                        <c:v>3762601.3730000001</c:v>
                      </c:pt>
                      <c:pt idx="27">
                        <c:v>3762601.3730000001</c:v>
                      </c:pt>
                      <c:pt idx="28">
                        <c:v>4980402.2920000004</c:v>
                      </c:pt>
                      <c:pt idx="29">
                        <c:v>4980402.2920000004</c:v>
                      </c:pt>
                      <c:pt idx="30">
                        <c:v>4980402.2920000004</c:v>
                      </c:pt>
                      <c:pt idx="31">
                        <c:v>7375706.5630000001</c:v>
                      </c:pt>
                      <c:pt idx="32">
                        <c:v>14572070.140000001</c:v>
                      </c:pt>
                      <c:pt idx="33">
                        <c:v>1E-4</c:v>
                      </c:pt>
                      <c:pt idx="34">
                        <c:v>1E-4</c:v>
                      </c:pt>
                      <c:pt idx="35">
                        <c:v>1E-4</c:v>
                      </c:pt>
                      <c:pt idx="36">
                        <c:v>1E-4</c:v>
                      </c:pt>
                      <c:pt idx="37">
                        <c:v>1E-4</c:v>
                      </c:pt>
                      <c:pt idx="38">
                        <c:v>1E-4</c:v>
                      </c:pt>
                      <c:pt idx="39">
                        <c:v>1E-4</c:v>
                      </c:pt>
                      <c:pt idx="40">
                        <c:v>201060536.80000001</c:v>
                      </c:pt>
                      <c:pt idx="41">
                        <c:v>95406947.040000007</c:v>
                      </c:pt>
                      <c:pt idx="42">
                        <c:v>87614452.739999995</c:v>
                      </c:pt>
                      <c:pt idx="43">
                        <c:v>110917029.40000001</c:v>
                      </c:pt>
                      <c:pt idx="44">
                        <c:v>156760208.80000001</c:v>
                      </c:pt>
                      <c:pt idx="45">
                        <c:v>164171076.19999999</c:v>
                      </c:pt>
                      <c:pt idx="46">
                        <c:v>655275536</c:v>
                      </c:pt>
                      <c:pt idx="47">
                        <c:v>624093059</c:v>
                      </c:pt>
                      <c:pt idx="48">
                        <c:v>624093059</c:v>
                      </c:pt>
                      <c:pt idx="49">
                        <c:v>624093059</c:v>
                      </c:pt>
                      <c:pt idx="50">
                        <c:v>624093059</c:v>
                      </c:pt>
                      <c:pt idx="51">
                        <c:v>681072078.70000005</c:v>
                      </c:pt>
                      <c:pt idx="52">
                        <c:v>4985705.6370000001</c:v>
                      </c:pt>
                      <c:pt idx="53">
                        <c:v>1221581.834</c:v>
                      </c:pt>
                      <c:pt idx="54">
                        <c:v>744672.71420000005</c:v>
                      </c:pt>
                      <c:pt idx="55">
                        <c:v>913592.91559999995</c:v>
                      </c:pt>
                      <c:pt idx="56">
                        <c:v>4487103.1260000002</c:v>
                      </c:pt>
                      <c:pt idx="57">
                        <c:v>16575336.380000001</c:v>
                      </c:pt>
                      <c:pt idx="58">
                        <c:v>22766836.48</c:v>
                      </c:pt>
                      <c:pt idx="59">
                        <c:v>365733400.80000001</c:v>
                      </c:pt>
                      <c:pt idx="60">
                        <c:v>369462688.60000002</c:v>
                      </c:pt>
                      <c:pt idx="61">
                        <c:v>399659568.10000002</c:v>
                      </c:pt>
                      <c:pt idx="62">
                        <c:v>399659568.10000002</c:v>
                      </c:pt>
                      <c:pt idx="63">
                        <c:v>399659568.10000002</c:v>
                      </c:pt>
                      <c:pt idx="64">
                        <c:v>399659568.10000002</c:v>
                      </c:pt>
                      <c:pt idx="65">
                        <c:v>392523512.30000001</c:v>
                      </c:pt>
                      <c:pt idx="66">
                        <c:v>399284418</c:v>
                      </c:pt>
                      <c:pt idx="67">
                        <c:v>329637016.69999999</c:v>
                      </c:pt>
                      <c:pt idx="68">
                        <c:v>88398077.390000001</c:v>
                      </c:pt>
                      <c:pt idx="69">
                        <c:v>17226820.739999998</c:v>
                      </c:pt>
                      <c:pt idx="70">
                        <c:v>17023787.91</c:v>
                      </c:pt>
                      <c:pt idx="71">
                        <c:v>17575325.739999998</c:v>
                      </c:pt>
                      <c:pt idx="72">
                        <c:v>18165879.66</c:v>
                      </c:pt>
                      <c:pt idx="73">
                        <c:v>26322503.390000001</c:v>
                      </c:pt>
                      <c:pt idx="74">
                        <c:v>26322503.390000001</c:v>
                      </c:pt>
                      <c:pt idx="75">
                        <c:v>26322503.390000001</c:v>
                      </c:pt>
                      <c:pt idx="76">
                        <c:v>21129897.57</c:v>
                      </c:pt>
                      <c:pt idx="77">
                        <c:v>17514084.27</c:v>
                      </c:pt>
                      <c:pt idx="78">
                        <c:v>22390418.91</c:v>
                      </c:pt>
                      <c:pt idx="79">
                        <c:v>51862486.710000001</c:v>
                      </c:pt>
                      <c:pt idx="80">
                        <c:v>53289173.5</c:v>
                      </c:pt>
                      <c:pt idx="81">
                        <c:v>53728697.859999999</c:v>
                      </c:pt>
                      <c:pt idx="82">
                        <c:v>52343706.719999999</c:v>
                      </c:pt>
                      <c:pt idx="83">
                        <c:v>54034154.729999997</c:v>
                      </c:pt>
                      <c:pt idx="84">
                        <c:v>53142313.939999998</c:v>
                      </c:pt>
                      <c:pt idx="85">
                        <c:v>53142313.939999998</c:v>
                      </c:pt>
                      <c:pt idx="86">
                        <c:v>52531474.729999997</c:v>
                      </c:pt>
                      <c:pt idx="87">
                        <c:v>20478577.600000001</c:v>
                      </c:pt>
                      <c:pt idx="88">
                        <c:v>18015129.329999998</c:v>
                      </c:pt>
                      <c:pt idx="89">
                        <c:v>17469821.57</c:v>
                      </c:pt>
                      <c:pt idx="90">
                        <c:v>16772695.08</c:v>
                      </c:pt>
                      <c:pt idx="91">
                        <c:v>6401800.8820000002</c:v>
                      </c:pt>
                      <c:pt idx="92">
                        <c:v>5642706.335</c:v>
                      </c:pt>
                      <c:pt idx="93">
                        <c:v>1778458.8929999999</c:v>
                      </c:pt>
                      <c:pt idx="94">
                        <c:v>1927712.966</c:v>
                      </c:pt>
                      <c:pt idx="95">
                        <c:v>1348609.362</c:v>
                      </c:pt>
                      <c:pt idx="96">
                        <c:v>1504153.8529999999</c:v>
                      </c:pt>
                      <c:pt idx="97">
                        <c:v>1504153.8529999999</c:v>
                      </c:pt>
                      <c:pt idx="98">
                        <c:v>1504153.8529999999</c:v>
                      </c:pt>
                      <c:pt idx="99">
                        <c:v>1689825.1329999999</c:v>
                      </c:pt>
                      <c:pt idx="100">
                        <c:v>1584476.1240000001</c:v>
                      </c:pt>
                      <c:pt idx="101">
                        <c:v>1664202.8330000001</c:v>
                      </c:pt>
                      <c:pt idx="102">
                        <c:v>4560776.784</c:v>
                      </c:pt>
                      <c:pt idx="103">
                        <c:v>4560776.784</c:v>
                      </c:pt>
                      <c:pt idx="104">
                        <c:v>4560776.784</c:v>
                      </c:pt>
                      <c:pt idx="105">
                        <c:v>4542596.3049999997</c:v>
                      </c:pt>
                      <c:pt idx="106">
                        <c:v>4230138.9689999996</c:v>
                      </c:pt>
                      <c:pt idx="107">
                        <c:v>8704194.5329999998</c:v>
                      </c:pt>
                      <c:pt idx="108">
                        <c:v>115426910.8</c:v>
                      </c:pt>
                      <c:pt idx="109">
                        <c:v>110932076.2</c:v>
                      </c:pt>
                      <c:pt idx="110">
                        <c:v>104290692.09999999</c:v>
                      </c:pt>
                      <c:pt idx="111">
                        <c:v>102926041.3</c:v>
                      </c:pt>
                      <c:pt idx="112">
                        <c:v>101528302.7</c:v>
                      </c:pt>
                      <c:pt idx="113">
                        <c:v>97720129.170000002</c:v>
                      </c:pt>
                      <c:pt idx="114">
                        <c:v>97720129.170000002</c:v>
                      </c:pt>
                      <c:pt idx="115">
                        <c:v>26859324.510000002</c:v>
                      </c:pt>
                      <c:pt idx="116">
                        <c:v>13214708.34</c:v>
                      </c:pt>
                      <c:pt idx="117">
                        <c:v>11752452.199999999</c:v>
                      </c:pt>
                      <c:pt idx="118">
                        <c:v>7130499.409</c:v>
                      </c:pt>
                      <c:pt idx="119">
                        <c:v>2394657.5959999999</c:v>
                      </c:pt>
                      <c:pt idx="120">
                        <c:v>2382609.8059999999</c:v>
                      </c:pt>
                      <c:pt idx="121">
                        <c:v>2174116.7480000001</c:v>
                      </c:pt>
                      <c:pt idx="122">
                        <c:v>1556239.5870000001</c:v>
                      </c:pt>
                      <c:pt idx="123">
                        <c:v>1945481.8289999999</c:v>
                      </c:pt>
                      <c:pt idx="124">
                        <c:v>6089008.568</c:v>
                      </c:pt>
                      <c:pt idx="125">
                        <c:v>4940233.642</c:v>
                      </c:pt>
                      <c:pt idx="126">
                        <c:v>5490316.7570000002</c:v>
                      </c:pt>
                      <c:pt idx="127">
                        <c:v>5331509.2410000004</c:v>
                      </c:pt>
                      <c:pt idx="128">
                        <c:v>5954136.1100000003</c:v>
                      </c:pt>
                      <c:pt idx="129">
                        <c:v>5601091.8159999996</c:v>
                      </c:pt>
                      <c:pt idx="130">
                        <c:v>5330058.3080000002</c:v>
                      </c:pt>
                      <c:pt idx="131">
                        <c:v>5075428.1440000003</c:v>
                      </c:pt>
                      <c:pt idx="132">
                        <c:v>6103380.3219999997</c:v>
                      </c:pt>
                      <c:pt idx="133">
                        <c:v>6402810.3269999996</c:v>
                      </c:pt>
                      <c:pt idx="134">
                        <c:v>7251097.7479999997</c:v>
                      </c:pt>
                      <c:pt idx="135">
                        <c:v>7402432.2929999996</c:v>
                      </c:pt>
                      <c:pt idx="136">
                        <c:v>8083713.2019999996</c:v>
                      </c:pt>
                      <c:pt idx="137">
                        <c:v>8821734.7339999992</c:v>
                      </c:pt>
                      <c:pt idx="138">
                        <c:v>8576912.8900000006</c:v>
                      </c:pt>
                      <c:pt idx="139">
                        <c:v>7470111.9819999998</c:v>
                      </c:pt>
                      <c:pt idx="140">
                        <c:v>4087959.1570000001</c:v>
                      </c:pt>
                      <c:pt idx="141">
                        <c:v>3347702.6570000001</c:v>
                      </c:pt>
                      <c:pt idx="142">
                        <c:v>2924937.4619999998</c:v>
                      </c:pt>
                      <c:pt idx="143">
                        <c:v>6829294.6289999997</c:v>
                      </c:pt>
                      <c:pt idx="144">
                        <c:v>8751160.8000000007</c:v>
                      </c:pt>
                      <c:pt idx="145">
                        <c:v>12695604.17</c:v>
                      </c:pt>
                      <c:pt idx="146">
                        <c:v>12695604.17</c:v>
                      </c:pt>
                      <c:pt idx="147">
                        <c:v>12695604.17</c:v>
                      </c:pt>
                      <c:pt idx="148">
                        <c:v>12385168.189999999</c:v>
                      </c:pt>
                      <c:pt idx="149">
                        <c:v>12385168.189999999</c:v>
                      </c:pt>
                      <c:pt idx="150">
                        <c:v>12385168.189999999</c:v>
                      </c:pt>
                      <c:pt idx="151">
                        <c:v>12385168.189999999</c:v>
                      </c:pt>
                      <c:pt idx="152">
                        <c:v>12385168.189999999</c:v>
                      </c:pt>
                      <c:pt idx="153">
                        <c:v>12662317.6</c:v>
                      </c:pt>
                      <c:pt idx="154">
                        <c:v>5091624.8849999998</c:v>
                      </c:pt>
                      <c:pt idx="155">
                        <c:v>4190491.747</c:v>
                      </c:pt>
                      <c:pt idx="156">
                        <c:v>1402049.8330000001</c:v>
                      </c:pt>
                      <c:pt idx="157">
                        <c:v>1402049.8330000001</c:v>
                      </c:pt>
                      <c:pt idx="158">
                        <c:v>1402049.8330000001</c:v>
                      </c:pt>
                      <c:pt idx="159">
                        <c:v>1402049.8330000001</c:v>
                      </c:pt>
                      <c:pt idx="160">
                        <c:v>1414683.3959999999</c:v>
                      </c:pt>
                      <c:pt idx="161">
                        <c:v>523390.85969999997</c:v>
                      </c:pt>
                      <c:pt idx="162">
                        <c:v>402668.28039999999</c:v>
                      </c:pt>
                      <c:pt idx="163">
                        <c:v>10789418.529999999</c:v>
                      </c:pt>
                      <c:pt idx="164">
                        <c:v>22544119.719999999</c:v>
                      </c:pt>
                      <c:pt idx="165">
                        <c:v>73373195.819999993</c:v>
                      </c:pt>
                      <c:pt idx="166">
                        <c:v>82242233.739999995</c:v>
                      </c:pt>
                      <c:pt idx="167">
                        <c:v>87755176.459999993</c:v>
                      </c:pt>
                      <c:pt idx="168">
                        <c:v>192599689.19999999</c:v>
                      </c:pt>
                      <c:pt idx="169">
                        <c:v>323444717.19999999</c:v>
                      </c:pt>
                      <c:pt idx="170">
                        <c:v>301165032.19999999</c:v>
                      </c:pt>
                      <c:pt idx="171">
                        <c:v>301165032.19999999</c:v>
                      </c:pt>
                      <c:pt idx="172">
                        <c:v>301165032.19999999</c:v>
                      </c:pt>
                      <c:pt idx="173">
                        <c:v>301165032.19999999</c:v>
                      </c:pt>
                      <c:pt idx="174">
                        <c:v>301165032.19999999</c:v>
                      </c:pt>
                      <c:pt idx="175">
                        <c:v>38992780.539999999</c:v>
                      </c:pt>
                      <c:pt idx="176">
                        <c:v>90978429.239999995</c:v>
                      </c:pt>
                      <c:pt idx="177">
                        <c:v>96056877.090000004</c:v>
                      </c:pt>
                      <c:pt idx="178">
                        <c:v>96056877.090000004</c:v>
                      </c:pt>
                      <c:pt idx="179">
                        <c:v>101873515.8</c:v>
                      </c:pt>
                      <c:pt idx="180">
                        <c:v>101873515.8</c:v>
                      </c:pt>
                      <c:pt idx="181">
                        <c:v>101873515.8</c:v>
                      </c:pt>
                      <c:pt idx="182">
                        <c:v>68116245.459999993</c:v>
                      </c:pt>
                      <c:pt idx="183">
                        <c:v>91022124.75</c:v>
                      </c:pt>
                      <c:pt idx="184">
                        <c:v>90696748.859999999</c:v>
                      </c:pt>
                      <c:pt idx="185">
                        <c:v>90696748.859999999</c:v>
                      </c:pt>
                      <c:pt idx="186">
                        <c:v>84392219.569999993</c:v>
                      </c:pt>
                      <c:pt idx="187">
                        <c:v>90352341.989999995</c:v>
                      </c:pt>
                      <c:pt idx="188">
                        <c:v>97639291.579999998</c:v>
                      </c:pt>
                      <c:pt idx="189">
                        <c:v>10758365.25</c:v>
                      </c:pt>
                      <c:pt idx="190">
                        <c:v>160599.27069999999</c:v>
                      </c:pt>
                      <c:pt idx="191">
                        <c:v>469894.897</c:v>
                      </c:pt>
                      <c:pt idx="192">
                        <c:v>12884226.140000001</c:v>
                      </c:pt>
                      <c:pt idx="193">
                        <c:v>29184955.030000001</c:v>
                      </c:pt>
                      <c:pt idx="194">
                        <c:v>27771875.5</c:v>
                      </c:pt>
                      <c:pt idx="195">
                        <c:v>24850808.309999999</c:v>
                      </c:pt>
                      <c:pt idx="196">
                        <c:v>27240870.600000001</c:v>
                      </c:pt>
                      <c:pt idx="197">
                        <c:v>31296734.300000001</c:v>
                      </c:pt>
                      <c:pt idx="198">
                        <c:v>60918034.229999997</c:v>
                      </c:pt>
                      <c:pt idx="199">
                        <c:v>59725187.380000003</c:v>
                      </c:pt>
                      <c:pt idx="200">
                        <c:v>63693522.609999999</c:v>
                      </c:pt>
                      <c:pt idx="201">
                        <c:v>66512798.710000001</c:v>
                      </c:pt>
                      <c:pt idx="202">
                        <c:v>61224218.020000003</c:v>
                      </c:pt>
                      <c:pt idx="203">
                        <c:v>61224218.020000003</c:v>
                      </c:pt>
                      <c:pt idx="204">
                        <c:v>68545571.069999993</c:v>
                      </c:pt>
                      <c:pt idx="205">
                        <c:v>48002446.210000001</c:v>
                      </c:pt>
                      <c:pt idx="206">
                        <c:v>25011619.809999999</c:v>
                      </c:pt>
                      <c:pt idx="207">
                        <c:v>2262561.9479999999</c:v>
                      </c:pt>
                      <c:pt idx="208">
                        <c:v>1701391.3689999999</c:v>
                      </c:pt>
                    </c:numCache>
                  </c:numRef>
                </c:yVal>
                <c:smooth val="0"/>
                <c:extLst xmlns:c15="http://schemas.microsoft.com/office/drawing/2012/chart">
                  <c:ext xmlns:c16="http://schemas.microsoft.com/office/drawing/2014/chart" uri="{C3380CC4-5D6E-409C-BE32-E72D297353CC}">
                    <c16:uniqueId val="{00000053-15A6-4594-9DB1-843D4DC0822C}"/>
                  </c:ext>
                </c:extLst>
              </c15:ser>
            </c15:filteredScatterSeries>
          </c:ext>
        </c:extLst>
      </c:scatterChart>
      <c:valAx>
        <c:axId val="1668850063"/>
        <c:scaling>
          <c:orientation val="minMax"/>
          <c:max val="210"/>
          <c:min val="0"/>
        </c:scaling>
        <c:delete val="0"/>
        <c:axPos val="b"/>
        <c:majorGridlines>
          <c:spPr>
            <a:ln w="9525" cap="flat" cmpd="sng" algn="ctr">
              <a:solidFill>
                <a:schemeClr val="bg1">
                  <a:lumMod val="75000"/>
                </a:schemeClr>
              </a:solidFill>
              <a:round/>
            </a:ln>
            <a:effectLst/>
          </c:spPr>
        </c:majorGridlines>
        <c:numFmt formatCode="General" sourceLinked="1"/>
        <c:majorTickMark val="out"/>
        <c:minorTickMark val="none"/>
        <c:tickLblPos val="low"/>
        <c:spPr>
          <a:noFill/>
          <a:ln w="9525" cap="rnd" cmpd="sng" algn="ctr">
            <a:solidFill>
              <a:schemeClr val="tx1">
                <a:lumMod val="25000"/>
                <a:lumOff val="75000"/>
              </a:schemeClr>
            </a:solidFill>
            <a:round/>
            <a:headEnd type="none"/>
          </a:ln>
          <a:effectLst/>
        </c:spPr>
        <c:txPr>
          <a:bodyPr rot="0" spcFirstLastPara="1" vertOverflow="ellipsis"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2559"/>
        <c:crosses val="autoZero"/>
        <c:crossBetween val="midCat"/>
        <c:majorUnit val="20"/>
        <c:minorUnit val="1"/>
      </c:valAx>
      <c:valAx>
        <c:axId val="1668852559"/>
        <c:scaling>
          <c:orientation val="minMax"/>
          <c:max val="3000000000"/>
          <c:min val="10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600" b="0" i="0" baseline="0">
                    <a:effectLst/>
                    <a:latin typeface="Times New Roman" panose="02020603050405020304" pitchFamily="18" charset="0"/>
                    <a:cs typeface="Times New Roman" panose="02020603050405020304" pitchFamily="18" charset="0"/>
                  </a:rPr>
                  <a:t>Relative abundace</a:t>
                </a:r>
                <a:endParaRPr lang="en-US" sz="1200">
                  <a:effectLst/>
                  <a:latin typeface="Times New Roman" panose="02020603050405020304" pitchFamily="18" charset="0"/>
                  <a:cs typeface="Times New Roman" panose="02020603050405020304" pitchFamily="18" charset="0"/>
                </a:endParaRPr>
              </a:p>
            </c:rich>
          </c:tx>
          <c:layout>
            <c:manualLayout>
              <c:xMode val="edge"/>
              <c:yMode val="edge"/>
              <c:x val="1.2776233967717017E-3"/>
              <c:y val="0.14294353538562218"/>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0063"/>
        <c:crosses val="autoZero"/>
        <c:crossBetween val="midCat"/>
      </c:valAx>
      <c:spPr>
        <a:noFill/>
        <a:ln>
          <a:solidFill>
            <a:schemeClr val="bg1">
              <a:lumMod val="75000"/>
            </a:schemeClr>
          </a:solidFill>
        </a:ln>
        <a:effectLst/>
      </c:spPr>
    </c:plotArea>
    <c:plotVisOnly val="1"/>
    <c:dispBlanksAs val="gap"/>
    <c:showDLblsOverMax val="0"/>
    <c:extLst/>
  </c:chart>
  <c:spPr>
    <a:solidFill>
      <a:srgbClr val="FFFFFF">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l-GR" sz="2000" b="1" i="0" baseline="0">
                <a:effectLst/>
                <a:latin typeface="Times New Roman" panose="02020603050405020304" pitchFamily="18" charset="0"/>
                <a:cs typeface="Times New Roman" panose="02020603050405020304" pitchFamily="18" charset="0"/>
              </a:rPr>
              <a:t>α</a:t>
            </a:r>
            <a:r>
              <a:rPr lang="en-US" sz="2000" b="1" i="0" baseline="-25000">
                <a:effectLst/>
                <a:latin typeface="Times New Roman" panose="02020603050405020304" pitchFamily="18" charset="0"/>
                <a:cs typeface="Times New Roman" panose="02020603050405020304" pitchFamily="18" charset="0"/>
              </a:rPr>
              <a:t>s2</a:t>
            </a:r>
            <a:r>
              <a:rPr lang="en-US" sz="2000" b="1" i="0" baseline="0">
                <a:effectLst/>
                <a:latin typeface="Times New Roman" panose="02020603050405020304" pitchFamily="18" charset="0"/>
                <a:cs typeface="Times New Roman" panose="02020603050405020304" pitchFamily="18" charset="0"/>
              </a:rPr>
              <a:t>-casein</a:t>
            </a:r>
            <a:r>
              <a:rPr lang="en-US" sz="2000" b="1" i="0" baseline="30000">
                <a:solidFill>
                  <a:schemeClr val="bg1"/>
                </a:solidFill>
                <a:effectLst/>
                <a:latin typeface="Times New Roman" panose="02020603050405020304" pitchFamily="18" charset="0"/>
                <a:cs typeface="Times New Roman" panose="02020603050405020304" pitchFamily="18" charset="0"/>
              </a:rPr>
              <a:t>2</a:t>
            </a:r>
            <a:r>
              <a:rPr lang="en-US" sz="2000" b="1" i="0" baseline="0">
                <a:effectLst/>
                <a:latin typeface="Times New Roman" panose="02020603050405020304" pitchFamily="18" charset="0"/>
                <a:cs typeface="Times New Roman" panose="02020603050405020304" pitchFamily="18" charset="0"/>
              </a:rPr>
              <a:t> </a:t>
            </a:r>
            <a:endParaRPr lang="en-US" sz="1600" b="1">
              <a:effectLst/>
              <a:latin typeface="Times New Roman" panose="02020603050405020304" pitchFamily="18" charset="0"/>
              <a:cs typeface="Times New Roman" panose="02020603050405020304" pitchFamily="18" charset="0"/>
            </a:endParaRPr>
          </a:p>
        </c:rich>
      </c:tx>
      <c:layout>
        <c:manualLayout>
          <c:xMode val="edge"/>
          <c:yMode val="edge"/>
          <c:x val="5.9414920489698736E-2"/>
          <c:y val="3.629692930842308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5102768713168555E-2"/>
          <c:y val="5.1302934142033109E-2"/>
          <c:w val="0.93008822345688347"/>
          <c:h val="0.87295158805764439"/>
        </c:manualLayout>
      </c:layout>
      <c:scatterChart>
        <c:scatterStyle val="lineMarker"/>
        <c:varyColors val="0"/>
        <c:ser>
          <c:idx val="0"/>
          <c:order val="0"/>
          <c:tx>
            <c:strRef>
              <c:f>'Heatmap Final (absMTLE)'!$A$27</c:f>
              <c:strCache>
                <c:ptCount val="1"/>
                <c:pt idx="0">
                  <c:v>as2_row_means_E</c:v>
                </c:pt>
              </c:strCache>
            </c:strRef>
          </c:tx>
          <c:spPr>
            <a:ln w="25400" cap="rnd">
              <a:solidFill>
                <a:srgbClr val="FFC000"/>
              </a:solidFill>
              <a:round/>
            </a:ln>
            <a:effectLst/>
          </c:spPr>
          <c:marker>
            <c:symbol val="none"/>
          </c:marker>
          <c:xVal>
            <c:numRef>
              <c:f>'Heatmap Final (absMTLE)'!$B$22:$HM$22</c:f>
              <c:numCache>
                <c:formatCode>General</c:formatCode>
                <c:ptCount val="2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xVal>
          <c:yVal>
            <c:numRef>
              <c:f>'Heatmap Final (absMTLE)'!$B$27:$HM$27</c:f>
              <c:numCache>
                <c:formatCode>General</c:formatCode>
                <c:ptCount val="220"/>
                <c:pt idx="0">
                  <c:v>1E-4</c:v>
                </c:pt>
                <c:pt idx="1">
                  <c:v>1E-4</c:v>
                </c:pt>
                <c:pt idx="2">
                  <c:v>1E-4</c:v>
                </c:pt>
                <c:pt idx="3">
                  <c:v>1E-4</c:v>
                </c:pt>
                <c:pt idx="4">
                  <c:v>1E-4</c:v>
                </c:pt>
                <c:pt idx="5">
                  <c:v>1E-4</c:v>
                </c:pt>
                <c:pt idx="6">
                  <c:v>1E-4</c:v>
                </c:pt>
                <c:pt idx="7">
                  <c:v>1E-4</c:v>
                </c:pt>
                <c:pt idx="8">
                  <c:v>1E-4</c:v>
                </c:pt>
                <c:pt idx="9">
                  <c:v>1E-4</c:v>
                </c:pt>
                <c:pt idx="10">
                  <c:v>1E-4</c:v>
                </c:pt>
                <c:pt idx="11">
                  <c:v>1E-4</c:v>
                </c:pt>
                <c:pt idx="12">
                  <c:v>16426842.43</c:v>
                </c:pt>
                <c:pt idx="13">
                  <c:v>4173854.32</c:v>
                </c:pt>
                <c:pt idx="14">
                  <c:v>4173854.32</c:v>
                </c:pt>
                <c:pt idx="15">
                  <c:v>4173854.32</c:v>
                </c:pt>
                <c:pt idx="16">
                  <c:v>4173854.32</c:v>
                </c:pt>
                <c:pt idx="17">
                  <c:v>4173854.32</c:v>
                </c:pt>
                <c:pt idx="18">
                  <c:v>4173854.32</c:v>
                </c:pt>
                <c:pt idx="19">
                  <c:v>4173854.32</c:v>
                </c:pt>
                <c:pt idx="20">
                  <c:v>4173854.32</c:v>
                </c:pt>
                <c:pt idx="21">
                  <c:v>54214.99</c:v>
                </c:pt>
                <c:pt idx="22">
                  <c:v>1E-4</c:v>
                </c:pt>
                <c:pt idx="23">
                  <c:v>1E-4</c:v>
                </c:pt>
                <c:pt idx="24">
                  <c:v>1E-4</c:v>
                </c:pt>
                <c:pt idx="25">
                  <c:v>355640.68</c:v>
                </c:pt>
                <c:pt idx="26">
                  <c:v>2911029.68</c:v>
                </c:pt>
                <c:pt idx="27">
                  <c:v>2342466.2799999998</c:v>
                </c:pt>
                <c:pt idx="28">
                  <c:v>2342466.2799999998</c:v>
                </c:pt>
                <c:pt idx="29">
                  <c:v>2342466.2799999998</c:v>
                </c:pt>
                <c:pt idx="30">
                  <c:v>2342466.2799999998</c:v>
                </c:pt>
                <c:pt idx="31">
                  <c:v>2342466.2799999998</c:v>
                </c:pt>
                <c:pt idx="32">
                  <c:v>2342466.2799999998</c:v>
                </c:pt>
                <c:pt idx="33">
                  <c:v>3667016.69</c:v>
                </c:pt>
                <c:pt idx="34">
                  <c:v>3667016.69</c:v>
                </c:pt>
                <c:pt idx="35">
                  <c:v>1E-4</c:v>
                </c:pt>
                <c:pt idx="36">
                  <c:v>1E-4</c:v>
                </c:pt>
                <c:pt idx="37">
                  <c:v>1E-4</c:v>
                </c:pt>
                <c:pt idx="38">
                  <c:v>1E-4</c:v>
                </c:pt>
                <c:pt idx="39">
                  <c:v>1E-4</c:v>
                </c:pt>
                <c:pt idx="40">
                  <c:v>1E-4</c:v>
                </c:pt>
                <c:pt idx="41">
                  <c:v>1E-4</c:v>
                </c:pt>
                <c:pt idx="42">
                  <c:v>1E-4</c:v>
                </c:pt>
                <c:pt idx="43">
                  <c:v>1E-4</c:v>
                </c:pt>
                <c:pt idx="44">
                  <c:v>1E-4</c:v>
                </c:pt>
                <c:pt idx="45">
                  <c:v>1E-4</c:v>
                </c:pt>
                <c:pt idx="46">
                  <c:v>1E-4</c:v>
                </c:pt>
                <c:pt idx="47">
                  <c:v>1E-4</c:v>
                </c:pt>
                <c:pt idx="48">
                  <c:v>1E-4</c:v>
                </c:pt>
                <c:pt idx="49">
                  <c:v>1E-4</c:v>
                </c:pt>
                <c:pt idx="50">
                  <c:v>1E-4</c:v>
                </c:pt>
                <c:pt idx="51">
                  <c:v>1E-4</c:v>
                </c:pt>
                <c:pt idx="52">
                  <c:v>1E-4</c:v>
                </c:pt>
                <c:pt idx="53">
                  <c:v>1E-4</c:v>
                </c:pt>
                <c:pt idx="54">
                  <c:v>1E-4</c:v>
                </c:pt>
                <c:pt idx="55">
                  <c:v>1E-4</c:v>
                </c:pt>
                <c:pt idx="56">
                  <c:v>1E-4</c:v>
                </c:pt>
                <c:pt idx="57">
                  <c:v>1E-4</c:v>
                </c:pt>
                <c:pt idx="58">
                  <c:v>1E-4</c:v>
                </c:pt>
                <c:pt idx="59">
                  <c:v>1E-4</c:v>
                </c:pt>
                <c:pt idx="60">
                  <c:v>1E-4</c:v>
                </c:pt>
                <c:pt idx="61">
                  <c:v>1E-4</c:v>
                </c:pt>
                <c:pt idx="62">
                  <c:v>1E-4</c:v>
                </c:pt>
                <c:pt idx="63">
                  <c:v>1E-4</c:v>
                </c:pt>
                <c:pt idx="64">
                  <c:v>1E-4</c:v>
                </c:pt>
                <c:pt idx="65">
                  <c:v>1E-4</c:v>
                </c:pt>
                <c:pt idx="66">
                  <c:v>1E-4</c:v>
                </c:pt>
                <c:pt idx="67">
                  <c:v>7172358.9000000004</c:v>
                </c:pt>
                <c:pt idx="68">
                  <c:v>13205197.68</c:v>
                </c:pt>
                <c:pt idx="69">
                  <c:v>13205197.68</c:v>
                </c:pt>
                <c:pt idx="70">
                  <c:v>25386301.329999998</c:v>
                </c:pt>
                <c:pt idx="71">
                  <c:v>25386301.329999998</c:v>
                </c:pt>
                <c:pt idx="72">
                  <c:v>25386301.329999998</c:v>
                </c:pt>
                <c:pt idx="73">
                  <c:v>25386301.329999998</c:v>
                </c:pt>
                <c:pt idx="74">
                  <c:v>28475503.690000001</c:v>
                </c:pt>
                <c:pt idx="75">
                  <c:v>28475503.690000001</c:v>
                </c:pt>
                <c:pt idx="76">
                  <c:v>28475503.690000001</c:v>
                </c:pt>
                <c:pt idx="77">
                  <c:v>28475503.690000001</c:v>
                </c:pt>
                <c:pt idx="78">
                  <c:v>28791365.489999998</c:v>
                </c:pt>
                <c:pt idx="79">
                  <c:v>8227561.6100000003</c:v>
                </c:pt>
                <c:pt idx="80">
                  <c:v>2065092.99</c:v>
                </c:pt>
                <c:pt idx="81">
                  <c:v>536755.54</c:v>
                </c:pt>
                <c:pt idx="82">
                  <c:v>536755.54</c:v>
                </c:pt>
                <c:pt idx="83">
                  <c:v>536755.54</c:v>
                </c:pt>
                <c:pt idx="84">
                  <c:v>536755.54</c:v>
                </c:pt>
                <c:pt idx="85">
                  <c:v>536755.54</c:v>
                </c:pt>
                <c:pt idx="86">
                  <c:v>536755.54</c:v>
                </c:pt>
                <c:pt idx="87">
                  <c:v>536755.54</c:v>
                </c:pt>
                <c:pt idx="88">
                  <c:v>49843323.840000004</c:v>
                </c:pt>
                <c:pt idx="89">
                  <c:v>135465777</c:v>
                </c:pt>
                <c:pt idx="90">
                  <c:v>135465777</c:v>
                </c:pt>
                <c:pt idx="91">
                  <c:v>135465777</c:v>
                </c:pt>
                <c:pt idx="92">
                  <c:v>135465777</c:v>
                </c:pt>
                <c:pt idx="93">
                  <c:v>135465777</c:v>
                </c:pt>
                <c:pt idx="94">
                  <c:v>187994675.09999999</c:v>
                </c:pt>
                <c:pt idx="95">
                  <c:v>1E-4</c:v>
                </c:pt>
                <c:pt idx="96">
                  <c:v>1E-4</c:v>
                </c:pt>
                <c:pt idx="97">
                  <c:v>1E-4</c:v>
                </c:pt>
                <c:pt idx="98">
                  <c:v>720624.97</c:v>
                </c:pt>
                <c:pt idx="99">
                  <c:v>2026194.61</c:v>
                </c:pt>
                <c:pt idx="100">
                  <c:v>2398339.79</c:v>
                </c:pt>
                <c:pt idx="101">
                  <c:v>5525905.25</c:v>
                </c:pt>
                <c:pt idx="102">
                  <c:v>5525905.25</c:v>
                </c:pt>
                <c:pt idx="103">
                  <c:v>13296758.220000001</c:v>
                </c:pt>
                <c:pt idx="104">
                  <c:v>20158616.609999999</c:v>
                </c:pt>
                <c:pt idx="105">
                  <c:v>24622485.010000002</c:v>
                </c:pt>
                <c:pt idx="106">
                  <c:v>29193165.829999998</c:v>
                </c:pt>
                <c:pt idx="107">
                  <c:v>28530702.170000002</c:v>
                </c:pt>
                <c:pt idx="108">
                  <c:v>28530702.170000002</c:v>
                </c:pt>
                <c:pt idx="109">
                  <c:v>28253912.949999999</c:v>
                </c:pt>
                <c:pt idx="110">
                  <c:v>28949403.440000001</c:v>
                </c:pt>
                <c:pt idx="111">
                  <c:v>28056360.079999998</c:v>
                </c:pt>
                <c:pt idx="112">
                  <c:v>29597573.760000002</c:v>
                </c:pt>
                <c:pt idx="113">
                  <c:v>23871349.940000001</c:v>
                </c:pt>
                <c:pt idx="114">
                  <c:v>8446738.8000000007</c:v>
                </c:pt>
                <c:pt idx="115">
                  <c:v>9347117.6799999997</c:v>
                </c:pt>
                <c:pt idx="116">
                  <c:v>10334081.470000001</c:v>
                </c:pt>
                <c:pt idx="117">
                  <c:v>10334081.470000001</c:v>
                </c:pt>
                <c:pt idx="118">
                  <c:v>10881026.050000001</c:v>
                </c:pt>
                <c:pt idx="119">
                  <c:v>10881026.050000001</c:v>
                </c:pt>
                <c:pt idx="120">
                  <c:v>10881026.050000001</c:v>
                </c:pt>
                <c:pt idx="121">
                  <c:v>10881026.050000001</c:v>
                </c:pt>
                <c:pt idx="122">
                  <c:v>3960929.82</c:v>
                </c:pt>
                <c:pt idx="123">
                  <c:v>2562696.02</c:v>
                </c:pt>
                <c:pt idx="124">
                  <c:v>2673298.14</c:v>
                </c:pt>
                <c:pt idx="125">
                  <c:v>2225543.73</c:v>
                </c:pt>
                <c:pt idx="126">
                  <c:v>2242035.23</c:v>
                </c:pt>
                <c:pt idx="127">
                  <c:v>2242035.23</c:v>
                </c:pt>
                <c:pt idx="128">
                  <c:v>1E-4</c:v>
                </c:pt>
                <c:pt idx="129">
                  <c:v>1E-4</c:v>
                </c:pt>
                <c:pt idx="130">
                  <c:v>1E-4</c:v>
                </c:pt>
                <c:pt idx="131">
                  <c:v>1E-4</c:v>
                </c:pt>
                <c:pt idx="132">
                  <c:v>1E-4</c:v>
                </c:pt>
                <c:pt idx="133">
                  <c:v>1E-4</c:v>
                </c:pt>
                <c:pt idx="134">
                  <c:v>1E-4</c:v>
                </c:pt>
                <c:pt idx="135">
                  <c:v>1E-4</c:v>
                </c:pt>
                <c:pt idx="136">
                  <c:v>1E-4</c:v>
                </c:pt>
                <c:pt idx="137">
                  <c:v>1E-4</c:v>
                </c:pt>
                <c:pt idx="138">
                  <c:v>1E-4</c:v>
                </c:pt>
                <c:pt idx="139">
                  <c:v>1E-4</c:v>
                </c:pt>
                <c:pt idx="140">
                  <c:v>1E-4</c:v>
                </c:pt>
                <c:pt idx="141">
                  <c:v>1E-4</c:v>
                </c:pt>
                <c:pt idx="142">
                  <c:v>1E-4</c:v>
                </c:pt>
                <c:pt idx="143">
                  <c:v>1E-4</c:v>
                </c:pt>
                <c:pt idx="144">
                  <c:v>1E-4</c:v>
                </c:pt>
                <c:pt idx="145">
                  <c:v>1E-4</c:v>
                </c:pt>
                <c:pt idx="146">
                  <c:v>1E-4</c:v>
                </c:pt>
                <c:pt idx="147">
                  <c:v>1E-4</c:v>
                </c:pt>
                <c:pt idx="148">
                  <c:v>1E-4</c:v>
                </c:pt>
                <c:pt idx="149">
                  <c:v>1E-4</c:v>
                </c:pt>
                <c:pt idx="150">
                  <c:v>1E-4</c:v>
                </c:pt>
                <c:pt idx="151">
                  <c:v>1E-4</c:v>
                </c:pt>
                <c:pt idx="152">
                  <c:v>1E-4</c:v>
                </c:pt>
                <c:pt idx="153">
                  <c:v>1E-4</c:v>
                </c:pt>
                <c:pt idx="154">
                  <c:v>1E-4</c:v>
                </c:pt>
                <c:pt idx="155">
                  <c:v>1E-4</c:v>
                </c:pt>
                <c:pt idx="156">
                  <c:v>2002626.15</c:v>
                </c:pt>
                <c:pt idx="157">
                  <c:v>2002626.15</c:v>
                </c:pt>
                <c:pt idx="158">
                  <c:v>2002626.15</c:v>
                </c:pt>
                <c:pt idx="159">
                  <c:v>2002626.15</c:v>
                </c:pt>
                <c:pt idx="160">
                  <c:v>2002626.15</c:v>
                </c:pt>
                <c:pt idx="161">
                  <c:v>26670345.640000001</c:v>
                </c:pt>
                <c:pt idx="162">
                  <c:v>17952354.210000001</c:v>
                </c:pt>
                <c:pt idx="163">
                  <c:v>17952354.210000001</c:v>
                </c:pt>
                <c:pt idx="164">
                  <c:v>17331109.91</c:v>
                </c:pt>
                <c:pt idx="165">
                  <c:v>13045328.210000001</c:v>
                </c:pt>
                <c:pt idx="166">
                  <c:v>13045328.210000001</c:v>
                </c:pt>
                <c:pt idx="167">
                  <c:v>13045328.210000001</c:v>
                </c:pt>
                <c:pt idx="168">
                  <c:v>281082.56</c:v>
                </c:pt>
                <c:pt idx="169">
                  <c:v>281082.56</c:v>
                </c:pt>
                <c:pt idx="170">
                  <c:v>1241095.96</c:v>
                </c:pt>
                <c:pt idx="171">
                  <c:v>3396411.57</c:v>
                </c:pt>
                <c:pt idx="172">
                  <c:v>3396411.57</c:v>
                </c:pt>
                <c:pt idx="173">
                  <c:v>1909282.02</c:v>
                </c:pt>
                <c:pt idx="174">
                  <c:v>25492418.859999999</c:v>
                </c:pt>
                <c:pt idx="175">
                  <c:v>28919526.879999999</c:v>
                </c:pt>
                <c:pt idx="176">
                  <c:v>24939092.949999999</c:v>
                </c:pt>
                <c:pt idx="177">
                  <c:v>24939092.949999999</c:v>
                </c:pt>
                <c:pt idx="178">
                  <c:v>28529539.850000001</c:v>
                </c:pt>
                <c:pt idx="179">
                  <c:v>28529539.850000001</c:v>
                </c:pt>
                <c:pt idx="180">
                  <c:v>28529539.850000001</c:v>
                </c:pt>
                <c:pt idx="181">
                  <c:v>47324029.859999999</c:v>
                </c:pt>
                <c:pt idx="182">
                  <c:v>1E-4</c:v>
                </c:pt>
                <c:pt idx="183">
                  <c:v>1E-4</c:v>
                </c:pt>
                <c:pt idx="184">
                  <c:v>1E-4</c:v>
                </c:pt>
                <c:pt idx="185">
                  <c:v>1E-4</c:v>
                </c:pt>
                <c:pt idx="186">
                  <c:v>67687.27</c:v>
                </c:pt>
                <c:pt idx="187">
                  <c:v>53342.38</c:v>
                </c:pt>
                <c:pt idx="188">
                  <c:v>35261714.520000003</c:v>
                </c:pt>
                <c:pt idx="189">
                  <c:v>45879168.289999999</c:v>
                </c:pt>
                <c:pt idx="190">
                  <c:v>51870709.659999996</c:v>
                </c:pt>
                <c:pt idx="191">
                  <c:v>98901773.950000003</c:v>
                </c:pt>
                <c:pt idx="192">
                  <c:v>93711735.5</c:v>
                </c:pt>
                <c:pt idx="193">
                  <c:v>261651203.30000001</c:v>
                </c:pt>
                <c:pt idx="194">
                  <c:v>261651203.30000001</c:v>
                </c:pt>
                <c:pt idx="195">
                  <c:v>251209193.5</c:v>
                </c:pt>
                <c:pt idx="196">
                  <c:v>269496339.5</c:v>
                </c:pt>
                <c:pt idx="197">
                  <c:v>256912408.5</c:v>
                </c:pt>
                <c:pt idx="198">
                  <c:v>378286293.89999998</c:v>
                </c:pt>
                <c:pt idx="199">
                  <c:v>472421558.30000001</c:v>
                </c:pt>
                <c:pt idx="200">
                  <c:v>419964964.80000001</c:v>
                </c:pt>
                <c:pt idx="201">
                  <c:v>419964964.80000001</c:v>
                </c:pt>
                <c:pt idx="202">
                  <c:v>609998780.20000005</c:v>
                </c:pt>
                <c:pt idx="203">
                  <c:v>630249.39</c:v>
                </c:pt>
                <c:pt idx="204">
                  <c:v>630249.39</c:v>
                </c:pt>
                <c:pt idx="205">
                  <c:v>630249.39</c:v>
                </c:pt>
                <c:pt idx="206">
                  <c:v>630249.39</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yVal>
          <c:smooth val="0"/>
          <c:extLst>
            <c:ext xmlns:c16="http://schemas.microsoft.com/office/drawing/2014/chart" uri="{C3380CC4-5D6E-409C-BE32-E72D297353CC}">
              <c16:uniqueId val="{00000001-8EB4-414F-98EF-3790C2556172}"/>
            </c:ext>
          </c:extLst>
        </c:ser>
        <c:ser>
          <c:idx val="1"/>
          <c:order val="1"/>
          <c:tx>
            <c:strRef>
              <c:f>'Heatmap Final (absMTLE)'!$A$28</c:f>
              <c:strCache>
                <c:ptCount val="1"/>
                <c:pt idx="0">
                  <c:v>as2_row_means_M</c:v>
                </c:pt>
              </c:strCache>
            </c:strRef>
          </c:tx>
          <c:spPr>
            <a:ln w="25400" cap="rnd">
              <a:solidFill>
                <a:srgbClr val="43682B"/>
              </a:solidFill>
              <a:round/>
            </a:ln>
            <a:effectLst/>
          </c:spPr>
          <c:marker>
            <c:symbol val="none"/>
          </c:marker>
          <c:xVal>
            <c:numRef>
              <c:f>'Heatmap Final (absMTLE)'!$B$22:$HM$22</c:f>
              <c:numCache>
                <c:formatCode>General</c:formatCode>
                <c:ptCount val="2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xVal>
          <c:yVal>
            <c:numRef>
              <c:f>'Heatmap Final (absMTLE)'!$B$28:$HM$28</c:f>
              <c:numCache>
                <c:formatCode>General</c:formatCode>
                <c:ptCount val="220"/>
                <c:pt idx="0">
                  <c:v>1E-4</c:v>
                </c:pt>
                <c:pt idx="1">
                  <c:v>1E-4</c:v>
                </c:pt>
                <c:pt idx="2">
                  <c:v>1E-4</c:v>
                </c:pt>
                <c:pt idx="3">
                  <c:v>1E-4</c:v>
                </c:pt>
                <c:pt idx="4">
                  <c:v>1E-4</c:v>
                </c:pt>
                <c:pt idx="5">
                  <c:v>1E-4</c:v>
                </c:pt>
                <c:pt idx="6">
                  <c:v>1E-4</c:v>
                </c:pt>
                <c:pt idx="7">
                  <c:v>1E-4</c:v>
                </c:pt>
                <c:pt idx="8">
                  <c:v>1E-4</c:v>
                </c:pt>
                <c:pt idx="9">
                  <c:v>1E-4</c:v>
                </c:pt>
                <c:pt idx="10">
                  <c:v>1E-4</c:v>
                </c:pt>
                <c:pt idx="11">
                  <c:v>1E-4</c:v>
                </c:pt>
                <c:pt idx="12">
                  <c:v>15190911.140000001</c:v>
                </c:pt>
                <c:pt idx="13">
                  <c:v>3837275.8</c:v>
                </c:pt>
                <c:pt idx="14">
                  <c:v>3837275.8</c:v>
                </c:pt>
                <c:pt idx="15">
                  <c:v>3837275.8</c:v>
                </c:pt>
                <c:pt idx="16">
                  <c:v>3837275.8</c:v>
                </c:pt>
                <c:pt idx="17">
                  <c:v>3837275.8</c:v>
                </c:pt>
                <c:pt idx="18">
                  <c:v>3837275.8</c:v>
                </c:pt>
                <c:pt idx="19">
                  <c:v>3837275.8</c:v>
                </c:pt>
                <c:pt idx="20">
                  <c:v>3837275.8</c:v>
                </c:pt>
                <c:pt idx="21">
                  <c:v>73241.440000000002</c:v>
                </c:pt>
                <c:pt idx="22">
                  <c:v>1E-4</c:v>
                </c:pt>
                <c:pt idx="23">
                  <c:v>1E-4</c:v>
                </c:pt>
                <c:pt idx="24">
                  <c:v>1E-4</c:v>
                </c:pt>
                <c:pt idx="25">
                  <c:v>737497.17</c:v>
                </c:pt>
                <c:pt idx="26">
                  <c:v>546365.57999999996</c:v>
                </c:pt>
                <c:pt idx="27">
                  <c:v>1277544.97</c:v>
                </c:pt>
                <c:pt idx="28">
                  <c:v>1277544.97</c:v>
                </c:pt>
                <c:pt idx="29">
                  <c:v>1277544.97</c:v>
                </c:pt>
                <c:pt idx="30">
                  <c:v>1277544.97</c:v>
                </c:pt>
                <c:pt idx="31">
                  <c:v>1277544.97</c:v>
                </c:pt>
                <c:pt idx="32">
                  <c:v>1277544.97</c:v>
                </c:pt>
                <c:pt idx="33">
                  <c:v>1637576.83</c:v>
                </c:pt>
                <c:pt idx="34">
                  <c:v>1637576.83</c:v>
                </c:pt>
                <c:pt idx="35">
                  <c:v>1E-4</c:v>
                </c:pt>
                <c:pt idx="36">
                  <c:v>1E-4</c:v>
                </c:pt>
                <c:pt idx="37">
                  <c:v>1E-4</c:v>
                </c:pt>
                <c:pt idx="38">
                  <c:v>1E-4</c:v>
                </c:pt>
                <c:pt idx="39">
                  <c:v>1E-4</c:v>
                </c:pt>
                <c:pt idx="40">
                  <c:v>1E-4</c:v>
                </c:pt>
                <c:pt idx="41">
                  <c:v>1E-4</c:v>
                </c:pt>
                <c:pt idx="42">
                  <c:v>1E-4</c:v>
                </c:pt>
                <c:pt idx="43">
                  <c:v>1E-4</c:v>
                </c:pt>
                <c:pt idx="44">
                  <c:v>1E-4</c:v>
                </c:pt>
                <c:pt idx="45">
                  <c:v>1E-4</c:v>
                </c:pt>
                <c:pt idx="46">
                  <c:v>1E-4</c:v>
                </c:pt>
                <c:pt idx="47">
                  <c:v>1E-4</c:v>
                </c:pt>
                <c:pt idx="48">
                  <c:v>1E-4</c:v>
                </c:pt>
                <c:pt idx="49">
                  <c:v>1E-4</c:v>
                </c:pt>
                <c:pt idx="50">
                  <c:v>1E-4</c:v>
                </c:pt>
                <c:pt idx="51">
                  <c:v>1E-4</c:v>
                </c:pt>
                <c:pt idx="52">
                  <c:v>1E-4</c:v>
                </c:pt>
                <c:pt idx="53">
                  <c:v>1E-4</c:v>
                </c:pt>
                <c:pt idx="54">
                  <c:v>1E-4</c:v>
                </c:pt>
                <c:pt idx="55">
                  <c:v>1E-4</c:v>
                </c:pt>
                <c:pt idx="56">
                  <c:v>1E-4</c:v>
                </c:pt>
                <c:pt idx="57">
                  <c:v>1E-4</c:v>
                </c:pt>
                <c:pt idx="58">
                  <c:v>1E-4</c:v>
                </c:pt>
                <c:pt idx="59">
                  <c:v>1E-4</c:v>
                </c:pt>
                <c:pt idx="60">
                  <c:v>1E-4</c:v>
                </c:pt>
                <c:pt idx="61">
                  <c:v>1E-4</c:v>
                </c:pt>
                <c:pt idx="62">
                  <c:v>1E-4</c:v>
                </c:pt>
                <c:pt idx="63">
                  <c:v>1E-4</c:v>
                </c:pt>
                <c:pt idx="64">
                  <c:v>1E-4</c:v>
                </c:pt>
                <c:pt idx="65">
                  <c:v>1E-4</c:v>
                </c:pt>
                <c:pt idx="66">
                  <c:v>1E-4</c:v>
                </c:pt>
                <c:pt idx="67">
                  <c:v>22108497.390000001</c:v>
                </c:pt>
                <c:pt idx="68">
                  <c:v>30168009.170000002</c:v>
                </c:pt>
                <c:pt idx="69">
                  <c:v>30168009.170000002</c:v>
                </c:pt>
                <c:pt idx="70">
                  <c:v>47263909.32</c:v>
                </c:pt>
                <c:pt idx="71">
                  <c:v>47263909.32</c:v>
                </c:pt>
                <c:pt idx="72">
                  <c:v>47263909.32</c:v>
                </c:pt>
                <c:pt idx="73">
                  <c:v>47263909.32</c:v>
                </c:pt>
                <c:pt idx="74">
                  <c:v>49828093.479999997</c:v>
                </c:pt>
                <c:pt idx="75">
                  <c:v>49828093.479999997</c:v>
                </c:pt>
                <c:pt idx="76">
                  <c:v>49828093.479999997</c:v>
                </c:pt>
                <c:pt idx="77">
                  <c:v>49828093.479999997</c:v>
                </c:pt>
                <c:pt idx="78">
                  <c:v>48954833.549999997</c:v>
                </c:pt>
                <c:pt idx="79">
                  <c:v>12085442.890000001</c:v>
                </c:pt>
                <c:pt idx="80">
                  <c:v>2828245.67</c:v>
                </c:pt>
                <c:pt idx="81">
                  <c:v>1096023.72</c:v>
                </c:pt>
                <c:pt idx="82">
                  <c:v>1096023.72</c:v>
                </c:pt>
                <c:pt idx="83">
                  <c:v>1096023.72</c:v>
                </c:pt>
                <c:pt idx="84">
                  <c:v>1096023.72</c:v>
                </c:pt>
                <c:pt idx="85">
                  <c:v>1096023.72</c:v>
                </c:pt>
                <c:pt idx="86">
                  <c:v>1096023.72</c:v>
                </c:pt>
                <c:pt idx="87">
                  <c:v>1096023.72</c:v>
                </c:pt>
                <c:pt idx="88">
                  <c:v>43369986.840000004</c:v>
                </c:pt>
                <c:pt idx="89">
                  <c:v>202924322.80000001</c:v>
                </c:pt>
                <c:pt idx="90">
                  <c:v>202924322.80000001</c:v>
                </c:pt>
                <c:pt idx="91">
                  <c:v>202924322.80000001</c:v>
                </c:pt>
                <c:pt idx="92">
                  <c:v>202924322.80000001</c:v>
                </c:pt>
                <c:pt idx="93">
                  <c:v>202924322.80000001</c:v>
                </c:pt>
                <c:pt idx="94">
                  <c:v>266125785.40000001</c:v>
                </c:pt>
                <c:pt idx="95">
                  <c:v>1E-4</c:v>
                </c:pt>
                <c:pt idx="96">
                  <c:v>1E-4</c:v>
                </c:pt>
                <c:pt idx="97">
                  <c:v>1E-4</c:v>
                </c:pt>
                <c:pt idx="98">
                  <c:v>85706.31</c:v>
                </c:pt>
                <c:pt idx="99">
                  <c:v>728397.13</c:v>
                </c:pt>
                <c:pt idx="100">
                  <c:v>1613435.37</c:v>
                </c:pt>
                <c:pt idx="101">
                  <c:v>3919888.75</c:v>
                </c:pt>
                <c:pt idx="102">
                  <c:v>3919888.75</c:v>
                </c:pt>
                <c:pt idx="103">
                  <c:v>18124325.68</c:v>
                </c:pt>
                <c:pt idx="104">
                  <c:v>26430295.920000002</c:v>
                </c:pt>
                <c:pt idx="105">
                  <c:v>30334890.870000001</c:v>
                </c:pt>
                <c:pt idx="106">
                  <c:v>40225643.710000001</c:v>
                </c:pt>
                <c:pt idx="107">
                  <c:v>39348818.539999999</c:v>
                </c:pt>
                <c:pt idx="108">
                  <c:v>39348818.539999999</c:v>
                </c:pt>
                <c:pt idx="109">
                  <c:v>39902094.920000002</c:v>
                </c:pt>
                <c:pt idx="110">
                  <c:v>40912185.609999999</c:v>
                </c:pt>
                <c:pt idx="111">
                  <c:v>44418145.25</c:v>
                </c:pt>
                <c:pt idx="112">
                  <c:v>47119253.840000004</c:v>
                </c:pt>
                <c:pt idx="113">
                  <c:v>41685163.390000001</c:v>
                </c:pt>
                <c:pt idx="114">
                  <c:v>15039098.029999999</c:v>
                </c:pt>
                <c:pt idx="115">
                  <c:v>15526020.619999999</c:v>
                </c:pt>
                <c:pt idx="116">
                  <c:v>18347385.600000001</c:v>
                </c:pt>
                <c:pt idx="117">
                  <c:v>18347385.600000001</c:v>
                </c:pt>
                <c:pt idx="118">
                  <c:v>19391355.75</c:v>
                </c:pt>
                <c:pt idx="119">
                  <c:v>19391355.75</c:v>
                </c:pt>
                <c:pt idx="120">
                  <c:v>19391355.75</c:v>
                </c:pt>
                <c:pt idx="121">
                  <c:v>19391355.75</c:v>
                </c:pt>
                <c:pt idx="122">
                  <c:v>7390307.9400000004</c:v>
                </c:pt>
                <c:pt idx="123">
                  <c:v>4411397.7699999996</c:v>
                </c:pt>
                <c:pt idx="124">
                  <c:v>5845498.2300000004</c:v>
                </c:pt>
                <c:pt idx="125">
                  <c:v>4026353.09</c:v>
                </c:pt>
                <c:pt idx="126">
                  <c:v>3103836.1</c:v>
                </c:pt>
                <c:pt idx="127">
                  <c:v>3103836.1</c:v>
                </c:pt>
                <c:pt idx="128">
                  <c:v>1E-4</c:v>
                </c:pt>
                <c:pt idx="129">
                  <c:v>1E-4</c:v>
                </c:pt>
                <c:pt idx="130">
                  <c:v>1E-4</c:v>
                </c:pt>
                <c:pt idx="131">
                  <c:v>1E-4</c:v>
                </c:pt>
                <c:pt idx="132">
                  <c:v>1E-4</c:v>
                </c:pt>
                <c:pt idx="133">
                  <c:v>1E-4</c:v>
                </c:pt>
                <c:pt idx="134">
                  <c:v>1E-4</c:v>
                </c:pt>
                <c:pt idx="135">
                  <c:v>1E-4</c:v>
                </c:pt>
                <c:pt idx="136">
                  <c:v>1E-4</c:v>
                </c:pt>
                <c:pt idx="137">
                  <c:v>1E-4</c:v>
                </c:pt>
                <c:pt idx="138">
                  <c:v>1E-4</c:v>
                </c:pt>
                <c:pt idx="139">
                  <c:v>1E-4</c:v>
                </c:pt>
                <c:pt idx="140">
                  <c:v>1E-4</c:v>
                </c:pt>
                <c:pt idx="141">
                  <c:v>1E-4</c:v>
                </c:pt>
                <c:pt idx="142">
                  <c:v>1E-4</c:v>
                </c:pt>
                <c:pt idx="143">
                  <c:v>1E-4</c:v>
                </c:pt>
                <c:pt idx="144">
                  <c:v>1E-4</c:v>
                </c:pt>
                <c:pt idx="145">
                  <c:v>1E-4</c:v>
                </c:pt>
                <c:pt idx="146">
                  <c:v>1E-4</c:v>
                </c:pt>
                <c:pt idx="147">
                  <c:v>1E-4</c:v>
                </c:pt>
                <c:pt idx="148">
                  <c:v>1E-4</c:v>
                </c:pt>
                <c:pt idx="149">
                  <c:v>1E-4</c:v>
                </c:pt>
                <c:pt idx="150">
                  <c:v>1E-4</c:v>
                </c:pt>
                <c:pt idx="151">
                  <c:v>1E-4</c:v>
                </c:pt>
                <c:pt idx="152">
                  <c:v>1E-4</c:v>
                </c:pt>
                <c:pt idx="153">
                  <c:v>1E-4</c:v>
                </c:pt>
                <c:pt idx="154">
                  <c:v>1E-4</c:v>
                </c:pt>
                <c:pt idx="155">
                  <c:v>1E-4</c:v>
                </c:pt>
                <c:pt idx="156">
                  <c:v>59316.480000000003</c:v>
                </c:pt>
                <c:pt idx="157">
                  <c:v>59316.480000000003</c:v>
                </c:pt>
                <c:pt idx="158">
                  <c:v>59316.480000000003</c:v>
                </c:pt>
                <c:pt idx="159">
                  <c:v>59316.480000000003</c:v>
                </c:pt>
                <c:pt idx="160">
                  <c:v>59316.480000000003</c:v>
                </c:pt>
                <c:pt idx="161">
                  <c:v>27985348.059999999</c:v>
                </c:pt>
                <c:pt idx="162">
                  <c:v>18975072.129999999</c:v>
                </c:pt>
                <c:pt idx="163">
                  <c:v>18975072.129999999</c:v>
                </c:pt>
                <c:pt idx="164">
                  <c:v>19033452.27</c:v>
                </c:pt>
                <c:pt idx="165">
                  <c:v>14316608.439999999</c:v>
                </c:pt>
                <c:pt idx="166">
                  <c:v>14316608.439999999</c:v>
                </c:pt>
                <c:pt idx="167">
                  <c:v>14316608.439999999</c:v>
                </c:pt>
                <c:pt idx="168">
                  <c:v>451684.71</c:v>
                </c:pt>
                <c:pt idx="169">
                  <c:v>451684.71</c:v>
                </c:pt>
                <c:pt idx="170">
                  <c:v>149754.23999999999</c:v>
                </c:pt>
                <c:pt idx="171">
                  <c:v>48728.84</c:v>
                </c:pt>
                <c:pt idx="172">
                  <c:v>48728.84</c:v>
                </c:pt>
                <c:pt idx="173">
                  <c:v>349266.44</c:v>
                </c:pt>
                <c:pt idx="174">
                  <c:v>4188052.65</c:v>
                </c:pt>
                <c:pt idx="175">
                  <c:v>6203832.7699999996</c:v>
                </c:pt>
                <c:pt idx="176">
                  <c:v>5335380.7</c:v>
                </c:pt>
                <c:pt idx="177">
                  <c:v>5335380.7</c:v>
                </c:pt>
                <c:pt idx="178">
                  <c:v>6216489.3399999999</c:v>
                </c:pt>
                <c:pt idx="179">
                  <c:v>6216489.3399999999</c:v>
                </c:pt>
                <c:pt idx="180">
                  <c:v>6216489.3399999999</c:v>
                </c:pt>
                <c:pt idx="181">
                  <c:v>7479833.7699999996</c:v>
                </c:pt>
                <c:pt idx="182">
                  <c:v>1E-4</c:v>
                </c:pt>
                <c:pt idx="183">
                  <c:v>1E-4</c:v>
                </c:pt>
                <c:pt idx="184">
                  <c:v>1E-4</c:v>
                </c:pt>
                <c:pt idx="185">
                  <c:v>1E-4</c:v>
                </c:pt>
                <c:pt idx="186">
                  <c:v>30969.95</c:v>
                </c:pt>
                <c:pt idx="187">
                  <c:v>178165.27</c:v>
                </c:pt>
                <c:pt idx="188">
                  <c:v>52330065.049999997</c:v>
                </c:pt>
                <c:pt idx="189">
                  <c:v>66799894.109999999</c:v>
                </c:pt>
                <c:pt idx="190">
                  <c:v>102248179.8</c:v>
                </c:pt>
                <c:pt idx="191">
                  <c:v>152241425</c:v>
                </c:pt>
                <c:pt idx="192">
                  <c:v>144278419</c:v>
                </c:pt>
                <c:pt idx="193">
                  <c:v>223600081.80000001</c:v>
                </c:pt>
                <c:pt idx="194">
                  <c:v>223600081.80000001</c:v>
                </c:pt>
                <c:pt idx="195">
                  <c:v>214520235.90000001</c:v>
                </c:pt>
                <c:pt idx="196">
                  <c:v>227718388.09999999</c:v>
                </c:pt>
                <c:pt idx="197">
                  <c:v>178669514</c:v>
                </c:pt>
                <c:pt idx="198">
                  <c:v>199800960.40000001</c:v>
                </c:pt>
                <c:pt idx="199">
                  <c:v>248258001.5</c:v>
                </c:pt>
                <c:pt idx="200">
                  <c:v>220687064.80000001</c:v>
                </c:pt>
                <c:pt idx="201">
                  <c:v>220687064.80000001</c:v>
                </c:pt>
                <c:pt idx="202">
                  <c:v>288801128.60000002</c:v>
                </c:pt>
                <c:pt idx="203">
                  <c:v>83333.149999999994</c:v>
                </c:pt>
                <c:pt idx="204">
                  <c:v>83333.149999999994</c:v>
                </c:pt>
                <c:pt idx="205">
                  <c:v>83333.149999999994</c:v>
                </c:pt>
                <c:pt idx="206">
                  <c:v>83333.149999999994</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yVal>
          <c:smooth val="0"/>
          <c:extLst>
            <c:ext xmlns:c16="http://schemas.microsoft.com/office/drawing/2014/chart" uri="{C3380CC4-5D6E-409C-BE32-E72D297353CC}">
              <c16:uniqueId val="{00000002-8EB4-414F-98EF-3790C2556172}"/>
            </c:ext>
          </c:extLst>
        </c:ser>
        <c:ser>
          <c:idx val="2"/>
          <c:order val="2"/>
          <c:tx>
            <c:strRef>
              <c:f>'Heatmap Final (absMTLE)'!$A$29</c:f>
              <c:strCache>
                <c:ptCount val="1"/>
                <c:pt idx="0">
                  <c:v>as2_row_means_L</c:v>
                </c:pt>
              </c:strCache>
            </c:strRef>
          </c:tx>
          <c:spPr>
            <a:ln w="25400" cap="rnd">
              <a:solidFill>
                <a:srgbClr val="264477"/>
              </a:solidFill>
              <a:round/>
            </a:ln>
            <a:effectLst/>
          </c:spPr>
          <c:marker>
            <c:symbol val="none"/>
          </c:marker>
          <c:xVal>
            <c:numRef>
              <c:f>'Heatmap Final (absMTLE)'!$B$22:$HM$22</c:f>
              <c:numCache>
                <c:formatCode>General</c:formatCode>
                <c:ptCount val="2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xVal>
          <c:yVal>
            <c:numRef>
              <c:f>'Heatmap Final (absMTLE)'!$B$29:$HM$29</c:f>
              <c:numCache>
                <c:formatCode>General</c:formatCode>
                <c:ptCount val="220"/>
                <c:pt idx="0">
                  <c:v>1E-4</c:v>
                </c:pt>
                <c:pt idx="1">
                  <c:v>1E-4</c:v>
                </c:pt>
                <c:pt idx="2">
                  <c:v>1E-4</c:v>
                </c:pt>
                <c:pt idx="3">
                  <c:v>1E-4</c:v>
                </c:pt>
                <c:pt idx="4">
                  <c:v>1E-4</c:v>
                </c:pt>
                <c:pt idx="5">
                  <c:v>1E-4</c:v>
                </c:pt>
                <c:pt idx="6">
                  <c:v>1E-4</c:v>
                </c:pt>
                <c:pt idx="7">
                  <c:v>1E-4</c:v>
                </c:pt>
                <c:pt idx="8">
                  <c:v>1E-4</c:v>
                </c:pt>
                <c:pt idx="9">
                  <c:v>1E-4</c:v>
                </c:pt>
                <c:pt idx="10">
                  <c:v>1E-4</c:v>
                </c:pt>
                <c:pt idx="11">
                  <c:v>1E-4</c:v>
                </c:pt>
                <c:pt idx="12">
                  <c:v>51458121.399999999</c:v>
                </c:pt>
                <c:pt idx="13">
                  <c:v>21121254.800000001</c:v>
                </c:pt>
                <c:pt idx="14">
                  <c:v>21121254.800000001</c:v>
                </c:pt>
                <c:pt idx="15">
                  <c:v>21121254.800000001</c:v>
                </c:pt>
                <c:pt idx="16">
                  <c:v>21121254.800000001</c:v>
                </c:pt>
                <c:pt idx="17">
                  <c:v>21121254.800000001</c:v>
                </c:pt>
                <c:pt idx="18">
                  <c:v>21121254.800000001</c:v>
                </c:pt>
                <c:pt idx="19">
                  <c:v>21121254.800000001</c:v>
                </c:pt>
                <c:pt idx="20">
                  <c:v>21121254.800000001</c:v>
                </c:pt>
                <c:pt idx="21">
                  <c:v>129793.9</c:v>
                </c:pt>
                <c:pt idx="22">
                  <c:v>1E-4</c:v>
                </c:pt>
                <c:pt idx="23">
                  <c:v>1E-4</c:v>
                </c:pt>
                <c:pt idx="24">
                  <c:v>1E-4</c:v>
                </c:pt>
                <c:pt idx="25">
                  <c:v>472163.7</c:v>
                </c:pt>
                <c:pt idx="26">
                  <c:v>16958495.5</c:v>
                </c:pt>
                <c:pt idx="27">
                  <c:v>29632157.699999999</c:v>
                </c:pt>
                <c:pt idx="28">
                  <c:v>29632157.699999999</c:v>
                </c:pt>
                <c:pt idx="29">
                  <c:v>29632157.699999999</c:v>
                </c:pt>
                <c:pt idx="30">
                  <c:v>29632157.699999999</c:v>
                </c:pt>
                <c:pt idx="31">
                  <c:v>29632157.699999999</c:v>
                </c:pt>
                <c:pt idx="32">
                  <c:v>29632157.699999999</c:v>
                </c:pt>
                <c:pt idx="33">
                  <c:v>49072153.600000001</c:v>
                </c:pt>
                <c:pt idx="34">
                  <c:v>49072153.600000001</c:v>
                </c:pt>
                <c:pt idx="35">
                  <c:v>1E-4</c:v>
                </c:pt>
                <c:pt idx="36">
                  <c:v>1E-4</c:v>
                </c:pt>
                <c:pt idx="37">
                  <c:v>1E-4</c:v>
                </c:pt>
                <c:pt idx="38">
                  <c:v>1E-4</c:v>
                </c:pt>
                <c:pt idx="39">
                  <c:v>1E-4</c:v>
                </c:pt>
                <c:pt idx="40">
                  <c:v>1E-4</c:v>
                </c:pt>
                <c:pt idx="41">
                  <c:v>1E-4</c:v>
                </c:pt>
                <c:pt idx="42">
                  <c:v>1E-4</c:v>
                </c:pt>
                <c:pt idx="43">
                  <c:v>1E-4</c:v>
                </c:pt>
                <c:pt idx="44">
                  <c:v>1E-4</c:v>
                </c:pt>
                <c:pt idx="45">
                  <c:v>1E-4</c:v>
                </c:pt>
                <c:pt idx="46">
                  <c:v>1E-4</c:v>
                </c:pt>
                <c:pt idx="47">
                  <c:v>1E-4</c:v>
                </c:pt>
                <c:pt idx="48">
                  <c:v>1E-4</c:v>
                </c:pt>
                <c:pt idx="49">
                  <c:v>1E-4</c:v>
                </c:pt>
                <c:pt idx="50">
                  <c:v>1E-4</c:v>
                </c:pt>
                <c:pt idx="51">
                  <c:v>1E-4</c:v>
                </c:pt>
                <c:pt idx="52">
                  <c:v>1E-4</c:v>
                </c:pt>
                <c:pt idx="53">
                  <c:v>1E-4</c:v>
                </c:pt>
                <c:pt idx="54">
                  <c:v>1E-4</c:v>
                </c:pt>
                <c:pt idx="55">
                  <c:v>1E-4</c:v>
                </c:pt>
                <c:pt idx="56">
                  <c:v>1E-4</c:v>
                </c:pt>
                <c:pt idx="57">
                  <c:v>1E-4</c:v>
                </c:pt>
                <c:pt idx="58">
                  <c:v>1E-4</c:v>
                </c:pt>
                <c:pt idx="59">
                  <c:v>1E-4</c:v>
                </c:pt>
                <c:pt idx="60">
                  <c:v>1E-4</c:v>
                </c:pt>
                <c:pt idx="61">
                  <c:v>1E-4</c:v>
                </c:pt>
                <c:pt idx="62">
                  <c:v>1E-4</c:v>
                </c:pt>
                <c:pt idx="63">
                  <c:v>1E-4</c:v>
                </c:pt>
                <c:pt idx="64">
                  <c:v>1E-4</c:v>
                </c:pt>
                <c:pt idx="65">
                  <c:v>1E-4</c:v>
                </c:pt>
                <c:pt idx="66">
                  <c:v>1E-4</c:v>
                </c:pt>
                <c:pt idx="67">
                  <c:v>3531561.6</c:v>
                </c:pt>
                <c:pt idx="68">
                  <c:v>13180602.4</c:v>
                </c:pt>
                <c:pt idx="69">
                  <c:v>13180602.4</c:v>
                </c:pt>
                <c:pt idx="70">
                  <c:v>29512000</c:v>
                </c:pt>
                <c:pt idx="71">
                  <c:v>29512000</c:v>
                </c:pt>
                <c:pt idx="72">
                  <c:v>29512000</c:v>
                </c:pt>
                <c:pt idx="73">
                  <c:v>29512000</c:v>
                </c:pt>
                <c:pt idx="74">
                  <c:v>33375483.100000001</c:v>
                </c:pt>
                <c:pt idx="75">
                  <c:v>33375483.100000001</c:v>
                </c:pt>
                <c:pt idx="76">
                  <c:v>33375483.100000001</c:v>
                </c:pt>
                <c:pt idx="77">
                  <c:v>33375483.100000001</c:v>
                </c:pt>
                <c:pt idx="78">
                  <c:v>37867369.5</c:v>
                </c:pt>
                <c:pt idx="79">
                  <c:v>1143166.1000000001</c:v>
                </c:pt>
                <c:pt idx="80">
                  <c:v>2904612.2</c:v>
                </c:pt>
                <c:pt idx="81">
                  <c:v>210058.9</c:v>
                </c:pt>
                <c:pt idx="82">
                  <c:v>210058.9</c:v>
                </c:pt>
                <c:pt idx="83">
                  <c:v>210058.9</c:v>
                </c:pt>
                <c:pt idx="84">
                  <c:v>210058.9</c:v>
                </c:pt>
                <c:pt idx="85">
                  <c:v>210058.9</c:v>
                </c:pt>
                <c:pt idx="86">
                  <c:v>210058.9</c:v>
                </c:pt>
                <c:pt idx="87">
                  <c:v>210058.9</c:v>
                </c:pt>
                <c:pt idx="88">
                  <c:v>31368916.600000001</c:v>
                </c:pt>
                <c:pt idx="89">
                  <c:v>111640666.5</c:v>
                </c:pt>
                <c:pt idx="90">
                  <c:v>111640666.5</c:v>
                </c:pt>
                <c:pt idx="91">
                  <c:v>111640666.5</c:v>
                </c:pt>
                <c:pt idx="92">
                  <c:v>111640666.5</c:v>
                </c:pt>
                <c:pt idx="93">
                  <c:v>111640666.5</c:v>
                </c:pt>
                <c:pt idx="94">
                  <c:v>164215867.80000001</c:v>
                </c:pt>
                <c:pt idx="95">
                  <c:v>1E-4</c:v>
                </c:pt>
                <c:pt idx="96">
                  <c:v>1E-4</c:v>
                </c:pt>
                <c:pt idx="97">
                  <c:v>1E-4</c:v>
                </c:pt>
                <c:pt idx="98">
                  <c:v>299381.59999999998</c:v>
                </c:pt>
                <c:pt idx="99">
                  <c:v>1701306.8</c:v>
                </c:pt>
                <c:pt idx="100">
                  <c:v>1852631.3</c:v>
                </c:pt>
                <c:pt idx="101">
                  <c:v>9463054.0999999996</c:v>
                </c:pt>
                <c:pt idx="102">
                  <c:v>9463054.0999999996</c:v>
                </c:pt>
                <c:pt idx="103">
                  <c:v>24458388.5</c:v>
                </c:pt>
                <c:pt idx="104">
                  <c:v>31478832.399999999</c:v>
                </c:pt>
                <c:pt idx="105">
                  <c:v>33082745.399999999</c:v>
                </c:pt>
                <c:pt idx="106">
                  <c:v>40712014.899999999</c:v>
                </c:pt>
                <c:pt idx="107">
                  <c:v>39910848.200000003</c:v>
                </c:pt>
                <c:pt idx="108">
                  <c:v>39910848.200000003</c:v>
                </c:pt>
                <c:pt idx="109">
                  <c:v>39249987.100000001</c:v>
                </c:pt>
                <c:pt idx="110">
                  <c:v>40184440.899999999</c:v>
                </c:pt>
                <c:pt idx="111">
                  <c:v>41138887.399999999</c:v>
                </c:pt>
                <c:pt idx="112">
                  <c:v>43462031.100000001</c:v>
                </c:pt>
                <c:pt idx="113">
                  <c:v>38392237.100000001</c:v>
                </c:pt>
                <c:pt idx="114">
                  <c:v>11137323.9</c:v>
                </c:pt>
                <c:pt idx="115">
                  <c:v>8472150.3000000007</c:v>
                </c:pt>
                <c:pt idx="116">
                  <c:v>12775556.699999999</c:v>
                </c:pt>
                <c:pt idx="117">
                  <c:v>12775556.699999999</c:v>
                </c:pt>
                <c:pt idx="118">
                  <c:v>13483038.5</c:v>
                </c:pt>
                <c:pt idx="119">
                  <c:v>13483038.5</c:v>
                </c:pt>
                <c:pt idx="120">
                  <c:v>13483038.5</c:v>
                </c:pt>
                <c:pt idx="121">
                  <c:v>13483038.5</c:v>
                </c:pt>
                <c:pt idx="122">
                  <c:v>9692539</c:v>
                </c:pt>
                <c:pt idx="123">
                  <c:v>6494942.5999999996</c:v>
                </c:pt>
                <c:pt idx="124">
                  <c:v>8242110.0999999996</c:v>
                </c:pt>
                <c:pt idx="125">
                  <c:v>8153773.4000000004</c:v>
                </c:pt>
                <c:pt idx="126">
                  <c:v>5241662.2</c:v>
                </c:pt>
                <c:pt idx="127">
                  <c:v>5241662.2</c:v>
                </c:pt>
                <c:pt idx="128">
                  <c:v>1E-4</c:v>
                </c:pt>
                <c:pt idx="129">
                  <c:v>1E-4</c:v>
                </c:pt>
                <c:pt idx="130">
                  <c:v>1E-4</c:v>
                </c:pt>
                <c:pt idx="131">
                  <c:v>1E-4</c:v>
                </c:pt>
                <c:pt idx="132">
                  <c:v>1E-4</c:v>
                </c:pt>
                <c:pt idx="133">
                  <c:v>1E-4</c:v>
                </c:pt>
                <c:pt idx="134">
                  <c:v>1E-4</c:v>
                </c:pt>
                <c:pt idx="135">
                  <c:v>1E-4</c:v>
                </c:pt>
                <c:pt idx="136">
                  <c:v>1E-4</c:v>
                </c:pt>
                <c:pt idx="137">
                  <c:v>1E-4</c:v>
                </c:pt>
                <c:pt idx="138">
                  <c:v>1E-4</c:v>
                </c:pt>
                <c:pt idx="139">
                  <c:v>1E-4</c:v>
                </c:pt>
                <c:pt idx="140">
                  <c:v>1E-4</c:v>
                </c:pt>
                <c:pt idx="141">
                  <c:v>1E-4</c:v>
                </c:pt>
                <c:pt idx="142">
                  <c:v>1E-4</c:v>
                </c:pt>
                <c:pt idx="143">
                  <c:v>1E-4</c:v>
                </c:pt>
                <c:pt idx="144">
                  <c:v>1E-4</c:v>
                </c:pt>
                <c:pt idx="145">
                  <c:v>1E-4</c:v>
                </c:pt>
                <c:pt idx="146">
                  <c:v>1E-4</c:v>
                </c:pt>
                <c:pt idx="147">
                  <c:v>1E-4</c:v>
                </c:pt>
                <c:pt idx="148">
                  <c:v>1E-4</c:v>
                </c:pt>
                <c:pt idx="149">
                  <c:v>1E-4</c:v>
                </c:pt>
                <c:pt idx="150">
                  <c:v>1E-4</c:v>
                </c:pt>
                <c:pt idx="151">
                  <c:v>1E-4</c:v>
                </c:pt>
                <c:pt idx="152">
                  <c:v>1E-4</c:v>
                </c:pt>
                <c:pt idx="153">
                  <c:v>1E-4</c:v>
                </c:pt>
                <c:pt idx="154">
                  <c:v>1E-4</c:v>
                </c:pt>
                <c:pt idx="155">
                  <c:v>1E-4</c:v>
                </c:pt>
                <c:pt idx="156">
                  <c:v>2874810.1</c:v>
                </c:pt>
                <c:pt idx="157">
                  <c:v>2874810.1</c:v>
                </c:pt>
                <c:pt idx="158">
                  <c:v>2874810.1</c:v>
                </c:pt>
                <c:pt idx="159">
                  <c:v>2874810.1</c:v>
                </c:pt>
                <c:pt idx="160">
                  <c:v>2874810.1</c:v>
                </c:pt>
                <c:pt idx="161">
                  <c:v>14410017.4</c:v>
                </c:pt>
                <c:pt idx="162">
                  <c:v>10409114.9</c:v>
                </c:pt>
                <c:pt idx="163">
                  <c:v>10409114.9</c:v>
                </c:pt>
                <c:pt idx="164">
                  <c:v>10957720.699999999</c:v>
                </c:pt>
                <c:pt idx="165">
                  <c:v>8420279.8000000007</c:v>
                </c:pt>
                <c:pt idx="166">
                  <c:v>8420279.8000000007</c:v>
                </c:pt>
                <c:pt idx="167">
                  <c:v>8420279.8000000007</c:v>
                </c:pt>
                <c:pt idx="168">
                  <c:v>2578631.5</c:v>
                </c:pt>
                <c:pt idx="169">
                  <c:v>2578631.5</c:v>
                </c:pt>
                <c:pt idx="170">
                  <c:v>2752833.5</c:v>
                </c:pt>
                <c:pt idx="171">
                  <c:v>2929915.8</c:v>
                </c:pt>
                <c:pt idx="172">
                  <c:v>2929915.8</c:v>
                </c:pt>
                <c:pt idx="173">
                  <c:v>2812643.8</c:v>
                </c:pt>
                <c:pt idx="174">
                  <c:v>98882284.099999994</c:v>
                </c:pt>
                <c:pt idx="175">
                  <c:v>238225326.90000001</c:v>
                </c:pt>
                <c:pt idx="176">
                  <c:v>204817542.19999999</c:v>
                </c:pt>
                <c:pt idx="177">
                  <c:v>204817542.19999999</c:v>
                </c:pt>
                <c:pt idx="178">
                  <c:v>238465479.90000001</c:v>
                </c:pt>
                <c:pt idx="179">
                  <c:v>238465479.90000001</c:v>
                </c:pt>
                <c:pt idx="180">
                  <c:v>238465479.90000001</c:v>
                </c:pt>
                <c:pt idx="181">
                  <c:v>422881228.39999998</c:v>
                </c:pt>
                <c:pt idx="182">
                  <c:v>1E-4</c:v>
                </c:pt>
                <c:pt idx="183">
                  <c:v>1E-4</c:v>
                </c:pt>
                <c:pt idx="184">
                  <c:v>1E-4</c:v>
                </c:pt>
                <c:pt idx="185">
                  <c:v>1E-4</c:v>
                </c:pt>
                <c:pt idx="186">
                  <c:v>11642691.800000001</c:v>
                </c:pt>
                <c:pt idx="187">
                  <c:v>6204356.9000000004</c:v>
                </c:pt>
                <c:pt idx="188">
                  <c:v>51821664.899999999</c:v>
                </c:pt>
                <c:pt idx="189">
                  <c:v>74443898.799999997</c:v>
                </c:pt>
                <c:pt idx="190">
                  <c:v>91323943.099999994</c:v>
                </c:pt>
                <c:pt idx="191">
                  <c:v>98192649</c:v>
                </c:pt>
                <c:pt idx="192">
                  <c:v>93053200.700000003</c:v>
                </c:pt>
                <c:pt idx="193">
                  <c:v>562486815</c:v>
                </c:pt>
                <c:pt idx="194">
                  <c:v>562486815</c:v>
                </c:pt>
                <c:pt idx="195">
                  <c:v>541697214.70000005</c:v>
                </c:pt>
                <c:pt idx="196">
                  <c:v>589370591.79999995</c:v>
                </c:pt>
                <c:pt idx="197">
                  <c:v>716338525.89999998</c:v>
                </c:pt>
                <c:pt idx="198">
                  <c:v>1035969483</c:v>
                </c:pt>
                <c:pt idx="199">
                  <c:v>1290229567</c:v>
                </c:pt>
                <c:pt idx="200">
                  <c:v>1147479445</c:v>
                </c:pt>
                <c:pt idx="201">
                  <c:v>1147479445</c:v>
                </c:pt>
                <c:pt idx="202">
                  <c:v>1617078010</c:v>
                </c:pt>
                <c:pt idx="203">
                  <c:v>3787705.5</c:v>
                </c:pt>
                <c:pt idx="204">
                  <c:v>3787705.5</c:v>
                </c:pt>
                <c:pt idx="205">
                  <c:v>3787705.5</c:v>
                </c:pt>
                <c:pt idx="206">
                  <c:v>3787705.5</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yVal>
          <c:smooth val="0"/>
          <c:extLst>
            <c:ext xmlns:c16="http://schemas.microsoft.com/office/drawing/2014/chart" uri="{C3380CC4-5D6E-409C-BE32-E72D297353CC}">
              <c16:uniqueId val="{00000003-8EB4-414F-98EF-3790C2556172}"/>
            </c:ext>
          </c:extLst>
        </c:ser>
        <c:ser>
          <c:idx val="3"/>
          <c:order val="3"/>
          <c:tx>
            <c:strRef>
              <c:f>'Heatmap Final (absMTLE)'!$A$30</c:f>
              <c:strCache>
                <c:ptCount val="1"/>
                <c:pt idx="0">
                  <c:v>as2_row_means_T</c:v>
                </c:pt>
              </c:strCache>
            </c:strRef>
          </c:tx>
          <c:spPr>
            <a:ln w="25400" cap="rnd">
              <a:solidFill>
                <a:srgbClr val="997300"/>
              </a:solidFill>
              <a:round/>
            </a:ln>
            <a:effectLst/>
          </c:spPr>
          <c:marker>
            <c:symbol val="none"/>
          </c:marker>
          <c:xVal>
            <c:numRef>
              <c:f>'Heatmap Final (absMTLE)'!$B$22:$HM$22</c:f>
              <c:numCache>
                <c:formatCode>General</c:formatCode>
                <c:ptCount val="2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xVal>
          <c:yVal>
            <c:numRef>
              <c:f>'Heatmap Final (absMTLE)'!$B$30:$HM$30</c:f>
              <c:numCache>
                <c:formatCode>General</c:formatCode>
                <c:ptCount val="220"/>
                <c:pt idx="0">
                  <c:v>1E-4</c:v>
                </c:pt>
                <c:pt idx="1">
                  <c:v>1E-4</c:v>
                </c:pt>
                <c:pt idx="2">
                  <c:v>1E-4</c:v>
                </c:pt>
                <c:pt idx="3">
                  <c:v>1E-4</c:v>
                </c:pt>
                <c:pt idx="4">
                  <c:v>1E-4</c:v>
                </c:pt>
                <c:pt idx="5">
                  <c:v>1E-4</c:v>
                </c:pt>
                <c:pt idx="6">
                  <c:v>1E-4</c:v>
                </c:pt>
                <c:pt idx="7">
                  <c:v>1E-4</c:v>
                </c:pt>
                <c:pt idx="8">
                  <c:v>1E-4</c:v>
                </c:pt>
                <c:pt idx="9">
                  <c:v>1E-4</c:v>
                </c:pt>
                <c:pt idx="10">
                  <c:v>1E-4</c:v>
                </c:pt>
                <c:pt idx="11">
                  <c:v>1E-4</c:v>
                </c:pt>
                <c:pt idx="12">
                  <c:v>678000000</c:v>
                </c:pt>
                <c:pt idx="13">
                  <c:v>473000000</c:v>
                </c:pt>
                <c:pt idx="14">
                  <c:v>473000000</c:v>
                </c:pt>
                <c:pt idx="15">
                  <c:v>473000000</c:v>
                </c:pt>
                <c:pt idx="16">
                  <c:v>473000000</c:v>
                </c:pt>
                <c:pt idx="17">
                  <c:v>473000000</c:v>
                </c:pt>
                <c:pt idx="18">
                  <c:v>473000000</c:v>
                </c:pt>
                <c:pt idx="19">
                  <c:v>473000000</c:v>
                </c:pt>
                <c:pt idx="20">
                  <c:v>473000000</c:v>
                </c:pt>
                <c:pt idx="21">
                  <c:v>49000000</c:v>
                </c:pt>
                <c:pt idx="22">
                  <c:v>1E-4</c:v>
                </c:pt>
                <c:pt idx="23">
                  <c:v>1E-4</c:v>
                </c:pt>
                <c:pt idx="24">
                  <c:v>1E-4</c:v>
                </c:pt>
                <c:pt idx="25">
                  <c:v>10200000</c:v>
                </c:pt>
                <c:pt idx="26">
                  <c:v>17400000</c:v>
                </c:pt>
                <c:pt idx="27">
                  <c:v>14900000</c:v>
                </c:pt>
                <c:pt idx="28">
                  <c:v>14900000</c:v>
                </c:pt>
                <c:pt idx="29">
                  <c:v>14900000</c:v>
                </c:pt>
                <c:pt idx="30">
                  <c:v>14900000</c:v>
                </c:pt>
                <c:pt idx="31">
                  <c:v>14900000</c:v>
                </c:pt>
                <c:pt idx="32">
                  <c:v>14900000</c:v>
                </c:pt>
                <c:pt idx="33">
                  <c:v>18100000</c:v>
                </c:pt>
                <c:pt idx="34">
                  <c:v>18100000</c:v>
                </c:pt>
                <c:pt idx="35">
                  <c:v>1E-4</c:v>
                </c:pt>
                <c:pt idx="36">
                  <c:v>1E-4</c:v>
                </c:pt>
                <c:pt idx="37">
                  <c:v>1E-4</c:v>
                </c:pt>
                <c:pt idx="38">
                  <c:v>1E-4</c:v>
                </c:pt>
                <c:pt idx="39">
                  <c:v>1E-4</c:v>
                </c:pt>
                <c:pt idx="40">
                  <c:v>1E-4</c:v>
                </c:pt>
                <c:pt idx="41">
                  <c:v>1E-4</c:v>
                </c:pt>
                <c:pt idx="42">
                  <c:v>1E-4</c:v>
                </c:pt>
                <c:pt idx="43">
                  <c:v>1E-4</c:v>
                </c:pt>
                <c:pt idx="44">
                  <c:v>1E-4</c:v>
                </c:pt>
                <c:pt idx="45">
                  <c:v>1E-4</c:v>
                </c:pt>
                <c:pt idx="46">
                  <c:v>1E-4</c:v>
                </c:pt>
                <c:pt idx="47">
                  <c:v>1E-4</c:v>
                </c:pt>
                <c:pt idx="48">
                  <c:v>1E-4</c:v>
                </c:pt>
                <c:pt idx="49">
                  <c:v>1E-4</c:v>
                </c:pt>
                <c:pt idx="50">
                  <c:v>1E-4</c:v>
                </c:pt>
                <c:pt idx="51">
                  <c:v>1E-4</c:v>
                </c:pt>
                <c:pt idx="52">
                  <c:v>1E-4</c:v>
                </c:pt>
                <c:pt idx="53">
                  <c:v>1E-4</c:v>
                </c:pt>
                <c:pt idx="54">
                  <c:v>1E-4</c:v>
                </c:pt>
                <c:pt idx="55">
                  <c:v>1E-4</c:v>
                </c:pt>
                <c:pt idx="56">
                  <c:v>1E-4</c:v>
                </c:pt>
                <c:pt idx="57">
                  <c:v>1E-4</c:v>
                </c:pt>
                <c:pt idx="58">
                  <c:v>1E-4</c:v>
                </c:pt>
                <c:pt idx="59">
                  <c:v>1E-4</c:v>
                </c:pt>
                <c:pt idx="60">
                  <c:v>1E-4</c:v>
                </c:pt>
                <c:pt idx="61">
                  <c:v>1E-4</c:v>
                </c:pt>
                <c:pt idx="62">
                  <c:v>1E-4</c:v>
                </c:pt>
                <c:pt idx="63">
                  <c:v>1E-4</c:v>
                </c:pt>
                <c:pt idx="64">
                  <c:v>1E-4</c:v>
                </c:pt>
                <c:pt idx="65">
                  <c:v>1E-4</c:v>
                </c:pt>
                <c:pt idx="66">
                  <c:v>1E-4</c:v>
                </c:pt>
                <c:pt idx="67">
                  <c:v>508000</c:v>
                </c:pt>
                <c:pt idx="68">
                  <c:v>1670000</c:v>
                </c:pt>
                <c:pt idx="69">
                  <c:v>1670000</c:v>
                </c:pt>
                <c:pt idx="70">
                  <c:v>7510000</c:v>
                </c:pt>
                <c:pt idx="71">
                  <c:v>7510000</c:v>
                </c:pt>
                <c:pt idx="72">
                  <c:v>7510000</c:v>
                </c:pt>
                <c:pt idx="73">
                  <c:v>7510000</c:v>
                </c:pt>
                <c:pt idx="74">
                  <c:v>8570000</c:v>
                </c:pt>
                <c:pt idx="75">
                  <c:v>8570000</c:v>
                </c:pt>
                <c:pt idx="76">
                  <c:v>8570000</c:v>
                </c:pt>
                <c:pt idx="77">
                  <c:v>8570000</c:v>
                </c:pt>
                <c:pt idx="78">
                  <c:v>9820000</c:v>
                </c:pt>
                <c:pt idx="79">
                  <c:v>439000</c:v>
                </c:pt>
                <c:pt idx="80">
                  <c:v>421000</c:v>
                </c:pt>
                <c:pt idx="81">
                  <c:v>1010000</c:v>
                </c:pt>
                <c:pt idx="82">
                  <c:v>1010000</c:v>
                </c:pt>
                <c:pt idx="83">
                  <c:v>1010000</c:v>
                </c:pt>
                <c:pt idx="84">
                  <c:v>1010000</c:v>
                </c:pt>
                <c:pt idx="85">
                  <c:v>1010000</c:v>
                </c:pt>
                <c:pt idx="86">
                  <c:v>1010000</c:v>
                </c:pt>
                <c:pt idx="87">
                  <c:v>1010000</c:v>
                </c:pt>
                <c:pt idx="88">
                  <c:v>251000000</c:v>
                </c:pt>
                <c:pt idx="89">
                  <c:v>220000000</c:v>
                </c:pt>
                <c:pt idx="90">
                  <c:v>220000000</c:v>
                </c:pt>
                <c:pt idx="91">
                  <c:v>220000000</c:v>
                </c:pt>
                <c:pt idx="92">
                  <c:v>220000000</c:v>
                </c:pt>
                <c:pt idx="93">
                  <c:v>220000000</c:v>
                </c:pt>
                <c:pt idx="94">
                  <c:v>282000000</c:v>
                </c:pt>
                <c:pt idx="95">
                  <c:v>1E-4</c:v>
                </c:pt>
                <c:pt idx="96">
                  <c:v>1E-4</c:v>
                </c:pt>
                <c:pt idx="97">
                  <c:v>1E-4</c:v>
                </c:pt>
                <c:pt idx="98">
                  <c:v>363000</c:v>
                </c:pt>
                <c:pt idx="99">
                  <c:v>255000</c:v>
                </c:pt>
                <c:pt idx="100">
                  <c:v>428000</c:v>
                </c:pt>
                <c:pt idx="101">
                  <c:v>991000</c:v>
                </c:pt>
                <c:pt idx="102">
                  <c:v>991000</c:v>
                </c:pt>
                <c:pt idx="103">
                  <c:v>2930000</c:v>
                </c:pt>
                <c:pt idx="104">
                  <c:v>2930000</c:v>
                </c:pt>
                <c:pt idx="105">
                  <c:v>3580000</c:v>
                </c:pt>
                <c:pt idx="106">
                  <c:v>3790000</c:v>
                </c:pt>
                <c:pt idx="107">
                  <c:v>3700000</c:v>
                </c:pt>
                <c:pt idx="108">
                  <c:v>3700000</c:v>
                </c:pt>
                <c:pt idx="109">
                  <c:v>3500000</c:v>
                </c:pt>
                <c:pt idx="110">
                  <c:v>3580000</c:v>
                </c:pt>
                <c:pt idx="111">
                  <c:v>3780000</c:v>
                </c:pt>
                <c:pt idx="112">
                  <c:v>4010000</c:v>
                </c:pt>
                <c:pt idx="113">
                  <c:v>3270000</c:v>
                </c:pt>
                <c:pt idx="114">
                  <c:v>6940000</c:v>
                </c:pt>
                <c:pt idx="115">
                  <c:v>11100000</c:v>
                </c:pt>
                <c:pt idx="116">
                  <c:v>13100000</c:v>
                </c:pt>
                <c:pt idx="117">
                  <c:v>13100000</c:v>
                </c:pt>
                <c:pt idx="118">
                  <c:v>13800000</c:v>
                </c:pt>
                <c:pt idx="119">
                  <c:v>13800000</c:v>
                </c:pt>
                <c:pt idx="120">
                  <c:v>13800000</c:v>
                </c:pt>
                <c:pt idx="121">
                  <c:v>13800000</c:v>
                </c:pt>
                <c:pt idx="122">
                  <c:v>5300000</c:v>
                </c:pt>
                <c:pt idx="123">
                  <c:v>1830000</c:v>
                </c:pt>
                <c:pt idx="124">
                  <c:v>2040000</c:v>
                </c:pt>
                <c:pt idx="125">
                  <c:v>1240000</c:v>
                </c:pt>
                <c:pt idx="126">
                  <c:v>1730000</c:v>
                </c:pt>
                <c:pt idx="127">
                  <c:v>1730000</c:v>
                </c:pt>
                <c:pt idx="128">
                  <c:v>1E-4</c:v>
                </c:pt>
                <c:pt idx="129">
                  <c:v>1E-4</c:v>
                </c:pt>
                <c:pt idx="130">
                  <c:v>1E-4</c:v>
                </c:pt>
                <c:pt idx="131">
                  <c:v>1E-4</c:v>
                </c:pt>
                <c:pt idx="132">
                  <c:v>1E-4</c:v>
                </c:pt>
                <c:pt idx="133">
                  <c:v>1E-4</c:v>
                </c:pt>
                <c:pt idx="134">
                  <c:v>1E-4</c:v>
                </c:pt>
                <c:pt idx="135">
                  <c:v>1E-4</c:v>
                </c:pt>
                <c:pt idx="136">
                  <c:v>1E-4</c:v>
                </c:pt>
                <c:pt idx="137">
                  <c:v>1E-4</c:v>
                </c:pt>
                <c:pt idx="138">
                  <c:v>1E-4</c:v>
                </c:pt>
                <c:pt idx="139">
                  <c:v>1E-4</c:v>
                </c:pt>
                <c:pt idx="140">
                  <c:v>1E-4</c:v>
                </c:pt>
                <c:pt idx="141">
                  <c:v>1E-4</c:v>
                </c:pt>
                <c:pt idx="142">
                  <c:v>1E-4</c:v>
                </c:pt>
                <c:pt idx="143">
                  <c:v>1E-4</c:v>
                </c:pt>
                <c:pt idx="144">
                  <c:v>1E-4</c:v>
                </c:pt>
                <c:pt idx="145">
                  <c:v>1E-4</c:v>
                </c:pt>
                <c:pt idx="146">
                  <c:v>1E-4</c:v>
                </c:pt>
                <c:pt idx="147">
                  <c:v>1E-4</c:v>
                </c:pt>
                <c:pt idx="148">
                  <c:v>1E-4</c:v>
                </c:pt>
                <c:pt idx="149">
                  <c:v>1E-4</c:v>
                </c:pt>
                <c:pt idx="150">
                  <c:v>1E-4</c:v>
                </c:pt>
                <c:pt idx="151">
                  <c:v>1E-4</c:v>
                </c:pt>
                <c:pt idx="152">
                  <c:v>1E-4</c:v>
                </c:pt>
                <c:pt idx="153">
                  <c:v>1E-4</c:v>
                </c:pt>
                <c:pt idx="154">
                  <c:v>1E-4</c:v>
                </c:pt>
                <c:pt idx="155">
                  <c:v>1E-4</c:v>
                </c:pt>
                <c:pt idx="156">
                  <c:v>5170000</c:v>
                </c:pt>
                <c:pt idx="157">
                  <c:v>5170000</c:v>
                </c:pt>
                <c:pt idx="158">
                  <c:v>5170000</c:v>
                </c:pt>
                <c:pt idx="159">
                  <c:v>5170000</c:v>
                </c:pt>
                <c:pt idx="160">
                  <c:v>5170000</c:v>
                </c:pt>
                <c:pt idx="161">
                  <c:v>2620000</c:v>
                </c:pt>
                <c:pt idx="162">
                  <c:v>4860000</c:v>
                </c:pt>
                <c:pt idx="163">
                  <c:v>4860000</c:v>
                </c:pt>
                <c:pt idx="164">
                  <c:v>3340000</c:v>
                </c:pt>
                <c:pt idx="165">
                  <c:v>2740000</c:v>
                </c:pt>
                <c:pt idx="166">
                  <c:v>2740000</c:v>
                </c:pt>
                <c:pt idx="167">
                  <c:v>2740000</c:v>
                </c:pt>
                <c:pt idx="168">
                  <c:v>3630000</c:v>
                </c:pt>
                <c:pt idx="169">
                  <c:v>3630000</c:v>
                </c:pt>
                <c:pt idx="170">
                  <c:v>931000</c:v>
                </c:pt>
                <c:pt idx="171">
                  <c:v>1250000</c:v>
                </c:pt>
                <c:pt idx="172">
                  <c:v>1250000</c:v>
                </c:pt>
                <c:pt idx="173">
                  <c:v>1010000</c:v>
                </c:pt>
                <c:pt idx="174">
                  <c:v>486000000</c:v>
                </c:pt>
                <c:pt idx="175">
                  <c:v>852000000</c:v>
                </c:pt>
                <c:pt idx="176">
                  <c:v>736000000</c:v>
                </c:pt>
                <c:pt idx="177">
                  <c:v>736000000</c:v>
                </c:pt>
                <c:pt idx="178">
                  <c:v>858000000</c:v>
                </c:pt>
                <c:pt idx="179">
                  <c:v>858000000</c:v>
                </c:pt>
                <c:pt idx="180">
                  <c:v>858000000</c:v>
                </c:pt>
                <c:pt idx="181">
                  <c:v>1550000000</c:v>
                </c:pt>
                <c:pt idx="182">
                  <c:v>1E-4</c:v>
                </c:pt>
                <c:pt idx="183">
                  <c:v>1E-4</c:v>
                </c:pt>
                <c:pt idx="184">
                  <c:v>1E-4</c:v>
                </c:pt>
                <c:pt idx="185">
                  <c:v>1E-4</c:v>
                </c:pt>
                <c:pt idx="186">
                  <c:v>13600000</c:v>
                </c:pt>
                <c:pt idx="187">
                  <c:v>7350000</c:v>
                </c:pt>
                <c:pt idx="188">
                  <c:v>92200000</c:v>
                </c:pt>
                <c:pt idx="189">
                  <c:v>92200000</c:v>
                </c:pt>
                <c:pt idx="190">
                  <c:v>70000000</c:v>
                </c:pt>
                <c:pt idx="191">
                  <c:v>86600000</c:v>
                </c:pt>
                <c:pt idx="192">
                  <c:v>82200000</c:v>
                </c:pt>
                <c:pt idx="193">
                  <c:v>318000000</c:v>
                </c:pt>
                <c:pt idx="194">
                  <c:v>318000000</c:v>
                </c:pt>
                <c:pt idx="195">
                  <c:v>307000000</c:v>
                </c:pt>
                <c:pt idx="196">
                  <c:v>337000000</c:v>
                </c:pt>
                <c:pt idx="197">
                  <c:v>371000000</c:v>
                </c:pt>
                <c:pt idx="198">
                  <c:v>528000000</c:v>
                </c:pt>
                <c:pt idx="199">
                  <c:v>649000000</c:v>
                </c:pt>
                <c:pt idx="200">
                  <c:v>577000000</c:v>
                </c:pt>
                <c:pt idx="201">
                  <c:v>577000000</c:v>
                </c:pt>
                <c:pt idx="202">
                  <c:v>858000000</c:v>
                </c:pt>
                <c:pt idx="203">
                  <c:v>74800</c:v>
                </c:pt>
                <c:pt idx="204">
                  <c:v>74800</c:v>
                </c:pt>
                <c:pt idx="205">
                  <c:v>74800</c:v>
                </c:pt>
                <c:pt idx="206">
                  <c:v>74800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yVal>
          <c:smooth val="0"/>
          <c:extLst>
            <c:ext xmlns:c16="http://schemas.microsoft.com/office/drawing/2014/chart" uri="{C3380CC4-5D6E-409C-BE32-E72D297353CC}">
              <c16:uniqueId val="{00000004-8EB4-414F-98EF-3790C2556172}"/>
            </c:ext>
          </c:extLst>
        </c:ser>
        <c:dLbls>
          <c:showLegendKey val="0"/>
          <c:showVal val="0"/>
          <c:showCatName val="0"/>
          <c:showSerName val="0"/>
          <c:showPercent val="0"/>
          <c:showBubbleSize val="0"/>
        </c:dLbls>
        <c:axId val="1668850063"/>
        <c:axId val="1668852559"/>
      </c:scatterChart>
      <c:valAx>
        <c:axId val="1668850063"/>
        <c:scaling>
          <c:orientation val="minMax"/>
          <c:max val="208"/>
          <c:min val="0"/>
        </c:scaling>
        <c:delete val="0"/>
        <c:axPos val="b"/>
        <c:majorGridlines>
          <c:spPr>
            <a:ln w="9525" cap="flat" cmpd="sng" algn="ctr">
              <a:solidFill>
                <a:schemeClr val="bg1">
                  <a:lumMod val="75000"/>
                </a:schemeClr>
              </a:solidFill>
              <a:round/>
            </a:ln>
            <a:effectLst/>
          </c:spPr>
        </c:majorGridlines>
        <c:numFmt formatCode="General" sourceLinked="1"/>
        <c:majorTickMark val="out"/>
        <c:minorTickMark val="none"/>
        <c:tickLblPos val="low"/>
        <c:spPr>
          <a:noFill/>
          <a:ln w="9525" cap="rnd" cmpd="sng" algn="ctr">
            <a:solidFill>
              <a:schemeClr val="tx1">
                <a:lumMod val="25000"/>
                <a:lumOff val="75000"/>
              </a:schemeClr>
            </a:solidFill>
            <a:round/>
            <a:headEnd type="none"/>
          </a:ln>
          <a:effectLst/>
        </c:spPr>
        <c:txPr>
          <a:bodyPr rot="0" spcFirstLastPara="1" vertOverflow="ellipsis"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2559"/>
        <c:crosses val="autoZero"/>
        <c:crossBetween val="midCat"/>
        <c:majorUnit val="20"/>
        <c:minorUnit val="1"/>
      </c:valAx>
      <c:valAx>
        <c:axId val="1668852559"/>
        <c:scaling>
          <c:orientation val="minMax"/>
          <c:max val="3000000000"/>
          <c:min val="10000"/>
        </c:scaling>
        <c:delete val="0"/>
        <c:axPos val="l"/>
        <c:majorGridlines>
          <c:spPr>
            <a:ln w="9525" cap="flat" cmpd="sng" algn="ctr">
              <a:noFill/>
              <a:round/>
            </a:ln>
            <a:effectLst/>
          </c:spPr>
        </c:majorGridlines>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0063"/>
        <c:crosses val="autoZero"/>
        <c:crossBetween val="midCat"/>
      </c:valAx>
      <c:spPr>
        <a:noFill/>
        <a:ln>
          <a:solidFill>
            <a:schemeClr val="bg1">
              <a:lumMod val="75000"/>
            </a:schemeClr>
          </a:solidFill>
        </a:ln>
        <a:effectLst/>
      </c:spPr>
    </c:plotArea>
    <c:plotVisOnly val="1"/>
    <c:dispBlanksAs val="gap"/>
    <c:showDLblsOverMax val="0"/>
    <c:extLst/>
  </c:chart>
  <c:spPr>
    <a:solidFill>
      <a:srgbClr val="FFFFFF">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 Bitterness Intensitve Vs ROM_Order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0206430446194226"/>
                  <c:y val="-0.4306962671332750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'Synthetic Peptides'!$T$2:$T$33</c:f>
              <c:numCache>
                <c:formatCode>General</c:formatCode>
                <c:ptCount val="32"/>
                <c:pt idx="0">
                  <c:v>2</c:v>
                </c:pt>
                <c:pt idx="1">
                  <c:v>5</c:v>
                </c:pt>
                <c:pt idx="2">
                  <c:v>6</c:v>
                </c:pt>
                <c:pt idx="3">
                  <c:v>9</c:v>
                </c:pt>
                <c:pt idx="4">
                  <c:v>10</c:v>
                </c:pt>
                <c:pt idx="5">
                  <c:v>753</c:v>
                </c:pt>
                <c:pt idx="6">
                  <c:v>725</c:v>
                </c:pt>
                <c:pt idx="7">
                  <c:v>862</c:v>
                </c:pt>
                <c:pt idx="8">
                  <c:v>803</c:v>
                </c:pt>
                <c:pt idx="9">
                  <c:v>666</c:v>
                </c:pt>
                <c:pt idx="10">
                  <c:v>596</c:v>
                </c:pt>
                <c:pt idx="11">
                  <c:v>830</c:v>
                </c:pt>
                <c:pt idx="12">
                  <c:v>849</c:v>
                </c:pt>
                <c:pt idx="13">
                  <c:v>853</c:v>
                </c:pt>
                <c:pt idx="14">
                  <c:v>445</c:v>
                </c:pt>
                <c:pt idx="15">
                  <c:v>861</c:v>
                </c:pt>
                <c:pt idx="16">
                  <c:v>122</c:v>
                </c:pt>
                <c:pt idx="17">
                  <c:v>708</c:v>
                </c:pt>
                <c:pt idx="18">
                  <c:v>424</c:v>
                </c:pt>
                <c:pt idx="19">
                  <c:v>8</c:v>
                </c:pt>
                <c:pt idx="20">
                  <c:v>714</c:v>
                </c:pt>
                <c:pt idx="21">
                  <c:v>3</c:v>
                </c:pt>
                <c:pt idx="22">
                  <c:v>818</c:v>
                </c:pt>
                <c:pt idx="23">
                  <c:v>692</c:v>
                </c:pt>
                <c:pt idx="24">
                  <c:v>785</c:v>
                </c:pt>
                <c:pt idx="25">
                  <c:v>850</c:v>
                </c:pt>
                <c:pt idx="26">
                  <c:v>11</c:v>
                </c:pt>
                <c:pt idx="27">
                  <c:v>7</c:v>
                </c:pt>
                <c:pt idx="28">
                  <c:v>1</c:v>
                </c:pt>
                <c:pt idx="29">
                  <c:v>847</c:v>
                </c:pt>
                <c:pt idx="30">
                  <c:v>4</c:v>
                </c:pt>
                <c:pt idx="31">
                  <c:v>12</c:v>
                </c:pt>
              </c:numCache>
            </c:numRef>
          </c:xVal>
          <c:yVal>
            <c:numRef>
              <c:f>'Synthetic Peptides'!$S$2:$S$33</c:f>
              <c:numCache>
                <c:formatCode>0.0</c:formatCode>
                <c:ptCount val="32"/>
                <c:pt idx="0">
                  <c:v>0</c:v>
                </c:pt>
                <c:pt idx="1">
                  <c:v>0</c:v>
                </c:pt>
                <c:pt idx="2">
                  <c:v>0</c:v>
                </c:pt>
                <c:pt idx="3">
                  <c:v>0</c:v>
                </c:pt>
                <c:pt idx="4">
                  <c:v>0</c:v>
                </c:pt>
                <c:pt idx="5">
                  <c:v>0.25</c:v>
                </c:pt>
                <c:pt idx="6">
                  <c:v>0.33333333333333331</c:v>
                </c:pt>
                <c:pt idx="7">
                  <c:v>0.33333333333333331</c:v>
                </c:pt>
                <c:pt idx="8">
                  <c:v>0.5</c:v>
                </c:pt>
                <c:pt idx="9">
                  <c:v>0.5</c:v>
                </c:pt>
                <c:pt idx="10">
                  <c:v>0.58333333333333337</c:v>
                </c:pt>
                <c:pt idx="11">
                  <c:v>0.66666666666666663</c:v>
                </c:pt>
                <c:pt idx="12">
                  <c:v>0.70000000000000007</c:v>
                </c:pt>
                <c:pt idx="13">
                  <c:v>0.79999999999999993</c:v>
                </c:pt>
                <c:pt idx="14">
                  <c:v>1.0166666666666668</c:v>
                </c:pt>
                <c:pt idx="15">
                  <c:v>1.0333333333333334</c:v>
                </c:pt>
                <c:pt idx="16">
                  <c:v>1.1333333333333333</c:v>
                </c:pt>
                <c:pt idx="17">
                  <c:v>1.5833333333333333</c:v>
                </c:pt>
                <c:pt idx="18">
                  <c:v>1.6333333333333335</c:v>
                </c:pt>
                <c:pt idx="19">
                  <c:v>1.8500000000000003</c:v>
                </c:pt>
                <c:pt idx="20">
                  <c:v>2.1333333333333333</c:v>
                </c:pt>
                <c:pt idx="21">
                  <c:v>2.3000000000000003</c:v>
                </c:pt>
                <c:pt idx="22">
                  <c:v>2.8000000000000003</c:v>
                </c:pt>
                <c:pt idx="23">
                  <c:v>3.3333333333333335</c:v>
                </c:pt>
                <c:pt idx="24">
                  <c:v>4.1333333333333337</c:v>
                </c:pt>
                <c:pt idx="25">
                  <c:v>4.2</c:v>
                </c:pt>
                <c:pt idx="26">
                  <c:v>7.333333333333333</c:v>
                </c:pt>
                <c:pt idx="27">
                  <c:v>9.7166666666666668</c:v>
                </c:pt>
                <c:pt idx="28">
                  <c:v>10.216666666666667</c:v>
                </c:pt>
                <c:pt idx="29">
                  <c:v>11.766666666666666</c:v>
                </c:pt>
                <c:pt idx="30">
                  <c:v>12.633333333333333</c:v>
                </c:pt>
                <c:pt idx="31">
                  <c:v>13.549999999999999</c:v>
                </c:pt>
              </c:numCache>
            </c:numRef>
          </c:yVal>
          <c:smooth val="0"/>
          <c:extLst>
            <c:ext xmlns:c16="http://schemas.microsoft.com/office/drawing/2014/chart" uri="{C3380CC4-5D6E-409C-BE32-E72D297353CC}">
              <c16:uniqueId val="{00000000-C5F7-407F-8601-4B032A7B0E54}"/>
            </c:ext>
          </c:extLst>
        </c:ser>
        <c:dLbls>
          <c:showLegendKey val="0"/>
          <c:showVal val="0"/>
          <c:showCatName val="0"/>
          <c:showSerName val="0"/>
          <c:showPercent val="0"/>
          <c:showBubbleSize val="0"/>
        </c:dLbls>
        <c:axId val="1538423824"/>
        <c:axId val="1773402112"/>
      </c:scatterChart>
      <c:valAx>
        <c:axId val="1538423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Rom_Order</a:t>
                </a:r>
              </a:p>
            </c:rich>
          </c:tx>
          <c:layout>
            <c:manualLayout>
              <c:xMode val="edge"/>
              <c:yMode val="edge"/>
              <c:x val="0.47988079615048118"/>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402112"/>
        <c:crosses val="autoZero"/>
        <c:crossBetween val="midCat"/>
      </c:valAx>
      <c:valAx>
        <c:axId val="177340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MBI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423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D81-46B0-81DF-344AE2B4DC1A}"/>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ED81-46B0-81DF-344AE2B4DC1A}"/>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D81-46B0-81DF-344AE2B4DC1A}"/>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4-ED81-46B0-81DF-344AE2B4DC1A}"/>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ED81-46B0-81DF-344AE2B4DC1A}"/>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'Table 2. Compositional Results '!$G$70:$K$70</c:f>
              <c:strCache>
                <c:ptCount val="5"/>
                <c:pt idx="0">
                  <c:v>pH</c:v>
                </c:pt>
                <c:pt idx="1">
                  <c:v>Moisture</c:v>
                </c:pt>
                <c:pt idx="2">
                  <c:v>Salt</c:v>
                </c:pt>
                <c:pt idx="3">
                  <c:v>Fat</c:v>
                </c:pt>
                <c:pt idx="4">
                  <c:v>Protein</c:v>
                </c:pt>
              </c:strCache>
            </c:strRef>
          </c:cat>
          <c:val>
            <c:numRef>
              <c:f>'Table 2. Compositional Results '!$G$71:$K$71</c:f>
              <c:numCache>
                <c:formatCode>0.0</c:formatCode>
                <c:ptCount val="5"/>
                <c:pt idx="0" formatCode="0.00">
                  <c:v>5.0999999999999996</c:v>
                </c:pt>
                <c:pt idx="1">
                  <c:v>35.296645416972055</c:v>
                </c:pt>
                <c:pt idx="2" formatCode="0.00">
                  <c:v>1.8621631137403667</c:v>
                </c:pt>
                <c:pt idx="3">
                  <c:v>34.672888343541722</c:v>
                </c:pt>
                <c:pt idx="4">
                  <c:v>24.036785104345206</c:v>
                </c:pt>
              </c:numCache>
            </c:numRef>
          </c:val>
          <c:extLst>
            <c:ext xmlns:c16="http://schemas.microsoft.com/office/drawing/2014/chart" uri="{C3380CC4-5D6E-409C-BE32-E72D297353CC}">
              <c16:uniqueId val="{00000000-ED81-46B0-81DF-344AE2B4DC1A}"/>
            </c:ext>
          </c:extLst>
        </c:ser>
        <c:dLbls>
          <c:dLblPos val="inEnd"/>
          <c:showLegendKey val="0"/>
          <c:showVal val="0"/>
          <c:showCatName val="1"/>
          <c:showSerName val="0"/>
          <c:showPercent val="0"/>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l-GR" sz="2000" b="1" i="0" u="none" strike="noStrike" baseline="0">
                <a:effectLst/>
                <a:latin typeface="Times New Roman" panose="02020603050405020304" pitchFamily="18" charset="0"/>
                <a:cs typeface="Times New Roman" panose="02020603050405020304" pitchFamily="18" charset="0"/>
              </a:rPr>
              <a:t>α</a:t>
            </a:r>
            <a:r>
              <a:rPr lang="en-US" sz="2000" b="1" i="0" u="none" strike="noStrike" baseline="-25000">
                <a:effectLst/>
                <a:latin typeface="Times New Roman" panose="02020603050405020304" pitchFamily="18" charset="0"/>
                <a:cs typeface="Times New Roman" panose="02020603050405020304" pitchFamily="18" charset="0"/>
              </a:rPr>
              <a:t>s1</a:t>
            </a:r>
            <a:r>
              <a:rPr lang="en-US" sz="2000" b="1" i="0" u="none" strike="noStrike" baseline="0">
                <a:effectLst/>
                <a:latin typeface="Times New Roman" panose="02020603050405020304" pitchFamily="18" charset="0"/>
                <a:cs typeface="Times New Roman" panose="02020603050405020304" pitchFamily="18" charset="0"/>
              </a:rPr>
              <a:t>-casein</a:t>
            </a:r>
            <a:r>
              <a:rPr lang="en-US" sz="2000" b="1" i="0" u="none" strike="noStrike" baseline="30000">
                <a:solidFill>
                  <a:schemeClr val="bg1"/>
                </a:solidFill>
                <a:effectLst/>
                <a:latin typeface="Times New Roman" panose="02020603050405020304" pitchFamily="18" charset="0"/>
                <a:cs typeface="Times New Roman" panose="02020603050405020304" pitchFamily="18" charset="0"/>
              </a:rPr>
              <a:t>1</a:t>
            </a:r>
            <a:r>
              <a:rPr lang="en-US" sz="2000" b="1" i="0" u="none" strike="noStrike" baseline="0">
                <a:latin typeface="Times New Roman" panose="02020603050405020304" pitchFamily="18" charset="0"/>
                <a:cs typeface="Times New Roman" panose="02020603050405020304" pitchFamily="18" charset="0"/>
              </a:rPr>
              <a:t> </a:t>
            </a:r>
            <a:endParaRPr lang="en-US" sz="2000" b="1">
              <a:latin typeface="Times New Roman" panose="02020603050405020304" pitchFamily="18" charset="0"/>
              <a:cs typeface="Times New Roman" panose="02020603050405020304" pitchFamily="18" charset="0"/>
            </a:endParaRPr>
          </a:p>
        </c:rich>
      </c:tx>
      <c:layout>
        <c:manualLayout>
          <c:xMode val="edge"/>
          <c:yMode val="edge"/>
          <c:x val="5.958733930346314E-2"/>
          <c:y val="3.9270481091659079E-2"/>
        </c:manualLayout>
      </c:layout>
      <c:overlay val="0"/>
      <c:spPr>
        <a:noFill/>
        <a:ln>
          <a:noFill/>
        </a:ln>
        <a:effectLst/>
      </c:spPr>
      <c:txPr>
        <a:bodyPr rot="0" spcFirstLastPara="1" vertOverflow="ellipsis" vert="horz" wrap="square" anchor="ctr" anchorCtr="1"/>
        <a:lstStyle/>
        <a:p>
          <a:pPr algn="ct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275408290419803E-2"/>
          <c:y val="4.9474188821688504E-2"/>
          <c:w val="0.92926741746265196"/>
          <c:h val="0.87295158805764439"/>
        </c:manualLayout>
      </c:layout>
      <c:scatterChart>
        <c:scatterStyle val="lineMarker"/>
        <c:varyColors val="0"/>
        <c:ser>
          <c:idx val="0"/>
          <c:order val="0"/>
          <c:tx>
            <c:v>αs1−CN (19−24)</c:v>
          </c:tx>
          <c:spPr>
            <a:ln w="28575" cap="rnd">
              <a:solidFill>
                <a:srgbClr val="000000"/>
              </a:solidFill>
              <a:round/>
            </a:ln>
            <a:effectLst>
              <a:outerShdw blurRad="50800" dist="50800" dir="5400000" algn="ctr" rotWithShape="0">
                <a:schemeClr val="bg1"/>
              </a:outerShdw>
            </a:effectLst>
          </c:spPr>
          <c:marker>
            <c:symbol val="none"/>
          </c:marker>
          <c:xVal>
            <c:numRef>
              <c:f>'[1]Heatmap_as1 (btv)'!$A$19:$A$24</c:f>
              <c:numCache>
                <c:formatCode>General</c:formatCode>
                <c:ptCount val="6"/>
                <c:pt idx="0">
                  <c:v>19</c:v>
                </c:pt>
                <c:pt idx="1">
                  <c:v>20</c:v>
                </c:pt>
                <c:pt idx="2">
                  <c:v>21</c:v>
                </c:pt>
                <c:pt idx="3">
                  <c:v>22</c:v>
                </c:pt>
                <c:pt idx="4">
                  <c:v>23</c:v>
                </c:pt>
                <c:pt idx="5">
                  <c:v>24</c:v>
                </c:pt>
              </c:numCache>
            </c:numRef>
          </c:xVal>
          <c:yVal>
            <c:numRef>
              <c:f>'[1]Heatmap_as1 (btv)'!$B$19:$B$24</c:f>
              <c:numCache>
                <c:formatCode>General</c:formatCode>
                <c:ptCount val="6"/>
                <c:pt idx="0">
                  <c:v>160</c:v>
                </c:pt>
                <c:pt idx="1">
                  <c:v>160</c:v>
                </c:pt>
                <c:pt idx="2">
                  <c:v>160</c:v>
                </c:pt>
                <c:pt idx="3">
                  <c:v>160</c:v>
                </c:pt>
                <c:pt idx="4">
                  <c:v>160</c:v>
                </c:pt>
                <c:pt idx="5">
                  <c:v>160</c:v>
                </c:pt>
              </c:numCache>
            </c:numRef>
          </c:yVal>
          <c:smooth val="0"/>
          <c:extLst>
            <c:ext xmlns:c16="http://schemas.microsoft.com/office/drawing/2014/chart" uri="{C3380CC4-5D6E-409C-BE32-E72D297353CC}">
              <c16:uniqueId val="{00000000-0850-43C7-8FC3-421CA6224E67}"/>
            </c:ext>
          </c:extLst>
        </c:ser>
        <c:ser>
          <c:idx val="1"/>
          <c:order val="1"/>
          <c:tx>
            <c:v>αs1−CN (23−32)</c:v>
          </c:tx>
          <c:spPr>
            <a:ln w="28575" cap="rnd">
              <a:solidFill>
                <a:srgbClr val="000000"/>
              </a:solidFill>
              <a:round/>
            </a:ln>
            <a:effectLst/>
          </c:spPr>
          <c:marker>
            <c:symbol val="none"/>
          </c:marker>
          <c:xVal>
            <c:numRef>
              <c:f>'[1]Heatmap_as1 (btv)'!$A$23:$A$33</c:f>
              <c:numCache>
                <c:formatCode>General</c:formatCode>
                <c:ptCount val="11"/>
                <c:pt idx="0">
                  <c:v>23</c:v>
                </c:pt>
                <c:pt idx="1">
                  <c:v>24</c:v>
                </c:pt>
                <c:pt idx="2">
                  <c:v>25</c:v>
                </c:pt>
                <c:pt idx="3">
                  <c:v>26</c:v>
                </c:pt>
                <c:pt idx="4">
                  <c:v>27</c:v>
                </c:pt>
                <c:pt idx="5">
                  <c:v>28</c:v>
                </c:pt>
                <c:pt idx="6">
                  <c:v>29</c:v>
                </c:pt>
                <c:pt idx="7">
                  <c:v>30</c:v>
                </c:pt>
                <c:pt idx="8">
                  <c:v>31</c:v>
                </c:pt>
                <c:pt idx="9">
                  <c:v>32</c:v>
                </c:pt>
                <c:pt idx="10">
                  <c:v>33</c:v>
                </c:pt>
              </c:numCache>
            </c:numRef>
          </c:xVal>
          <c:yVal>
            <c:numRef>
              <c:f>'[1]Heatmap_as1 (btv)'!$C$23:$C$32</c:f>
              <c:numCache>
                <c:formatCode>General</c:formatCode>
                <c:ptCount val="10"/>
                <c:pt idx="0">
                  <c:v>150</c:v>
                </c:pt>
                <c:pt idx="1">
                  <c:v>150</c:v>
                </c:pt>
                <c:pt idx="2">
                  <c:v>150</c:v>
                </c:pt>
                <c:pt idx="3">
                  <c:v>150</c:v>
                </c:pt>
                <c:pt idx="4">
                  <c:v>150</c:v>
                </c:pt>
                <c:pt idx="5">
                  <c:v>150</c:v>
                </c:pt>
                <c:pt idx="6">
                  <c:v>150</c:v>
                </c:pt>
                <c:pt idx="7">
                  <c:v>150</c:v>
                </c:pt>
                <c:pt idx="8">
                  <c:v>150</c:v>
                </c:pt>
                <c:pt idx="9">
                  <c:v>150</c:v>
                </c:pt>
              </c:numCache>
            </c:numRef>
          </c:yVal>
          <c:smooth val="0"/>
          <c:extLst>
            <c:ext xmlns:c16="http://schemas.microsoft.com/office/drawing/2014/chart" uri="{C3380CC4-5D6E-409C-BE32-E72D297353CC}">
              <c16:uniqueId val="{00000001-0850-43C7-8FC3-421CA6224E67}"/>
            </c:ext>
          </c:extLst>
        </c:ser>
        <c:ser>
          <c:idx val="2"/>
          <c:order val="2"/>
          <c:tx>
            <c:v>αs1−CN (25−35)</c:v>
          </c:tx>
          <c:spPr>
            <a:ln w="28575" cap="rnd">
              <a:solidFill>
                <a:srgbClr val="000000"/>
              </a:solidFill>
              <a:round/>
            </a:ln>
            <a:effectLst/>
          </c:spPr>
          <c:marker>
            <c:symbol val="none"/>
          </c:marker>
          <c:xVal>
            <c:numRef>
              <c:f>'[1]Heatmap_as1 (btv)'!$A$25:$A$35</c:f>
              <c:numCache>
                <c:formatCode>General</c:formatCode>
                <c:ptCount val="11"/>
                <c:pt idx="0">
                  <c:v>25</c:v>
                </c:pt>
                <c:pt idx="1">
                  <c:v>26</c:v>
                </c:pt>
                <c:pt idx="2">
                  <c:v>27</c:v>
                </c:pt>
                <c:pt idx="3">
                  <c:v>28</c:v>
                </c:pt>
                <c:pt idx="4">
                  <c:v>29</c:v>
                </c:pt>
                <c:pt idx="5">
                  <c:v>30</c:v>
                </c:pt>
                <c:pt idx="6">
                  <c:v>31</c:v>
                </c:pt>
                <c:pt idx="7">
                  <c:v>32</c:v>
                </c:pt>
                <c:pt idx="8">
                  <c:v>33</c:v>
                </c:pt>
                <c:pt idx="9">
                  <c:v>34</c:v>
                </c:pt>
                <c:pt idx="10">
                  <c:v>35</c:v>
                </c:pt>
              </c:numCache>
            </c:numRef>
          </c:xVal>
          <c:yVal>
            <c:numRef>
              <c:f>'[1]Heatmap_as1 (btv)'!$D$25:$D$35</c:f>
              <c:numCache>
                <c:formatCode>General</c:formatCode>
                <c:ptCount val="11"/>
                <c:pt idx="0">
                  <c:v>570</c:v>
                </c:pt>
                <c:pt idx="1">
                  <c:v>570</c:v>
                </c:pt>
                <c:pt idx="2">
                  <c:v>570</c:v>
                </c:pt>
                <c:pt idx="3">
                  <c:v>570</c:v>
                </c:pt>
                <c:pt idx="4">
                  <c:v>570</c:v>
                </c:pt>
                <c:pt idx="5">
                  <c:v>570</c:v>
                </c:pt>
                <c:pt idx="6">
                  <c:v>570</c:v>
                </c:pt>
                <c:pt idx="7">
                  <c:v>570</c:v>
                </c:pt>
                <c:pt idx="8">
                  <c:v>570</c:v>
                </c:pt>
                <c:pt idx="9">
                  <c:v>570</c:v>
                </c:pt>
                <c:pt idx="10">
                  <c:v>570</c:v>
                </c:pt>
              </c:numCache>
            </c:numRef>
          </c:yVal>
          <c:smooth val="0"/>
          <c:extLst>
            <c:ext xmlns:c16="http://schemas.microsoft.com/office/drawing/2014/chart" uri="{C3380CC4-5D6E-409C-BE32-E72D297353CC}">
              <c16:uniqueId val="{00000002-0850-43C7-8FC3-421CA6224E67}"/>
            </c:ext>
          </c:extLst>
        </c:ser>
        <c:ser>
          <c:idx val="3"/>
          <c:order val="3"/>
          <c:tx>
            <c:v>αs1−CN (31−40)</c:v>
          </c:tx>
          <c:spPr>
            <a:ln w="28575" cap="rnd">
              <a:solidFill>
                <a:srgbClr val="000000"/>
              </a:solidFill>
              <a:round/>
            </a:ln>
            <a:effectLst/>
          </c:spPr>
          <c:marker>
            <c:symbol val="none"/>
          </c:marker>
          <c:xVal>
            <c:numRef>
              <c:f>'[1]Heatmap_as1 (btv)'!$A$31:$A$40</c:f>
              <c:numCache>
                <c:formatCode>General</c:formatCode>
                <c:ptCount val="10"/>
                <c:pt idx="0">
                  <c:v>31</c:v>
                </c:pt>
                <c:pt idx="1">
                  <c:v>32</c:v>
                </c:pt>
                <c:pt idx="2">
                  <c:v>33</c:v>
                </c:pt>
                <c:pt idx="3">
                  <c:v>34</c:v>
                </c:pt>
                <c:pt idx="4">
                  <c:v>35</c:v>
                </c:pt>
                <c:pt idx="5">
                  <c:v>36</c:v>
                </c:pt>
                <c:pt idx="6">
                  <c:v>37</c:v>
                </c:pt>
                <c:pt idx="7">
                  <c:v>38</c:v>
                </c:pt>
                <c:pt idx="8">
                  <c:v>39</c:v>
                </c:pt>
                <c:pt idx="9">
                  <c:v>40</c:v>
                </c:pt>
              </c:numCache>
            </c:numRef>
          </c:xVal>
          <c:yVal>
            <c:numRef>
              <c:f>'[1]Heatmap_as1 (btv)'!$E$31:$E$40</c:f>
              <c:numCache>
                <c:formatCode>General</c:formatCode>
                <c:ptCount val="10"/>
                <c:pt idx="0">
                  <c:v>110</c:v>
                </c:pt>
                <c:pt idx="1">
                  <c:v>110</c:v>
                </c:pt>
                <c:pt idx="2">
                  <c:v>110</c:v>
                </c:pt>
                <c:pt idx="3">
                  <c:v>110</c:v>
                </c:pt>
                <c:pt idx="4">
                  <c:v>110</c:v>
                </c:pt>
                <c:pt idx="5">
                  <c:v>110</c:v>
                </c:pt>
                <c:pt idx="6">
                  <c:v>110</c:v>
                </c:pt>
                <c:pt idx="7">
                  <c:v>110</c:v>
                </c:pt>
                <c:pt idx="8">
                  <c:v>110</c:v>
                </c:pt>
                <c:pt idx="9">
                  <c:v>110</c:v>
                </c:pt>
              </c:numCache>
            </c:numRef>
          </c:yVal>
          <c:smooth val="0"/>
          <c:extLst>
            <c:ext xmlns:c16="http://schemas.microsoft.com/office/drawing/2014/chart" uri="{C3380CC4-5D6E-409C-BE32-E72D297353CC}">
              <c16:uniqueId val="{00000003-0850-43C7-8FC3-421CA6224E67}"/>
            </c:ext>
          </c:extLst>
        </c:ser>
        <c:ser>
          <c:idx val="5"/>
          <c:order val="4"/>
          <c:tx>
            <c:v>αs1−CN (70−74  / 110−114)</c:v>
          </c:tx>
          <c:spPr>
            <a:ln w="28575" cap="rnd">
              <a:solidFill>
                <a:schemeClr val="tx1"/>
              </a:solidFill>
              <a:round/>
            </a:ln>
            <a:effectLst/>
          </c:spPr>
          <c:marker>
            <c:symbol val="none"/>
          </c:marker>
          <c:xVal>
            <c:numRef>
              <c:f>'[1]Heatmap_as1 (btv)'!$A$70:$A$74</c:f>
              <c:numCache>
                <c:formatCode>General</c:formatCode>
                <c:ptCount val="5"/>
                <c:pt idx="0">
                  <c:v>70</c:v>
                </c:pt>
                <c:pt idx="1">
                  <c:v>71</c:v>
                </c:pt>
                <c:pt idx="2">
                  <c:v>72</c:v>
                </c:pt>
                <c:pt idx="3">
                  <c:v>73</c:v>
                </c:pt>
                <c:pt idx="4">
                  <c:v>74</c:v>
                </c:pt>
              </c:numCache>
            </c:numRef>
          </c:xVal>
          <c:yVal>
            <c:numRef>
              <c:f>'[1]Heatmap_as1 (btv)'!$B$70:$B$74</c:f>
              <c:numCache>
                <c:formatCode>General</c:formatCode>
                <c:ptCount val="5"/>
                <c:pt idx="0">
                  <c:v>430</c:v>
                </c:pt>
                <c:pt idx="1">
                  <c:v>430</c:v>
                </c:pt>
                <c:pt idx="2">
                  <c:v>430</c:v>
                </c:pt>
                <c:pt idx="3">
                  <c:v>430</c:v>
                </c:pt>
                <c:pt idx="4">
                  <c:v>430</c:v>
                </c:pt>
              </c:numCache>
            </c:numRef>
          </c:yVal>
          <c:smooth val="0"/>
          <c:extLst>
            <c:ext xmlns:c16="http://schemas.microsoft.com/office/drawing/2014/chart" uri="{C3380CC4-5D6E-409C-BE32-E72D297353CC}">
              <c16:uniqueId val="{00000004-0850-43C7-8FC3-421CA6224E67}"/>
            </c:ext>
          </c:extLst>
        </c:ser>
        <c:ser>
          <c:idx val="6"/>
          <c:order val="5"/>
          <c:tx>
            <c:v>αs1−CN (81−88)</c:v>
          </c:tx>
          <c:spPr>
            <a:ln w="28575" cap="rnd">
              <a:solidFill>
                <a:sysClr val="windowText" lastClr="000000"/>
              </a:solidFill>
              <a:round/>
            </a:ln>
            <a:effectLst/>
          </c:spPr>
          <c:marker>
            <c:symbol val="none"/>
          </c:marker>
          <c:xVal>
            <c:numRef>
              <c:f>'[1]Heatmap_as1 (btv)'!$A$81:$A$88</c:f>
              <c:numCache>
                <c:formatCode>General</c:formatCode>
                <c:ptCount val="8"/>
                <c:pt idx="0">
                  <c:v>81</c:v>
                </c:pt>
                <c:pt idx="1">
                  <c:v>82</c:v>
                </c:pt>
                <c:pt idx="2">
                  <c:v>83</c:v>
                </c:pt>
                <c:pt idx="3">
                  <c:v>84</c:v>
                </c:pt>
                <c:pt idx="4">
                  <c:v>85</c:v>
                </c:pt>
                <c:pt idx="5">
                  <c:v>86</c:v>
                </c:pt>
                <c:pt idx="6">
                  <c:v>87</c:v>
                </c:pt>
                <c:pt idx="7">
                  <c:v>88</c:v>
                </c:pt>
              </c:numCache>
            </c:numRef>
          </c:xVal>
          <c:yVal>
            <c:numRef>
              <c:f>'[1]Heatmap_as1 (btv)'!$B$81:$B$88</c:f>
              <c:numCache>
                <c:formatCode>General</c:formatCode>
                <c:ptCount val="8"/>
                <c:pt idx="0">
                  <c:v>690</c:v>
                </c:pt>
                <c:pt idx="1">
                  <c:v>690</c:v>
                </c:pt>
                <c:pt idx="2">
                  <c:v>690</c:v>
                </c:pt>
                <c:pt idx="3">
                  <c:v>690</c:v>
                </c:pt>
                <c:pt idx="4">
                  <c:v>690</c:v>
                </c:pt>
                <c:pt idx="5">
                  <c:v>690</c:v>
                </c:pt>
                <c:pt idx="6">
                  <c:v>690</c:v>
                </c:pt>
                <c:pt idx="7">
                  <c:v>690</c:v>
                </c:pt>
              </c:numCache>
            </c:numRef>
          </c:yVal>
          <c:smooth val="0"/>
          <c:extLst>
            <c:ext xmlns:c16="http://schemas.microsoft.com/office/drawing/2014/chart" uri="{C3380CC4-5D6E-409C-BE32-E72D297353CC}">
              <c16:uniqueId val="{00000005-0850-43C7-8FC3-421CA6224E67}"/>
            </c:ext>
          </c:extLst>
        </c:ser>
        <c:ser>
          <c:idx val="7"/>
          <c:order val="6"/>
          <c:tx>
            <c:v>αs1−CN (89−97)</c:v>
          </c:tx>
          <c:spPr>
            <a:ln w="28575" cap="rnd">
              <a:solidFill>
                <a:sysClr val="windowText" lastClr="000000"/>
              </a:solidFill>
              <a:round/>
            </a:ln>
            <a:effectLst/>
          </c:spPr>
          <c:marker>
            <c:symbol val="none"/>
          </c:marker>
          <c:xVal>
            <c:numRef>
              <c:f>'[1]Heatmap_as1 (btv)'!$A$89:$A$97</c:f>
              <c:numCache>
                <c:formatCode>General</c:formatCode>
                <c:ptCount val="9"/>
                <c:pt idx="0">
                  <c:v>89</c:v>
                </c:pt>
                <c:pt idx="1">
                  <c:v>90</c:v>
                </c:pt>
                <c:pt idx="2">
                  <c:v>91</c:v>
                </c:pt>
                <c:pt idx="3">
                  <c:v>92</c:v>
                </c:pt>
                <c:pt idx="4">
                  <c:v>93</c:v>
                </c:pt>
                <c:pt idx="5">
                  <c:v>94</c:v>
                </c:pt>
                <c:pt idx="6">
                  <c:v>95</c:v>
                </c:pt>
                <c:pt idx="7">
                  <c:v>96</c:v>
                </c:pt>
                <c:pt idx="8">
                  <c:v>97</c:v>
                </c:pt>
              </c:numCache>
            </c:numRef>
          </c:xVal>
          <c:yVal>
            <c:numRef>
              <c:f>'[1]Heatmap_as1 (btv)'!$B$89:$B$97</c:f>
              <c:numCache>
                <c:formatCode>General</c:formatCode>
                <c:ptCount val="9"/>
                <c:pt idx="0">
                  <c:v>460</c:v>
                </c:pt>
                <c:pt idx="1">
                  <c:v>460</c:v>
                </c:pt>
                <c:pt idx="2">
                  <c:v>460</c:v>
                </c:pt>
                <c:pt idx="3">
                  <c:v>460</c:v>
                </c:pt>
                <c:pt idx="4">
                  <c:v>460</c:v>
                </c:pt>
                <c:pt idx="5">
                  <c:v>460</c:v>
                </c:pt>
                <c:pt idx="6">
                  <c:v>460</c:v>
                </c:pt>
                <c:pt idx="7">
                  <c:v>460</c:v>
                </c:pt>
                <c:pt idx="8">
                  <c:v>460</c:v>
                </c:pt>
              </c:numCache>
            </c:numRef>
          </c:yVal>
          <c:smooth val="0"/>
          <c:extLst>
            <c:ext xmlns:c16="http://schemas.microsoft.com/office/drawing/2014/chart" uri="{C3380CC4-5D6E-409C-BE32-E72D297353CC}">
              <c16:uniqueId val="{00000006-0850-43C7-8FC3-421CA6224E67}"/>
            </c:ext>
          </c:extLst>
        </c:ser>
        <c:ser>
          <c:idx val="8"/>
          <c:order val="7"/>
          <c:tx>
            <c:v>αs1−CN (98−103)</c:v>
          </c:tx>
          <c:spPr>
            <a:ln w="28575" cap="rnd">
              <a:solidFill>
                <a:schemeClr val="tx1"/>
              </a:solidFill>
              <a:round/>
            </a:ln>
            <a:effectLst/>
          </c:spPr>
          <c:marker>
            <c:symbol val="none"/>
          </c:marker>
          <c:xVal>
            <c:numRef>
              <c:f>'[1]Heatmap_as1 (btv)'!$A$97:$A$103</c:f>
              <c:numCache>
                <c:formatCode>General</c:formatCode>
                <c:ptCount val="7"/>
                <c:pt idx="0">
                  <c:v>97</c:v>
                </c:pt>
                <c:pt idx="1">
                  <c:v>98</c:v>
                </c:pt>
                <c:pt idx="2">
                  <c:v>99</c:v>
                </c:pt>
                <c:pt idx="3">
                  <c:v>100</c:v>
                </c:pt>
                <c:pt idx="4">
                  <c:v>101</c:v>
                </c:pt>
                <c:pt idx="5">
                  <c:v>102</c:v>
                </c:pt>
                <c:pt idx="6">
                  <c:v>103</c:v>
                </c:pt>
              </c:numCache>
            </c:numRef>
          </c:xVal>
          <c:yVal>
            <c:numRef>
              <c:f>'[1]Heatmap_as1 (btv)'!$B$98:$B$103</c:f>
              <c:numCache>
                <c:formatCode>General</c:formatCode>
                <c:ptCount val="6"/>
                <c:pt idx="0">
                  <c:v>190</c:v>
                </c:pt>
                <c:pt idx="1">
                  <c:v>190</c:v>
                </c:pt>
                <c:pt idx="2">
                  <c:v>190</c:v>
                </c:pt>
                <c:pt idx="3">
                  <c:v>190</c:v>
                </c:pt>
                <c:pt idx="4">
                  <c:v>190</c:v>
                </c:pt>
                <c:pt idx="5">
                  <c:v>190</c:v>
                </c:pt>
              </c:numCache>
            </c:numRef>
          </c:yVal>
          <c:smooth val="0"/>
          <c:extLst>
            <c:ext xmlns:c16="http://schemas.microsoft.com/office/drawing/2014/chart" uri="{C3380CC4-5D6E-409C-BE32-E72D297353CC}">
              <c16:uniqueId val="{00000007-0850-43C7-8FC3-421CA6224E67}"/>
            </c:ext>
          </c:extLst>
        </c:ser>
        <c:ser>
          <c:idx val="4"/>
          <c:order val="8"/>
          <c:tx>
            <c:v>αs1−CN (70−74  / 110−114)</c:v>
          </c:tx>
          <c:spPr>
            <a:ln w="28575" cap="rnd">
              <a:solidFill>
                <a:schemeClr val="tx1"/>
              </a:solidFill>
              <a:round/>
            </a:ln>
            <a:effectLst/>
          </c:spPr>
          <c:marker>
            <c:symbol val="none"/>
          </c:marker>
          <c:xVal>
            <c:numRef>
              <c:f>'[1]Heatmap_as1 (btv)'!$A$110:$A$114</c:f>
              <c:numCache>
                <c:formatCode>General</c:formatCode>
                <c:ptCount val="5"/>
                <c:pt idx="0">
                  <c:v>110</c:v>
                </c:pt>
                <c:pt idx="1">
                  <c:v>111</c:v>
                </c:pt>
                <c:pt idx="2">
                  <c:v>112</c:v>
                </c:pt>
                <c:pt idx="3">
                  <c:v>113</c:v>
                </c:pt>
                <c:pt idx="4">
                  <c:v>114</c:v>
                </c:pt>
              </c:numCache>
            </c:numRef>
          </c:xVal>
          <c:yVal>
            <c:numRef>
              <c:f>'[1]Heatmap_as1 (btv)'!$B$110:$B$114</c:f>
              <c:numCache>
                <c:formatCode>General</c:formatCode>
                <c:ptCount val="5"/>
                <c:pt idx="0">
                  <c:v>430</c:v>
                </c:pt>
                <c:pt idx="1">
                  <c:v>430</c:v>
                </c:pt>
                <c:pt idx="2">
                  <c:v>430</c:v>
                </c:pt>
                <c:pt idx="3">
                  <c:v>430</c:v>
                </c:pt>
                <c:pt idx="4">
                  <c:v>430</c:v>
                </c:pt>
              </c:numCache>
            </c:numRef>
          </c:yVal>
          <c:smooth val="0"/>
          <c:extLst>
            <c:ext xmlns:c16="http://schemas.microsoft.com/office/drawing/2014/chart" uri="{C3380CC4-5D6E-409C-BE32-E72D297353CC}">
              <c16:uniqueId val="{00000008-0850-43C7-8FC3-421CA6224E67}"/>
            </c:ext>
          </c:extLst>
        </c:ser>
        <c:dLbls>
          <c:showLegendKey val="0"/>
          <c:showVal val="0"/>
          <c:showCatName val="0"/>
          <c:showSerName val="0"/>
          <c:showPercent val="0"/>
          <c:showBubbleSize val="0"/>
        </c:dLbls>
        <c:axId val="1668850063"/>
        <c:axId val="1668852559"/>
      </c:scatterChart>
      <c:valAx>
        <c:axId val="1668850063"/>
        <c:scaling>
          <c:orientation val="minMax"/>
          <c:max val="200"/>
          <c:min val="0"/>
        </c:scaling>
        <c:delete val="0"/>
        <c:axPos val="b"/>
        <c:majorGridlines>
          <c:spPr>
            <a:ln w="0" cap="flat" cmpd="sng" algn="ctr">
              <a:solidFill>
                <a:schemeClr val="bg1">
                  <a:lumMod val="75000"/>
                </a:schemeClr>
              </a:solidFill>
              <a:prstDash val="sysDash"/>
              <a:round/>
            </a:ln>
            <a:effectLst/>
          </c:spPr>
        </c:majorGridlines>
        <c:numFmt formatCode="General" sourceLinked="1"/>
        <c:majorTickMark val="out"/>
        <c:minorTickMark val="none"/>
        <c:tickLblPos val="low"/>
        <c:spPr>
          <a:noFill/>
          <a:ln w="9525" cap="rnd" cmpd="sng" algn="ctr">
            <a:solidFill>
              <a:schemeClr val="tx1">
                <a:lumMod val="25000"/>
                <a:lumOff val="75000"/>
              </a:schemeClr>
            </a:solidFill>
            <a:round/>
            <a:headEnd type="none"/>
          </a:ln>
          <a:effectLst/>
        </c:spPr>
        <c:txPr>
          <a:bodyPr rot="0" spcFirstLastPara="1" vertOverflow="ellipsis"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2559"/>
        <c:crosses val="autoZero"/>
        <c:crossBetween val="midCat"/>
        <c:majorUnit val="20"/>
        <c:minorUnit val="1"/>
      </c:valAx>
      <c:valAx>
        <c:axId val="1668852559"/>
        <c:scaling>
          <c:orientation val="minMax"/>
          <c:max val="1200"/>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800">
                    <a:latin typeface="Times New Roman" panose="02020603050405020304" pitchFamily="18" charset="0"/>
                    <a:cs typeface="Times New Roman" panose="02020603050405020304" pitchFamily="18" charset="0"/>
                  </a:rPr>
                  <a:t>BTV</a:t>
                </a:r>
                <a:endParaRPr lang="en-US" sz="1400">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0063"/>
        <c:crosses val="autoZero"/>
        <c:crossBetween val="midCat"/>
        <c:majorUnit val="200"/>
      </c:valAx>
      <c:spPr>
        <a:noFill/>
        <a:ln w="6350">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l-GR" sz="2000" b="1" i="0" u="none" strike="noStrike" baseline="0">
                <a:effectLst/>
                <a:latin typeface="Times New Roman" panose="02020603050405020304" pitchFamily="18" charset="0"/>
                <a:cs typeface="Times New Roman" panose="02020603050405020304" pitchFamily="18" charset="0"/>
              </a:rPr>
              <a:t>β-</a:t>
            </a:r>
            <a:r>
              <a:rPr lang="en-US" sz="2000" b="1" i="0" u="none" strike="noStrike" baseline="0">
                <a:effectLst/>
                <a:latin typeface="Times New Roman" panose="02020603050405020304" pitchFamily="18" charset="0"/>
                <a:cs typeface="Times New Roman" panose="02020603050405020304" pitchFamily="18" charset="0"/>
              </a:rPr>
              <a:t>casein</a:t>
            </a:r>
            <a:r>
              <a:rPr lang="en-US" sz="2000" b="1" i="0" u="none" strike="noStrike" baseline="30000">
                <a:solidFill>
                  <a:schemeClr val="bg1"/>
                </a:solidFill>
                <a:effectLst/>
                <a:latin typeface="Times New Roman" panose="02020603050405020304" pitchFamily="18" charset="0"/>
                <a:cs typeface="Times New Roman" panose="02020603050405020304" pitchFamily="18" charset="0"/>
              </a:rPr>
              <a:t>3</a:t>
            </a:r>
            <a:r>
              <a:rPr lang="en-US" sz="2000" b="1" i="0" u="none" strike="noStrike" baseline="0">
                <a:latin typeface="Times New Roman" panose="02020603050405020304" pitchFamily="18" charset="0"/>
                <a:cs typeface="Times New Roman" panose="02020603050405020304" pitchFamily="18" charset="0"/>
              </a:rPr>
              <a:t> </a:t>
            </a:r>
            <a:endParaRPr lang="en-US" sz="2000" b="1">
              <a:latin typeface="Times New Roman" panose="02020603050405020304" pitchFamily="18" charset="0"/>
              <a:cs typeface="Times New Roman" panose="02020603050405020304" pitchFamily="18" charset="0"/>
            </a:endParaRPr>
          </a:p>
        </c:rich>
      </c:tx>
      <c:layout>
        <c:manualLayout>
          <c:xMode val="edge"/>
          <c:yMode val="edge"/>
          <c:x val="5.7714304522732886E-2"/>
          <c:y val="3.760704456653132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681153088202278E-2"/>
          <c:y val="6.8051407367182556E-2"/>
          <c:w val="0.93280550274674268"/>
          <c:h val="0.87295158805764439"/>
        </c:manualLayout>
      </c:layout>
      <c:scatterChart>
        <c:scatterStyle val="lineMarker"/>
        <c:varyColors val="0"/>
        <c:ser>
          <c:idx val="27"/>
          <c:order val="0"/>
          <c:tx>
            <c:v>β−CN (2−6)</c:v>
          </c:tx>
          <c:spPr>
            <a:ln w="19050" cap="rnd">
              <a:solidFill>
                <a:sysClr val="windowText" lastClr="000000"/>
              </a:solidFill>
              <a:round/>
            </a:ln>
            <a:effectLst/>
          </c:spPr>
          <c:marker>
            <c:symbol val="none"/>
          </c:marker>
          <c:xVal>
            <c:numRef>
              <c:f>'[1]Heatmap_beta (btv)'!$AY$3:$AY$7</c:f>
              <c:numCache>
                <c:formatCode>General</c:formatCode>
                <c:ptCount val="5"/>
                <c:pt idx="0">
                  <c:v>2</c:v>
                </c:pt>
                <c:pt idx="1">
                  <c:v>3</c:v>
                </c:pt>
                <c:pt idx="2">
                  <c:v>4</c:v>
                </c:pt>
                <c:pt idx="3">
                  <c:v>5</c:v>
                </c:pt>
                <c:pt idx="4">
                  <c:v>6</c:v>
                </c:pt>
              </c:numCache>
            </c:numRef>
          </c:xVal>
          <c:yVal>
            <c:numRef>
              <c:f>'[1]Heatmap_beta (btv)'!$AZ$3:$AZ$7</c:f>
              <c:numCache>
                <c:formatCode>General</c:formatCode>
                <c:ptCount val="5"/>
                <c:pt idx="0">
                  <c:v>880</c:v>
                </c:pt>
                <c:pt idx="1">
                  <c:v>880</c:v>
                </c:pt>
                <c:pt idx="2">
                  <c:v>880</c:v>
                </c:pt>
                <c:pt idx="3">
                  <c:v>880</c:v>
                </c:pt>
                <c:pt idx="4">
                  <c:v>880</c:v>
                </c:pt>
              </c:numCache>
            </c:numRef>
          </c:yVal>
          <c:smooth val="0"/>
          <c:extLst>
            <c:ext xmlns:c16="http://schemas.microsoft.com/office/drawing/2014/chart" uri="{C3380CC4-5D6E-409C-BE32-E72D297353CC}">
              <c16:uniqueId val="{00000000-5F1F-493F-933D-400BC111A719}"/>
            </c:ext>
          </c:extLst>
        </c:ser>
        <c:ser>
          <c:idx val="28"/>
          <c:order val="1"/>
          <c:tx>
            <c:v>β−CN (57−69)</c:v>
          </c:tx>
          <c:spPr>
            <a:ln w="19050" cap="rnd">
              <a:solidFill>
                <a:sysClr val="windowText" lastClr="000000"/>
              </a:solidFill>
              <a:round/>
            </a:ln>
            <a:effectLst/>
          </c:spPr>
          <c:marker>
            <c:symbol val="none"/>
          </c:marker>
          <c:xVal>
            <c:numRef>
              <c:f>'[1]Heatmap_beta (btv)'!$BA$3:$BA$16</c:f>
              <c:numCache>
                <c:formatCode>General</c:formatCode>
                <c:ptCount val="14"/>
                <c:pt idx="0">
                  <c:v>57</c:v>
                </c:pt>
                <c:pt idx="1">
                  <c:v>58</c:v>
                </c:pt>
                <c:pt idx="2">
                  <c:v>59</c:v>
                </c:pt>
                <c:pt idx="3">
                  <c:v>60</c:v>
                </c:pt>
                <c:pt idx="4">
                  <c:v>61</c:v>
                </c:pt>
                <c:pt idx="5">
                  <c:v>62</c:v>
                </c:pt>
                <c:pt idx="6">
                  <c:v>63</c:v>
                </c:pt>
                <c:pt idx="7">
                  <c:v>64</c:v>
                </c:pt>
                <c:pt idx="8">
                  <c:v>65</c:v>
                </c:pt>
                <c:pt idx="9">
                  <c:v>66</c:v>
                </c:pt>
                <c:pt idx="10">
                  <c:v>67</c:v>
                </c:pt>
                <c:pt idx="11">
                  <c:v>68</c:v>
                </c:pt>
                <c:pt idx="12">
                  <c:v>69</c:v>
                </c:pt>
              </c:numCache>
            </c:numRef>
          </c:xVal>
          <c:yVal>
            <c:numRef>
              <c:f>'[1]Heatmap_beta (btv)'!$BB$3:$BB$15</c:f>
              <c:numCache>
                <c:formatCode>General</c:formatCode>
                <c:ptCount val="13"/>
                <c:pt idx="0">
                  <c:v>60</c:v>
                </c:pt>
                <c:pt idx="1">
                  <c:v>60</c:v>
                </c:pt>
                <c:pt idx="2">
                  <c:v>60</c:v>
                </c:pt>
                <c:pt idx="3">
                  <c:v>60</c:v>
                </c:pt>
                <c:pt idx="4">
                  <c:v>60</c:v>
                </c:pt>
                <c:pt idx="5">
                  <c:v>60</c:v>
                </c:pt>
                <c:pt idx="6">
                  <c:v>60</c:v>
                </c:pt>
                <c:pt idx="7">
                  <c:v>60</c:v>
                </c:pt>
                <c:pt idx="8">
                  <c:v>60</c:v>
                </c:pt>
                <c:pt idx="9">
                  <c:v>60</c:v>
                </c:pt>
                <c:pt idx="10">
                  <c:v>60</c:v>
                </c:pt>
                <c:pt idx="11">
                  <c:v>60</c:v>
                </c:pt>
                <c:pt idx="12">
                  <c:v>60</c:v>
                </c:pt>
              </c:numCache>
            </c:numRef>
          </c:yVal>
          <c:smooth val="0"/>
          <c:extLst>
            <c:ext xmlns:c16="http://schemas.microsoft.com/office/drawing/2014/chart" uri="{C3380CC4-5D6E-409C-BE32-E72D297353CC}">
              <c16:uniqueId val="{00000001-5F1F-493F-933D-400BC111A719}"/>
            </c:ext>
          </c:extLst>
        </c:ser>
        <c:ser>
          <c:idx val="29"/>
          <c:order val="2"/>
          <c:tx>
            <c:v>β−CN (57−70)</c:v>
          </c:tx>
          <c:spPr>
            <a:ln w="19050" cap="rnd">
              <a:solidFill>
                <a:sysClr val="windowText" lastClr="000000"/>
              </a:solidFill>
              <a:round/>
            </a:ln>
            <a:effectLst/>
          </c:spPr>
          <c:marker>
            <c:symbol val="none"/>
          </c:marker>
          <c:xVal>
            <c:numRef>
              <c:f>'[1]Heatmap_beta (btv)'!$BC$3:$BC$16</c:f>
              <c:numCache>
                <c:formatCode>General</c:formatCode>
                <c:ptCount val="14"/>
                <c:pt idx="0">
                  <c:v>57</c:v>
                </c:pt>
                <c:pt idx="1">
                  <c:v>58</c:v>
                </c:pt>
                <c:pt idx="2">
                  <c:v>59</c:v>
                </c:pt>
                <c:pt idx="3">
                  <c:v>60</c:v>
                </c:pt>
                <c:pt idx="4">
                  <c:v>61</c:v>
                </c:pt>
                <c:pt idx="5">
                  <c:v>62</c:v>
                </c:pt>
                <c:pt idx="6">
                  <c:v>63</c:v>
                </c:pt>
                <c:pt idx="7">
                  <c:v>64</c:v>
                </c:pt>
                <c:pt idx="8">
                  <c:v>65</c:v>
                </c:pt>
                <c:pt idx="9">
                  <c:v>66</c:v>
                </c:pt>
                <c:pt idx="10">
                  <c:v>67</c:v>
                </c:pt>
                <c:pt idx="11">
                  <c:v>68</c:v>
                </c:pt>
                <c:pt idx="12">
                  <c:v>69</c:v>
                </c:pt>
                <c:pt idx="13">
                  <c:v>70</c:v>
                </c:pt>
              </c:numCache>
            </c:numRef>
          </c:xVal>
          <c:yVal>
            <c:numRef>
              <c:f>'[1]Heatmap_beta (btv)'!$BD$3:$BD$16</c:f>
              <c:numCache>
                <c:formatCode>General</c:formatCode>
                <c:ptCount val="14"/>
                <c:pt idx="0">
                  <c:v>120</c:v>
                </c:pt>
                <c:pt idx="1">
                  <c:v>120</c:v>
                </c:pt>
                <c:pt idx="2">
                  <c:v>120</c:v>
                </c:pt>
                <c:pt idx="3">
                  <c:v>120</c:v>
                </c:pt>
                <c:pt idx="4">
                  <c:v>120</c:v>
                </c:pt>
                <c:pt idx="5">
                  <c:v>120</c:v>
                </c:pt>
                <c:pt idx="6">
                  <c:v>120</c:v>
                </c:pt>
                <c:pt idx="7">
                  <c:v>120</c:v>
                </c:pt>
                <c:pt idx="8">
                  <c:v>120</c:v>
                </c:pt>
                <c:pt idx="9">
                  <c:v>120</c:v>
                </c:pt>
                <c:pt idx="10">
                  <c:v>120</c:v>
                </c:pt>
                <c:pt idx="11">
                  <c:v>120</c:v>
                </c:pt>
                <c:pt idx="12">
                  <c:v>120</c:v>
                </c:pt>
                <c:pt idx="13">
                  <c:v>120</c:v>
                </c:pt>
              </c:numCache>
            </c:numRef>
          </c:yVal>
          <c:smooth val="0"/>
          <c:extLst>
            <c:ext xmlns:c16="http://schemas.microsoft.com/office/drawing/2014/chart" uri="{C3380CC4-5D6E-409C-BE32-E72D297353CC}">
              <c16:uniqueId val="{00000002-5F1F-493F-933D-400BC111A719}"/>
            </c:ext>
          </c:extLst>
        </c:ser>
        <c:ser>
          <c:idx val="30"/>
          <c:order val="3"/>
          <c:tx>
            <c:v>β−CN (58−68)</c:v>
          </c:tx>
          <c:spPr>
            <a:ln w="19050" cap="rnd">
              <a:solidFill>
                <a:sysClr val="windowText" lastClr="000000"/>
              </a:solidFill>
              <a:round/>
            </a:ln>
            <a:effectLst/>
          </c:spPr>
          <c:marker>
            <c:symbol val="none"/>
          </c:marker>
          <c:xVal>
            <c:numRef>
              <c:f>'[1]Heatmap_beta (btv)'!$BE$3:$BE$13</c:f>
              <c:numCache>
                <c:formatCode>General</c:formatCode>
                <c:ptCount val="11"/>
                <c:pt idx="0">
                  <c:v>58</c:v>
                </c:pt>
                <c:pt idx="1">
                  <c:v>59</c:v>
                </c:pt>
                <c:pt idx="2">
                  <c:v>60</c:v>
                </c:pt>
                <c:pt idx="3">
                  <c:v>61</c:v>
                </c:pt>
                <c:pt idx="4">
                  <c:v>62</c:v>
                </c:pt>
                <c:pt idx="5">
                  <c:v>63</c:v>
                </c:pt>
                <c:pt idx="6">
                  <c:v>64</c:v>
                </c:pt>
                <c:pt idx="7">
                  <c:v>65</c:v>
                </c:pt>
                <c:pt idx="8">
                  <c:v>66</c:v>
                </c:pt>
                <c:pt idx="9">
                  <c:v>67</c:v>
                </c:pt>
                <c:pt idx="10">
                  <c:v>68</c:v>
                </c:pt>
              </c:numCache>
            </c:numRef>
          </c:xVal>
          <c:yVal>
            <c:numRef>
              <c:f>'[1]Heatmap_beta (btv)'!$BF$3:$BF$13</c:f>
              <c:numCache>
                <c:formatCode>General</c:formatCode>
                <c:ptCount val="11"/>
                <c:pt idx="0">
                  <c:v>80</c:v>
                </c:pt>
                <c:pt idx="1">
                  <c:v>80</c:v>
                </c:pt>
                <c:pt idx="2">
                  <c:v>80</c:v>
                </c:pt>
                <c:pt idx="3">
                  <c:v>80</c:v>
                </c:pt>
                <c:pt idx="4">
                  <c:v>80</c:v>
                </c:pt>
                <c:pt idx="5">
                  <c:v>80</c:v>
                </c:pt>
                <c:pt idx="6">
                  <c:v>80</c:v>
                </c:pt>
                <c:pt idx="7">
                  <c:v>80</c:v>
                </c:pt>
                <c:pt idx="8">
                  <c:v>80</c:v>
                </c:pt>
                <c:pt idx="9">
                  <c:v>80</c:v>
                </c:pt>
                <c:pt idx="10">
                  <c:v>80</c:v>
                </c:pt>
              </c:numCache>
            </c:numRef>
          </c:yVal>
          <c:smooth val="0"/>
          <c:extLst>
            <c:ext xmlns:c16="http://schemas.microsoft.com/office/drawing/2014/chart" uri="{C3380CC4-5D6E-409C-BE32-E72D297353CC}">
              <c16:uniqueId val="{00000003-5F1F-493F-933D-400BC111A719}"/>
            </c:ext>
          </c:extLst>
        </c:ser>
        <c:ser>
          <c:idx val="31"/>
          <c:order val="4"/>
          <c:tx>
            <c:v>β−CN (60−68)</c:v>
          </c:tx>
          <c:spPr>
            <a:ln w="19050" cap="rnd">
              <a:solidFill>
                <a:sysClr val="windowText" lastClr="000000"/>
              </a:solidFill>
              <a:round/>
            </a:ln>
            <a:effectLst/>
          </c:spPr>
          <c:marker>
            <c:symbol val="none"/>
          </c:marker>
          <c:xVal>
            <c:numRef>
              <c:f>'[1]Heatmap_beta (btv)'!$BM$3:$BM$11</c:f>
              <c:numCache>
                <c:formatCode>General</c:formatCode>
                <c:ptCount val="9"/>
                <c:pt idx="0">
                  <c:v>60</c:v>
                </c:pt>
                <c:pt idx="1">
                  <c:v>61</c:v>
                </c:pt>
                <c:pt idx="2">
                  <c:v>62</c:v>
                </c:pt>
                <c:pt idx="3">
                  <c:v>63</c:v>
                </c:pt>
                <c:pt idx="4">
                  <c:v>64</c:v>
                </c:pt>
                <c:pt idx="5">
                  <c:v>65</c:v>
                </c:pt>
                <c:pt idx="6">
                  <c:v>66</c:v>
                </c:pt>
                <c:pt idx="7">
                  <c:v>67</c:v>
                </c:pt>
                <c:pt idx="8">
                  <c:v>68</c:v>
                </c:pt>
              </c:numCache>
            </c:numRef>
          </c:xVal>
          <c:yVal>
            <c:numRef>
              <c:f>'[1]Heatmap_beta (btv)'!$BN$3:$BN$11</c:f>
              <c:numCache>
                <c:formatCode>General</c:formatCode>
                <c:ptCount val="9"/>
                <c:pt idx="0">
                  <c:v>100</c:v>
                </c:pt>
                <c:pt idx="1">
                  <c:v>100</c:v>
                </c:pt>
                <c:pt idx="2">
                  <c:v>100</c:v>
                </c:pt>
                <c:pt idx="3">
                  <c:v>100</c:v>
                </c:pt>
                <c:pt idx="4">
                  <c:v>100</c:v>
                </c:pt>
                <c:pt idx="5">
                  <c:v>100</c:v>
                </c:pt>
                <c:pt idx="6">
                  <c:v>100</c:v>
                </c:pt>
                <c:pt idx="7">
                  <c:v>100</c:v>
                </c:pt>
                <c:pt idx="8">
                  <c:v>100</c:v>
                </c:pt>
              </c:numCache>
            </c:numRef>
          </c:yVal>
          <c:smooth val="0"/>
          <c:extLst>
            <c:ext xmlns:c16="http://schemas.microsoft.com/office/drawing/2014/chart" uri="{C3380CC4-5D6E-409C-BE32-E72D297353CC}">
              <c16:uniqueId val="{00000004-5F1F-493F-933D-400BC111A719}"/>
            </c:ext>
          </c:extLst>
        </c:ser>
        <c:ser>
          <c:idx val="32"/>
          <c:order val="5"/>
          <c:tx>
            <c:v>β−CN (60−69)</c:v>
          </c:tx>
          <c:spPr>
            <a:ln w="19050" cap="rnd">
              <a:solidFill>
                <a:sysClr val="windowText" lastClr="000000"/>
              </a:solidFill>
              <a:round/>
            </a:ln>
            <a:effectLst/>
          </c:spPr>
          <c:marker>
            <c:symbol val="none"/>
          </c:marker>
          <c:xVal>
            <c:numRef>
              <c:f>'[1]Heatmap_beta (btv)'!$BS$3:$BS$12</c:f>
              <c:numCache>
                <c:formatCode>General</c:formatCode>
                <c:ptCount val="10"/>
                <c:pt idx="0">
                  <c:v>60</c:v>
                </c:pt>
                <c:pt idx="1">
                  <c:v>61</c:v>
                </c:pt>
                <c:pt idx="2">
                  <c:v>62</c:v>
                </c:pt>
                <c:pt idx="3">
                  <c:v>63</c:v>
                </c:pt>
                <c:pt idx="4">
                  <c:v>64</c:v>
                </c:pt>
                <c:pt idx="5">
                  <c:v>65</c:v>
                </c:pt>
                <c:pt idx="6">
                  <c:v>66</c:v>
                </c:pt>
                <c:pt idx="7">
                  <c:v>67</c:v>
                </c:pt>
                <c:pt idx="8">
                  <c:v>68</c:v>
                </c:pt>
                <c:pt idx="9">
                  <c:v>69</c:v>
                </c:pt>
              </c:numCache>
            </c:numRef>
          </c:xVal>
          <c:yVal>
            <c:numRef>
              <c:f>'[1]Heatmap_beta (btv)'!$BT$3:$BT$12</c:f>
              <c:numCache>
                <c:formatCode>General</c:formatCode>
                <c:ptCount val="10"/>
                <c:pt idx="0">
                  <c:v>50</c:v>
                </c:pt>
                <c:pt idx="1">
                  <c:v>50</c:v>
                </c:pt>
                <c:pt idx="2">
                  <c:v>50</c:v>
                </c:pt>
                <c:pt idx="3">
                  <c:v>50</c:v>
                </c:pt>
                <c:pt idx="4">
                  <c:v>50</c:v>
                </c:pt>
                <c:pt idx="5">
                  <c:v>50</c:v>
                </c:pt>
                <c:pt idx="6">
                  <c:v>50</c:v>
                </c:pt>
                <c:pt idx="7">
                  <c:v>50</c:v>
                </c:pt>
                <c:pt idx="8">
                  <c:v>50</c:v>
                </c:pt>
                <c:pt idx="9">
                  <c:v>50</c:v>
                </c:pt>
              </c:numCache>
            </c:numRef>
          </c:yVal>
          <c:smooth val="0"/>
          <c:extLst>
            <c:ext xmlns:c16="http://schemas.microsoft.com/office/drawing/2014/chart" uri="{C3380CC4-5D6E-409C-BE32-E72D297353CC}">
              <c16:uniqueId val="{00000005-5F1F-493F-933D-400BC111A719}"/>
            </c:ext>
          </c:extLst>
        </c:ser>
        <c:ser>
          <c:idx val="33"/>
          <c:order val="6"/>
          <c:tx>
            <c:v>β−CN (78−88)</c:v>
          </c:tx>
          <c:spPr>
            <a:ln w="19050" cap="rnd">
              <a:solidFill>
                <a:sysClr val="windowText" lastClr="000000"/>
              </a:solidFill>
              <a:round/>
            </a:ln>
            <a:effectLst/>
          </c:spPr>
          <c:marker>
            <c:symbol val="none"/>
          </c:marker>
          <c:xVal>
            <c:numRef>
              <c:f>'[1]Heatmap_beta (btv)'!$CA$13</c:f>
              <c:numCache>
                <c:formatCode>General</c:formatCode>
                <c:ptCount val="1"/>
                <c:pt idx="0">
                  <c:v>88</c:v>
                </c:pt>
              </c:numCache>
            </c:numRef>
          </c:xVal>
          <c:yVal>
            <c:numRef>
              <c:f>'[1]Heatmap_beta (btv)'!$CB$13</c:f>
              <c:numCache>
                <c:formatCode>General</c:formatCode>
                <c:ptCount val="1"/>
                <c:pt idx="0">
                  <c:v>200</c:v>
                </c:pt>
              </c:numCache>
            </c:numRef>
          </c:yVal>
          <c:smooth val="0"/>
          <c:extLst>
            <c:ext xmlns:c16="http://schemas.microsoft.com/office/drawing/2014/chart" uri="{C3380CC4-5D6E-409C-BE32-E72D297353CC}">
              <c16:uniqueId val="{00000006-5F1F-493F-933D-400BC111A719}"/>
            </c:ext>
          </c:extLst>
        </c:ser>
        <c:ser>
          <c:idx val="34"/>
          <c:order val="7"/>
          <c:tx>
            <c:v>β−CN (78−91)</c:v>
          </c:tx>
          <c:spPr>
            <a:ln w="19050" cap="rnd">
              <a:solidFill>
                <a:sysClr val="windowText" lastClr="000000"/>
              </a:solidFill>
              <a:round/>
            </a:ln>
            <a:effectLst/>
          </c:spPr>
          <c:marker>
            <c:symbol val="none"/>
          </c:marker>
          <c:xVal>
            <c:numRef>
              <c:f>'[1]Heatmap_beta (btv)'!$CC$3:$CC$16</c:f>
              <c:numCache>
                <c:formatCode>General</c:formatCode>
                <c:ptCount val="14"/>
                <c:pt idx="0">
                  <c:v>78</c:v>
                </c:pt>
                <c:pt idx="1">
                  <c:v>79</c:v>
                </c:pt>
                <c:pt idx="2">
                  <c:v>80</c:v>
                </c:pt>
                <c:pt idx="3">
                  <c:v>81</c:v>
                </c:pt>
                <c:pt idx="4">
                  <c:v>82</c:v>
                </c:pt>
                <c:pt idx="5">
                  <c:v>83</c:v>
                </c:pt>
                <c:pt idx="6">
                  <c:v>84</c:v>
                </c:pt>
                <c:pt idx="7">
                  <c:v>85</c:v>
                </c:pt>
                <c:pt idx="8">
                  <c:v>86</c:v>
                </c:pt>
                <c:pt idx="9">
                  <c:v>87</c:v>
                </c:pt>
                <c:pt idx="10">
                  <c:v>88</c:v>
                </c:pt>
                <c:pt idx="11">
                  <c:v>89</c:v>
                </c:pt>
                <c:pt idx="12">
                  <c:v>90</c:v>
                </c:pt>
                <c:pt idx="13">
                  <c:v>91</c:v>
                </c:pt>
              </c:numCache>
            </c:numRef>
          </c:xVal>
          <c:yVal>
            <c:numRef>
              <c:f>'[1]Heatmap_beta (btv)'!$CD$3:$CD$16</c:f>
              <c:numCache>
                <c:formatCode>General</c:formatCode>
                <c:ptCount val="14"/>
                <c:pt idx="0">
                  <c:v>280</c:v>
                </c:pt>
                <c:pt idx="1">
                  <c:v>280</c:v>
                </c:pt>
                <c:pt idx="2">
                  <c:v>280</c:v>
                </c:pt>
                <c:pt idx="3">
                  <c:v>280</c:v>
                </c:pt>
                <c:pt idx="4">
                  <c:v>280</c:v>
                </c:pt>
                <c:pt idx="5">
                  <c:v>280</c:v>
                </c:pt>
                <c:pt idx="6">
                  <c:v>280</c:v>
                </c:pt>
                <c:pt idx="7">
                  <c:v>280</c:v>
                </c:pt>
                <c:pt idx="8">
                  <c:v>280</c:v>
                </c:pt>
                <c:pt idx="9">
                  <c:v>280</c:v>
                </c:pt>
                <c:pt idx="10">
                  <c:v>280</c:v>
                </c:pt>
                <c:pt idx="11">
                  <c:v>280</c:v>
                </c:pt>
                <c:pt idx="12">
                  <c:v>280</c:v>
                </c:pt>
                <c:pt idx="13">
                  <c:v>280</c:v>
                </c:pt>
              </c:numCache>
            </c:numRef>
          </c:yVal>
          <c:smooth val="0"/>
          <c:extLst>
            <c:ext xmlns:c16="http://schemas.microsoft.com/office/drawing/2014/chart" uri="{C3380CC4-5D6E-409C-BE32-E72D297353CC}">
              <c16:uniqueId val="{00000007-5F1F-493F-933D-400BC111A719}"/>
            </c:ext>
          </c:extLst>
        </c:ser>
        <c:ser>
          <c:idx val="35"/>
          <c:order val="8"/>
          <c:tx>
            <c:v>β−CN (84−88)</c:v>
          </c:tx>
          <c:spPr>
            <a:ln w="19050" cap="rnd">
              <a:solidFill>
                <a:sysClr val="windowText" lastClr="000000"/>
              </a:solidFill>
              <a:round/>
            </a:ln>
            <a:effectLst/>
          </c:spPr>
          <c:marker>
            <c:symbol val="none"/>
          </c:marker>
          <c:xVal>
            <c:numRef>
              <c:f>'[1]Heatmap_beta (btv)'!$CK$3:$CK$7</c:f>
              <c:numCache>
                <c:formatCode>General</c:formatCode>
                <c:ptCount val="5"/>
                <c:pt idx="0">
                  <c:v>83</c:v>
                </c:pt>
                <c:pt idx="1">
                  <c:v>84</c:v>
                </c:pt>
                <c:pt idx="2">
                  <c:v>85</c:v>
                </c:pt>
                <c:pt idx="3">
                  <c:v>86</c:v>
                </c:pt>
                <c:pt idx="4">
                  <c:v>87</c:v>
                </c:pt>
              </c:numCache>
            </c:numRef>
          </c:xVal>
          <c:yVal>
            <c:numRef>
              <c:f>'[1]Heatmap_beta (btv)'!$CL$3:$CL$7</c:f>
              <c:numCache>
                <c:formatCode>General</c:formatCode>
                <c:ptCount val="5"/>
                <c:pt idx="0">
                  <c:v>180</c:v>
                </c:pt>
                <c:pt idx="1">
                  <c:v>180</c:v>
                </c:pt>
                <c:pt idx="2">
                  <c:v>180</c:v>
                </c:pt>
                <c:pt idx="3">
                  <c:v>180</c:v>
                </c:pt>
                <c:pt idx="4">
                  <c:v>180</c:v>
                </c:pt>
              </c:numCache>
            </c:numRef>
          </c:yVal>
          <c:smooth val="0"/>
          <c:extLst>
            <c:ext xmlns:c16="http://schemas.microsoft.com/office/drawing/2014/chart" uri="{C3380CC4-5D6E-409C-BE32-E72D297353CC}">
              <c16:uniqueId val="{00000008-5F1F-493F-933D-400BC111A719}"/>
            </c:ext>
          </c:extLst>
        </c:ser>
        <c:ser>
          <c:idx val="36"/>
          <c:order val="9"/>
          <c:tx>
            <c:v>β−CN (101−119)</c:v>
          </c:tx>
          <c:spPr>
            <a:ln w="19050" cap="rnd">
              <a:solidFill>
                <a:sysClr val="windowText" lastClr="000000"/>
              </a:solidFill>
              <a:round/>
            </a:ln>
            <a:effectLst/>
          </c:spPr>
          <c:marker>
            <c:symbol val="none"/>
          </c:marker>
          <c:xVal>
            <c:numRef>
              <c:f>'[1]Heatmap_beta (btv)'!$CO$3:$CO$21</c:f>
              <c:numCache>
                <c:formatCode>General</c:formatCode>
                <c:ptCount val="19"/>
                <c:pt idx="0">
                  <c:v>101</c:v>
                </c:pt>
                <c:pt idx="1">
                  <c:v>102</c:v>
                </c:pt>
                <c:pt idx="2">
                  <c:v>103</c:v>
                </c:pt>
                <c:pt idx="3">
                  <c:v>104</c:v>
                </c:pt>
                <c:pt idx="4">
                  <c:v>105</c:v>
                </c:pt>
                <c:pt idx="5">
                  <c:v>106</c:v>
                </c:pt>
                <c:pt idx="6">
                  <c:v>107</c:v>
                </c:pt>
                <c:pt idx="7">
                  <c:v>108</c:v>
                </c:pt>
                <c:pt idx="8">
                  <c:v>109</c:v>
                </c:pt>
                <c:pt idx="9">
                  <c:v>110</c:v>
                </c:pt>
                <c:pt idx="10">
                  <c:v>111</c:v>
                </c:pt>
                <c:pt idx="11">
                  <c:v>112</c:v>
                </c:pt>
                <c:pt idx="12">
                  <c:v>113</c:v>
                </c:pt>
                <c:pt idx="13">
                  <c:v>114</c:v>
                </c:pt>
                <c:pt idx="14">
                  <c:v>115</c:v>
                </c:pt>
                <c:pt idx="15">
                  <c:v>116</c:v>
                </c:pt>
                <c:pt idx="16">
                  <c:v>117</c:v>
                </c:pt>
                <c:pt idx="17">
                  <c:v>118</c:v>
                </c:pt>
                <c:pt idx="18">
                  <c:v>119</c:v>
                </c:pt>
              </c:numCache>
            </c:numRef>
          </c:xVal>
          <c:yVal>
            <c:numRef>
              <c:f>'[1]Heatmap_beta (btv)'!$CP$3:$CP$21</c:f>
              <c:numCache>
                <c:formatCode>General</c:formatCode>
                <c:ptCount val="19"/>
                <c:pt idx="0">
                  <c:v>250</c:v>
                </c:pt>
                <c:pt idx="1">
                  <c:v>250</c:v>
                </c:pt>
                <c:pt idx="2">
                  <c:v>250</c:v>
                </c:pt>
                <c:pt idx="3">
                  <c:v>250</c:v>
                </c:pt>
                <c:pt idx="4">
                  <c:v>250</c:v>
                </c:pt>
                <c:pt idx="5">
                  <c:v>250</c:v>
                </c:pt>
                <c:pt idx="6">
                  <c:v>250</c:v>
                </c:pt>
                <c:pt idx="7">
                  <c:v>250</c:v>
                </c:pt>
                <c:pt idx="8">
                  <c:v>250</c:v>
                </c:pt>
                <c:pt idx="9">
                  <c:v>250</c:v>
                </c:pt>
                <c:pt idx="10">
                  <c:v>250</c:v>
                </c:pt>
                <c:pt idx="11">
                  <c:v>250</c:v>
                </c:pt>
                <c:pt idx="12">
                  <c:v>250</c:v>
                </c:pt>
                <c:pt idx="13">
                  <c:v>250</c:v>
                </c:pt>
                <c:pt idx="14">
                  <c:v>250</c:v>
                </c:pt>
                <c:pt idx="15">
                  <c:v>250</c:v>
                </c:pt>
                <c:pt idx="16">
                  <c:v>250</c:v>
                </c:pt>
                <c:pt idx="17">
                  <c:v>250</c:v>
                </c:pt>
                <c:pt idx="18">
                  <c:v>250</c:v>
                </c:pt>
              </c:numCache>
            </c:numRef>
          </c:yVal>
          <c:smooth val="0"/>
          <c:extLst>
            <c:ext xmlns:c16="http://schemas.microsoft.com/office/drawing/2014/chart" uri="{C3380CC4-5D6E-409C-BE32-E72D297353CC}">
              <c16:uniqueId val="{00000009-5F1F-493F-933D-400BC111A719}"/>
            </c:ext>
          </c:extLst>
        </c:ser>
        <c:ser>
          <c:idx val="37"/>
          <c:order val="10"/>
          <c:tx>
            <c:v>β−CN (102−119)</c:v>
          </c:tx>
          <c:spPr>
            <a:ln w="19050" cap="rnd">
              <a:solidFill>
                <a:sysClr val="windowText" lastClr="000000"/>
              </a:solidFill>
              <a:round/>
            </a:ln>
            <a:effectLst/>
          </c:spPr>
          <c:marker>
            <c:symbol val="none"/>
          </c:marker>
          <c:xVal>
            <c:numRef>
              <c:f>'[1]Heatmap_beta (btv)'!$CQ$3:$CQ$20</c:f>
              <c:numCache>
                <c:formatCode>General</c:formatCode>
                <c:ptCount val="18"/>
                <c:pt idx="0">
                  <c:v>102</c:v>
                </c:pt>
                <c:pt idx="1">
                  <c:v>103</c:v>
                </c:pt>
                <c:pt idx="2">
                  <c:v>104</c:v>
                </c:pt>
                <c:pt idx="3">
                  <c:v>105</c:v>
                </c:pt>
                <c:pt idx="4">
                  <c:v>106</c:v>
                </c:pt>
                <c:pt idx="5">
                  <c:v>107</c:v>
                </c:pt>
                <c:pt idx="6">
                  <c:v>108</c:v>
                </c:pt>
                <c:pt idx="7">
                  <c:v>109</c:v>
                </c:pt>
                <c:pt idx="8">
                  <c:v>110</c:v>
                </c:pt>
                <c:pt idx="9">
                  <c:v>111</c:v>
                </c:pt>
                <c:pt idx="10">
                  <c:v>112</c:v>
                </c:pt>
                <c:pt idx="11">
                  <c:v>113</c:v>
                </c:pt>
                <c:pt idx="12">
                  <c:v>114</c:v>
                </c:pt>
                <c:pt idx="13">
                  <c:v>115</c:v>
                </c:pt>
                <c:pt idx="14">
                  <c:v>116</c:v>
                </c:pt>
                <c:pt idx="15">
                  <c:v>117</c:v>
                </c:pt>
                <c:pt idx="16">
                  <c:v>118</c:v>
                </c:pt>
                <c:pt idx="17">
                  <c:v>119</c:v>
                </c:pt>
              </c:numCache>
            </c:numRef>
          </c:xVal>
          <c:yVal>
            <c:numRef>
              <c:f>'[1]Heatmap_beta (btv)'!$CR$3:$CR$20</c:f>
              <c:numCache>
                <c:formatCode>General</c:formatCode>
                <c:ptCount val="18"/>
                <c:pt idx="0">
                  <c:v>90</c:v>
                </c:pt>
                <c:pt idx="1">
                  <c:v>90</c:v>
                </c:pt>
                <c:pt idx="2">
                  <c:v>90</c:v>
                </c:pt>
                <c:pt idx="3">
                  <c:v>90</c:v>
                </c:pt>
                <c:pt idx="4">
                  <c:v>90</c:v>
                </c:pt>
                <c:pt idx="5">
                  <c:v>90</c:v>
                </c:pt>
                <c:pt idx="6">
                  <c:v>90</c:v>
                </c:pt>
                <c:pt idx="7">
                  <c:v>90</c:v>
                </c:pt>
                <c:pt idx="8">
                  <c:v>90</c:v>
                </c:pt>
                <c:pt idx="9">
                  <c:v>90</c:v>
                </c:pt>
                <c:pt idx="10">
                  <c:v>90</c:v>
                </c:pt>
                <c:pt idx="11">
                  <c:v>90</c:v>
                </c:pt>
                <c:pt idx="12">
                  <c:v>90</c:v>
                </c:pt>
                <c:pt idx="13">
                  <c:v>90</c:v>
                </c:pt>
                <c:pt idx="14">
                  <c:v>90</c:v>
                </c:pt>
                <c:pt idx="15">
                  <c:v>90</c:v>
                </c:pt>
                <c:pt idx="16">
                  <c:v>90</c:v>
                </c:pt>
                <c:pt idx="17">
                  <c:v>90</c:v>
                </c:pt>
              </c:numCache>
            </c:numRef>
          </c:yVal>
          <c:smooth val="0"/>
          <c:extLst>
            <c:ext xmlns:c16="http://schemas.microsoft.com/office/drawing/2014/chart" uri="{C3380CC4-5D6E-409C-BE32-E72D297353CC}">
              <c16:uniqueId val="{0000000A-5F1F-493F-933D-400BC111A719}"/>
            </c:ext>
          </c:extLst>
        </c:ser>
        <c:ser>
          <c:idx val="38"/>
          <c:order val="11"/>
          <c:tx>
            <c:v>β−CN (130−140)</c:v>
          </c:tx>
          <c:spPr>
            <a:ln w="19050" cap="rnd">
              <a:solidFill>
                <a:sysClr val="windowText" lastClr="000000"/>
              </a:solidFill>
              <a:round/>
            </a:ln>
            <a:effectLst/>
          </c:spPr>
          <c:marker>
            <c:symbol val="none"/>
          </c:marker>
          <c:xVal>
            <c:numRef>
              <c:f>'[1]Heatmap_beta (btv)'!$CS$3:$CS$13</c:f>
              <c:numCache>
                <c:formatCode>General</c:formatCode>
                <c:ptCount val="11"/>
                <c:pt idx="0">
                  <c:v>130</c:v>
                </c:pt>
                <c:pt idx="1">
                  <c:v>131</c:v>
                </c:pt>
                <c:pt idx="2">
                  <c:v>132</c:v>
                </c:pt>
                <c:pt idx="3">
                  <c:v>133</c:v>
                </c:pt>
                <c:pt idx="4">
                  <c:v>134</c:v>
                </c:pt>
                <c:pt idx="5">
                  <c:v>135</c:v>
                </c:pt>
                <c:pt idx="6">
                  <c:v>136</c:v>
                </c:pt>
                <c:pt idx="7">
                  <c:v>137</c:v>
                </c:pt>
                <c:pt idx="8">
                  <c:v>138</c:v>
                </c:pt>
                <c:pt idx="9">
                  <c:v>139</c:v>
                </c:pt>
                <c:pt idx="10">
                  <c:v>140</c:v>
                </c:pt>
              </c:numCache>
            </c:numRef>
          </c:xVal>
          <c:yVal>
            <c:numRef>
              <c:f>'[1]Heatmap_beta (btv)'!$CT$3:$CT$13</c:f>
              <c:numCache>
                <c:formatCode>General</c:formatCode>
                <c:ptCount val="11"/>
                <c:pt idx="0">
                  <c:v>280</c:v>
                </c:pt>
                <c:pt idx="1">
                  <c:v>280</c:v>
                </c:pt>
                <c:pt idx="2">
                  <c:v>280</c:v>
                </c:pt>
                <c:pt idx="3">
                  <c:v>280</c:v>
                </c:pt>
                <c:pt idx="4">
                  <c:v>280</c:v>
                </c:pt>
                <c:pt idx="5">
                  <c:v>280</c:v>
                </c:pt>
                <c:pt idx="6">
                  <c:v>280</c:v>
                </c:pt>
                <c:pt idx="7">
                  <c:v>280</c:v>
                </c:pt>
                <c:pt idx="8">
                  <c:v>280</c:v>
                </c:pt>
                <c:pt idx="9">
                  <c:v>280</c:v>
                </c:pt>
                <c:pt idx="10">
                  <c:v>280</c:v>
                </c:pt>
              </c:numCache>
            </c:numRef>
          </c:yVal>
          <c:smooth val="0"/>
          <c:extLst>
            <c:ext xmlns:c16="http://schemas.microsoft.com/office/drawing/2014/chart" uri="{C3380CC4-5D6E-409C-BE32-E72D297353CC}">
              <c16:uniqueId val="{0000000B-5F1F-493F-933D-400BC111A719}"/>
            </c:ext>
          </c:extLst>
        </c:ser>
        <c:ser>
          <c:idx val="39"/>
          <c:order val="12"/>
          <c:tx>
            <c:v>β−CN (130−143)</c:v>
          </c:tx>
          <c:spPr>
            <a:ln w="19050" cap="rnd">
              <a:solidFill>
                <a:sysClr val="windowText" lastClr="000000"/>
              </a:solidFill>
              <a:round/>
            </a:ln>
            <a:effectLst/>
          </c:spPr>
          <c:marker>
            <c:symbol val="none"/>
          </c:marker>
          <c:xVal>
            <c:numRef>
              <c:f>'[1]Heatmap_beta (btv)'!$CU$3:$CU$16</c:f>
              <c:numCache>
                <c:formatCode>General</c:formatCode>
                <c:ptCount val="14"/>
                <c:pt idx="0">
                  <c:v>130</c:v>
                </c:pt>
                <c:pt idx="1">
                  <c:v>131</c:v>
                </c:pt>
                <c:pt idx="2">
                  <c:v>132</c:v>
                </c:pt>
                <c:pt idx="3">
                  <c:v>133</c:v>
                </c:pt>
                <c:pt idx="4">
                  <c:v>134</c:v>
                </c:pt>
                <c:pt idx="5">
                  <c:v>135</c:v>
                </c:pt>
                <c:pt idx="6">
                  <c:v>136</c:v>
                </c:pt>
                <c:pt idx="7">
                  <c:v>137</c:v>
                </c:pt>
                <c:pt idx="8">
                  <c:v>138</c:v>
                </c:pt>
                <c:pt idx="9">
                  <c:v>139</c:v>
                </c:pt>
                <c:pt idx="10">
                  <c:v>140</c:v>
                </c:pt>
                <c:pt idx="11">
                  <c:v>141</c:v>
                </c:pt>
                <c:pt idx="12">
                  <c:v>142</c:v>
                </c:pt>
                <c:pt idx="13">
                  <c:v>143</c:v>
                </c:pt>
              </c:numCache>
            </c:numRef>
          </c:xVal>
          <c:yVal>
            <c:numRef>
              <c:f>'[1]Heatmap_beta (btv)'!$CV$3:$CV$16</c:f>
              <c:numCache>
                <c:formatCode>General</c:formatCode>
                <c:ptCount val="14"/>
                <c:pt idx="0">
                  <c:v>350</c:v>
                </c:pt>
                <c:pt idx="1">
                  <c:v>350</c:v>
                </c:pt>
                <c:pt idx="2">
                  <c:v>350</c:v>
                </c:pt>
                <c:pt idx="3">
                  <c:v>350</c:v>
                </c:pt>
                <c:pt idx="4">
                  <c:v>350</c:v>
                </c:pt>
                <c:pt idx="5">
                  <c:v>350</c:v>
                </c:pt>
                <c:pt idx="6">
                  <c:v>350</c:v>
                </c:pt>
                <c:pt idx="7">
                  <c:v>350</c:v>
                </c:pt>
                <c:pt idx="8">
                  <c:v>350</c:v>
                </c:pt>
                <c:pt idx="9">
                  <c:v>350</c:v>
                </c:pt>
                <c:pt idx="10">
                  <c:v>350</c:v>
                </c:pt>
                <c:pt idx="11">
                  <c:v>350</c:v>
                </c:pt>
                <c:pt idx="12">
                  <c:v>350</c:v>
                </c:pt>
                <c:pt idx="13">
                  <c:v>350</c:v>
                </c:pt>
              </c:numCache>
            </c:numRef>
          </c:yVal>
          <c:smooth val="0"/>
          <c:extLst>
            <c:ext xmlns:c16="http://schemas.microsoft.com/office/drawing/2014/chart" uri="{C3380CC4-5D6E-409C-BE32-E72D297353CC}">
              <c16:uniqueId val="{0000000C-5F1F-493F-933D-400BC111A719}"/>
            </c:ext>
          </c:extLst>
        </c:ser>
        <c:ser>
          <c:idx val="40"/>
          <c:order val="13"/>
          <c:tx>
            <c:v>β−CN (132−142)</c:v>
          </c:tx>
          <c:spPr>
            <a:ln w="19050" cap="rnd">
              <a:solidFill>
                <a:sysClr val="windowText" lastClr="000000"/>
              </a:solidFill>
              <a:round/>
            </a:ln>
            <a:effectLst/>
          </c:spPr>
          <c:marker>
            <c:symbol val="none"/>
          </c:marker>
          <c:xVal>
            <c:numRef>
              <c:f>'[1]Heatmap_beta (btv)'!$CW$3:$CW$13</c:f>
              <c:numCache>
                <c:formatCode>General</c:formatCode>
                <c:ptCount val="11"/>
                <c:pt idx="0">
                  <c:v>132</c:v>
                </c:pt>
                <c:pt idx="1">
                  <c:v>133</c:v>
                </c:pt>
                <c:pt idx="2">
                  <c:v>134</c:v>
                </c:pt>
                <c:pt idx="3">
                  <c:v>135</c:v>
                </c:pt>
                <c:pt idx="4">
                  <c:v>136</c:v>
                </c:pt>
                <c:pt idx="5">
                  <c:v>137</c:v>
                </c:pt>
                <c:pt idx="6">
                  <c:v>138</c:v>
                </c:pt>
                <c:pt idx="7">
                  <c:v>139</c:v>
                </c:pt>
                <c:pt idx="8">
                  <c:v>140</c:v>
                </c:pt>
                <c:pt idx="9">
                  <c:v>141</c:v>
                </c:pt>
                <c:pt idx="10">
                  <c:v>142</c:v>
                </c:pt>
              </c:numCache>
            </c:numRef>
          </c:xVal>
          <c:yVal>
            <c:numRef>
              <c:f>'[1]Heatmap_beta (btv)'!$CX$3:$CX$13</c:f>
              <c:numCache>
                <c:formatCode>General</c:formatCode>
                <c:ptCount val="11"/>
                <c:pt idx="0">
                  <c:v>180</c:v>
                </c:pt>
                <c:pt idx="1">
                  <c:v>180</c:v>
                </c:pt>
                <c:pt idx="2">
                  <c:v>180</c:v>
                </c:pt>
                <c:pt idx="3">
                  <c:v>180</c:v>
                </c:pt>
                <c:pt idx="4">
                  <c:v>180</c:v>
                </c:pt>
                <c:pt idx="5">
                  <c:v>180</c:v>
                </c:pt>
                <c:pt idx="6">
                  <c:v>180</c:v>
                </c:pt>
                <c:pt idx="7">
                  <c:v>180</c:v>
                </c:pt>
                <c:pt idx="8">
                  <c:v>180</c:v>
                </c:pt>
                <c:pt idx="9">
                  <c:v>180</c:v>
                </c:pt>
                <c:pt idx="10">
                  <c:v>180</c:v>
                </c:pt>
              </c:numCache>
            </c:numRef>
          </c:yVal>
          <c:smooth val="0"/>
          <c:extLst>
            <c:ext xmlns:c16="http://schemas.microsoft.com/office/drawing/2014/chart" uri="{C3380CC4-5D6E-409C-BE32-E72D297353CC}">
              <c16:uniqueId val="{0000000D-5F1F-493F-933D-400BC111A719}"/>
            </c:ext>
          </c:extLst>
        </c:ser>
        <c:ser>
          <c:idx val="41"/>
          <c:order val="14"/>
          <c:tx>
            <c:v>β−CN (133−138)</c:v>
          </c:tx>
          <c:spPr>
            <a:ln w="19050" cap="rnd">
              <a:solidFill>
                <a:sysClr val="windowText" lastClr="000000"/>
              </a:solidFill>
              <a:round/>
            </a:ln>
            <a:effectLst/>
          </c:spPr>
          <c:marker>
            <c:symbol val="none"/>
          </c:marker>
          <c:xVal>
            <c:numRef>
              <c:f>'[1]Heatmap_beta (btv)'!$CY$3:$CY$8</c:f>
              <c:numCache>
                <c:formatCode>General</c:formatCode>
                <c:ptCount val="6"/>
                <c:pt idx="0">
                  <c:v>133</c:v>
                </c:pt>
                <c:pt idx="1">
                  <c:v>134</c:v>
                </c:pt>
                <c:pt idx="2">
                  <c:v>135</c:v>
                </c:pt>
                <c:pt idx="3">
                  <c:v>136</c:v>
                </c:pt>
                <c:pt idx="4">
                  <c:v>137</c:v>
                </c:pt>
                <c:pt idx="5">
                  <c:v>138</c:v>
                </c:pt>
              </c:numCache>
            </c:numRef>
          </c:xVal>
          <c:yVal>
            <c:numRef>
              <c:f>'[1]Heatmap_beta (btv)'!$CZ$3:$CZ$8</c:f>
              <c:numCache>
                <c:formatCode>General</c:formatCode>
                <c:ptCount val="6"/>
                <c:pt idx="0">
                  <c:v>340</c:v>
                </c:pt>
                <c:pt idx="1">
                  <c:v>340</c:v>
                </c:pt>
                <c:pt idx="2">
                  <c:v>340</c:v>
                </c:pt>
                <c:pt idx="3">
                  <c:v>340</c:v>
                </c:pt>
                <c:pt idx="4">
                  <c:v>340</c:v>
                </c:pt>
                <c:pt idx="5">
                  <c:v>340</c:v>
                </c:pt>
              </c:numCache>
            </c:numRef>
          </c:yVal>
          <c:smooth val="0"/>
          <c:extLst>
            <c:ext xmlns:c16="http://schemas.microsoft.com/office/drawing/2014/chart" uri="{C3380CC4-5D6E-409C-BE32-E72D297353CC}">
              <c16:uniqueId val="{0000000E-5F1F-493F-933D-400BC111A719}"/>
            </c:ext>
          </c:extLst>
        </c:ser>
        <c:ser>
          <c:idx val="42"/>
          <c:order val="15"/>
          <c:tx>
            <c:v>β−CN (133−140)</c:v>
          </c:tx>
          <c:spPr>
            <a:ln w="19050" cap="rnd">
              <a:solidFill>
                <a:sysClr val="windowText" lastClr="000000"/>
              </a:solidFill>
              <a:round/>
            </a:ln>
            <a:effectLst/>
          </c:spPr>
          <c:marker>
            <c:symbol val="none"/>
          </c:marker>
          <c:xVal>
            <c:numRef>
              <c:f>'[1]Heatmap_beta (btv)'!$AY$24:$AY$31</c:f>
              <c:numCache>
                <c:formatCode>General</c:formatCode>
                <c:ptCount val="8"/>
                <c:pt idx="0">
                  <c:v>133</c:v>
                </c:pt>
                <c:pt idx="1">
                  <c:v>134</c:v>
                </c:pt>
                <c:pt idx="2">
                  <c:v>135</c:v>
                </c:pt>
                <c:pt idx="3">
                  <c:v>136</c:v>
                </c:pt>
                <c:pt idx="4">
                  <c:v>137</c:v>
                </c:pt>
                <c:pt idx="5">
                  <c:v>138</c:v>
                </c:pt>
                <c:pt idx="6">
                  <c:v>139</c:v>
                </c:pt>
                <c:pt idx="7">
                  <c:v>140</c:v>
                </c:pt>
              </c:numCache>
            </c:numRef>
          </c:xVal>
          <c:yVal>
            <c:numRef>
              <c:f>'[1]Heatmap_beta (btv)'!$AZ$24:$AZ$31</c:f>
              <c:numCache>
                <c:formatCode>General</c:formatCode>
                <c:ptCount val="8"/>
                <c:pt idx="0">
                  <c:v>110</c:v>
                </c:pt>
                <c:pt idx="1">
                  <c:v>110</c:v>
                </c:pt>
                <c:pt idx="2">
                  <c:v>110</c:v>
                </c:pt>
                <c:pt idx="3">
                  <c:v>110</c:v>
                </c:pt>
                <c:pt idx="4">
                  <c:v>110</c:v>
                </c:pt>
                <c:pt idx="5">
                  <c:v>110</c:v>
                </c:pt>
                <c:pt idx="6">
                  <c:v>110</c:v>
                </c:pt>
                <c:pt idx="7">
                  <c:v>110</c:v>
                </c:pt>
              </c:numCache>
            </c:numRef>
          </c:yVal>
          <c:smooth val="0"/>
          <c:extLst>
            <c:ext xmlns:c16="http://schemas.microsoft.com/office/drawing/2014/chart" uri="{C3380CC4-5D6E-409C-BE32-E72D297353CC}">
              <c16:uniqueId val="{0000000F-5F1F-493F-933D-400BC111A719}"/>
            </c:ext>
          </c:extLst>
        </c:ser>
        <c:ser>
          <c:idx val="43"/>
          <c:order val="16"/>
          <c:tx>
            <c:v>β−CN (133−142)</c:v>
          </c:tx>
          <c:spPr>
            <a:ln w="19050" cap="rnd">
              <a:solidFill>
                <a:sysClr val="windowText" lastClr="000000"/>
              </a:solidFill>
              <a:round/>
            </a:ln>
            <a:effectLst/>
          </c:spPr>
          <c:marker>
            <c:symbol val="none"/>
          </c:marker>
          <c:xVal>
            <c:numRef>
              <c:f>'[1]Heatmap_beta (btv)'!$BA$24:$BA$33</c:f>
              <c:numCache>
                <c:formatCode>General</c:formatCode>
                <c:ptCount val="10"/>
                <c:pt idx="0">
                  <c:v>133</c:v>
                </c:pt>
                <c:pt idx="1">
                  <c:v>134</c:v>
                </c:pt>
                <c:pt idx="2">
                  <c:v>135</c:v>
                </c:pt>
                <c:pt idx="3">
                  <c:v>136</c:v>
                </c:pt>
                <c:pt idx="4">
                  <c:v>137</c:v>
                </c:pt>
                <c:pt idx="5">
                  <c:v>138</c:v>
                </c:pt>
                <c:pt idx="6">
                  <c:v>139</c:v>
                </c:pt>
                <c:pt idx="7">
                  <c:v>140</c:v>
                </c:pt>
                <c:pt idx="8">
                  <c:v>141</c:v>
                </c:pt>
                <c:pt idx="9">
                  <c:v>142</c:v>
                </c:pt>
              </c:numCache>
            </c:numRef>
          </c:xVal>
          <c:yVal>
            <c:numRef>
              <c:f>'[1]Heatmap_beta (btv)'!$BB$24:$BB$33</c:f>
              <c:numCache>
                <c:formatCode>General</c:formatCode>
                <c:ptCount val="10"/>
                <c:pt idx="0">
                  <c:v>160</c:v>
                </c:pt>
                <c:pt idx="1">
                  <c:v>160</c:v>
                </c:pt>
                <c:pt idx="2">
                  <c:v>160</c:v>
                </c:pt>
                <c:pt idx="3">
                  <c:v>160</c:v>
                </c:pt>
                <c:pt idx="4">
                  <c:v>160</c:v>
                </c:pt>
                <c:pt idx="5">
                  <c:v>160</c:v>
                </c:pt>
                <c:pt idx="6">
                  <c:v>160</c:v>
                </c:pt>
                <c:pt idx="7">
                  <c:v>160</c:v>
                </c:pt>
                <c:pt idx="8">
                  <c:v>160</c:v>
                </c:pt>
                <c:pt idx="9">
                  <c:v>160</c:v>
                </c:pt>
              </c:numCache>
            </c:numRef>
          </c:yVal>
          <c:smooth val="0"/>
          <c:extLst>
            <c:ext xmlns:c16="http://schemas.microsoft.com/office/drawing/2014/chart" uri="{C3380CC4-5D6E-409C-BE32-E72D297353CC}">
              <c16:uniqueId val="{00000010-5F1F-493F-933D-400BC111A719}"/>
            </c:ext>
          </c:extLst>
        </c:ser>
        <c:ser>
          <c:idx val="44"/>
          <c:order val="17"/>
          <c:tx>
            <c:v>β−CN (134−141)</c:v>
          </c:tx>
          <c:spPr>
            <a:ln w="19050" cap="rnd">
              <a:solidFill>
                <a:sysClr val="windowText" lastClr="000000"/>
              </a:solidFill>
              <a:round/>
            </a:ln>
            <a:effectLst/>
          </c:spPr>
          <c:marker>
            <c:symbol val="none"/>
          </c:marker>
          <c:xVal>
            <c:numRef>
              <c:f>'[1]Heatmap_beta (btv)'!$BC$24:$BC$31</c:f>
              <c:numCache>
                <c:formatCode>General</c:formatCode>
                <c:ptCount val="8"/>
                <c:pt idx="0">
                  <c:v>134</c:v>
                </c:pt>
                <c:pt idx="1">
                  <c:v>135</c:v>
                </c:pt>
                <c:pt idx="2">
                  <c:v>136</c:v>
                </c:pt>
                <c:pt idx="3">
                  <c:v>137</c:v>
                </c:pt>
                <c:pt idx="4">
                  <c:v>138</c:v>
                </c:pt>
                <c:pt idx="5">
                  <c:v>139</c:v>
                </c:pt>
                <c:pt idx="6">
                  <c:v>140</c:v>
                </c:pt>
                <c:pt idx="7">
                  <c:v>141</c:v>
                </c:pt>
              </c:numCache>
            </c:numRef>
          </c:xVal>
          <c:yVal>
            <c:numRef>
              <c:f>'[1]Heatmap_beta (btv)'!$BD$24:$BD$31</c:f>
              <c:numCache>
                <c:formatCode>General</c:formatCode>
                <c:ptCount val="8"/>
                <c:pt idx="0">
                  <c:v>440</c:v>
                </c:pt>
                <c:pt idx="1">
                  <c:v>440</c:v>
                </c:pt>
                <c:pt idx="2">
                  <c:v>440</c:v>
                </c:pt>
                <c:pt idx="3">
                  <c:v>440</c:v>
                </c:pt>
                <c:pt idx="4">
                  <c:v>440</c:v>
                </c:pt>
                <c:pt idx="5">
                  <c:v>440</c:v>
                </c:pt>
                <c:pt idx="6">
                  <c:v>440</c:v>
                </c:pt>
                <c:pt idx="7">
                  <c:v>440</c:v>
                </c:pt>
              </c:numCache>
            </c:numRef>
          </c:yVal>
          <c:smooth val="0"/>
          <c:extLst>
            <c:ext xmlns:c16="http://schemas.microsoft.com/office/drawing/2014/chart" uri="{C3380CC4-5D6E-409C-BE32-E72D297353CC}">
              <c16:uniqueId val="{00000011-5F1F-493F-933D-400BC111A719}"/>
            </c:ext>
          </c:extLst>
        </c:ser>
        <c:ser>
          <c:idx val="45"/>
          <c:order val="18"/>
          <c:tx>
            <c:v>β−CN (134−142)</c:v>
          </c:tx>
          <c:spPr>
            <a:ln w="19050" cap="rnd">
              <a:solidFill>
                <a:sysClr val="windowText" lastClr="000000"/>
              </a:solidFill>
              <a:round/>
            </a:ln>
            <a:effectLst/>
          </c:spPr>
          <c:marker>
            <c:symbol val="none"/>
          </c:marker>
          <c:xVal>
            <c:numRef>
              <c:f>'[1]Heatmap_beta (btv)'!$BE$24:$BE$32</c:f>
              <c:numCache>
                <c:formatCode>General</c:formatCode>
                <c:ptCount val="9"/>
                <c:pt idx="0">
                  <c:v>134</c:v>
                </c:pt>
                <c:pt idx="1">
                  <c:v>135</c:v>
                </c:pt>
                <c:pt idx="2">
                  <c:v>136</c:v>
                </c:pt>
                <c:pt idx="3">
                  <c:v>137</c:v>
                </c:pt>
                <c:pt idx="4">
                  <c:v>138</c:v>
                </c:pt>
                <c:pt idx="5">
                  <c:v>139</c:v>
                </c:pt>
                <c:pt idx="6">
                  <c:v>140</c:v>
                </c:pt>
                <c:pt idx="7">
                  <c:v>141</c:v>
                </c:pt>
                <c:pt idx="8">
                  <c:v>142</c:v>
                </c:pt>
              </c:numCache>
            </c:numRef>
          </c:xVal>
          <c:yVal>
            <c:numRef>
              <c:f>'[1]Heatmap_beta (btv)'!$BF$24:$BF$32</c:f>
              <c:numCache>
                <c:formatCode>General</c:formatCode>
                <c:ptCount val="9"/>
                <c:pt idx="0">
                  <c:v>160</c:v>
                </c:pt>
                <c:pt idx="1">
                  <c:v>160</c:v>
                </c:pt>
                <c:pt idx="2">
                  <c:v>160</c:v>
                </c:pt>
                <c:pt idx="3">
                  <c:v>160</c:v>
                </c:pt>
                <c:pt idx="4">
                  <c:v>160</c:v>
                </c:pt>
                <c:pt idx="5">
                  <c:v>160</c:v>
                </c:pt>
                <c:pt idx="6">
                  <c:v>160</c:v>
                </c:pt>
                <c:pt idx="7">
                  <c:v>160</c:v>
                </c:pt>
                <c:pt idx="8">
                  <c:v>160</c:v>
                </c:pt>
              </c:numCache>
            </c:numRef>
          </c:yVal>
          <c:smooth val="0"/>
          <c:extLst>
            <c:ext xmlns:c16="http://schemas.microsoft.com/office/drawing/2014/chart" uri="{C3380CC4-5D6E-409C-BE32-E72D297353CC}">
              <c16:uniqueId val="{00000012-5F1F-493F-933D-400BC111A719}"/>
            </c:ext>
          </c:extLst>
        </c:ser>
        <c:ser>
          <c:idx val="46"/>
          <c:order val="19"/>
          <c:tx>
            <c:v>β−CN (135−143)</c:v>
          </c:tx>
          <c:spPr>
            <a:ln w="19050" cap="rnd">
              <a:solidFill>
                <a:sysClr val="windowText" lastClr="000000"/>
              </a:solidFill>
              <a:round/>
            </a:ln>
            <a:effectLst/>
          </c:spPr>
          <c:marker>
            <c:symbol val="none"/>
          </c:marker>
          <c:xVal>
            <c:numRef>
              <c:f>'[1]Heatmap_beta (btv)'!$BG$24:$BG$32</c:f>
              <c:numCache>
                <c:formatCode>General</c:formatCode>
                <c:ptCount val="9"/>
                <c:pt idx="0">
                  <c:v>135</c:v>
                </c:pt>
                <c:pt idx="1">
                  <c:v>136</c:v>
                </c:pt>
                <c:pt idx="2">
                  <c:v>137</c:v>
                </c:pt>
                <c:pt idx="3">
                  <c:v>138</c:v>
                </c:pt>
                <c:pt idx="4">
                  <c:v>139</c:v>
                </c:pt>
                <c:pt idx="5">
                  <c:v>140</c:v>
                </c:pt>
                <c:pt idx="6">
                  <c:v>141</c:v>
                </c:pt>
                <c:pt idx="7">
                  <c:v>142</c:v>
                </c:pt>
                <c:pt idx="8">
                  <c:v>143</c:v>
                </c:pt>
              </c:numCache>
            </c:numRef>
          </c:xVal>
          <c:yVal>
            <c:numRef>
              <c:f>'[1]Heatmap_beta (btv)'!$BH$24:$BH$32</c:f>
              <c:numCache>
                <c:formatCode>General</c:formatCode>
                <c:ptCount val="9"/>
                <c:pt idx="0">
                  <c:v>110</c:v>
                </c:pt>
                <c:pt idx="1">
                  <c:v>110</c:v>
                </c:pt>
                <c:pt idx="2">
                  <c:v>110</c:v>
                </c:pt>
                <c:pt idx="3">
                  <c:v>110</c:v>
                </c:pt>
                <c:pt idx="4">
                  <c:v>110</c:v>
                </c:pt>
                <c:pt idx="5">
                  <c:v>110</c:v>
                </c:pt>
                <c:pt idx="6">
                  <c:v>110</c:v>
                </c:pt>
                <c:pt idx="7">
                  <c:v>110</c:v>
                </c:pt>
                <c:pt idx="8">
                  <c:v>110</c:v>
                </c:pt>
              </c:numCache>
            </c:numRef>
          </c:yVal>
          <c:smooth val="0"/>
          <c:extLst>
            <c:ext xmlns:c16="http://schemas.microsoft.com/office/drawing/2014/chart" uri="{C3380CC4-5D6E-409C-BE32-E72D297353CC}">
              <c16:uniqueId val="{00000013-5F1F-493F-933D-400BC111A719}"/>
            </c:ext>
          </c:extLst>
        </c:ser>
        <c:ser>
          <c:idx val="47"/>
          <c:order val="20"/>
          <c:tx>
            <c:v>β−CN (143−160)</c:v>
          </c:tx>
          <c:spPr>
            <a:ln w="19050" cap="rnd">
              <a:solidFill>
                <a:sysClr val="windowText" lastClr="000000"/>
              </a:solidFill>
              <a:round/>
            </a:ln>
            <a:effectLst/>
          </c:spPr>
          <c:marker>
            <c:symbol val="none"/>
          </c:marker>
          <c:xVal>
            <c:numRef>
              <c:f>'[1]Heatmap_beta (btv)'!$BI$24:$BI$41</c:f>
              <c:numCache>
                <c:formatCode>General</c:formatCode>
                <c:ptCount val="18"/>
                <c:pt idx="0">
                  <c:v>143</c:v>
                </c:pt>
                <c:pt idx="1">
                  <c:v>144</c:v>
                </c:pt>
                <c:pt idx="2">
                  <c:v>145</c:v>
                </c:pt>
                <c:pt idx="3">
                  <c:v>146</c:v>
                </c:pt>
                <c:pt idx="4">
                  <c:v>147</c:v>
                </c:pt>
                <c:pt idx="5">
                  <c:v>148</c:v>
                </c:pt>
                <c:pt idx="6">
                  <c:v>149</c:v>
                </c:pt>
                <c:pt idx="7">
                  <c:v>150</c:v>
                </c:pt>
                <c:pt idx="8">
                  <c:v>151</c:v>
                </c:pt>
                <c:pt idx="9">
                  <c:v>152</c:v>
                </c:pt>
                <c:pt idx="10">
                  <c:v>153</c:v>
                </c:pt>
                <c:pt idx="11">
                  <c:v>154</c:v>
                </c:pt>
                <c:pt idx="12">
                  <c:v>155</c:v>
                </c:pt>
                <c:pt idx="13">
                  <c:v>156</c:v>
                </c:pt>
                <c:pt idx="14">
                  <c:v>157</c:v>
                </c:pt>
                <c:pt idx="15">
                  <c:v>158</c:v>
                </c:pt>
                <c:pt idx="16">
                  <c:v>159</c:v>
                </c:pt>
                <c:pt idx="17">
                  <c:v>160</c:v>
                </c:pt>
              </c:numCache>
            </c:numRef>
          </c:xVal>
          <c:yVal>
            <c:numRef>
              <c:f>'[1]Heatmap_beta (btv)'!$BJ$24:$BJ$41</c:f>
              <c:numCache>
                <c:formatCode>General</c:formatCode>
                <c:ptCount val="18"/>
                <c:pt idx="0">
                  <c:v>170</c:v>
                </c:pt>
                <c:pt idx="1">
                  <c:v>170</c:v>
                </c:pt>
                <c:pt idx="2">
                  <c:v>170</c:v>
                </c:pt>
                <c:pt idx="3">
                  <c:v>170</c:v>
                </c:pt>
                <c:pt idx="4">
                  <c:v>170</c:v>
                </c:pt>
                <c:pt idx="5">
                  <c:v>170</c:v>
                </c:pt>
                <c:pt idx="6">
                  <c:v>170</c:v>
                </c:pt>
                <c:pt idx="7">
                  <c:v>170</c:v>
                </c:pt>
                <c:pt idx="8">
                  <c:v>170</c:v>
                </c:pt>
                <c:pt idx="9">
                  <c:v>170</c:v>
                </c:pt>
                <c:pt idx="10">
                  <c:v>170</c:v>
                </c:pt>
                <c:pt idx="11">
                  <c:v>170</c:v>
                </c:pt>
                <c:pt idx="12">
                  <c:v>170</c:v>
                </c:pt>
                <c:pt idx="13">
                  <c:v>170</c:v>
                </c:pt>
                <c:pt idx="14">
                  <c:v>170</c:v>
                </c:pt>
                <c:pt idx="15">
                  <c:v>170</c:v>
                </c:pt>
                <c:pt idx="16">
                  <c:v>170</c:v>
                </c:pt>
                <c:pt idx="17">
                  <c:v>170</c:v>
                </c:pt>
              </c:numCache>
            </c:numRef>
          </c:yVal>
          <c:smooth val="0"/>
          <c:extLst>
            <c:ext xmlns:c16="http://schemas.microsoft.com/office/drawing/2014/chart" uri="{C3380CC4-5D6E-409C-BE32-E72D297353CC}">
              <c16:uniqueId val="{00000014-5F1F-493F-933D-400BC111A719}"/>
            </c:ext>
          </c:extLst>
        </c:ser>
        <c:ser>
          <c:idx val="48"/>
          <c:order val="21"/>
          <c:tx>
            <c:v>β−CN (169−182)</c:v>
          </c:tx>
          <c:spPr>
            <a:ln w="19050" cap="rnd">
              <a:solidFill>
                <a:sysClr val="windowText" lastClr="000000"/>
              </a:solidFill>
              <a:round/>
            </a:ln>
            <a:effectLst/>
          </c:spPr>
          <c:marker>
            <c:symbol val="none"/>
          </c:marker>
          <c:xVal>
            <c:numRef>
              <c:f>'[1]Heatmap_beta (btv)'!$BK$24:$BK$37</c:f>
              <c:numCache>
                <c:formatCode>General</c:formatCode>
                <c:ptCount val="14"/>
                <c:pt idx="0">
                  <c:v>169</c:v>
                </c:pt>
                <c:pt idx="1">
                  <c:v>170</c:v>
                </c:pt>
                <c:pt idx="2">
                  <c:v>171</c:v>
                </c:pt>
                <c:pt idx="3">
                  <c:v>172</c:v>
                </c:pt>
                <c:pt idx="4">
                  <c:v>173</c:v>
                </c:pt>
                <c:pt idx="5">
                  <c:v>174</c:v>
                </c:pt>
                <c:pt idx="6">
                  <c:v>175</c:v>
                </c:pt>
                <c:pt idx="7">
                  <c:v>176</c:v>
                </c:pt>
                <c:pt idx="8">
                  <c:v>177</c:v>
                </c:pt>
                <c:pt idx="9">
                  <c:v>178</c:v>
                </c:pt>
                <c:pt idx="10">
                  <c:v>179</c:v>
                </c:pt>
                <c:pt idx="11">
                  <c:v>180</c:v>
                </c:pt>
                <c:pt idx="12">
                  <c:v>181</c:v>
                </c:pt>
                <c:pt idx="13">
                  <c:v>182</c:v>
                </c:pt>
              </c:numCache>
            </c:numRef>
          </c:xVal>
          <c:yVal>
            <c:numRef>
              <c:f>'[1]Heatmap_beta (btv)'!$BL$24:$BL$37</c:f>
              <c:numCache>
                <c:formatCode>General</c:formatCode>
                <c:ptCount val="14"/>
                <c:pt idx="0">
                  <c:v>140</c:v>
                </c:pt>
                <c:pt idx="1">
                  <c:v>140</c:v>
                </c:pt>
                <c:pt idx="2">
                  <c:v>140</c:v>
                </c:pt>
                <c:pt idx="3">
                  <c:v>140</c:v>
                </c:pt>
                <c:pt idx="4">
                  <c:v>140</c:v>
                </c:pt>
                <c:pt idx="5">
                  <c:v>140</c:v>
                </c:pt>
                <c:pt idx="6">
                  <c:v>140</c:v>
                </c:pt>
                <c:pt idx="7">
                  <c:v>140</c:v>
                </c:pt>
                <c:pt idx="8">
                  <c:v>140</c:v>
                </c:pt>
                <c:pt idx="9">
                  <c:v>140</c:v>
                </c:pt>
                <c:pt idx="10">
                  <c:v>140</c:v>
                </c:pt>
                <c:pt idx="11">
                  <c:v>140</c:v>
                </c:pt>
                <c:pt idx="12">
                  <c:v>140</c:v>
                </c:pt>
                <c:pt idx="13">
                  <c:v>140</c:v>
                </c:pt>
              </c:numCache>
            </c:numRef>
          </c:yVal>
          <c:smooth val="0"/>
          <c:extLst>
            <c:ext xmlns:c16="http://schemas.microsoft.com/office/drawing/2014/chart" uri="{C3380CC4-5D6E-409C-BE32-E72D297353CC}">
              <c16:uniqueId val="{00000015-5F1F-493F-933D-400BC111A719}"/>
            </c:ext>
          </c:extLst>
        </c:ser>
        <c:ser>
          <c:idx val="49"/>
          <c:order val="22"/>
          <c:tx>
            <c:v>β−CN (170−175)</c:v>
          </c:tx>
          <c:spPr>
            <a:ln w="19050" cap="rnd">
              <a:solidFill>
                <a:sysClr val="windowText" lastClr="000000"/>
              </a:solidFill>
              <a:round/>
            </a:ln>
            <a:effectLst/>
          </c:spPr>
          <c:marker>
            <c:symbol val="none"/>
          </c:marker>
          <c:xVal>
            <c:numRef>
              <c:f>'[1]Heatmap_beta (btv)'!$BM$24:$BM$29</c:f>
              <c:numCache>
                <c:formatCode>General</c:formatCode>
                <c:ptCount val="6"/>
                <c:pt idx="0">
                  <c:v>170</c:v>
                </c:pt>
                <c:pt idx="1">
                  <c:v>171</c:v>
                </c:pt>
                <c:pt idx="2">
                  <c:v>172</c:v>
                </c:pt>
                <c:pt idx="3">
                  <c:v>173</c:v>
                </c:pt>
                <c:pt idx="4">
                  <c:v>174</c:v>
                </c:pt>
                <c:pt idx="5">
                  <c:v>175</c:v>
                </c:pt>
              </c:numCache>
            </c:numRef>
          </c:xVal>
          <c:yVal>
            <c:numRef>
              <c:f>'[1]Heatmap_beta (btv)'!$BN$24:$BN$29</c:f>
              <c:numCache>
                <c:formatCode>General</c:formatCode>
                <c:ptCount val="6"/>
                <c:pt idx="0">
                  <c:v>310</c:v>
                </c:pt>
                <c:pt idx="1">
                  <c:v>310</c:v>
                </c:pt>
                <c:pt idx="2">
                  <c:v>310</c:v>
                </c:pt>
                <c:pt idx="3">
                  <c:v>310</c:v>
                </c:pt>
                <c:pt idx="4">
                  <c:v>310</c:v>
                </c:pt>
                <c:pt idx="5">
                  <c:v>310</c:v>
                </c:pt>
              </c:numCache>
            </c:numRef>
          </c:yVal>
          <c:smooth val="0"/>
          <c:extLst>
            <c:ext xmlns:c16="http://schemas.microsoft.com/office/drawing/2014/chart" uri="{C3380CC4-5D6E-409C-BE32-E72D297353CC}">
              <c16:uniqueId val="{00000016-5F1F-493F-933D-400BC111A719}"/>
            </c:ext>
          </c:extLst>
        </c:ser>
        <c:ser>
          <c:idx val="50"/>
          <c:order val="23"/>
          <c:tx>
            <c:v>β−CN (170−182)</c:v>
          </c:tx>
          <c:spPr>
            <a:ln w="19050" cap="rnd">
              <a:solidFill>
                <a:sysClr val="windowText" lastClr="000000"/>
              </a:solidFill>
              <a:round/>
            </a:ln>
            <a:effectLst/>
          </c:spPr>
          <c:marker>
            <c:symbol val="none"/>
          </c:marker>
          <c:xVal>
            <c:numRef>
              <c:f>'[1]Heatmap_beta (btv)'!$BO$24:$BO$36</c:f>
              <c:numCache>
                <c:formatCode>General</c:formatCode>
                <c:ptCount val="13"/>
                <c:pt idx="0">
                  <c:v>170</c:v>
                </c:pt>
                <c:pt idx="1">
                  <c:v>171</c:v>
                </c:pt>
                <c:pt idx="2">
                  <c:v>172</c:v>
                </c:pt>
                <c:pt idx="3">
                  <c:v>173</c:v>
                </c:pt>
                <c:pt idx="4">
                  <c:v>174</c:v>
                </c:pt>
                <c:pt idx="5">
                  <c:v>175</c:v>
                </c:pt>
                <c:pt idx="6">
                  <c:v>176</c:v>
                </c:pt>
                <c:pt idx="7">
                  <c:v>177</c:v>
                </c:pt>
                <c:pt idx="8">
                  <c:v>178</c:v>
                </c:pt>
                <c:pt idx="9">
                  <c:v>179</c:v>
                </c:pt>
                <c:pt idx="10">
                  <c:v>180</c:v>
                </c:pt>
                <c:pt idx="11">
                  <c:v>181</c:v>
                </c:pt>
                <c:pt idx="12">
                  <c:v>182</c:v>
                </c:pt>
              </c:numCache>
            </c:numRef>
          </c:xVal>
          <c:yVal>
            <c:numRef>
              <c:f>'[1]Heatmap_beta (btv)'!$BP$24:$BP$36</c:f>
              <c:numCache>
                <c:formatCode>General</c:formatCode>
                <c:ptCount val="13"/>
                <c:pt idx="0">
                  <c:v>340</c:v>
                </c:pt>
                <c:pt idx="1">
                  <c:v>340</c:v>
                </c:pt>
                <c:pt idx="2">
                  <c:v>340</c:v>
                </c:pt>
                <c:pt idx="3">
                  <c:v>340</c:v>
                </c:pt>
                <c:pt idx="4">
                  <c:v>340</c:v>
                </c:pt>
                <c:pt idx="5">
                  <c:v>340</c:v>
                </c:pt>
                <c:pt idx="6">
                  <c:v>340</c:v>
                </c:pt>
                <c:pt idx="7">
                  <c:v>340</c:v>
                </c:pt>
                <c:pt idx="8">
                  <c:v>340</c:v>
                </c:pt>
                <c:pt idx="9">
                  <c:v>340</c:v>
                </c:pt>
                <c:pt idx="10">
                  <c:v>340</c:v>
                </c:pt>
                <c:pt idx="11">
                  <c:v>340</c:v>
                </c:pt>
                <c:pt idx="12">
                  <c:v>340</c:v>
                </c:pt>
              </c:numCache>
            </c:numRef>
          </c:yVal>
          <c:smooth val="0"/>
          <c:extLst>
            <c:ext xmlns:c16="http://schemas.microsoft.com/office/drawing/2014/chart" uri="{C3380CC4-5D6E-409C-BE32-E72D297353CC}">
              <c16:uniqueId val="{00000017-5F1F-493F-933D-400BC111A719}"/>
            </c:ext>
          </c:extLst>
        </c:ser>
        <c:ser>
          <c:idx val="51"/>
          <c:order val="24"/>
          <c:tx>
            <c:v>β−CN (194−208)</c:v>
          </c:tx>
          <c:spPr>
            <a:ln w="19050" cap="rnd">
              <a:solidFill>
                <a:sysClr val="windowText" lastClr="000000"/>
              </a:solidFill>
              <a:round/>
            </a:ln>
            <a:effectLst/>
          </c:spPr>
          <c:marker>
            <c:symbol val="none"/>
          </c:marker>
          <c:xVal>
            <c:numRef>
              <c:f>'[1]Heatmap_beta (btv)'!$BS$24:$BS$38</c:f>
              <c:numCache>
                <c:formatCode>General</c:formatCode>
                <c:ptCount val="15"/>
                <c:pt idx="0">
                  <c:v>194</c:v>
                </c:pt>
                <c:pt idx="1">
                  <c:v>195</c:v>
                </c:pt>
                <c:pt idx="2">
                  <c:v>196</c:v>
                </c:pt>
                <c:pt idx="3">
                  <c:v>197</c:v>
                </c:pt>
                <c:pt idx="4">
                  <c:v>198</c:v>
                </c:pt>
                <c:pt idx="5">
                  <c:v>199</c:v>
                </c:pt>
                <c:pt idx="6">
                  <c:v>200</c:v>
                </c:pt>
                <c:pt idx="7">
                  <c:v>201</c:v>
                </c:pt>
                <c:pt idx="8">
                  <c:v>202</c:v>
                </c:pt>
                <c:pt idx="9">
                  <c:v>203</c:v>
                </c:pt>
                <c:pt idx="10">
                  <c:v>204</c:v>
                </c:pt>
                <c:pt idx="11">
                  <c:v>205</c:v>
                </c:pt>
                <c:pt idx="12">
                  <c:v>206</c:v>
                </c:pt>
                <c:pt idx="13">
                  <c:v>207</c:v>
                </c:pt>
                <c:pt idx="14">
                  <c:v>208</c:v>
                </c:pt>
              </c:numCache>
            </c:numRef>
          </c:xVal>
          <c:yVal>
            <c:numRef>
              <c:f>'[1]Heatmap_beta (btv)'!$BT$24:$BT$38</c:f>
              <c:numCache>
                <c:formatCode>General</c:formatCode>
                <c:ptCount val="15"/>
                <c:pt idx="0">
                  <c:v>330</c:v>
                </c:pt>
                <c:pt idx="1">
                  <c:v>330</c:v>
                </c:pt>
                <c:pt idx="2">
                  <c:v>330</c:v>
                </c:pt>
                <c:pt idx="3">
                  <c:v>330</c:v>
                </c:pt>
                <c:pt idx="4">
                  <c:v>330</c:v>
                </c:pt>
                <c:pt idx="5">
                  <c:v>330</c:v>
                </c:pt>
                <c:pt idx="6">
                  <c:v>330</c:v>
                </c:pt>
                <c:pt idx="7">
                  <c:v>330</c:v>
                </c:pt>
                <c:pt idx="8">
                  <c:v>330</c:v>
                </c:pt>
                <c:pt idx="9">
                  <c:v>330</c:v>
                </c:pt>
                <c:pt idx="10">
                  <c:v>330</c:v>
                </c:pt>
                <c:pt idx="11">
                  <c:v>330</c:v>
                </c:pt>
                <c:pt idx="12">
                  <c:v>330</c:v>
                </c:pt>
                <c:pt idx="13">
                  <c:v>330</c:v>
                </c:pt>
                <c:pt idx="14">
                  <c:v>330</c:v>
                </c:pt>
              </c:numCache>
            </c:numRef>
          </c:yVal>
          <c:smooth val="0"/>
          <c:extLst>
            <c:ext xmlns:c16="http://schemas.microsoft.com/office/drawing/2014/chart" uri="{C3380CC4-5D6E-409C-BE32-E72D297353CC}">
              <c16:uniqueId val="{00000018-5F1F-493F-933D-400BC111A719}"/>
            </c:ext>
          </c:extLst>
        </c:ser>
        <c:ser>
          <c:idx val="52"/>
          <c:order val="25"/>
          <c:tx>
            <c:v>β−CN (198−206)</c:v>
          </c:tx>
          <c:spPr>
            <a:ln w="19050" cap="rnd">
              <a:solidFill>
                <a:sysClr val="windowText" lastClr="000000"/>
              </a:solidFill>
              <a:round/>
            </a:ln>
            <a:effectLst/>
          </c:spPr>
          <c:marker>
            <c:symbol val="none"/>
          </c:marker>
          <c:xVal>
            <c:numRef>
              <c:f>'[1]Heatmap_beta (btv)'!$BY$24:$BY$31</c:f>
              <c:numCache>
                <c:formatCode>General</c:formatCode>
                <c:ptCount val="8"/>
                <c:pt idx="0">
                  <c:v>199</c:v>
                </c:pt>
                <c:pt idx="1">
                  <c:v>200</c:v>
                </c:pt>
                <c:pt idx="2">
                  <c:v>201</c:v>
                </c:pt>
                <c:pt idx="3">
                  <c:v>202</c:v>
                </c:pt>
                <c:pt idx="4">
                  <c:v>203</c:v>
                </c:pt>
                <c:pt idx="5">
                  <c:v>204</c:v>
                </c:pt>
                <c:pt idx="6">
                  <c:v>205</c:v>
                </c:pt>
                <c:pt idx="7">
                  <c:v>206</c:v>
                </c:pt>
              </c:numCache>
            </c:numRef>
          </c:xVal>
          <c:yVal>
            <c:numRef>
              <c:f>'[1]Heatmap_beta (btv)'!$BZ$24:$BZ$31</c:f>
              <c:numCache>
                <c:formatCode>General</c:formatCode>
                <c:ptCount val="8"/>
                <c:pt idx="0">
                  <c:v>1180</c:v>
                </c:pt>
                <c:pt idx="1">
                  <c:v>1180</c:v>
                </c:pt>
                <c:pt idx="2">
                  <c:v>1180</c:v>
                </c:pt>
                <c:pt idx="3">
                  <c:v>1180</c:v>
                </c:pt>
                <c:pt idx="4">
                  <c:v>1180</c:v>
                </c:pt>
                <c:pt idx="5">
                  <c:v>1180</c:v>
                </c:pt>
                <c:pt idx="6">
                  <c:v>1180</c:v>
                </c:pt>
                <c:pt idx="7">
                  <c:v>1180</c:v>
                </c:pt>
              </c:numCache>
            </c:numRef>
          </c:yVal>
          <c:smooth val="0"/>
          <c:extLst>
            <c:ext xmlns:c16="http://schemas.microsoft.com/office/drawing/2014/chart" uri="{C3380CC4-5D6E-409C-BE32-E72D297353CC}">
              <c16:uniqueId val="{00000019-5F1F-493F-933D-400BC111A719}"/>
            </c:ext>
          </c:extLst>
        </c:ser>
        <c:ser>
          <c:idx val="53"/>
          <c:order val="26"/>
          <c:tx>
            <c:v>β−CN (200−206)</c:v>
          </c:tx>
          <c:spPr>
            <a:ln w="19050" cap="rnd">
              <a:solidFill>
                <a:sysClr val="windowText" lastClr="000000"/>
              </a:solidFill>
              <a:round/>
            </a:ln>
            <a:effectLst/>
          </c:spPr>
          <c:marker>
            <c:symbol val="none"/>
          </c:marker>
          <c:xVal>
            <c:numRef>
              <c:f>'[1]Heatmap_beta (btv)'!$CA$24:$CA$29</c:f>
              <c:numCache>
                <c:formatCode>General</c:formatCode>
                <c:ptCount val="6"/>
                <c:pt idx="0">
                  <c:v>201</c:v>
                </c:pt>
                <c:pt idx="1">
                  <c:v>202</c:v>
                </c:pt>
                <c:pt idx="2">
                  <c:v>203</c:v>
                </c:pt>
                <c:pt idx="3">
                  <c:v>204</c:v>
                </c:pt>
                <c:pt idx="4">
                  <c:v>205</c:v>
                </c:pt>
                <c:pt idx="5">
                  <c:v>206</c:v>
                </c:pt>
              </c:numCache>
            </c:numRef>
          </c:xVal>
          <c:yVal>
            <c:numRef>
              <c:f>'[1]Heatmap_beta (btv)'!$CB$24:$CB$29</c:f>
              <c:numCache>
                <c:formatCode>General</c:formatCode>
                <c:ptCount val="6"/>
                <c:pt idx="0">
                  <c:v>420</c:v>
                </c:pt>
                <c:pt idx="1">
                  <c:v>420</c:v>
                </c:pt>
                <c:pt idx="2">
                  <c:v>420</c:v>
                </c:pt>
                <c:pt idx="3">
                  <c:v>420</c:v>
                </c:pt>
                <c:pt idx="4">
                  <c:v>420</c:v>
                </c:pt>
                <c:pt idx="5">
                  <c:v>420</c:v>
                </c:pt>
              </c:numCache>
            </c:numRef>
          </c:yVal>
          <c:smooth val="0"/>
          <c:extLst>
            <c:ext xmlns:c16="http://schemas.microsoft.com/office/drawing/2014/chart" uri="{C3380CC4-5D6E-409C-BE32-E72D297353CC}">
              <c16:uniqueId val="{0000001A-5F1F-493F-933D-400BC111A719}"/>
            </c:ext>
          </c:extLst>
        </c:ser>
        <c:ser>
          <c:idx val="0"/>
          <c:order val="27"/>
          <c:tx>
            <c:v>β−CN (2−6)</c:v>
          </c:tx>
          <c:spPr>
            <a:ln w="28575" cap="rnd">
              <a:solidFill>
                <a:sysClr val="windowText" lastClr="000000"/>
              </a:solidFill>
              <a:round/>
            </a:ln>
            <a:effectLst/>
          </c:spPr>
          <c:marker>
            <c:symbol val="none"/>
          </c:marker>
          <c:xVal>
            <c:numRef>
              <c:f>'[1]Heatmap_beta (btv)'!$AY$3:$AY$7</c:f>
              <c:numCache>
                <c:formatCode>General</c:formatCode>
                <c:ptCount val="5"/>
                <c:pt idx="0">
                  <c:v>2</c:v>
                </c:pt>
                <c:pt idx="1">
                  <c:v>3</c:v>
                </c:pt>
                <c:pt idx="2">
                  <c:v>4</c:v>
                </c:pt>
                <c:pt idx="3">
                  <c:v>5</c:v>
                </c:pt>
                <c:pt idx="4">
                  <c:v>6</c:v>
                </c:pt>
              </c:numCache>
            </c:numRef>
          </c:xVal>
          <c:yVal>
            <c:numRef>
              <c:f>'[1]Heatmap_beta (btv)'!$AZ$3:$AZ$7</c:f>
              <c:numCache>
                <c:formatCode>General</c:formatCode>
                <c:ptCount val="5"/>
                <c:pt idx="0">
                  <c:v>880</c:v>
                </c:pt>
                <c:pt idx="1">
                  <c:v>880</c:v>
                </c:pt>
                <c:pt idx="2">
                  <c:v>880</c:v>
                </c:pt>
                <c:pt idx="3">
                  <c:v>880</c:v>
                </c:pt>
                <c:pt idx="4">
                  <c:v>880</c:v>
                </c:pt>
              </c:numCache>
            </c:numRef>
          </c:yVal>
          <c:smooth val="0"/>
          <c:extLst>
            <c:ext xmlns:c16="http://schemas.microsoft.com/office/drawing/2014/chart" uri="{C3380CC4-5D6E-409C-BE32-E72D297353CC}">
              <c16:uniqueId val="{0000001B-5F1F-493F-933D-400BC111A719}"/>
            </c:ext>
          </c:extLst>
        </c:ser>
        <c:ser>
          <c:idx val="1"/>
          <c:order val="28"/>
          <c:tx>
            <c:v>β−CN (57−69)</c:v>
          </c:tx>
          <c:spPr>
            <a:ln w="19050" cap="rnd">
              <a:solidFill>
                <a:sysClr val="windowText" lastClr="000000"/>
              </a:solidFill>
              <a:round/>
            </a:ln>
            <a:effectLst/>
          </c:spPr>
          <c:marker>
            <c:symbol val="none"/>
          </c:marker>
          <c:xVal>
            <c:numRef>
              <c:f>'[1]Heatmap_beta (btv)'!$BA$3:$BA$16</c:f>
              <c:numCache>
                <c:formatCode>General</c:formatCode>
                <c:ptCount val="14"/>
                <c:pt idx="0">
                  <c:v>57</c:v>
                </c:pt>
                <c:pt idx="1">
                  <c:v>58</c:v>
                </c:pt>
                <c:pt idx="2">
                  <c:v>59</c:v>
                </c:pt>
                <c:pt idx="3">
                  <c:v>60</c:v>
                </c:pt>
                <c:pt idx="4">
                  <c:v>61</c:v>
                </c:pt>
                <c:pt idx="5">
                  <c:v>62</c:v>
                </c:pt>
                <c:pt idx="6">
                  <c:v>63</c:v>
                </c:pt>
                <c:pt idx="7">
                  <c:v>64</c:v>
                </c:pt>
                <c:pt idx="8">
                  <c:v>65</c:v>
                </c:pt>
                <c:pt idx="9">
                  <c:v>66</c:v>
                </c:pt>
                <c:pt idx="10">
                  <c:v>67</c:v>
                </c:pt>
                <c:pt idx="11">
                  <c:v>68</c:v>
                </c:pt>
                <c:pt idx="12">
                  <c:v>69</c:v>
                </c:pt>
              </c:numCache>
            </c:numRef>
          </c:xVal>
          <c:yVal>
            <c:numRef>
              <c:f>'[1]Heatmap_beta (btv)'!$BB$3:$BB$15</c:f>
              <c:numCache>
                <c:formatCode>General</c:formatCode>
                <c:ptCount val="13"/>
                <c:pt idx="0">
                  <c:v>60</c:v>
                </c:pt>
                <c:pt idx="1">
                  <c:v>60</c:v>
                </c:pt>
                <c:pt idx="2">
                  <c:v>60</c:v>
                </c:pt>
                <c:pt idx="3">
                  <c:v>60</c:v>
                </c:pt>
                <c:pt idx="4">
                  <c:v>60</c:v>
                </c:pt>
                <c:pt idx="5">
                  <c:v>60</c:v>
                </c:pt>
                <c:pt idx="6">
                  <c:v>60</c:v>
                </c:pt>
                <c:pt idx="7">
                  <c:v>60</c:v>
                </c:pt>
                <c:pt idx="8">
                  <c:v>60</c:v>
                </c:pt>
                <c:pt idx="9">
                  <c:v>60</c:v>
                </c:pt>
                <c:pt idx="10">
                  <c:v>60</c:v>
                </c:pt>
                <c:pt idx="11">
                  <c:v>60</c:v>
                </c:pt>
                <c:pt idx="12">
                  <c:v>60</c:v>
                </c:pt>
              </c:numCache>
            </c:numRef>
          </c:yVal>
          <c:smooth val="0"/>
          <c:extLst>
            <c:ext xmlns:c16="http://schemas.microsoft.com/office/drawing/2014/chart" uri="{C3380CC4-5D6E-409C-BE32-E72D297353CC}">
              <c16:uniqueId val="{0000001C-5F1F-493F-933D-400BC111A719}"/>
            </c:ext>
          </c:extLst>
        </c:ser>
        <c:ser>
          <c:idx val="2"/>
          <c:order val="29"/>
          <c:tx>
            <c:v>β−CN (57−70)</c:v>
          </c:tx>
          <c:spPr>
            <a:ln w="28575" cap="rnd">
              <a:solidFill>
                <a:sysClr val="windowText" lastClr="000000"/>
              </a:solidFill>
              <a:round/>
            </a:ln>
            <a:effectLst/>
          </c:spPr>
          <c:marker>
            <c:symbol val="none"/>
          </c:marker>
          <c:xVal>
            <c:numRef>
              <c:f>'[1]Heatmap_beta (btv)'!$BC$3:$BC$16</c:f>
              <c:numCache>
                <c:formatCode>General</c:formatCode>
                <c:ptCount val="14"/>
                <c:pt idx="0">
                  <c:v>57</c:v>
                </c:pt>
                <c:pt idx="1">
                  <c:v>58</c:v>
                </c:pt>
                <c:pt idx="2">
                  <c:v>59</c:v>
                </c:pt>
                <c:pt idx="3">
                  <c:v>60</c:v>
                </c:pt>
                <c:pt idx="4">
                  <c:v>61</c:v>
                </c:pt>
                <c:pt idx="5">
                  <c:v>62</c:v>
                </c:pt>
                <c:pt idx="6">
                  <c:v>63</c:v>
                </c:pt>
                <c:pt idx="7">
                  <c:v>64</c:v>
                </c:pt>
                <c:pt idx="8">
                  <c:v>65</c:v>
                </c:pt>
                <c:pt idx="9">
                  <c:v>66</c:v>
                </c:pt>
                <c:pt idx="10">
                  <c:v>67</c:v>
                </c:pt>
                <c:pt idx="11">
                  <c:v>68</c:v>
                </c:pt>
                <c:pt idx="12">
                  <c:v>69</c:v>
                </c:pt>
                <c:pt idx="13">
                  <c:v>70</c:v>
                </c:pt>
              </c:numCache>
            </c:numRef>
          </c:xVal>
          <c:yVal>
            <c:numRef>
              <c:f>'[1]Heatmap_beta (btv)'!$BD$3:$BD$16</c:f>
              <c:numCache>
                <c:formatCode>General</c:formatCode>
                <c:ptCount val="14"/>
                <c:pt idx="0">
                  <c:v>120</c:v>
                </c:pt>
                <c:pt idx="1">
                  <c:v>120</c:v>
                </c:pt>
                <c:pt idx="2">
                  <c:v>120</c:v>
                </c:pt>
                <c:pt idx="3">
                  <c:v>120</c:v>
                </c:pt>
                <c:pt idx="4">
                  <c:v>120</c:v>
                </c:pt>
                <c:pt idx="5">
                  <c:v>120</c:v>
                </c:pt>
                <c:pt idx="6">
                  <c:v>120</c:v>
                </c:pt>
                <c:pt idx="7">
                  <c:v>120</c:v>
                </c:pt>
                <c:pt idx="8">
                  <c:v>120</c:v>
                </c:pt>
                <c:pt idx="9">
                  <c:v>120</c:v>
                </c:pt>
                <c:pt idx="10">
                  <c:v>120</c:v>
                </c:pt>
                <c:pt idx="11">
                  <c:v>120</c:v>
                </c:pt>
                <c:pt idx="12">
                  <c:v>120</c:v>
                </c:pt>
                <c:pt idx="13">
                  <c:v>120</c:v>
                </c:pt>
              </c:numCache>
            </c:numRef>
          </c:yVal>
          <c:smooth val="0"/>
          <c:extLst>
            <c:ext xmlns:c16="http://schemas.microsoft.com/office/drawing/2014/chart" uri="{C3380CC4-5D6E-409C-BE32-E72D297353CC}">
              <c16:uniqueId val="{0000001D-5F1F-493F-933D-400BC111A719}"/>
            </c:ext>
          </c:extLst>
        </c:ser>
        <c:ser>
          <c:idx val="3"/>
          <c:order val="30"/>
          <c:tx>
            <c:v>β−CN (58−68)</c:v>
          </c:tx>
          <c:spPr>
            <a:ln w="28575" cap="rnd">
              <a:solidFill>
                <a:sysClr val="windowText" lastClr="000000"/>
              </a:solidFill>
              <a:round/>
            </a:ln>
            <a:effectLst/>
          </c:spPr>
          <c:marker>
            <c:symbol val="none"/>
          </c:marker>
          <c:xVal>
            <c:numRef>
              <c:f>'[1]Heatmap_beta (btv)'!$BE$3:$BE$13</c:f>
              <c:numCache>
                <c:formatCode>General</c:formatCode>
                <c:ptCount val="11"/>
                <c:pt idx="0">
                  <c:v>58</c:v>
                </c:pt>
                <c:pt idx="1">
                  <c:v>59</c:v>
                </c:pt>
                <c:pt idx="2">
                  <c:v>60</c:v>
                </c:pt>
                <c:pt idx="3">
                  <c:v>61</c:v>
                </c:pt>
                <c:pt idx="4">
                  <c:v>62</c:v>
                </c:pt>
                <c:pt idx="5">
                  <c:v>63</c:v>
                </c:pt>
                <c:pt idx="6">
                  <c:v>64</c:v>
                </c:pt>
                <c:pt idx="7">
                  <c:v>65</c:v>
                </c:pt>
                <c:pt idx="8">
                  <c:v>66</c:v>
                </c:pt>
                <c:pt idx="9">
                  <c:v>67</c:v>
                </c:pt>
                <c:pt idx="10">
                  <c:v>68</c:v>
                </c:pt>
              </c:numCache>
            </c:numRef>
          </c:xVal>
          <c:yVal>
            <c:numRef>
              <c:f>'[1]Heatmap_beta (btv)'!$BF$3:$BF$13</c:f>
              <c:numCache>
                <c:formatCode>General</c:formatCode>
                <c:ptCount val="11"/>
                <c:pt idx="0">
                  <c:v>80</c:v>
                </c:pt>
                <c:pt idx="1">
                  <c:v>80</c:v>
                </c:pt>
                <c:pt idx="2">
                  <c:v>80</c:v>
                </c:pt>
                <c:pt idx="3">
                  <c:v>80</c:v>
                </c:pt>
                <c:pt idx="4">
                  <c:v>80</c:v>
                </c:pt>
                <c:pt idx="5">
                  <c:v>80</c:v>
                </c:pt>
                <c:pt idx="6">
                  <c:v>80</c:v>
                </c:pt>
                <c:pt idx="7">
                  <c:v>80</c:v>
                </c:pt>
                <c:pt idx="8">
                  <c:v>80</c:v>
                </c:pt>
                <c:pt idx="9">
                  <c:v>80</c:v>
                </c:pt>
                <c:pt idx="10">
                  <c:v>80</c:v>
                </c:pt>
              </c:numCache>
            </c:numRef>
          </c:yVal>
          <c:smooth val="0"/>
          <c:extLst>
            <c:ext xmlns:c16="http://schemas.microsoft.com/office/drawing/2014/chart" uri="{C3380CC4-5D6E-409C-BE32-E72D297353CC}">
              <c16:uniqueId val="{0000001E-5F1F-493F-933D-400BC111A719}"/>
            </c:ext>
          </c:extLst>
        </c:ser>
        <c:ser>
          <c:idx val="4"/>
          <c:order val="31"/>
          <c:tx>
            <c:v>β−CN (60−68)</c:v>
          </c:tx>
          <c:spPr>
            <a:ln w="28575" cap="rnd">
              <a:solidFill>
                <a:sysClr val="windowText" lastClr="000000"/>
              </a:solidFill>
              <a:round/>
            </a:ln>
            <a:effectLst/>
          </c:spPr>
          <c:marker>
            <c:symbol val="none"/>
          </c:marker>
          <c:xVal>
            <c:numRef>
              <c:f>'[1]Heatmap_beta (btv)'!$BM$3:$BM$11</c:f>
              <c:numCache>
                <c:formatCode>General</c:formatCode>
                <c:ptCount val="9"/>
                <c:pt idx="0">
                  <c:v>60</c:v>
                </c:pt>
                <c:pt idx="1">
                  <c:v>61</c:v>
                </c:pt>
                <c:pt idx="2">
                  <c:v>62</c:v>
                </c:pt>
                <c:pt idx="3">
                  <c:v>63</c:v>
                </c:pt>
                <c:pt idx="4">
                  <c:v>64</c:v>
                </c:pt>
                <c:pt idx="5">
                  <c:v>65</c:v>
                </c:pt>
                <c:pt idx="6">
                  <c:v>66</c:v>
                </c:pt>
                <c:pt idx="7">
                  <c:v>67</c:v>
                </c:pt>
                <c:pt idx="8">
                  <c:v>68</c:v>
                </c:pt>
              </c:numCache>
            </c:numRef>
          </c:xVal>
          <c:yVal>
            <c:numRef>
              <c:f>'[1]Heatmap_beta (btv)'!$BN$3:$BN$11</c:f>
              <c:numCache>
                <c:formatCode>General</c:formatCode>
                <c:ptCount val="9"/>
                <c:pt idx="0">
                  <c:v>100</c:v>
                </c:pt>
                <c:pt idx="1">
                  <c:v>100</c:v>
                </c:pt>
                <c:pt idx="2">
                  <c:v>100</c:v>
                </c:pt>
                <c:pt idx="3">
                  <c:v>100</c:v>
                </c:pt>
                <c:pt idx="4">
                  <c:v>100</c:v>
                </c:pt>
                <c:pt idx="5">
                  <c:v>100</c:v>
                </c:pt>
                <c:pt idx="6">
                  <c:v>100</c:v>
                </c:pt>
                <c:pt idx="7">
                  <c:v>100</c:v>
                </c:pt>
                <c:pt idx="8">
                  <c:v>100</c:v>
                </c:pt>
              </c:numCache>
            </c:numRef>
          </c:yVal>
          <c:smooth val="0"/>
          <c:extLst>
            <c:ext xmlns:c16="http://schemas.microsoft.com/office/drawing/2014/chart" uri="{C3380CC4-5D6E-409C-BE32-E72D297353CC}">
              <c16:uniqueId val="{0000001F-5F1F-493F-933D-400BC111A719}"/>
            </c:ext>
          </c:extLst>
        </c:ser>
        <c:ser>
          <c:idx val="5"/>
          <c:order val="32"/>
          <c:tx>
            <c:v>β−CN (60−69)</c:v>
          </c:tx>
          <c:spPr>
            <a:ln w="28575" cap="rnd">
              <a:solidFill>
                <a:sysClr val="windowText" lastClr="000000"/>
              </a:solidFill>
              <a:round/>
            </a:ln>
            <a:effectLst/>
          </c:spPr>
          <c:marker>
            <c:symbol val="none"/>
          </c:marker>
          <c:xVal>
            <c:numRef>
              <c:f>'[1]Heatmap_beta (btv)'!$BS$3:$BS$12</c:f>
              <c:numCache>
                <c:formatCode>General</c:formatCode>
                <c:ptCount val="10"/>
                <c:pt idx="0">
                  <c:v>60</c:v>
                </c:pt>
                <c:pt idx="1">
                  <c:v>61</c:v>
                </c:pt>
                <c:pt idx="2">
                  <c:v>62</c:v>
                </c:pt>
                <c:pt idx="3">
                  <c:v>63</c:v>
                </c:pt>
                <c:pt idx="4">
                  <c:v>64</c:v>
                </c:pt>
                <c:pt idx="5">
                  <c:v>65</c:v>
                </c:pt>
                <c:pt idx="6">
                  <c:v>66</c:v>
                </c:pt>
                <c:pt idx="7">
                  <c:v>67</c:v>
                </c:pt>
                <c:pt idx="8">
                  <c:v>68</c:v>
                </c:pt>
                <c:pt idx="9">
                  <c:v>69</c:v>
                </c:pt>
              </c:numCache>
            </c:numRef>
          </c:xVal>
          <c:yVal>
            <c:numRef>
              <c:f>'[1]Heatmap_beta (btv)'!$BT$3:$BT$12</c:f>
              <c:numCache>
                <c:formatCode>General</c:formatCode>
                <c:ptCount val="10"/>
                <c:pt idx="0">
                  <c:v>50</c:v>
                </c:pt>
                <c:pt idx="1">
                  <c:v>50</c:v>
                </c:pt>
                <c:pt idx="2">
                  <c:v>50</c:v>
                </c:pt>
                <c:pt idx="3">
                  <c:v>50</c:v>
                </c:pt>
                <c:pt idx="4">
                  <c:v>50</c:v>
                </c:pt>
                <c:pt idx="5">
                  <c:v>50</c:v>
                </c:pt>
                <c:pt idx="6">
                  <c:v>50</c:v>
                </c:pt>
                <c:pt idx="7">
                  <c:v>50</c:v>
                </c:pt>
                <c:pt idx="8">
                  <c:v>50</c:v>
                </c:pt>
                <c:pt idx="9">
                  <c:v>50</c:v>
                </c:pt>
              </c:numCache>
            </c:numRef>
          </c:yVal>
          <c:smooth val="0"/>
          <c:extLst>
            <c:ext xmlns:c16="http://schemas.microsoft.com/office/drawing/2014/chart" uri="{C3380CC4-5D6E-409C-BE32-E72D297353CC}">
              <c16:uniqueId val="{00000020-5F1F-493F-933D-400BC111A719}"/>
            </c:ext>
          </c:extLst>
        </c:ser>
        <c:ser>
          <c:idx val="6"/>
          <c:order val="33"/>
          <c:tx>
            <c:v>β−CN (78−88)</c:v>
          </c:tx>
          <c:spPr>
            <a:ln w="28575" cap="rnd">
              <a:solidFill>
                <a:sysClr val="windowText" lastClr="000000"/>
              </a:solidFill>
              <a:round/>
            </a:ln>
            <a:effectLst/>
          </c:spPr>
          <c:marker>
            <c:symbol val="none"/>
          </c:marker>
          <c:xVal>
            <c:numRef>
              <c:f>'[1]Heatmap_beta (btv)'!$CA$13</c:f>
              <c:numCache>
                <c:formatCode>General</c:formatCode>
                <c:ptCount val="1"/>
                <c:pt idx="0">
                  <c:v>88</c:v>
                </c:pt>
              </c:numCache>
            </c:numRef>
          </c:xVal>
          <c:yVal>
            <c:numRef>
              <c:f>'[1]Heatmap_beta (btv)'!$CB$13</c:f>
              <c:numCache>
                <c:formatCode>General</c:formatCode>
                <c:ptCount val="1"/>
                <c:pt idx="0">
                  <c:v>200</c:v>
                </c:pt>
              </c:numCache>
            </c:numRef>
          </c:yVal>
          <c:smooth val="0"/>
          <c:extLst>
            <c:ext xmlns:c16="http://schemas.microsoft.com/office/drawing/2014/chart" uri="{C3380CC4-5D6E-409C-BE32-E72D297353CC}">
              <c16:uniqueId val="{00000021-5F1F-493F-933D-400BC111A719}"/>
            </c:ext>
          </c:extLst>
        </c:ser>
        <c:ser>
          <c:idx val="7"/>
          <c:order val="34"/>
          <c:tx>
            <c:v>β−CN (78−91)</c:v>
          </c:tx>
          <c:spPr>
            <a:ln w="28575" cap="rnd">
              <a:solidFill>
                <a:sysClr val="windowText" lastClr="000000"/>
              </a:solidFill>
              <a:round/>
            </a:ln>
            <a:effectLst/>
          </c:spPr>
          <c:marker>
            <c:symbol val="none"/>
          </c:marker>
          <c:xVal>
            <c:numRef>
              <c:f>'[1]Heatmap_beta (btv)'!$CC$3:$CC$16</c:f>
              <c:numCache>
                <c:formatCode>General</c:formatCode>
                <c:ptCount val="14"/>
                <c:pt idx="0">
                  <c:v>78</c:v>
                </c:pt>
                <c:pt idx="1">
                  <c:v>79</c:v>
                </c:pt>
                <c:pt idx="2">
                  <c:v>80</c:v>
                </c:pt>
                <c:pt idx="3">
                  <c:v>81</c:v>
                </c:pt>
                <c:pt idx="4">
                  <c:v>82</c:v>
                </c:pt>
                <c:pt idx="5">
                  <c:v>83</c:v>
                </c:pt>
                <c:pt idx="6">
                  <c:v>84</c:v>
                </c:pt>
                <c:pt idx="7">
                  <c:v>85</c:v>
                </c:pt>
                <c:pt idx="8">
                  <c:v>86</c:v>
                </c:pt>
                <c:pt idx="9">
                  <c:v>87</c:v>
                </c:pt>
                <c:pt idx="10">
                  <c:v>88</c:v>
                </c:pt>
                <c:pt idx="11">
                  <c:v>89</c:v>
                </c:pt>
                <c:pt idx="12">
                  <c:v>90</c:v>
                </c:pt>
                <c:pt idx="13">
                  <c:v>91</c:v>
                </c:pt>
              </c:numCache>
            </c:numRef>
          </c:xVal>
          <c:yVal>
            <c:numRef>
              <c:f>'[1]Heatmap_beta (btv)'!$CD$3:$CD$16</c:f>
              <c:numCache>
                <c:formatCode>General</c:formatCode>
                <c:ptCount val="14"/>
                <c:pt idx="0">
                  <c:v>280</c:v>
                </c:pt>
                <c:pt idx="1">
                  <c:v>280</c:v>
                </c:pt>
                <c:pt idx="2">
                  <c:v>280</c:v>
                </c:pt>
                <c:pt idx="3">
                  <c:v>280</c:v>
                </c:pt>
                <c:pt idx="4">
                  <c:v>280</c:v>
                </c:pt>
                <c:pt idx="5">
                  <c:v>280</c:v>
                </c:pt>
                <c:pt idx="6">
                  <c:v>280</c:v>
                </c:pt>
                <c:pt idx="7">
                  <c:v>280</c:v>
                </c:pt>
                <c:pt idx="8">
                  <c:v>280</c:v>
                </c:pt>
                <c:pt idx="9">
                  <c:v>280</c:v>
                </c:pt>
                <c:pt idx="10">
                  <c:v>280</c:v>
                </c:pt>
                <c:pt idx="11">
                  <c:v>280</c:v>
                </c:pt>
                <c:pt idx="12">
                  <c:v>280</c:v>
                </c:pt>
                <c:pt idx="13">
                  <c:v>280</c:v>
                </c:pt>
              </c:numCache>
            </c:numRef>
          </c:yVal>
          <c:smooth val="0"/>
          <c:extLst>
            <c:ext xmlns:c16="http://schemas.microsoft.com/office/drawing/2014/chart" uri="{C3380CC4-5D6E-409C-BE32-E72D297353CC}">
              <c16:uniqueId val="{00000022-5F1F-493F-933D-400BC111A719}"/>
            </c:ext>
          </c:extLst>
        </c:ser>
        <c:ser>
          <c:idx val="8"/>
          <c:order val="35"/>
          <c:tx>
            <c:v>β−CN (84−88)</c:v>
          </c:tx>
          <c:spPr>
            <a:ln w="28575" cap="rnd">
              <a:solidFill>
                <a:sysClr val="windowText" lastClr="000000"/>
              </a:solidFill>
              <a:round/>
            </a:ln>
            <a:effectLst/>
          </c:spPr>
          <c:marker>
            <c:symbol val="none"/>
          </c:marker>
          <c:xVal>
            <c:numRef>
              <c:f>'[1]Heatmap_beta (btv)'!$CK$3:$CK$7</c:f>
              <c:numCache>
                <c:formatCode>General</c:formatCode>
                <c:ptCount val="5"/>
                <c:pt idx="0">
                  <c:v>83</c:v>
                </c:pt>
                <c:pt idx="1">
                  <c:v>84</c:v>
                </c:pt>
                <c:pt idx="2">
                  <c:v>85</c:v>
                </c:pt>
                <c:pt idx="3">
                  <c:v>86</c:v>
                </c:pt>
                <c:pt idx="4">
                  <c:v>87</c:v>
                </c:pt>
              </c:numCache>
            </c:numRef>
          </c:xVal>
          <c:yVal>
            <c:numRef>
              <c:f>'[1]Heatmap_beta (btv)'!$CL$3:$CL$7</c:f>
              <c:numCache>
                <c:formatCode>General</c:formatCode>
                <c:ptCount val="5"/>
                <c:pt idx="0">
                  <c:v>180</c:v>
                </c:pt>
                <c:pt idx="1">
                  <c:v>180</c:v>
                </c:pt>
                <c:pt idx="2">
                  <c:v>180</c:v>
                </c:pt>
                <c:pt idx="3">
                  <c:v>180</c:v>
                </c:pt>
                <c:pt idx="4">
                  <c:v>180</c:v>
                </c:pt>
              </c:numCache>
            </c:numRef>
          </c:yVal>
          <c:smooth val="0"/>
          <c:extLst>
            <c:ext xmlns:c16="http://schemas.microsoft.com/office/drawing/2014/chart" uri="{C3380CC4-5D6E-409C-BE32-E72D297353CC}">
              <c16:uniqueId val="{00000023-5F1F-493F-933D-400BC111A719}"/>
            </c:ext>
          </c:extLst>
        </c:ser>
        <c:ser>
          <c:idx val="9"/>
          <c:order val="36"/>
          <c:tx>
            <c:v>β−CN (101−119)</c:v>
          </c:tx>
          <c:spPr>
            <a:ln w="28575" cap="rnd">
              <a:solidFill>
                <a:sysClr val="windowText" lastClr="000000"/>
              </a:solidFill>
              <a:round/>
            </a:ln>
            <a:effectLst/>
          </c:spPr>
          <c:marker>
            <c:symbol val="none"/>
          </c:marker>
          <c:xVal>
            <c:numRef>
              <c:f>'[1]Heatmap_beta (btv)'!$CO$3:$CO$21</c:f>
              <c:numCache>
                <c:formatCode>General</c:formatCode>
                <c:ptCount val="19"/>
                <c:pt idx="0">
                  <c:v>101</c:v>
                </c:pt>
                <c:pt idx="1">
                  <c:v>102</c:v>
                </c:pt>
                <c:pt idx="2">
                  <c:v>103</c:v>
                </c:pt>
                <c:pt idx="3">
                  <c:v>104</c:v>
                </c:pt>
                <c:pt idx="4">
                  <c:v>105</c:v>
                </c:pt>
                <c:pt idx="5">
                  <c:v>106</c:v>
                </c:pt>
                <c:pt idx="6">
                  <c:v>107</c:v>
                </c:pt>
                <c:pt idx="7">
                  <c:v>108</c:v>
                </c:pt>
                <c:pt idx="8">
                  <c:v>109</c:v>
                </c:pt>
                <c:pt idx="9">
                  <c:v>110</c:v>
                </c:pt>
                <c:pt idx="10">
                  <c:v>111</c:v>
                </c:pt>
                <c:pt idx="11">
                  <c:v>112</c:v>
                </c:pt>
                <c:pt idx="12">
                  <c:v>113</c:v>
                </c:pt>
                <c:pt idx="13">
                  <c:v>114</c:v>
                </c:pt>
                <c:pt idx="14">
                  <c:v>115</c:v>
                </c:pt>
                <c:pt idx="15">
                  <c:v>116</c:v>
                </c:pt>
                <c:pt idx="16">
                  <c:v>117</c:v>
                </c:pt>
                <c:pt idx="17">
                  <c:v>118</c:v>
                </c:pt>
                <c:pt idx="18">
                  <c:v>119</c:v>
                </c:pt>
              </c:numCache>
            </c:numRef>
          </c:xVal>
          <c:yVal>
            <c:numRef>
              <c:f>'[1]Heatmap_beta (btv)'!$CP$3:$CP$21</c:f>
              <c:numCache>
                <c:formatCode>General</c:formatCode>
                <c:ptCount val="19"/>
                <c:pt idx="0">
                  <c:v>250</c:v>
                </c:pt>
                <c:pt idx="1">
                  <c:v>250</c:v>
                </c:pt>
                <c:pt idx="2">
                  <c:v>250</c:v>
                </c:pt>
                <c:pt idx="3">
                  <c:v>250</c:v>
                </c:pt>
                <c:pt idx="4">
                  <c:v>250</c:v>
                </c:pt>
                <c:pt idx="5">
                  <c:v>250</c:v>
                </c:pt>
                <c:pt idx="6">
                  <c:v>250</c:v>
                </c:pt>
                <c:pt idx="7">
                  <c:v>250</c:v>
                </c:pt>
                <c:pt idx="8">
                  <c:v>250</c:v>
                </c:pt>
                <c:pt idx="9">
                  <c:v>250</c:v>
                </c:pt>
                <c:pt idx="10">
                  <c:v>250</c:v>
                </c:pt>
                <c:pt idx="11">
                  <c:v>250</c:v>
                </c:pt>
                <c:pt idx="12">
                  <c:v>250</c:v>
                </c:pt>
                <c:pt idx="13">
                  <c:v>250</c:v>
                </c:pt>
                <c:pt idx="14">
                  <c:v>250</c:v>
                </c:pt>
                <c:pt idx="15">
                  <c:v>250</c:v>
                </c:pt>
                <c:pt idx="16">
                  <c:v>250</c:v>
                </c:pt>
                <c:pt idx="17">
                  <c:v>250</c:v>
                </c:pt>
                <c:pt idx="18">
                  <c:v>250</c:v>
                </c:pt>
              </c:numCache>
            </c:numRef>
          </c:yVal>
          <c:smooth val="0"/>
          <c:extLst>
            <c:ext xmlns:c16="http://schemas.microsoft.com/office/drawing/2014/chart" uri="{C3380CC4-5D6E-409C-BE32-E72D297353CC}">
              <c16:uniqueId val="{00000024-5F1F-493F-933D-400BC111A719}"/>
            </c:ext>
          </c:extLst>
        </c:ser>
        <c:ser>
          <c:idx val="10"/>
          <c:order val="37"/>
          <c:tx>
            <c:v>β−CN (102−119)</c:v>
          </c:tx>
          <c:spPr>
            <a:ln w="28575" cap="rnd">
              <a:solidFill>
                <a:sysClr val="windowText" lastClr="000000"/>
              </a:solidFill>
              <a:round/>
            </a:ln>
            <a:effectLst/>
          </c:spPr>
          <c:marker>
            <c:symbol val="none"/>
          </c:marker>
          <c:xVal>
            <c:numRef>
              <c:f>'[1]Heatmap_beta (btv)'!$CQ$3:$CQ$20</c:f>
              <c:numCache>
                <c:formatCode>General</c:formatCode>
                <c:ptCount val="18"/>
                <c:pt idx="0">
                  <c:v>102</c:v>
                </c:pt>
                <c:pt idx="1">
                  <c:v>103</c:v>
                </c:pt>
                <c:pt idx="2">
                  <c:v>104</c:v>
                </c:pt>
                <c:pt idx="3">
                  <c:v>105</c:v>
                </c:pt>
                <c:pt idx="4">
                  <c:v>106</c:v>
                </c:pt>
                <c:pt idx="5">
                  <c:v>107</c:v>
                </c:pt>
                <c:pt idx="6">
                  <c:v>108</c:v>
                </c:pt>
                <c:pt idx="7">
                  <c:v>109</c:v>
                </c:pt>
                <c:pt idx="8">
                  <c:v>110</c:v>
                </c:pt>
                <c:pt idx="9">
                  <c:v>111</c:v>
                </c:pt>
                <c:pt idx="10">
                  <c:v>112</c:v>
                </c:pt>
                <c:pt idx="11">
                  <c:v>113</c:v>
                </c:pt>
                <c:pt idx="12">
                  <c:v>114</c:v>
                </c:pt>
                <c:pt idx="13">
                  <c:v>115</c:v>
                </c:pt>
                <c:pt idx="14">
                  <c:v>116</c:v>
                </c:pt>
                <c:pt idx="15">
                  <c:v>117</c:v>
                </c:pt>
                <c:pt idx="16">
                  <c:v>118</c:v>
                </c:pt>
                <c:pt idx="17">
                  <c:v>119</c:v>
                </c:pt>
              </c:numCache>
            </c:numRef>
          </c:xVal>
          <c:yVal>
            <c:numRef>
              <c:f>'[1]Heatmap_beta (btv)'!$CR$3:$CR$20</c:f>
              <c:numCache>
                <c:formatCode>General</c:formatCode>
                <c:ptCount val="18"/>
                <c:pt idx="0">
                  <c:v>90</c:v>
                </c:pt>
                <c:pt idx="1">
                  <c:v>90</c:v>
                </c:pt>
                <c:pt idx="2">
                  <c:v>90</c:v>
                </c:pt>
                <c:pt idx="3">
                  <c:v>90</c:v>
                </c:pt>
                <c:pt idx="4">
                  <c:v>90</c:v>
                </c:pt>
                <c:pt idx="5">
                  <c:v>90</c:v>
                </c:pt>
                <c:pt idx="6">
                  <c:v>90</c:v>
                </c:pt>
                <c:pt idx="7">
                  <c:v>90</c:v>
                </c:pt>
                <c:pt idx="8">
                  <c:v>90</c:v>
                </c:pt>
                <c:pt idx="9">
                  <c:v>90</c:v>
                </c:pt>
                <c:pt idx="10">
                  <c:v>90</c:v>
                </c:pt>
                <c:pt idx="11">
                  <c:v>90</c:v>
                </c:pt>
                <c:pt idx="12">
                  <c:v>90</c:v>
                </c:pt>
                <c:pt idx="13">
                  <c:v>90</c:v>
                </c:pt>
                <c:pt idx="14">
                  <c:v>90</c:v>
                </c:pt>
                <c:pt idx="15">
                  <c:v>90</c:v>
                </c:pt>
                <c:pt idx="16">
                  <c:v>90</c:v>
                </c:pt>
                <c:pt idx="17">
                  <c:v>90</c:v>
                </c:pt>
              </c:numCache>
            </c:numRef>
          </c:yVal>
          <c:smooth val="0"/>
          <c:extLst>
            <c:ext xmlns:c16="http://schemas.microsoft.com/office/drawing/2014/chart" uri="{C3380CC4-5D6E-409C-BE32-E72D297353CC}">
              <c16:uniqueId val="{00000025-5F1F-493F-933D-400BC111A719}"/>
            </c:ext>
          </c:extLst>
        </c:ser>
        <c:ser>
          <c:idx val="11"/>
          <c:order val="38"/>
          <c:tx>
            <c:v>β−CN (130−140)</c:v>
          </c:tx>
          <c:spPr>
            <a:ln w="28575" cap="rnd">
              <a:solidFill>
                <a:sysClr val="windowText" lastClr="000000"/>
              </a:solidFill>
              <a:round/>
            </a:ln>
            <a:effectLst/>
          </c:spPr>
          <c:marker>
            <c:symbol val="none"/>
          </c:marker>
          <c:xVal>
            <c:numRef>
              <c:f>'[1]Heatmap_beta (btv)'!$CS$3:$CS$13</c:f>
              <c:numCache>
                <c:formatCode>General</c:formatCode>
                <c:ptCount val="11"/>
                <c:pt idx="0">
                  <c:v>130</c:v>
                </c:pt>
                <c:pt idx="1">
                  <c:v>131</c:v>
                </c:pt>
                <c:pt idx="2">
                  <c:v>132</c:v>
                </c:pt>
                <c:pt idx="3">
                  <c:v>133</c:v>
                </c:pt>
                <c:pt idx="4">
                  <c:v>134</c:v>
                </c:pt>
                <c:pt idx="5">
                  <c:v>135</c:v>
                </c:pt>
                <c:pt idx="6">
                  <c:v>136</c:v>
                </c:pt>
                <c:pt idx="7">
                  <c:v>137</c:v>
                </c:pt>
                <c:pt idx="8">
                  <c:v>138</c:v>
                </c:pt>
                <c:pt idx="9">
                  <c:v>139</c:v>
                </c:pt>
                <c:pt idx="10">
                  <c:v>140</c:v>
                </c:pt>
              </c:numCache>
            </c:numRef>
          </c:xVal>
          <c:yVal>
            <c:numRef>
              <c:f>'[1]Heatmap_beta (btv)'!$CT$3:$CT$13</c:f>
              <c:numCache>
                <c:formatCode>General</c:formatCode>
                <c:ptCount val="11"/>
                <c:pt idx="0">
                  <c:v>280</c:v>
                </c:pt>
                <c:pt idx="1">
                  <c:v>280</c:v>
                </c:pt>
                <c:pt idx="2">
                  <c:v>280</c:v>
                </c:pt>
                <c:pt idx="3">
                  <c:v>280</c:v>
                </c:pt>
                <c:pt idx="4">
                  <c:v>280</c:v>
                </c:pt>
                <c:pt idx="5">
                  <c:v>280</c:v>
                </c:pt>
                <c:pt idx="6">
                  <c:v>280</c:v>
                </c:pt>
                <c:pt idx="7">
                  <c:v>280</c:v>
                </c:pt>
                <c:pt idx="8">
                  <c:v>280</c:v>
                </c:pt>
                <c:pt idx="9">
                  <c:v>280</c:v>
                </c:pt>
                <c:pt idx="10">
                  <c:v>280</c:v>
                </c:pt>
              </c:numCache>
            </c:numRef>
          </c:yVal>
          <c:smooth val="0"/>
          <c:extLst>
            <c:ext xmlns:c16="http://schemas.microsoft.com/office/drawing/2014/chart" uri="{C3380CC4-5D6E-409C-BE32-E72D297353CC}">
              <c16:uniqueId val="{00000026-5F1F-493F-933D-400BC111A719}"/>
            </c:ext>
          </c:extLst>
        </c:ser>
        <c:ser>
          <c:idx val="12"/>
          <c:order val="39"/>
          <c:tx>
            <c:v>β−CN (130−143)</c:v>
          </c:tx>
          <c:spPr>
            <a:ln w="28575" cap="rnd">
              <a:solidFill>
                <a:sysClr val="windowText" lastClr="000000"/>
              </a:solidFill>
              <a:round/>
            </a:ln>
            <a:effectLst/>
          </c:spPr>
          <c:marker>
            <c:symbol val="none"/>
          </c:marker>
          <c:xVal>
            <c:numRef>
              <c:f>'[1]Heatmap_beta (btv)'!$CU$3:$CU$16</c:f>
              <c:numCache>
                <c:formatCode>General</c:formatCode>
                <c:ptCount val="14"/>
                <c:pt idx="0">
                  <c:v>130</c:v>
                </c:pt>
                <c:pt idx="1">
                  <c:v>131</c:v>
                </c:pt>
                <c:pt idx="2">
                  <c:v>132</c:v>
                </c:pt>
                <c:pt idx="3">
                  <c:v>133</c:v>
                </c:pt>
                <c:pt idx="4">
                  <c:v>134</c:v>
                </c:pt>
                <c:pt idx="5">
                  <c:v>135</c:v>
                </c:pt>
                <c:pt idx="6">
                  <c:v>136</c:v>
                </c:pt>
                <c:pt idx="7">
                  <c:v>137</c:v>
                </c:pt>
                <c:pt idx="8">
                  <c:v>138</c:v>
                </c:pt>
                <c:pt idx="9">
                  <c:v>139</c:v>
                </c:pt>
                <c:pt idx="10">
                  <c:v>140</c:v>
                </c:pt>
                <c:pt idx="11">
                  <c:v>141</c:v>
                </c:pt>
                <c:pt idx="12">
                  <c:v>142</c:v>
                </c:pt>
                <c:pt idx="13">
                  <c:v>143</c:v>
                </c:pt>
              </c:numCache>
            </c:numRef>
          </c:xVal>
          <c:yVal>
            <c:numRef>
              <c:f>'[1]Heatmap_beta (btv)'!$CV$3:$CV$16</c:f>
              <c:numCache>
                <c:formatCode>General</c:formatCode>
                <c:ptCount val="14"/>
                <c:pt idx="0">
                  <c:v>350</c:v>
                </c:pt>
                <c:pt idx="1">
                  <c:v>350</c:v>
                </c:pt>
                <c:pt idx="2">
                  <c:v>350</c:v>
                </c:pt>
                <c:pt idx="3">
                  <c:v>350</c:v>
                </c:pt>
                <c:pt idx="4">
                  <c:v>350</c:v>
                </c:pt>
                <c:pt idx="5">
                  <c:v>350</c:v>
                </c:pt>
                <c:pt idx="6">
                  <c:v>350</c:v>
                </c:pt>
                <c:pt idx="7">
                  <c:v>350</c:v>
                </c:pt>
                <c:pt idx="8">
                  <c:v>350</c:v>
                </c:pt>
                <c:pt idx="9">
                  <c:v>350</c:v>
                </c:pt>
                <c:pt idx="10">
                  <c:v>350</c:v>
                </c:pt>
                <c:pt idx="11">
                  <c:v>350</c:v>
                </c:pt>
                <c:pt idx="12">
                  <c:v>350</c:v>
                </c:pt>
                <c:pt idx="13">
                  <c:v>350</c:v>
                </c:pt>
              </c:numCache>
            </c:numRef>
          </c:yVal>
          <c:smooth val="0"/>
          <c:extLst>
            <c:ext xmlns:c16="http://schemas.microsoft.com/office/drawing/2014/chart" uri="{C3380CC4-5D6E-409C-BE32-E72D297353CC}">
              <c16:uniqueId val="{00000027-5F1F-493F-933D-400BC111A719}"/>
            </c:ext>
          </c:extLst>
        </c:ser>
        <c:ser>
          <c:idx val="13"/>
          <c:order val="40"/>
          <c:tx>
            <c:v>β−CN (132−142)</c:v>
          </c:tx>
          <c:spPr>
            <a:ln w="28575" cap="rnd">
              <a:solidFill>
                <a:sysClr val="windowText" lastClr="000000"/>
              </a:solidFill>
              <a:round/>
            </a:ln>
            <a:effectLst/>
          </c:spPr>
          <c:marker>
            <c:symbol val="none"/>
          </c:marker>
          <c:xVal>
            <c:numRef>
              <c:f>'[1]Heatmap_beta (btv)'!$CW$3:$CW$13</c:f>
              <c:numCache>
                <c:formatCode>General</c:formatCode>
                <c:ptCount val="11"/>
                <c:pt idx="0">
                  <c:v>132</c:v>
                </c:pt>
                <c:pt idx="1">
                  <c:v>133</c:v>
                </c:pt>
                <c:pt idx="2">
                  <c:v>134</c:v>
                </c:pt>
                <c:pt idx="3">
                  <c:v>135</c:v>
                </c:pt>
                <c:pt idx="4">
                  <c:v>136</c:v>
                </c:pt>
                <c:pt idx="5">
                  <c:v>137</c:v>
                </c:pt>
                <c:pt idx="6">
                  <c:v>138</c:v>
                </c:pt>
                <c:pt idx="7">
                  <c:v>139</c:v>
                </c:pt>
                <c:pt idx="8">
                  <c:v>140</c:v>
                </c:pt>
                <c:pt idx="9">
                  <c:v>141</c:v>
                </c:pt>
                <c:pt idx="10">
                  <c:v>142</c:v>
                </c:pt>
              </c:numCache>
            </c:numRef>
          </c:xVal>
          <c:yVal>
            <c:numRef>
              <c:f>'[1]Heatmap_beta (btv)'!$CX$3:$CX$13</c:f>
              <c:numCache>
                <c:formatCode>General</c:formatCode>
                <c:ptCount val="11"/>
                <c:pt idx="0">
                  <c:v>180</c:v>
                </c:pt>
                <c:pt idx="1">
                  <c:v>180</c:v>
                </c:pt>
                <c:pt idx="2">
                  <c:v>180</c:v>
                </c:pt>
                <c:pt idx="3">
                  <c:v>180</c:v>
                </c:pt>
                <c:pt idx="4">
                  <c:v>180</c:v>
                </c:pt>
                <c:pt idx="5">
                  <c:v>180</c:v>
                </c:pt>
                <c:pt idx="6">
                  <c:v>180</c:v>
                </c:pt>
                <c:pt idx="7">
                  <c:v>180</c:v>
                </c:pt>
                <c:pt idx="8">
                  <c:v>180</c:v>
                </c:pt>
                <c:pt idx="9">
                  <c:v>180</c:v>
                </c:pt>
                <c:pt idx="10">
                  <c:v>180</c:v>
                </c:pt>
              </c:numCache>
            </c:numRef>
          </c:yVal>
          <c:smooth val="0"/>
          <c:extLst>
            <c:ext xmlns:c16="http://schemas.microsoft.com/office/drawing/2014/chart" uri="{C3380CC4-5D6E-409C-BE32-E72D297353CC}">
              <c16:uniqueId val="{00000028-5F1F-493F-933D-400BC111A719}"/>
            </c:ext>
          </c:extLst>
        </c:ser>
        <c:ser>
          <c:idx val="14"/>
          <c:order val="41"/>
          <c:tx>
            <c:v>β−CN (133−138)</c:v>
          </c:tx>
          <c:spPr>
            <a:ln w="28575" cap="rnd">
              <a:solidFill>
                <a:sysClr val="windowText" lastClr="000000"/>
              </a:solidFill>
              <a:round/>
            </a:ln>
            <a:effectLst/>
          </c:spPr>
          <c:marker>
            <c:symbol val="none"/>
          </c:marker>
          <c:xVal>
            <c:numRef>
              <c:f>'[1]Heatmap_beta (btv)'!$CY$3:$CY$8</c:f>
              <c:numCache>
                <c:formatCode>General</c:formatCode>
                <c:ptCount val="6"/>
                <c:pt idx="0">
                  <c:v>133</c:v>
                </c:pt>
                <c:pt idx="1">
                  <c:v>134</c:v>
                </c:pt>
                <c:pt idx="2">
                  <c:v>135</c:v>
                </c:pt>
                <c:pt idx="3">
                  <c:v>136</c:v>
                </c:pt>
                <c:pt idx="4">
                  <c:v>137</c:v>
                </c:pt>
                <c:pt idx="5">
                  <c:v>138</c:v>
                </c:pt>
              </c:numCache>
            </c:numRef>
          </c:xVal>
          <c:yVal>
            <c:numRef>
              <c:f>'[1]Heatmap_beta (btv)'!$CZ$3:$CZ$8</c:f>
              <c:numCache>
                <c:formatCode>General</c:formatCode>
                <c:ptCount val="6"/>
                <c:pt idx="0">
                  <c:v>340</c:v>
                </c:pt>
                <c:pt idx="1">
                  <c:v>340</c:v>
                </c:pt>
                <c:pt idx="2">
                  <c:v>340</c:v>
                </c:pt>
                <c:pt idx="3">
                  <c:v>340</c:v>
                </c:pt>
                <c:pt idx="4">
                  <c:v>340</c:v>
                </c:pt>
                <c:pt idx="5">
                  <c:v>340</c:v>
                </c:pt>
              </c:numCache>
            </c:numRef>
          </c:yVal>
          <c:smooth val="0"/>
          <c:extLst>
            <c:ext xmlns:c16="http://schemas.microsoft.com/office/drawing/2014/chart" uri="{C3380CC4-5D6E-409C-BE32-E72D297353CC}">
              <c16:uniqueId val="{00000029-5F1F-493F-933D-400BC111A719}"/>
            </c:ext>
          </c:extLst>
        </c:ser>
        <c:ser>
          <c:idx val="15"/>
          <c:order val="42"/>
          <c:tx>
            <c:v>β−CN (133−140)</c:v>
          </c:tx>
          <c:spPr>
            <a:ln w="28575" cap="rnd">
              <a:solidFill>
                <a:sysClr val="windowText" lastClr="000000"/>
              </a:solidFill>
              <a:round/>
            </a:ln>
            <a:effectLst/>
          </c:spPr>
          <c:marker>
            <c:symbol val="none"/>
          </c:marker>
          <c:xVal>
            <c:numRef>
              <c:f>'[1]Heatmap_beta (btv)'!$AY$24:$AY$31</c:f>
              <c:numCache>
                <c:formatCode>General</c:formatCode>
                <c:ptCount val="8"/>
                <c:pt idx="0">
                  <c:v>133</c:v>
                </c:pt>
                <c:pt idx="1">
                  <c:v>134</c:v>
                </c:pt>
                <c:pt idx="2">
                  <c:v>135</c:v>
                </c:pt>
                <c:pt idx="3">
                  <c:v>136</c:v>
                </c:pt>
                <c:pt idx="4">
                  <c:v>137</c:v>
                </c:pt>
                <c:pt idx="5">
                  <c:v>138</c:v>
                </c:pt>
                <c:pt idx="6">
                  <c:v>139</c:v>
                </c:pt>
                <c:pt idx="7">
                  <c:v>140</c:v>
                </c:pt>
              </c:numCache>
            </c:numRef>
          </c:xVal>
          <c:yVal>
            <c:numRef>
              <c:f>'[1]Heatmap_beta (btv)'!$AZ$24:$AZ$31</c:f>
              <c:numCache>
                <c:formatCode>General</c:formatCode>
                <c:ptCount val="8"/>
                <c:pt idx="0">
                  <c:v>110</c:v>
                </c:pt>
                <c:pt idx="1">
                  <c:v>110</c:v>
                </c:pt>
                <c:pt idx="2">
                  <c:v>110</c:v>
                </c:pt>
                <c:pt idx="3">
                  <c:v>110</c:v>
                </c:pt>
                <c:pt idx="4">
                  <c:v>110</c:v>
                </c:pt>
                <c:pt idx="5">
                  <c:v>110</c:v>
                </c:pt>
                <c:pt idx="6">
                  <c:v>110</c:v>
                </c:pt>
                <c:pt idx="7">
                  <c:v>110</c:v>
                </c:pt>
              </c:numCache>
            </c:numRef>
          </c:yVal>
          <c:smooth val="0"/>
          <c:extLst>
            <c:ext xmlns:c16="http://schemas.microsoft.com/office/drawing/2014/chart" uri="{C3380CC4-5D6E-409C-BE32-E72D297353CC}">
              <c16:uniqueId val="{0000002A-5F1F-493F-933D-400BC111A719}"/>
            </c:ext>
          </c:extLst>
        </c:ser>
        <c:ser>
          <c:idx val="16"/>
          <c:order val="43"/>
          <c:tx>
            <c:v>β−CN (133−142)</c:v>
          </c:tx>
          <c:spPr>
            <a:ln w="28575" cap="rnd">
              <a:solidFill>
                <a:sysClr val="windowText" lastClr="000000"/>
              </a:solidFill>
              <a:round/>
            </a:ln>
            <a:effectLst/>
          </c:spPr>
          <c:marker>
            <c:symbol val="none"/>
          </c:marker>
          <c:xVal>
            <c:numRef>
              <c:f>'[1]Heatmap_beta (btv)'!$BA$24:$BA$33</c:f>
              <c:numCache>
                <c:formatCode>General</c:formatCode>
                <c:ptCount val="10"/>
                <c:pt idx="0">
                  <c:v>133</c:v>
                </c:pt>
                <c:pt idx="1">
                  <c:v>134</c:v>
                </c:pt>
                <c:pt idx="2">
                  <c:v>135</c:v>
                </c:pt>
                <c:pt idx="3">
                  <c:v>136</c:v>
                </c:pt>
                <c:pt idx="4">
                  <c:v>137</c:v>
                </c:pt>
                <c:pt idx="5">
                  <c:v>138</c:v>
                </c:pt>
                <c:pt idx="6">
                  <c:v>139</c:v>
                </c:pt>
                <c:pt idx="7">
                  <c:v>140</c:v>
                </c:pt>
                <c:pt idx="8">
                  <c:v>141</c:v>
                </c:pt>
                <c:pt idx="9">
                  <c:v>142</c:v>
                </c:pt>
              </c:numCache>
            </c:numRef>
          </c:xVal>
          <c:yVal>
            <c:numRef>
              <c:f>'[1]Heatmap_beta (btv)'!$BB$24:$BB$33</c:f>
              <c:numCache>
                <c:formatCode>General</c:formatCode>
                <c:ptCount val="10"/>
                <c:pt idx="0">
                  <c:v>160</c:v>
                </c:pt>
                <c:pt idx="1">
                  <c:v>160</c:v>
                </c:pt>
                <c:pt idx="2">
                  <c:v>160</c:v>
                </c:pt>
                <c:pt idx="3">
                  <c:v>160</c:v>
                </c:pt>
                <c:pt idx="4">
                  <c:v>160</c:v>
                </c:pt>
                <c:pt idx="5">
                  <c:v>160</c:v>
                </c:pt>
                <c:pt idx="6">
                  <c:v>160</c:v>
                </c:pt>
                <c:pt idx="7">
                  <c:v>160</c:v>
                </c:pt>
                <c:pt idx="8">
                  <c:v>160</c:v>
                </c:pt>
                <c:pt idx="9">
                  <c:v>160</c:v>
                </c:pt>
              </c:numCache>
            </c:numRef>
          </c:yVal>
          <c:smooth val="0"/>
          <c:extLst>
            <c:ext xmlns:c16="http://schemas.microsoft.com/office/drawing/2014/chart" uri="{C3380CC4-5D6E-409C-BE32-E72D297353CC}">
              <c16:uniqueId val="{0000002B-5F1F-493F-933D-400BC111A719}"/>
            </c:ext>
          </c:extLst>
        </c:ser>
        <c:ser>
          <c:idx val="17"/>
          <c:order val="44"/>
          <c:tx>
            <c:v>β−CN (134−141)</c:v>
          </c:tx>
          <c:spPr>
            <a:ln w="28575" cap="rnd">
              <a:solidFill>
                <a:sysClr val="windowText" lastClr="000000"/>
              </a:solidFill>
              <a:round/>
            </a:ln>
            <a:effectLst/>
          </c:spPr>
          <c:marker>
            <c:symbol val="none"/>
          </c:marker>
          <c:xVal>
            <c:numRef>
              <c:f>'[1]Heatmap_beta (btv)'!$BC$24:$BC$31</c:f>
              <c:numCache>
                <c:formatCode>General</c:formatCode>
                <c:ptCount val="8"/>
                <c:pt idx="0">
                  <c:v>134</c:v>
                </c:pt>
                <c:pt idx="1">
                  <c:v>135</c:v>
                </c:pt>
                <c:pt idx="2">
                  <c:v>136</c:v>
                </c:pt>
                <c:pt idx="3">
                  <c:v>137</c:v>
                </c:pt>
                <c:pt idx="4">
                  <c:v>138</c:v>
                </c:pt>
                <c:pt idx="5">
                  <c:v>139</c:v>
                </c:pt>
                <c:pt idx="6">
                  <c:v>140</c:v>
                </c:pt>
                <c:pt idx="7">
                  <c:v>141</c:v>
                </c:pt>
              </c:numCache>
            </c:numRef>
          </c:xVal>
          <c:yVal>
            <c:numRef>
              <c:f>'[1]Heatmap_beta (btv)'!$BD$24:$BD$31</c:f>
              <c:numCache>
                <c:formatCode>General</c:formatCode>
                <c:ptCount val="8"/>
                <c:pt idx="0">
                  <c:v>440</c:v>
                </c:pt>
                <c:pt idx="1">
                  <c:v>440</c:v>
                </c:pt>
                <c:pt idx="2">
                  <c:v>440</c:v>
                </c:pt>
                <c:pt idx="3">
                  <c:v>440</c:v>
                </c:pt>
                <c:pt idx="4">
                  <c:v>440</c:v>
                </c:pt>
                <c:pt idx="5">
                  <c:v>440</c:v>
                </c:pt>
                <c:pt idx="6">
                  <c:v>440</c:v>
                </c:pt>
                <c:pt idx="7">
                  <c:v>440</c:v>
                </c:pt>
              </c:numCache>
            </c:numRef>
          </c:yVal>
          <c:smooth val="0"/>
          <c:extLst>
            <c:ext xmlns:c16="http://schemas.microsoft.com/office/drawing/2014/chart" uri="{C3380CC4-5D6E-409C-BE32-E72D297353CC}">
              <c16:uniqueId val="{0000002C-5F1F-493F-933D-400BC111A719}"/>
            </c:ext>
          </c:extLst>
        </c:ser>
        <c:ser>
          <c:idx val="18"/>
          <c:order val="45"/>
          <c:tx>
            <c:v>β−CN (134−142)</c:v>
          </c:tx>
          <c:spPr>
            <a:ln w="28575" cap="rnd">
              <a:solidFill>
                <a:sysClr val="windowText" lastClr="000000"/>
              </a:solidFill>
              <a:round/>
            </a:ln>
            <a:effectLst/>
          </c:spPr>
          <c:marker>
            <c:symbol val="none"/>
          </c:marker>
          <c:xVal>
            <c:numRef>
              <c:f>'[1]Heatmap_beta (btv)'!$BE$24:$BE$32</c:f>
              <c:numCache>
                <c:formatCode>General</c:formatCode>
                <c:ptCount val="9"/>
                <c:pt idx="0">
                  <c:v>134</c:v>
                </c:pt>
                <c:pt idx="1">
                  <c:v>135</c:v>
                </c:pt>
                <c:pt idx="2">
                  <c:v>136</c:v>
                </c:pt>
                <c:pt idx="3">
                  <c:v>137</c:v>
                </c:pt>
                <c:pt idx="4">
                  <c:v>138</c:v>
                </c:pt>
                <c:pt idx="5">
                  <c:v>139</c:v>
                </c:pt>
                <c:pt idx="6">
                  <c:v>140</c:v>
                </c:pt>
                <c:pt idx="7">
                  <c:v>141</c:v>
                </c:pt>
                <c:pt idx="8">
                  <c:v>142</c:v>
                </c:pt>
              </c:numCache>
            </c:numRef>
          </c:xVal>
          <c:yVal>
            <c:numRef>
              <c:f>'[1]Heatmap_beta (btv)'!$BF$24:$BF$32</c:f>
              <c:numCache>
                <c:formatCode>General</c:formatCode>
                <c:ptCount val="9"/>
                <c:pt idx="0">
                  <c:v>160</c:v>
                </c:pt>
                <c:pt idx="1">
                  <c:v>160</c:v>
                </c:pt>
                <c:pt idx="2">
                  <c:v>160</c:v>
                </c:pt>
                <c:pt idx="3">
                  <c:v>160</c:v>
                </c:pt>
                <c:pt idx="4">
                  <c:v>160</c:v>
                </c:pt>
                <c:pt idx="5">
                  <c:v>160</c:v>
                </c:pt>
                <c:pt idx="6">
                  <c:v>160</c:v>
                </c:pt>
                <c:pt idx="7">
                  <c:v>160</c:v>
                </c:pt>
                <c:pt idx="8">
                  <c:v>160</c:v>
                </c:pt>
              </c:numCache>
            </c:numRef>
          </c:yVal>
          <c:smooth val="0"/>
          <c:extLst>
            <c:ext xmlns:c16="http://schemas.microsoft.com/office/drawing/2014/chart" uri="{C3380CC4-5D6E-409C-BE32-E72D297353CC}">
              <c16:uniqueId val="{0000002D-5F1F-493F-933D-400BC111A719}"/>
            </c:ext>
          </c:extLst>
        </c:ser>
        <c:ser>
          <c:idx val="19"/>
          <c:order val="46"/>
          <c:tx>
            <c:v>β−CN (135−143)</c:v>
          </c:tx>
          <c:spPr>
            <a:ln w="28575" cap="rnd">
              <a:solidFill>
                <a:sysClr val="windowText" lastClr="000000"/>
              </a:solidFill>
              <a:round/>
            </a:ln>
            <a:effectLst/>
          </c:spPr>
          <c:marker>
            <c:symbol val="none"/>
          </c:marker>
          <c:xVal>
            <c:numRef>
              <c:f>'[1]Heatmap_beta (btv)'!$BG$24:$BG$32</c:f>
              <c:numCache>
                <c:formatCode>General</c:formatCode>
                <c:ptCount val="9"/>
                <c:pt idx="0">
                  <c:v>135</c:v>
                </c:pt>
                <c:pt idx="1">
                  <c:v>136</c:v>
                </c:pt>
                <c:pt idx="2">
                  <c:v>137</c:v>
                </c:pt>
                <c:pt idx="3">
                  <c:v>138</c:v>
                </c:pt>
                <c:pt idx="4">
                  <c:v>139</c:v>
                </c:pt>
                <c:pt idx="5">
                  <c:v>140</c:v>
                </c:pt>
                <c:pt idx="6">
                  <c:v>141</c:v>
                </c:pt>
                <c:pt idx="7">
                  <c:v>142</c:v>
                </c:pt>
                <c:pt idx="8">
                  <c:v>143</c:v>
                </c:pt>
              </c:numCache>
            </c:numRef>
          </c:xVal>
          <c:yVal>
            <c:numRef>
              <c:f>'[1]Heatmap_beta (btv)'!$BH$24:$BH$32</c:f>
              <c:numCache>
                <c:formatCode>General</c:formatCode>
                <c:ptCount val="9"/>
                <c:pt idx="0">
                  <c:v>110</c:v>
                </c:pt>
                <c:pt idx="1">
                  <c:v>110</c:v>
                </c:pt>
                <c:pt idx="2">
                  <c:v>110</c:v>
                </c:pt>
                <c:pt idx="3">
                  <c:v>110</c:v>
                </c:pt>
                <c:pt idx="4">
                  <c:v>110</c:v>
                </c:pt>
                <c:pt idx="5">
                  <c:v>110</c:v>
                </c:pt>
                <c:pt idx="6">
                  <c:v>110</c:v>
                </c:pt>
                <c:pt idx="7">
                  <c:v>110</c:v>
                </c:pt>
                <c:pt idx="8">
                  <c:v>110</c:v>
                </c:pt>
              </c:numCache>
            </c:numRef>
          </c:yVal>
          <c:smooth val="0"/>
          <c:extLst>
            <c:ext xmlns:c16="http://schemas.microsoft.com/office/drawing/2014/chart" uri="{C3380CC4-5D6E-409C-BE32-E72D297353CC}">
              <c16:uniqueId val="{0000002E-5F1F-493F-933D-400BC111A719}"/>
            </c:ext>
          </c:extLst>
        </c:ser>
        <c:ser>
          <c:idx val="20"/>
          <c:order val="47"/>
          <c:tx>
            <c:v>β−CN (143−160)</c:v>
          </c:tx>
          <c:spPr>
            <a:ln w="28575" cap="rnd">
              <a:solidFill>
                <a:sysClr val="windowText" lastClr="000000"/>
              </a:solidFill>
              <a:round/>
            </a:ln>
            <a:effectLst/>
          </c:spPr>
          <c:marker>
            <c:symbol val="none"/>
          </c:marker>
          <c:xVal>
            <c:numRef>
              <c:f>'[1]Heatmap_beta (btv)'!$BI$24:$BI$41</c:f>
              <c:numCache>
                <c:formatCode>General</c:formatCode>
                <c:ptCount val="18"/>
                <c:pt idx="0">
                  <c:v>143</c:v>
                </c:pt>
                <c:pt idx="1">
                  <c:v>144</c:v>
                </c:pt>
                <c:pt idx="2">
                  <c:v>145</c:v>
                </c:pt>
                <c:pt idx="3">
                  <c:v>146</c:v>
                </c:pt>
                <c:pt idx="4">
                  <c:v>147</c:v>
                </c:pt>
                <c:pt idx="5">
                  <c:v>148</c:v>
                </c:pt>
                <c:pt idx="6">
                  <c:v>149</c:v>
                </c:pt>
                <c:pt idx="7">
                  <c:v>150</c:v>
                </c:pt>
                <c:pt idx="8">
                  <c:v>151</c:v>
                </c:pt>
                <c:pt idx="9">
                  <c:v>152</c:v>
                </c:pt>
                <c:pt idx="10">
                  <c:v>153</c:v>
                </c:pt>
                <c:pt idx="11">
                  <c:v>154</c:v>
                </c:pt>
                <c:pt idx="12">
                  <c:v>155</c:v>
                </c:pt>
                <c:pt idx="13">
                  <c:v>156</c:v>
                </c:pt>
                <c:pt idx="14">
                  <c:v>157</c:v>
                </c:pt>
                <c:pt idx="15">
                  <c:v>158</c:v>
                </c:pt>
                <c:pt idx="16">
                  <c:v>159</c:v>
                </c:pt>
                <c:pt idx="17">
                  <c:v>160</c:v>
                </c:pt>
              </c:numCache>
            </c:numRef>
          </c:xVal>
          <c:yVal>
            <c:numRef>
              <c:f>'[1]Heatmap_beta (btv)'!$BJ$24:$BJ$41</c:f>
              <c:numCache>
                <c:formatCode>General</c:formatCode>
                <c:ptCount val="18"/>
                <c:pt idx="0">
                  <c:v>170</c:v>
                </c:pt>
                <c:pt idx="1">
                  <c:v>170</c:v>
                </c:pt>
                <c:pt idx="2">
                  <c:v>170</c:v>
                </c:pt>
                <c:pt idx="3">
                  <c:v>170</c:v>
                </c:pt>
                <c:pt idx="4">
                  <c:v>170</c:v>
                </c:pt>
                <c:pt idx="5">
                  <c:v>170</c:v>
                </c:pt>
                <c:pt idx="6">
                  <c:v>170</c:v>
                </c:pt>
                <c:pt idx="7">
                  <c:v>170</c:v>
                </c:pt>
                <c:pt idx="8">
                  <c:v>170</c:v>
                </c:pt>
                <c:pt idx="9">
                  <c:v>170</c:v>
                </c:pt>
                <c:pt idx="10">
                  <c:v>170</c:v>
                </c:pt>
                <c:pt idx="11">
                  <c:v>170</c:v>
                </c:pt>
                <c:pt idx="12">
                  <c:v>170</c:v>
                </c:pt>
                <c:pt idx="13">
                  <c:v>170</c:v>
                </c:pt>
                <c:pt idx="14">
                  <c:v>170</c:v>
                </c:pt>
                <c:pt idx="15">
                  <c:v>170</c:v>
                </c:pt>
                <c:pt idx="16">
                  <c:v>170</c:v>
                </c:pt>
                <c:pt idx="17">
                  <c:v>170</c:v>
                </c:pt>
              </c:numCache>
            </c:numRef>
          </c:yVal>
          <c:smooth val="0"/>
          <c:extLst>
            <c:ext xmlns:c16="http://schemas.microsoft.com/office/drawing/2014/chart" uri="{C3380CC4-5D6E-409C-BE32-E72D297353CC}">
              <c16:uniqueId val="{0000002F-5F1F-493F-933D-400BC111A719}"/>
            </c:ext>
          </c:extLst>
        </c:ser>
        <c:ser>
          <c:idx val="21"/>
          <c:order val="48"/>
          <c:tx>
            <c:v>β−CN (169−182)</c:v>
          </c:tx>
          <c:spPr>
            <a:ln w="28575" cap="rnd">
              <a:solidFill>
                <a:sysClr val="windowText" lastClr="000000"/>
              </a:solidFill>
              <a:round/>
            </a:ln>
            <a:effectLst/>
          </c:spPr>
          <c:marker>
            <c:symbol val="none"/>
          </c:marker>
          <c:xVal>
            <c:numRef>
              <c:f>'[1]Heatmap_beta (btv)'!$BK$24:$BK$37</c:f>
              <c:numCache>
                <c:formatCode>General</c:formatCode>
                <c:ptCount val="14"/>
                <c:pt idx="0">
                  <c:v>169</c:v>
                </c:pt>
                <c:pt idx="1">
                  <c:v>170</c:v>
                </c:pt>
                <c:pt idx="2">
                  <c:v>171</c:v>
                </c:pt>
                <c:pt idx="3">
                  <c:v>172</c:v>
                </c:pt>
                <c:pt idx="4">
                  <c:v>173</c:v>
                </c:pt>
                <c:pt idx="5">
                  <c:v>174</c:v>
                </c:pt>
                <c:pt idx="6">
                  <c:v>175</c:v>
                </c:pt>
                <c:pt idx="7">
                  <c:v>176</c:v>
                </c:pt>
                <c:pt idx="8">
                  <c:v>177</c:v>
                </c:pt>
                <c:pt idx="9">
                  <c:v>178</c:v>
                </c:pt>
                <c:pt idx="10">
                  <c:v>179</c:v>
                </c:pt>
                <c:pt idx="11">
                  <c:v>180</c:v>
                </c:pt>
                <c:pt idx="12">
                  <c:v>181</c:v>
                </c:pt>
                <c:pt idx="13">
                  <c:v>182</c:v>
                </c:pt>
              </c:numCache>
            </c:numRef>
          </c:xVal>
          <c:yVal>
            <c:numRef>
              <c:f>'[1]Heatmap_beta (btv)'!$BL$24:$BL$37</c:f>
              <c:numCache>
                <c:formatCode>General</c:formatCode>
                <c:ptCount val="14"/>
                <c:pt idx="0">
                  <c:v>140</c:v>
                </c:pt>
                <c:pt idx="1">
                  <c:v>140</c:v>
                </c:pt>
                <c:pt idx="2">
                  <c:v>140</c:v>
                </c:pt>
                <c:pt idx="3">
                  <c:v>140</c:v>
                </c:pt>
                <c:pt idx="4">
                  <c:v>140</c:v>
                </c:pt>
                <c:pt idx="5">
                  <c:v>140</c:v>
                </c:pt>
                <c:pt idx="6">
                  <c:v>140</c:v>
                </c:pt>
                <c:pt idx="7">
                  <c:v>140</c:v>
                </c:pt>
                <c:pt idx="8">
                  <c:v>140</c:v>
                </c:pt>
                <c:pt idx="9">
                  <c:v>140</c:v>
                </c:pt>
                <c:pt idx="10">
                  <c:v>140</c:v>
                </c:pt>
                <c:pt idx="11">
                  <c:v>140</c:v>
                </c:pt>
                <c:pt idx="12">
                  <c:v>140</c:v>
                </c:pt>
                <c:pt idx="13">
                  <c:v>140</c:v>
                </c:pt>
              </c:numCache>
            </c:numRef>
          </c:yVal>
          <c:smooth val="0"/>
          <c:extLst>
            <c:ext xmlns:c16="http://schemas.microsoft.com/office/drawing/2014/chart" uri="{C3380CC4-5D6E-409C-BE32-E72D297353CC}">
              <c16:uniqueId val="{00000030-5F1F-493F-933D-400BC111A719}"/>
            </c:ext>
          </c:extLst>
        </c:ser>
        <c:ser>
          <c:idx val="22"/>
          <c:order val="49"/>
          <c:tx>
            <c:v>β−CN (170−175)</c:v>
          </c:tx>
          <c:spPr>
            <a:ln w="28575" cap="rnd">
              <a:solidFill>
                <a:sysClr val="windowText" lastClr="000000"/>
              </a:solidFill>
              <a:round/>
            </a:ln>
            <a:effectLst/>
          </c:spPr>
          <c:marker>
            <c:symbol val="none"/>
          </c:marker>
          <c:xVal>
            <c:numRef>
              <c:f>'[1]Heatmap_beta (btv)'!$BM$24:$BM$29</c:f>
              <c:numCache>
                <c:formatCode>General</c:formatCode>
                <c:ptCount val="6"/>
                <c:pt idx="0">
                  <c:v>170</c:v>
                </c:pt>
                <c:pt idx="1">
                  <c:v>171</c:v>
                </c:pt>
                <c:pt idx="2">
                  <c:v>172</c:v>
                </c:pt>
                <c:pt idx="3">
                  <c:v>173</c:v>
                </c:pt>
                <c:pt idx="4">
                  <c:v>174</c:v>
                </c:pt>
                <c:pt idx="5">
                  <c:v>175</c:v>
                </c:pt>
              </c:numCache>
            </c:numRef>
          </c:xVal>
          <c:yVal>
            <c:numRef>
              <c:f>'[1]Heatmap_beta (btv)'!$BN$24:$BN$29</c:f>
              <c:numCache>
                <c:formatCode>General</c:formatCode>
                <c:ptCount val="6"/>
                <c:pt idx="0">
                  <c:v>310</c:v>
                </c:pt>
                <c:pt idx="1">
                  <c:v>310</c:v>
                </c:pt>
                <c:pt idx="2">
                  <c:v>310</c:v>
                </c:pt>
                <c:pt idx="3">
                  <c:v>310</c:v>
                </c:pt>
                <c:pt idx="4">
                  <c:v>310</c:v>
                </c:pt>
                <c:pt idx="5">
                  <c:v>310</c:v>
                </c:pt>
              </c:numCache>
            </c:numRef>
          </c:yVal>
          <c:smooth val="0"/>
          <c:extLst>
            <c:ext xmlns:c16="http://schemas.microsoft.com/office/drawing/2014/chart" uri="{C3380CC4-5D6E-409C-BE32-E72D297353CC}">
              <c16:uniqueId val="{00000031-5F1F-493F-933D-400BC111A719}"/>
            </c:ext>
          </c:extLst>
        </c:ser>
        <c:ser>
          <c:idx val="23"/>
          <c:order val="50"/>
          <c:tx>
            <c:v>β−CN (170−182)</c:v>
          </c:tx>
          <c:spPr>
            <a:ln w="28575" cap="rnd">
              <a:solidFill>
                <a:sysClr val="windowText" lastClr="000000"/>
              </a:solidFill>
              <a:round/>
            </a:ln>
            <a:effectLst/>
          </c:spPr>
          <c:marker>
            <c:symbol val="none"/>
          </c:marker>
          <c:xVal>
            <c:numRef>
              <c:f>'[1]Heatmap_beta (btv)'!$BO$24:$BO$36</c:f>
              <c:numCache>
                <c:formatCode>General</c:formatCode>
                <c:ptCount val="13"/>
                <c:pt idx="0">
                  <c:v>170</c:v>
                </c:pt>
                <c:pt idx="1">
                  <c:v>171</c:v>
                </c:pt>
                <c:pt idx="2">
                  <c:v>172</c:v>
                </c:pt>
                <c:pt idx="3">
                  <c:v>173</c:v>
                </c:pt>
                <c:pt idx="4">
                  <c:v>174</c:v>
                </c:pt>
                <c:pt idx="5">
                  <c:v>175</c:v>
                </c:pt>
                <c:pt idx="6">
                  <c:v>176</c:v>
                </c:pt>
                <c:pt idx="7">
                  <c:v>177</c:v>
                </c:pt>
                <c:pt idx="8">
                  <c:v>178</c:v>
                </c:pt>
                <c:pt idx="9">
                  <c:v>179</c:v>
                </c:pt>
                <c:pt idx="10">
                  <c:v>180</c:v>
                </c:pt>
                <c:pt idx="11">
                  <c:v>181</c:v>
                </c:pt>
                <c:pt idx="12">
                  <c:v>182</c:v>
                </c:pt>
              </c:numCache>
            </c:numRef>
          </c:xVal>
          <c:yVal>
            <c:numRef>
              <c:f>'[1]Heatmap_beta (btv)'!$BP$24:$BP$36</c:f>
              <c:numCache>
                <c:formatCode>General</c:formatCode>
                <c:ptCount val="13"/>
                <c:pt idx="0">
                  <c:v>340</c:v>
                </c:pt>
                <c:pt idx="1">
                  <c:v>340</c:v>
                </c:pt>
                <c:pt idx="2">
                  <c:v>340</c:v>
                </c:pt>
                <c:pt idx="3">
                  <c:v>340</c:v>
                </c:pt>
                <c:pt idx="4">
                  <c:v>340</c:v>
                </c:pt>
                <c:pt idx="5">
                  <c:v>340</c:v>
                </c:pt>
                <c:pt idx="6">
                  <c:v>340</c:v>
                </c:pt>
                <c:pt idx="7">
                  <c:v>340</c:v>
                </c:pt>
                <c:pt idx="8">
                  <c:v>340</c:v>
                </c:pt>
                <c:pt idx="9">
                  <c:v>340</c:v>
                </c:pt>
                <c:pt idx="10">
                  <c:v>340</c:v>
                </c:pt>
                <c:pt idx="11">
                  <c:v>340</c:v>
                </c:pt>
                <c:pt idx="12">
                  <c:v>340</c:v>
                </c:pt>
              </c:numCache>
            </c:numRef>
          </c:yVal>
          <c:smooth val="0"/>
          <c:extLst>
            <c:ext xmlns:c16="http://schemas.microsoft.com/office/drawing/2014/chart" uri="{C3380CC4-5D6E-409C-BE32-E72D297353CC}">
              <c16:uniqueId val="{00000032-5F1F-493F-933D-400BC111A719}"/>
            </c:ext>
          </c:extLst>
        </c:ser>
        <c:ser>
          <c:idx val="24"/>
          <c:order val="51"/>
          <c:tx>
            <c:v>β−CN (194−208)</c:v>
          </c:tx>
          <c:spPr>
            <a:ln w="28575" cap="rnd">
              <a:solidFill>
                <a:sysClr val="windowText" lastClr="000000"/>
              </a:solidFill>
              <a:round/>
            </a:ln>
            <a:effectLst/>
          </c:spPr>
          <c:marker>
            <c:symbol val="none"/>
          </c:marker>
          <c:xVal>
            <c:numRef>
              <c:f>'[1]Heatmap_beta (btv)'!$BS$24:$BS$38</c:f>
              <c:numCache>
                <c:formatCode>General</c:formatCode>
                <c:ptCount val="15"/>
                <c:pt idx="0">
                  <c:v>194</c:v>
                </c:pt>
                <c:pt idx="1">
                  <c:v>195</c:v>
                </c:pt>
                <c:pt idx="2">
                  <c:v>196</c:v>
                </c:pt>
                <c:pt idx="3">
                  <c:v>197</c:v>
                </c:pt>
                <c:pt idx="4">
                  <c:v>198</c:v>
                </c:pt>
                <c:pt idx="5">
                  <c:v>199</c:v>
                </c:pt>
                <c:pt idx="6">
                  <c:v>200</c:v>
                </c:pt>
                <c:pt idx="7">
                  <c:v>201</c:v>
                </c:pt>
                <c:pt idx="8">
                  <c:v>202</c:v>
                </c:pt>
                <c:pt idx="9">
                  <c:v>203</c:v>
                </c:pt>
                <c:pt idx="10">
                  <c:v>204</c:v>
                </c:pt>
                <c:pt idx="11">
                  <c:v>205</c:v>
                </c:pt>
                <c:pt idx="12">
                  <c:v>206</c:v>
                </c:pt>
                <c:pt idx="13">
                  <c:v>207</c:v>
                </c:pt>
                <c:pt idx="14">
                  <c:v>208</c:v>
                </c:pt>
              </c:numCache>
            </c:numRef>
          </c:xVal>
          <c:yVal>
            <c:numRef>
              <c:f>'[1]Heatmap_beta (btv)'!$BT$24:$BT$38</c:f>
              <c:numCache>
                <c:formatCode>General</c:formatCode>
                <c:ptCount val="15"/>
                <c:pt idx="0">
                  <c:v>330</c:v>
                </c:pt>
                <c:pt idx="1">
                  <c:v>330</c:v>
                </c:pt>
                <c:pt idx="2">
                  <c:v>330</c:v>
                </c:pt>
                <c:pt idx="3">
                  <c:v>330</c:v>
                </c:pt>
                <c:pt idx="4">
                  <c:v>330</c:v>
                </c:pt>
                <c:pt idx="5">
                  <c:v>330</c:v>
                </c:pt>
                <c:pt idx="6">
                  <c:v>330</c:v>
                </c:pt>
                <c:pt idx="7">
                  <c:v>330</c:v>
                </c:pt>
                <c:pt idx="8">
                  <c:v>330</c:v>
                </c:pt>
                <c:pt idx="9">
                  <c:v>330</c:v>
                </c:pt>
                <c:pt idx="10">
                  <c:v>330</c:v>
                </c:pt>
                <c:pt idx="11">
                  <c:v>330</c:v>
                </c:pt>
                <c:pt idx="12">
                  <c:v>330</c:v>
                </c:pt>
                <c:pt idx="13">
                  <c:v>330</c:v>
                </c:pt>
                <c:pt idx="14">
                  <c:v>330</c:v>
                </c:pt>
              </c:numCache>
            </c:numRef>
          </c:yVal>
          <c:smooth val="0"/>
          <c:extLst>
            <c:ext xmlns:c16="http://schemas.microsoft.com/office/drawing/2014/chart" uri="{C3380CC4-5D6E-409C-BE32-E72D297353CC}">
              <c16:uniqueId val="{00000033-5F1F-493F-933D-400BC111A719}"/>
            </c:ext>
          </c:extLst>
        </c:ser>
        <c:ser>
          <c:idx val="25"/>
          <c:order val="52"/>
          <c:tx>
            <c:v>β−CN (199−206)</c:v>
          </c:tx>
          <c:spPr>
            <a:ln w="28575" cap="rnd">
              <a:solidFill>
                <a:sysClr val="windowText" lastClr="000000"/>
              </a:solidFill>
              <a:round/>
            </a:ln>
            <a:effectLst/>
          </c:spPr>
          <c:marker>
            <c:symbol val="none"/>
          </c:marker>
          <c:xVal>
            <c:numRef>
              <c:f>'[1]Heatmap_beta (btv)'!$BY$24:$BY$31</c:f>
              <c:numCache>
                <c:formatCode>General</c:formatCode>
                <c:ptCount val="8"/>
                <c:pt idx="0">
                  <c:v>199</c:v>
                </c:pt>
                <c:pt idx="1">
                  <c:v>200</c:v>
                </c:pt>
                <c:pt idx="2">
                  <c:v>201</c:v>
                </c:pt>
                <c:pt idx="3">
                  <c:v>202</c:v>
                </c:pt>
                <c:pt idx="4">
                  <c:v>203</c:v>
                </c:pt>
                <c:pt idx="5">
                  <c:v>204</c:v>
                </c:pt>
                <c:pt idx="6">
                  <c:v>205</c:v>
                </c:pt>
                <c:pt idx="7">
                  <c:v>206</c:v>
                </c:pt>
              </c:numCache>
            </c:numRef>
          </c:xVal>
          <c:yVal>
            <c:numRef>
              <c:f>'[1]Heatmap_beta (btv)'!$BZ$24:$BZ$31</c:f>
              <c:numCache>
                <c:formatCode>General</c:formatCode>
                <c:ptCount val="8"/>
                <c:pt idx="0">
                  <c:v>1180</c:v>
                </c:pt>
                <c:pt idx="1">
                  <c:v>1180</c:v>
                </c:pt>
                <c:pt idx="2">
                  <c:v>1180</c:v>
                </c:pt>
                <c:pt idx="3">
                  <c:v>1180</c:v>
                </c:pt>
                <c:pt idx="4">
                  <c:v>1180</c:v>
                </c:pt>
                <c:pt idx="5">
                  <c:v>1180</c:v>
                </c:pt>
                <c:pt idx="6">
                  <c:v>1180</c:v>
                </c:pt>
                <c:pt idx="7">
                  <c:v>1180</c:v>
                </c:pt>
              </c:numCache>
            </c:numRef>
          </c:yVal>
          <c:smooth val="0"/>
          <c:extLst>
            <c:ext xmlns:c16="http://schemas.microsoft.com/office/drawing/2014/chart" uri="{C3380CC4-5D6E-409C-BE32-E72D297353CC}">
              <c16:uniqueId val="{00000034-5F1F-493F-933D-400BC111A719}"/>
            </c:ext>
          </c:extLst>
        </c:ser>
        <c:ser>
          <c:idx val="26"/>
          <c:order val="53"/>
          <c:tx>
            <c:v>β−CN (201−206)</c:v>
          </c:tx>
          <c:spPr>
            <a:ln w="28575" cap="rnd">
              <a:solidFill>
                <a:sysClr val="windowText" lastClr="000000"/>
              </a:solidFill>
              <a:round/>
            </a:ln>
            <a:effectLst/>
          </c:spPr>
          <c:marker>
            <c:symbol val="none"/>
          </c:marker>
          <c:xVal>
            <c:numRef>
              <c:f>'[1]Heatmap_beta (btv)'!$CA$24:$CA$29</c:f>
              <c:numCache>
                <c:formatCode>General</c:formatCode>
                <c:ptCount val="6"/>
                <c:pt idx="0">
                  <c:v>201</c:v>
                </c:pt>
                <c:pt idx="1">
                  <c:v>202</c:v>
                </c:pt>
                <c:pt idx="2">
                  <c:v>203</c:v>
                </c:pt>
                <c:pt idx="3">
                  <c:v>204</c:v>
                </c:pt>
                <c:pt idx="4">
                  <c:v>205</c:v>
                </c:pt>
                <c:pt idx="5">
                  <c:v>206</c:v>
                </c:pt>
              </c:numCache>
            </c:numRef>
          </c:xVal>
          <c:yVal>
            <c:numRef>
              <c:f>'[1]Heatmap_beta (btv)'!$CB$24:$CB$29</c:f>
              <c:numCache>
                <c:formatCode>General</c:formatCode>
                <c:ptCount val="6"/>
                <c:pt idx="0">
                  <c:v>420</c:v>
                </c:pt>
                <c:pt idx="1">
                  <c:v>420</c:v>
                </c:pt>
                <c:pt idx="2">
                  <c:v>420</c:v>
                </c:pt>
                <c:pt idx="3">
                  <c:v>420</c:v>
                </c:pt>
                <c:pt idx="4">
                  <c:v>420</c:v>
                </c:pt>
                <c:pt idx="5">
                  <c:v>420</c:v>
                </c:pt>
              </c:numCache>
            </c:numRef>
          </c:yVal>
          <c:smooth val="0"/>
          <c:extLst>
            <c:ext xmlns:c16="http://schemas.microsoft.com/office/drawing/2014/chart" uri="{C3380CC4-5D6E-409C-BE32-E72D297353CC}">
              <c16:uniqueId val="{00000035-5F1F-493F-933D-400BC111A719}"/>
            </c:ext>
          </c:extLst>
        </c:ser>
        <c:ser>
          <c:idx val="54"/>
          <c:order val="54"/>
          <c:tx>
            <c:strRef>
              <c:f>'[1]Heatmap_beta (btv)'!$BG$2:$BH$2</c:f>
              <c:strCache>
                <c:ptCount val="1"/>
                <c:pt idx="0">
                  <c:v>β−CN (59−62)</c:v>
                </c:pt>
              </c:strCache>
            </c:strRef>
          </c:tx>
          <c:spPr>
            <a:ln w="28575" cap="rnd">
              <a:solidFill>
                <a:schemeClr val="tx1"/>
              </a:solidFill>
              <a:round/>
            </a:ln>
            <a:effectLst/>
          </c:spPr>
          <c:marker>
            <c:symbol val="none"/>
          </c:marker>
          <c:xVal>
            <c:numRef>
              <c:f>'[1]Heatmap_beta (btv)'!$BG$3:$BG$6</c:f>
              <c:numCache>
                <c:formatCode>General</c:formatCode>
                <c:ptCount val="4"/>
                <c:pt idx="0">
                  <c:v>59</c:v>
                </c:pt>
                <c:pt idx="1">
                  <c:v>60</c:v>
                </c:pt>
                <c:pt idx="2">
                  <c:v>61</c:v>
                </c:pt>
                <c:pt idx="3">
                  <c:v>62</c:v>
                </c:pt>
              </c:numCache>
            </c:numRef>
          </c:xVal>
          <c:yVal>
            <c:numRef>
              <c:f>'[1]Heatmap_beta (btv)'!$BH$3:$BH$6</c:f>
              <c:numCache>
                <c:formatCode>General</c:formatCode>
                <c:ptCount val="4"/>
                <c:pt idx="0">
                  <c:v>302</c:v>
                </c:pt>
                <c:pt idx="1">
                  <c:v>302</c:v>
                </c:pt>
                <c:pt idx="2">
                  <c:v>302</c:v>
                </c:pt>
                <c:pt idx="3">
                  <c:v>302</c:v>
                </c:pt>
              </c:numCache>
            </c:numRef>
          </c:yVal>
          <c:smooth val="0"/>
          <c:extLst>
            <c:ext xmlns:c16="http://schemas.microsoft.com/office/drawing/2014/chart" uri="{C3380CC4-5D6E-409C-BE32-E72D297353CC}">
              <c16:uniqueId val="{00000036-5F1F-493F-933D-400BC111A719}"/>
            </c:ext>
          </c:extLst>
        </c:ser>
        <c:ser>
          <c:idx val="55"/>
          <c:order val="55"/>
          <c:tx>
            <c:strRef>
              <c:f>'[1]Heatmap_beta (btv)'!$BI$2:$BJ$2</c:f>
              <c:strCache>
                <c:ptCount val="1"/>
                <c:pt idx="0">
                  <c:v>β−CN−A2 (59−68)</c:v>
                </c:pt>
              </c:strCache>
            </c:strRef>
          </c:tx>
          <c:spPr>
            <a:ln w="28575" cap="rnd">
              <a:solidFill>
                <a:sysClr val="windowText" lastClr="000000"/>
              </a:solidFill>
              <a:prstDash val="sysDot"/>
              <a:round/>
            </a:ln>
            <a:effectLst/>
          </c:spPr>
          <c:marker>
            <c:symbol val="none"/>
          </c:marker>
          <c:xVal>
            <c:numRef>
              <c:f>'[1]Heatmap_beta (btv)'!$BI$3:$BI$12</c:f>
              <c:numCache>
                <c:formatCode>General</c:formatCode>
                <c:ptCount val="10"/>
                <c:pt idx="0">
                  <c:v>59</c:v>
                </c:pt>
                <c:pt idx="1">
                  <c:v>60</c:v>
                </c:pt>
                <c:pt idx="2">
                  <c:v>61</c:v>
                </c:pt>
                <c:pt idx="3">
                  <c:v>62</c:v>
                </c:pt>
                <c:pt idx="4">
                  <c:v>63</c:v>
                </c:pt>
                <c:pt idx="5">
                  <c:v>64</c:v>
                </c:pt>
                <c:pt idx="6">
                  <c:v>65</c:v>
                </c:pt>
                <c:pt idx="7">
                  <c:v>66</c:v>
                </c:pt>
                <c:pt idx="8">
                  <c:v>67</c:v>
                </c:pt>
                <c:pt idx="9">
                  <c:v>68</c:v>
                </c:pt>
              </c:numCache>
            </c:numRef>
          </c:xVal>
          <c:yVal>
            <c:numRef>
              <c:f>'[1]Heatmap_beta (btv)'!$BJ$3:$BJ$12</c:f>
              <c:numCache>
                <c:formatCode>General</c:formatCode>
                <c:ptCount val="10"/>
                <c:pt idx="0">
                  <c:v>170</c:v>
                </c:pt>
                <c:pt idx="1">
                  <c:v>170</c:v>
                </c:pt>
                <c:pt idx="2">
                  <c:v>170</c:v>
                </c:pt>
                <c:pt idx="3">
                  <c:v>170</c:v>
                </c:pt>
                <c:pt idx="4">
                  <c:v>170</c:v>
                </c:pt>
                <c:pt idx="5">
                  <c:v>170</c:v>
                </c:pt>
                <c:pt idx="6">
                  <c:v>170</c:v>
                </c:pt>
                <c:pt idx="7">
                  <c:v>170</c:v>
                </c:pt>
                <c:pt idx="8">
                  <c:v>170</c:v>
                </c:pt>
                <c:pt idx="9">
                  <c:v>170</c:v>
                </c:pt>
              </c:numCache>
            </c:numRef>
          </c:yVal>
          <c:smooth val="0"/>
          <c:extLst>
            <c:ext xmlns:c16="http://schemas.microsoft.com/office/drawing/2014/chart" uri="{C3380CC4-5D6E-409C-BE32-E72D297353CC}">
              <c16:uniqueId val="{00000037-5F1F-493F-933D-400BC111A719}"/>
            </c:ext>
          </c:extLst>
        </c:ser>
        <c:ser>
          <c:idx val="56"/>
          <c:order val="56"/>
          <c:tx>
            <c:strRef>
              <c:f>'[1]Heatmap_beta (btv)'!$BK$2:$BL$2</c:f>
              <c:strCache>
                <c:ptCount val="1"/>
                <c:pt idx="0">
                  <c:v>β−CN (60−66)</c:v>
                </c:pt>
              </c:strCache>
            </c:strRef>
          </c:tx>
          <c:spPr>
            <a:ln w="28575" cap="rnd">
              <a:solidFill>
                <a:schemeClr val="tx1"/>
              </a:solidFill>
              <a:round/>
            </a:ln>
            <a:effectLst/>
          </c:spPr>
          <c:marker>
            <c:symbol val="none"/>
          </c:marker>
          <c:xVal>
            <c:numRef>
              <c:f>'[1]Heatmap_beta (btv)'!$BK$3:$BK$9</c:f>
              <c:numCache>
                <c:formatCode>General</c:formatCode>
                <c:ptCount val="7"/>
                <c:pt idx="0">
                  <c:v>60</c:v>
                </c:pt>
                <c:pt idx="1">
                  <c:v>61</c:v>
                </c:pt>
                <c:pt idx="2">
                  <c:v>62</c:v>
                </c:pt>
                <c:pt idx="3">
                  <c:v>63</c:v>
                </c:pt>
                <c:pt idx="4">
                  <c:v>64</c:v>
                </c:pt>
                <c:pt idx="5">
                  <c:v>65</c:v>
                </c:pt>
                <c:pt idx="6">
                  <c:v>66</c:v>
                </c:pt>
              </c:numCache>
            </c:numRef>
          </c:xVal>
          <c:yVal>
            <c:numRef>
              <c:f>'[1]Heatmap_beta (btv)'!$BL$3:$BL$9</c:f>
              <c:numCache>
                <c:formatCode>General</c:formatCode>
                <c:ptCount val="7"/>
                <c:pt idx="0">
                  <c:v>160</c:v>
                </c:pt>
                <c:pt idx="1">
                  <c:v>160</c:v>
                </c:pt>
                <c:pt idx="2">
                  <c:v>160</c:v>
                </c:pt>
                <c:pt idx="3">
                  <c:v>160</c:v>
                </c:pt>
                <c:pt idx="4">
                  <c:v>160</c:v>
                </c:pt>
                <c:pt idx="5">
                  <c:v>160</c:v>
                </c:pt>
                <c:pt idx="6">
                  <c:v>160</c:v>
                </c:pt>
              </c:numCache>
            </c:numRef>
          </c:yVal>
          <c:smooth val="0"/>
          <c:extLst>
            <c:ext xmlns:c16="http://schemas.microsoft.com/office/drawing/2014/chart" uri="{C3380CC4-5D6E-409C-BE32-E72D297353CC}">
              <c16:uniqueId val="{00000038-5F1F-493F-933D-400BC111A719}"/>
            </c:ext>
          </c:extLst>
        </c:ser>
        <c:ser>
          <c:idx val="57"/>
          <c:order val="57"/>
          <c:tx>
            <c:strRef>
              <c:f>'[1]Heatmap_beta (btv)'!$BO$2:$BP$2</c:f>
              <c:strCache>
                <c:ptCount val="1"/>
                <c:pt idx="0">
                  <c:v>β−CN−A2 (60−68)</c:v>
                </c:pt>
              </c:strCache>
            </c:strRef>
          </c:tx>
          <c:spPr>
            <a:ln w="28575" cap="rnd">
              <a:solidFill>
                <a:sysClr val="windowText" lastClr="000000"/>
              </a:solidFill>
              <a:prstDash val="sysDot"/>
              <a:round/>
            </a:ln>
            <a:effectLst/>
          </c:spPr>
          <c:marker>
            <c:symbol val="none"/>
          </c:marker>
          <c:xVal>
            <c:numRef>
              <c:f>'[1]Heatmap_beta (btv)'!$BO$3:$BO$11</c:f>
              <c:numCache>
                <c:formatCode>General</c:formatCode>
                <c:ptCount val="9"/>
                <c:pt idx="0">
                  <c:v>60</c:v>
                </c:pt>
                <c:pt idx="1">
                  <c:v>61</c:v>
                </c:pt>
                <c:pt idx="2">
                  <c:v>62</c:v>
                </c:pt>
                <c:pt idx="3">
                  <c:v>63</c:v>
                </c:pt>
                <c:pt idx="4">
                  <c:v>64</c:v>
                </c:pt>
                <c:pt idx="5">
                  <c:v>65</c:v>
                </c:pt>
                <c:pt idx="6">
                  <c:v>66</c:v>
                </c:pt>
                <c:pt idx="7">
                  <c:v>67</c:v>
                </c:pt>
                <c:pt idx="8">
                  <c:v>68</c:v>
                </c:pt>
              </c:numCache>
            </c:numRef>
          </c:xVal>
          <c:yVal>
            <c:numRef>
              <c:f>'[1]Heatmap_beta (btv)'!$BP$3:$BP$11</c:f>
              <c:numCache>
                <c:formatCode>General</c:formatCode>
                <c:ptCount val="9"/>
                <c:pt idx="0">
                  <c:v>230</c:v>
                </c:pt>
                <c:pt idx="1">
                  <c:v>230</c:v>
                </c:pt>
                <c:pt idx="2">
                  <c:v>230</c:v>
                </c:pt>
                <c:pt idx="3">
                  <c:v>230</c:v>
                </c:pt>
                <c:pt idx="4">
                  <c:v>230</c:v>
                </c:pt>
                <c:pt idx="5">
                  <c:v>230</c:v>
                </c:pt>
                <c:pt idx="6">
                  <c:v>230</c:v>
                </c:pt>
                <c:pt idx="7">
                  <c:v>230</c:v>
                </c:pt>
                <c:pt idx="8">
                  <c:v>230</c:v>
                </c:pt>
              </c:numCache>
            </c:numRef>
          </c:yVal>
          <c:smooth val="0"/>
          <c:extLst>
            <c:ext xmlns:c16="http://schemas.microsoft.com/office/drawing/2014/chart" uri="{C3380CC4-5D6E-409C-BE32-E72D297353CC}">
              <c16:uniqueId val="{00000039-5F1F-493F-933D-400BC111A719}"/>
            </c:ext>
          </c:extLst>
        </c:ser>
        <c:ser>
          <c:idx val="58"/>
          <c:order val="58"/>
          <c:tx>
            <c:strRef>
              <c:f>'[1]Heatmap_beta (btv)'!$BQ$2:$BR$2</c:f>
              <c:strCache>
                <c:ptCount val="1"/>
                <c:pt idx="0">
                  <c:v>β−CN−A2 (60−69)</c:v>
                </c:pt>
              </c:strCache>
            </c:strRef>
          </c:tx>
          <c:spPr>
            <a:ln w="28575" cap="rnd">
              <a:solidFill>
                <a:sysClr val="windowText" lastClr="000000"/>
              </a:solidFill>
              <a:prstDash val="sysDot"/>
              <a:round/>
            </a:ln>
            <a:effectLst/>
          </c:spPr>
          <c:marker>
            <c:symbol val="none"/>
          </c:marker>
          <c:xVal>
            <c:numRef>
              <c:f>'[1]Heatmap_beta (btv)'!$BQ$3:$BQ$12</c:f>
              <c:numCache>
                <c:formatCode>General</c:formatCode>
                <c:ptCount val="10"/>
                <c:pt idx="0">
                  <c:v>60</c:v>
                </c:pt>
                <c:pt idx="1">
                  <c:v>61</c:v>
                </c:pt>
                <c:pt idx="2">
                  <c:v>62</c:v>
                </c:pt>
                <c:pt idx="3">
                  <c:v>63</c:v>
                </c:pt>
                <c:pt idx="4">
                  <c:v>64</c:v>
                </c:pt>
                <c:pt idx="5">
                  <c:v>65</c:v>
                </c:pt>
                <c:pt idx="6">
                  <c:v>66</c:v>
                </c:pt>
                <c:pt idx="7">
                  <c:v>67</c:v>
                </c:pt>
                <c:pt idx="8">
                  <c:v>68</c:v>
                </c:pt>
                <c:pt idx="9">
                  <c:v>69</c:v>
                </c:pt>
              </c:numCache>
            </c:numRef>
          </c:xVal>
          <c:yVal>
            <c:numRef>
              <c:f>'[1]Heatmap_beta (btv)'!$BR$3:$BR$12</c:f>
              <c:numCache>
                <c:formatCode>General</c:formatCode>
                <c:ptCount val="10"/>
                <c:pt idx="0">
                  <c:v>330</c:v>
                </c:pt>
                <c:pt idx="1">
                  <c:v>330</c:v>
                </c:pt>
                <c:pt idx="2">
                  <c:v>330</c:v>
                </c:pt>
                <c:pt idx="3">
                  <c:v>330</c:v>
                </c:pt>
                <c:pt idx="4">
                  <c:v>330</c:v>
                </c:pt>
                <c:pt idx="5">
                  <c:v>330</c:v>
                </c:pt>
                <c:pt idx="6">
                  <c:v>330</c:v>
                </c:pt>
                <c:pt idx="7">
                  <c:v>330</c:v>
                </c:pt>
                <c:pt idx="8">
                  <c:v>330</c:v>
                </c:pt>
                <c:pt idx="9">
                  <c:v>330</c:v>
                </c:pt>
              </c:numCache>
            </c:numRef>
          </c:yVal>
          <c:smooth val="0"/>
          <c:extLst>
            <c:ext xmlns:c16="http://schemas.microsoft.com/office/drawing/2014/chart" uri="{C3380CC4-5D6E-409C-BE32-E72D297353CC}">
              <c16:uniqueId val="{0000003A-5F1F-493F-933D-400BC111A719}"/>
            </c:ext>
          </c:extLst>
        </c:ser>
        <c:ser>
          <c:idx val="59"/>
          <c:order val="59"/>
          <c:tx>
            <c:strRef>
              <c:f>'[1]Heatmap_beta (btv)'!$BU$2:$BV$2</c:f>
              <c:strCache>
                <c:ptCount val="1"/>
                <c:pt idx="0">
                  <c:v>β−CN (61−66)</c:v>
                </c:pt>
              </c:strCache>
            </c:strRef>
          </c:tx>
          <c:spPr>
            <a:ln w="28575" cap="rnd">
              <a:solidFill>
                <a:schemeClr val="tx1"/>
              </a:solidFill>
              <a:round/>
            </a:ln>
            <a:effectLst/>
          </c:spPr>
          <c:marker>
            <c:symbol val="none"/>
          </c:marker>
          <c:xVal>
            <c:numRef>
              <c:f>'[1]Heatmap_beta (btv)'!$BU$3:$BU$8</c:f>
              <c:numCache>
                <c:formatCode>General</c:formatCode>
                <c:ptCount val="6"/>
                <c:pt idx="0">
                  <c:v>61</c:v>
                </c:pt>
                <c:pt idx="1">
                  <c:v>62</c:v>
                </c:pt>
                <c:pt idx="2">
                  <c:v>63</c:v>
                </c:pt>
                <c:pt idx="3">
                  <c:v>64</c:v>
                </c:pt>
                <c:pt idx="4">
                  <c:v>65</c:v>
                </c:pt>
                <c:pt idx="5">
                  <c:v>66</c:v>
                </c:pt>
              </c:numCache>
            </c:numRef>
          </c:xVal>
          <c:yVal>
            <c:numRef>
              <c:f>'[1]Heatmap_beta (btv)'!$BV$3:$BV$8</c:f>
              <c:numCache>
                <c:formatCode>General</c:formatCode>
                <c:ptCount val="6"/>
                <c:pt idx="0">
                  <c:v>440</c:v>
                </c:pt>
                <c:pt idx="1">
                  <c:v>440</c:v>
                </c:pt>
                <c:pt idx="2">
                  <c:v>440</c:v>
                </c:pt>
                <c:pt idx="3">
                  <c:v>440</c:v>
                </c:pt>
                <c:pt idx="4">
                  <c:v>440</c:v>
                </c:pt>
                <c:pt idx="5">
                  <c:v>440</c:v>
                </c:pt>
              </c:numCache>
            </c:numRef>
          </c:yVal>
          <c:smooth val="0"/>
          <c:extLst>
            <c:ext xmlns:c16="http://schemas.microsoft.com/office/drawing/2014/chart" uri="{C3380CC4-5D6E-409C-BE32-E72D297353CC}">
              <c16:uniqueId val="{0000003B-5F1F-493F-933D-400BC111A719}"/>
            </c:ext>
          </c:extLst>
        </c:ser>
        <c:ser>
          <c:idx val="60"/>
          <c:order val="60"/>
          <c:tx>
            <c:strRef>
              <c:f>'[1]Heatmap_beta (btv)'!$BW$2:$BX$2</c:f>
              <c:strCache>
                <c:ptCount val="1"/>
                <c:pt idx="0">
                  <c:v>β−CN (61−67)</c:v>
                </c:pt>
              </c:strCache>
            </c:strRef>
          </c:tx>
          <c:spPr>
            <a:ln w="28575" cap="rnd">
              <a:solidFill>
                <a:schemeClr val="tx1"/>
              </a:solidFill>
              <a:round/>
            </a:ln>
            <a:effectLst/>
          </c:spPr>
          <c:marker>
            <c:symbol val="none"/>
          </c:marker>
          <c:xVal>
            <c:numRef>
              <c:f>'[1]Heatmap_beta (btv)'!$BW$3:$BW$9</c:f>
              <c:numCache>
                <c:formatCode>General</c:formatCode>
                <c:ptCount val="7"/>
                <c:pt idx="0">
                  <c:v>61</c:v>
                </c:pt>
                <c:pt idx="1">
                  <c:v>62</c:v>
                </c:pt>
                <c:pt idx="2">
                  <c:v>63</c:v>
                </c:pt>
                <c:pt idx="3">
                  <c:v>64</c:v>
                </c:pt>
                <c:pt idx="4">
                  <c:v>65</c:v>
                </c:pt>
                <c:pt idx="5">
                  <c:v>66</c:v>
                </c:pt>
                <c:pt idx="6">
                  <c:v>67</c:v>
                </c:pt>
              </c:numCache>
            </c:numRef>
          </c:xVal>
          <c:yVal>
            <c:numRef>
              <c:f>'[1]Heatmap_beta (btv)'!$BZ$3:$BZ$7</c:f>
              <c:numCache>
                <c:formatCode>General</c:formatCode>
                <c:ptCount val="5"/>
                <c:pt idx="0">
                  <c:v>800</c:v>
                </c:pt>
                <c:pt idx="1">
                  <c:v>800</c:v>
                </c:pt>
                <c:pt idx="2">
                  <c:v>800</c:v>
                </c:pt>
                <c:pt idx="3">
                  <c:v>800</c:v>
                </c:pt>
                <c:pt idx="4">
                  <c:v>800</c:v>
                </c:pt>
              </c:numCache>
            </c:numRef>
          </c:yVal>
          <c:smooth val="0"/>
          <c:extLst>
            <c:ext xmlns:c16="http://schemas.microsoft.com/office/drawing/2014/chart" uri="{C3380CC4-5D6E-409C-BE32-E72D297353CC}">
              <c16:uniqueId val="{0000003C-5F1F-493F-933D-400BC111A719}"/>
            </c:ext>
          </c:extLst>
        </c:ser>
        <c:ser>
          <c:idx val="61"/>
          <c:order val="61"/>
          <c:tx>
            <c:strRef>
              <c:f>'[1]Heatmap_beta (btv)'!$BY$2:$BZ$2</c:f>
              <c:strCache>
                <c:ptCount val="1"/>
                <c:pt idx="0">
                  <c:v>β−CN (63−67)</c:v>
                </c:pt>
              </c:strCache>
            </c:strRef>
          </c:tx>
          <c:spPr>
            <a:ln w="28575" cap="rnd">
              <a:solidFill>
                <a:schemeClr val="tx1"/>
              </a:solidFill>
              <a:round/>
            </a:ln>
            <a:effectLst/>
          </c:spPr>
          <c:marker>
            <c:symbol val="none"/>
          </c:marker>
          <c:xVal>
            <c:numRef>
              <c:f>'[1]Heatmap_beta (btv)'!$BY$3:$BY$7</c:f>
              <c:numCache>
                <c:formatCode>General</c:formatCode>
                <c:ptCount val="5"/>
                <c:pt idx="0">
                  <c:v>63</c:v>
                </c:pt>
                <c:pt idx="1">
                  <c:v>64</c:v>
                </c:pt>
                <c:pt idx="2">
                  <c:v>65</c:v>
                </c:pt>
                <c:pt idx="3">
                  <c:v>66</c:v>
                </c:pt>
                <c:pt idx="4">
                  <c:v>67</c:v>
                </c:pt>
              </c:numCache>
            </c:numRef>
          </c:xVal>
          <c:yVal>
            <c:numRef>
              <c:f>'[1]Heatmap_beta (btv)'!$BZ$3:$BZ$7</c:f>
              <c:numCache>
                <c:formatCode>General</c:formatCode>
                <c:ptCount val="5"/>
                <c:pt idx="0">
                  <c:v>800</c:v>
                </c:pt>
                <c:pt idx="1">
                  <c:v>800</c:v>
                </c:pt>
                <c:pt idx="2">
                  <c:v>800</c:v>
                </c:pt>
                <c:pt idx="3">
                  <c:v>800</c:v>
                </c:pt>
                <c:pt idx="4">
                  <c:v>800</c:v>
                </c:pt>
              </c:numCache>
            </c:numRef>
          </c:yVal>
          <c:smooth val="0"/>
          <c:extLst>
            <c:ext xmlns:c16="http://schemas.microsoft.com/office/drawing/2014/chart" uri="{C3380CC4-5D6E-409C-BE32-E72D297353CC}">
              <c16:uniqueId val="{0000003D-5F1F-493F-933D-400BC111A719}"/>
            </c:ext>
          </c:extLst>
        </c:ser>
        <c:ser>
          <c:idx val="62"/>
          <c:order val="62"/>
          <c:tx>
            <c:strRef>
              <c:f>'[1]Heatmap_beta (btv)'!$CE$2:$CF$2</c:f>
              <c:strCache>
                <c:ptCount val="1"/>
                <c:pt idx="0">
                  <c:v>β−CN (82−86)</c:v>
                </c:pt>
              </c:strCache>
            </c:strRef>
          </c:tx>
          <c:spPr>
            <a:ln w="19050" cap="rnd">
              <a:solidFill>
                <a:schemeClr val="accent3">
                  <a:tint val="50000"/>
                </a:schemeClr>
              </a:solidFill>
              <a:round/>
            </a:ln>
            <a:effectLst/>
          </c:spPr>
          <c:marker>
            <c:symbol val="none"/>
          </c:marker>
          <c:xVal>
            <c:numRef>
              <c:f>'[1]Heatmap_beta (btv)'!$CE$3:$CE$7</c:f>
              <c:numCache>
                <c:formatCode>General</c:formatCode>
                <c:ptCount val="5"/>
                <c:pt idx="0">
                  <c:v>82</c:v>
                </c:pt>
                <c:pt idx="1">
                  <c:v>83</c:v>
                </c:pt>
                <c:pt idx="2">
                  <c:v>84</c:v>
                </c:pt>
                <c:pt idx="3">
                  <c:v>85</c:v>
                </c:pt>
                <c:pt idx="4">
                  <c:v>86</c:v>
                </c:pt>
              </c:numCache>
            </c:numRef>
          </c:xVal>
          <c:yVal>
            <c:numRef>
              <c:f>'[1]Heatmap_beta (btv)'!$CF$3:$CF$7</c:f>
              <c:numCache>
                <c:formatCode>General</c:formatCode>
                <c:ptCount val="5"/>
                <c:pt idx="0">
                  <c:v>3750</c:v>
                </c:pt>
                <c:pt idx="1">
                  <c:v>3750</c:v>
                </c:pt>
                <c:pt idx="2">
                  <c:v>3750</c:v>
                </c:pt>
                <c:pt idx="3">
                  <c:v>3750</c:v>
                </c:pt>
                <c:pt idx="4">
                  <c:v>3750</c:v>
                </c:pt>
              </c:numCache>
            </c:numRef>
          </c:yVal>
          <c:smooth val="0"/>
          <c:extLst>
            <c:ext xmlns:c16="http://schemas.microsoft.com/office/drawing/2014/chart" uri="{C3380CC4-5D6E-409C-BE32-E72D297353CC}">
              <c16:uniqueId val="{0000003E-5F1F-493F-933D-400BC111A719}"/>
            </c:ext>
          </c:extLst>
        </c:ser>
        <c:ser>
          <c:idx val="63"/>
          <c:order val="63"/>
          <c:tx>
            <c:strRef>
              <c:f>'[1]Heatmap_beta (btv)'!$CG$2:$CH$2</c:f>
              <c:strCache>
                <c:ptCount val="1"/>
                <c:pt idx="0">
                  <c:v>β−CN (82−88)</c:v>
                </c:pt>
              </c:strCache>
            </c:strRef>
          </c:tx>
          <c:spPr>
            <a:ln w="28575" cap="rnd">
              <a:solidFill>
                <a:schemeClr val="tx1"/>
              </a:solidFill>
              <a:round/>
            </a:ln>
            <a:effectLst/>
          </c:spPr>
          <c:marker>
            <c:symbol val="none"/>
          </c:marker>
          <c:xVal>
            <c:numRef>
              <c:f>'[1]Heatmap_beta (btv)'!$CG$3:$CG$9</c:f>
              <c:numCache>
                <c:formatCode>General</c:formatCode>
                <c:ptCount val="7"/>
                <c:pt idx="0">
                  <c:v>82</c:v>
                </c:pt>
                <c:pt idx="1">
                  <c:v>83</c:v>
                </c:pt>
                <c:pt idx="2">
                  <c:v>84</c:v>
                </c:pt>
                <c:pt idx="3">
                  <c:v>85</c:v>
                </c:pt>
                <c:pt idx="4">
                  <c:v>86</c:v>
                </c:pt>
                <c:pt idx="5">
                  <c:v>87</c:v>
                </c:pt>
                <c:pt idx="6">
                  <c:v>88</c:v>
                </c:pt>
              </c:numCache>
            </c:numRef>
          </c:xVal>
          <c:yVal>
            <c:numRef>
              <c:f>'[1]Heatmap_beta (btv)'!$CH$3:$CH$11</c:f>
              <c:numCache>
                <c:formatCode>General</c:formatCode>
                <c:ptCount val="9"/>
                <c:pt idx="0">
                  <c:v>140</c:v>
                </c:pt>
                <c:pt idx="1">
                  <c:v>140</c:v>
                </c:pt>
                <c:pt idx="2">
                  <c:v>140</c:v>
                </c:pt>
                <c:pt idx="3">
                  <c:v>140</c:v>
                </c:pt>
                <c:pt idx="4">
                  <c:v>140</c:v>
                </c:pt>
                <c:pt idx="5">
                  <c:v>140</c:v>
                </c:pt>
                <c:pt idx="6">
                  <c:v>140</c:v>
                </c:pt>
              </c:numCache>
            </c:numRef>
          </c:yVal>
          <c:smooth val="0"/>
          <c:extLst>
            <c:ext xmlns:c16="http://schemas.microsoft.com/office/drawing/2014/chart" uri="{C3380CC4-5D6E-409C-BE32-E72D297353CC}">
              <c16:uniqueId val="{0000003F-5F1F-493F-933D-400BC111A719}"/>
            </c:ext>
          </c:extLst>
        </c:ser>
        <c:ser>
          <c:idx val="64"/>
          <c:order val="64"/>
          <c:tx>
            <c:strRef>
              <c:f>'[1]Heatmap_beta (btv)'!$CI$2:$CJ$2</c:f>
              <c:strCache>
                <c:ptCount val="1"/>
                <c:pt idx="0">
                  <c:v>β−CN (82−90)</c:v>
                </c:pt>
              </c:strCache>
            </c:strRef>
          </c:tx>
          <c:spPr>
            <a:ln w="28575" cap="rnd">
              <a:solidFill>
                <a:schemeClr val="tx1"/>
              </a:solidFill>
              <a:round/>
            </a:ln>
            <a:effectLst/>
          </c:spPr>
          <c:marker>
            <c:symbol val="none"/>
          </c:marker>
          <c:xVal>
            <c:numRef>
              <c:f>'[1]Heatmap_beta (btv)'!$CI$3:$CI$11</c:f>
              <c:numCache>
                <c:formatCode>General</c:formatCode>
                <c:ptCount val="9"/>
                <c:pt idx="0">
                  <c:v>82</c:v>
                </c:pt>
                <c:pt idx="1">
                  <c:v>83</c:v>
                </c:pt>
                <c:pt idx="2">
                  <c:v>84</c:v>
                </c:pt>
                <c:pt idx="3">
                  <c:v>85</c:v>
                </c:pt>
                <c:pt idx="4">
                  <c:v>86</c:v>
                </c:pt>
                <c:pt idx="5">
                  <c:v>87</c:v>
                </c:pt>
                <c:pt idx="6">
                  <c:v>88</c:v>
                </c:pt>
                <c:pt idx="7">
                  <c:v>89</c:v>
                </c:pt>
                <c:pt idx="8">
                  <c:v>90</c:v>
                </c:pt>
              </c:numCache>
            </c:numRef>
          </c:xVal>
          <c:yVal>
            <c:numRef>
              <c:f>'[1]Heatmap_beta (btv)'!$CJ$3:$CJ$11</c:f>
              <c:numCache>
                <c:formatCode>General</c:formatCode>
                <c:ptCount val="9"/>
                <c:pt idx="0">
                  <c:v>380</c:v>
                </c:pt>
                <c:pt idx="1">
                  <c:v>380</c:v>
                </c:pt>
                <c:pt idx="2">
                  <c:v>380</c:v>
                </c:pt>
                <c:pt idx="3">
                  <c:v>380</c:v>
                </c:pt>
                <c:pt idx="4">
                  <c:v>380</c:v>
                </c:pt>
                <c:pt idx="5">
                  <c:v>380</c:v>
                </c:pt>
                <c:pt idx="6">
                  <c:v>380</c:v>
                </c:pt>
                <c:pt idx="7">
                  <c:v>380</c:v>
                </c:pt>
                <c:pt idx="8">
                  <c:v>380</c:v>
                </c:pt>
              </c:numCache>
            </c:numRef>
          </c:yVal>
          <c:smooth val="0"/>
          <c:extLst>
            <c:ext xmlns:c16="http://schemas.microsoft.com/office/drawing/2014/chart" uri="{C3380CC4-5D6E-409C-BE32-E72D297353CC}">
              <c16:uniqueId val="{00000040-5F1F-493F-933D-400BC111A719}"/>
            </c:ext>
          </c:extLst>
        </c:ser>
        <c:ser>
          <c:idx val="65"/>
          <c:order val="65"/>
          <c:tx>
            <c:strRef>
              <c:f>'[1]Heatmap_beta (btv)'!$CM$2:$CN$2</c:f>
              <c:strCache>
                <c:ptCount val="1"/>
                <c:pt idx="0">
                  <c:v>β−CN (85−88)</c:v>
                </c:pt>
              </c:strCache>
            </c:strRef>
          </c:tx>
          <c:spPr>
            <a:ln w="28575" cap="rnd">
              <a:solidFill>
                <a:schemeClr val="tx1"/>
              </a:solidFill>
              <a:round/>
            </a:ln>
            <a:effectLst/>
          </c:spPr>
          <c:marker>
            <c:symbol val="none"/>
          </c:marker>
          <c:xVal>
            <c:numRef>
              <c:f>'[1]Heatmap_beta (btv)'!$CM$3:$CM$7</c:f>
              <c:numCache>
                <c:formatCode>General</c:formatCode>
                <c:ptCount val="5"/>
                <c:pt idx="0">
                  <c:v>85</c:v>
                </c:pt>
                <c:pt idx="1">
                  <c:v>86</c:v>
                </c:pt>
                <c:pt idx="2">
                  <c:v>87</c:v>
                </c:pt>
                <c:pt idx="3">
                  <c:v>88</c:v>
                </c:pt>
              </c:numCache>
            </c:numRef>
          </c:xVal>
          <c:yVal>
            <c:numRef>
              <c:f>'[1]Heatmap_beta (btv)'!$CN$3:$CN$7</c:f>
              <c:numCache>
                <c:formatCode>General</c:formatCode>
                <c:ptCount val="5"/>
                <c:pt idx="0">
                  <c:v>25</c:v>
                </c:pt>
                <c:pt idx="1">
                  <c:v>25</c:v>
                </c:pt>
                <c:pt idx="2">
                  <c:v>25</c:v>
                </c:pt>
                <c:pt idx="3">
                  <c:v>25</c:v>
                </c:pt>
              </c:numCache>
            </c:numRef>
          </c:yVal>
          <c:smooth val="0"/>
          <c:extLst>
            <c:ext xmlns:c16="http://schemas.microsoft.com/office/drawing/2014/chart" uri="{C3380CC4-5D6E-409C-BE32-E72D297353CC}">
              <c16:uniqueId val="{00000041-5F1F-493F-933D-400BC111A719}"/>
            </c:ext>
          </c:extLst>
        </c:ser>
        <c:ser>
          <c:idx val="66"/>
          <c:order val="66"/>
          <c:tx>
            <c:strRef>
              <c:f>'[1]Heatmap_beta (btv)'!$BQ$23:$BR$23</c:f>
              <c:strCache>
                <c:ptCount val="1"/>
                <c:pt idx="0">
                  <c:v>β−CN (193−209)</c:v>
                </c:pt>
              </c:strCache>
            </c:strRef>
          </c:tx>
          <c:spPr>
            <a:ln w="28575" cap="rnd">
              <a:solidFill>
                <a:schemeClr val="tx1"/>
              </a:solidFill>
              <a:round/>
            </a:ln>
            <a:effectLst/>
          </c:spPr>
          <c:marker>
            <c:symbol val="none"/>
          </c:marker>
          <c:xVal>
            <c:numRef>
              <c:f>'[1]Heatmap_beta (btv)'!$BQ$24:$BQ$40</c:f>
              <c:numCache>
                <c:formatCode>General</c:formatCode>
                <c:ptCount val="17"/>
                <c:pt idx="0">
                  <c:v>193</c:v>
                </c:pt>
                <c:pt idx="1">
                  <c:v>194</c:v>
                </c:pt>
                <c:pt idx="2">
                  <c:v>195</c:v>
                </c:pt>
                <c:pt idx="3">
                  <c:v>196</c:v>
                </c:pt>
                <c:pt idx="4">
                  <c:v>197</c:v>
                </c:pt>
                <c:pt idx="5">
                  <c:v>198</c:v>
                </c:pt>
                <c:pt idx="6">
                  <c:v>199</c:v>
                </c:pt>
                <c:pt idx="7">
                  <c:v>200</c:v>
                </c:pt>
                <c:pt idx="8">
                  <c:v>201</c:v>
                </c:pt>
                <c:pt idx="9">
                  <c:v>202</c:v>
                </c:pt>
                <c:pt idx="10">
                  <c:v>203</c:v>
                </c:pt>
                <c:pt idx="11">
                  <c:v>204</c:v>
                </c:pt>
                <c:pt idx="12">
                  <c:v>205</c:v>
                </c:pt>
                <c:pt idx="13">
                  <c:v>206</c:v>
                </c:pt>
                <c:pt idx="14">
                  <c:v>207</c:v>
                </c:pt>
                <c:pt idx="15">
                  <c:v>208</c:v>
                </c:pt>
                <c:pt idx="16">
                  <c:v>209</c:v>
                </c:pt>
              </c:numCache>
            </c:numRef>
          </c:xVal>
          <c:yVal>
            <c:numRef>
              <c:f>'[1]Heatmap_beta (btv)'!$BR$24:$BR$40</c:f>
              <c:numCache>
                <c:formatCode>General</c:formatCode>
                <c:ptCount val="17"/>
                <c:pt idx="0">
                  <c:v>180</c:v>
                </c:pt>
                <c:pt idx="1">
                  <c:v>180</c:v>
                </c:pt>
                <c:pt idx="2">
                  <c:v>180</c:v>
                </c:pt>
                <c:pt idx="3">
                  <c:v>180</c:v>
                </c:pt>
                <c:pt idx="4">
                  <c:v>180</c:v>
                </c:pt>
                <c:pt idx="5">
                  <c:v>180</c:v>
                </c:pt>
                <c:pt idx="6">
                  <c:v>180</c:v>
                </c:pt>
                <c:pt idx="7">
                  <c:v>180</c:v>
                </c:pt>
                <c:pt idx="8">
                  <c:v>180</c:v>
                </c:pt>
                <c:pt idx="9">
                  <c:v>180</c:v>
                </c:pt>
                <c:pt idx="10">
                  <c:v>180</c:v>
                </c:pt>
                <c:pt idx="11">
                  <c:v>180</c:v>
                </c:pt>
                <c:pt idx="12">
                  <c:v>180</c:v>
                </c:pt>
                <c:pt idx="13">
                  <c:v>180</c:v>
                </c:pt>
                <c:pt idx="14">
                  <c:v>180</c:v>
                </c:pt>
                <c:pt idx="15">
                  <c:v>180</c:v>
                </c:pt>
                <c:pt idx="16">
                  <c:v>180</c:v>
                </c:pt>
              </c:numCache>
            </c:numRef>
          </c:yVal>
          <c:smooth val="0"/>
          <c:extLst>
            <c:ext xmlns:c16="http://schemas.microsoft.com/office/drawing/2014/chart" uri="{C3380CC4-5D6E-409C-BE32-E72D297353CC}">
              <c16:uniqueId val="{00000042-5F1F-493F-933D-400BC111A719}"/>
            </c:ext>
          </c:extLst>
        </c:ser>
        <c:ser>
          <c:idx val="67"/>
          <c:order val="67"/>
          <c:tx>
            <c:strRef>
              <c:f>'[1]Heatmap_beta (btv)'!$BU$23:$BV$23</c:f>
              <c:strCache>
                <c:ptCount val="1"/>
                <c:pt idx="0">
                  <c:v>β−CN (196−201)</c:v>
                </c:pt>
              </c:strCache>
            </c:strRef>
          </c:tx>
          <c:spPr>
            <a:ln w="28575" cap="rnd">
              <a:solidFill>
                <a:schemeClr val="tx1"/>
              </a:solidFill>
              <a:round/>
            </a:ln>
            <a:effectLst/>
          </c:spPr>
          <c:marker>
            <c:symbol val="none"/>
          </c:marker>
          <c:xVal>
            <c:numRef>
              <c:f>'[1]Heatmap_beta (btv)'!$BU$24:$BU$29</c:f>
              <c:numCache>
                <c:formatCode>General</c:formatCode>
                <c:ptCount val="6"/>
                <c:pt idx="0">
                  <c:v>196</c:v>
                </c:pt>
                <c:pt idx="1">
                  <c:v>197</c:v>
                </c:pt>
                <c:pt idx="2">
                  <c:v>198</c:v>
                </c:pt>
                <c:pt idx="3">
                  <c:v>199</c:v>
                </c:pt>
                <c:pt idx="4">
                  <c:v>200</c:v>
                </c:pt>
                <c:pt idx="5">
                  <c:v>201</c:v>
                </c:pt>
              </c:numCache>
            </c:numRef>
          </c:xVal>
          <c:yVal>
            <c:numRef>
              <c:f>'[1]Heatmap_beta (btv)'!$BV$24:$BV$29</c:f>
              <c:numCache>
                <c:formatCode>General</c:formatCode>
                <c:ptCount val="6"/>
                <c:pt idx="0">
                  <c:v>500</c:v>
                </c:pt>
                <c:pt idx="1">
                  <c:v>500</c:v>
                </c:pt>
                <c:pt idx="2">
                  <c:v>500</c:v>
                </c:pt>
                <c:pt idx="3">
                  <c:v>500</c:v>
                </c:pt>
                <c:pt idx="4">
                  <c:v>500</c:v>
                </c:pt>
                <c:pt idx="5">
                  <c:v>500</c:v>
                </c:pt>
              </c:numCache>
            </c:numRef>
          </c:yVal>
          <c:smooth val="0"/>
          <c:extLst>
            <c:ext xmlns:c16="http://schemas.microsoft.com/office/drawing/2014/chart" uri="{C3380CC4-5D6E-409C-BE32-E72D297353CC}">
              <c16:uniqueId val="{00000043-5F1F-493F-933D-400BC111A719}"/>
            </c:ext>
          </c:extLst>
        </c:ser>
        <c:ser>
          <c:idx val="68"/>
          <c:order val="68"/>
          <c:tx>
            <c:strRef>
              <c:f>'[1]Heatmap_beta (btv)'!$CC$23:$CD$23</c:f>
              <c:strCache>
                <c:ptCount val="1"/>
                <c:pt idx="0">
                  <c:v>β−CN (200−209)</c:v>
                </c:pt>
              </c:strCache>
            </c:strRef>
          </c:tx>
          <c:spPr>
            <a:ln w="19050" cap="rnd">
              <a:solidFill>
                <a:schemeClr val="accent3">
                  <a:tint val="38000"/>
                </a:schemeClr>
              </a:solidFill>
              <a:round/>
            </a:ln>
            <a:effectLst/>
          </c:spPr>
          <c:marker>
            <c:symbol val="none"/>
          </c:marker>
          <c:xVal>
            <c:numRef>
              <c:f>'[1]Heatmap_beta (btv)'!$CC$24:$CC$33</c:f>
              <c:numCache>
                <c:formatCode>General</c:formatCode>
                <c:ptCount val="10"/>
                <c:pt idx="0">
                  <c:v>200</c:v>
                </c:pt>
                <c:pt idx="1">
                  <c:v>201</c:v>
                </c:pt>
                <c:pt idx="2">
                  <c:v>202</c:v>
                </c:pt>
                <c:pt idx="3">
                  <c:v>203</c:v>
                </c:pt>
                <c:pt idx="4">
                  <c:v>204</c:v>
                </c:pt>
                <c:pt idx="5">
                  <c:v>205</c:v>
                </c:pt>
                <c:pt idx="6">
                  <c:v>206</c:v>
                </c:pt>
                <c:pt idx="7">
                  <c:v>207</c:v>
                </c:pt>
                <c:pt idx="8">
                  <c:v>208</c:v>
                </c:pt>
                <c:pt idx="9">
                  <c:v>209</c:v>
                </c:pt>
              </c:numCache>
            </c:numRef>
          </c:xVal>
          <c:yVal>
            <c:numRef>
              <c:f>'[1]Heatmap_beta (btv)'!$CD$24:$CD$33</c:f>
              <c:numCache>
                <c:formatCode>General</c:formatCode>
                <c:ptCount val="10"/>
                <c:pt idx="0">
                  <c:v>4</c:v>
                </c:pt>
                <c:pt idx="1">
                  <c:v>4</c:v>
                </c:pt>
                <c:pt idx="2">
                  <c:v>4</c:v>
                </c:pt>
                <c:pt idx="3">
                  <c:v>4</c:v>
                </c:pt>
                <c:pt idx="4">
                  <c:v>4</c:v>
                </c:pt>
                <c:pt idx="5">
                  <c:v>4</c:v>
                </c:pt>
                <c:pt idx="6">
                  <c:v>4</c:v>
                </c:pt>
                <c:pt idx="7">
                  <c:v>4</c:v>
                </c:pt>
                <c:pt idx="8">
                  <c:v>4</c:v>
                </c:pt>
                <c:pt idx="9">
                  <c:v>4</c:v>
                </c:pt>
              </c:numCache>
            </c:numRef>
          </c:yVal>
          <c:smooth val="0"/>
          <c:extLst>
            <c:ext xmlns:c16="http://schemas.microsoft.com/office/drawing/2014/chart" uri="{C3380CC4-5D6E-409C-BE32-E72D297353CC}">
              <c16:uniqueId val="{00000044-5F1F-493F-933D-400BC111A719}"/>
            </c:ext>
          </c:extLst>
        </c:ser>
        <c:ser>
          <c:idx val="69"/>
          <c:order val="69"/>
          <c:tx>
            <c:strRef>
              <c:f>'[1]Heatmap_beta (btv)'!$BW$23:$BX$23</c:f>
              <c:strCache>
                <c:ptCount val="1"/>
                <c:pt idx="0">
                  <c:v>β−CN (196−209)</c:v>
                </c:pt>
              </c:strCache>
            </c:strRef>
          </c:tx>
          <c:spPr>
            <a:ln w="28575" cap="rnd">
              <a:solidFill>
                <a:schemeClr val="tx1"/>
              </a:solidFill>
              <a:round/>
            </a:ln>
            <a:effectLst/>
          </c:spPr>
          <c:marker>
            <c:symbol val="none"/>
          </c:marker>
          <c:xVal>
            <c:numRef>
              <c:f>'[1]Heatmap_beta (btv)'!$BW$24:$BW$37</c:f>
              <c:numCache>
                <c:formatCode>General</c:formatCode>
                <c:ptCount val="14"/>
                <c:pt idx="0">
                  <c:v>196</c:v>
                </c:pt>
                <c:pt idx="1">
                  <c:v>197</c:v>
                </c:pt>
                <c:pt idx="2">
                  <c:v>198</c:v>
                </c:pt>
                <c:pt idx="3">
                  <c:v>199</c:v>
                </c:pt>
                <c:pt idx="4">
                  <c:v>200</c:v>
                </c:pt>
                <c:pt idx="5">
                  <c:v>201</c:v>
                </c:pt>
                <c:pt idx="6">
                  <c:v>202</c:v>
                </c:pt>
                <c:pt idx="7">
                  <c:v>203</c:v>
                </c:pt>
                <c:pt idx="8">
                  <c:v>204</c:v>
                </c:pt>
                <c:pt idx="9">
                  <c:v>205</c:v>
                </c:pt>
                <c:pt idx="10">
                  <c:v>206</c:v>
                </c:pt>
                <c:pt idx="11">
                  <c:v>207</c:v>
                </c:pt>
                <c:pt idx="12">
                  <c:v>208</c:v>
                </c:pt>
                <c:pt idx="13">
                  <c:v>209</c:v>
                </c:pt>
              </c:numCache>
            </c:numRef>
          </c:xVal>
          <c:yVal>
            <c:numRef>
              <c:f>'[1]Heatmap_beta (btv)'!$BX$24:$BX$37</c:f>
              <c:numCache>
                <c:formatCode>General</c:formatCode>
                <c:ptCount val="14"/>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numCache>
            </c:numRef>
          </c:yVal>
          <c:smooth val="0"/>
          <c:extLst>
            <c:ext xmlns:c16="http://schemas.microsoft.com/office/drawing/2014/chart" uri="{C3380CC4-5D6E-409C-BE32-E72D297353CC}">
              <c16:uniqueId val="{00000045-5F1F-493F-933D-400BC111A719}"/>
            </c:ext>
          </c:extLst>
        </c:ser>
        <c:ser>
          <c:idx val="70"/>
          <c:order val="70"/>
          <c:tx>
            <c:strRef>
              <c:f>'[1]Heatmap_beta (btv)'!$CE$23:$CF$23</c:f>
              <c:strCache>
                <c:ptCount val="1"/>
                <c:pt idx="0">
                  <c:v>β−CN (202−209)</c:v>
                </c:pt>
              </c:strCache>
            </c:strRef>
          </c:tx>
          <c:spPr>
            <a:ln w="28575" cap="rnd">
              <a:solidFill>
                <a:schemeClr val="tx1"/>
              </a:solidFill>
              <a:round/>
            </a:ln>
            <a:effectLst/>
          </c:spPr>
          <c:marker>
            <c:symbol val="none"/>
          </c:marker>
          <c:xVal>
            <c:numRef>
              <c:f>'[1]Heatmap_beta (btv)'!$CE$24:$CE$31</c:f>
              <c:numCache>
                <c:formatCode>General</c:formatCode>
                <c:ptCount val="8"/>
                <c:pt idx="0">
                  <c:v>202</c:v>
                </c:pt>
                <c:pt idx="1">
                  <c:v>203</c:v>
                </c:pt>
                <c:pt idx="2">
                  <c:v>204</c:v>
                </c:pt>
                <c:pt idx="3">
                  <c:v>205</c:v>
                </c:pt>
                <c:pt idx="4">
                  <c:v>206</c:v>
                </c:pt>
                <c:pt idx="5">
                  <c:v>207</c:v>
                </c:pt>
                <c:pt idx="6">
                  <c:v>208</c:v>
                </c:pt>
                <c:pt idx="7">
                  <c:v>209</c:v>
                </c:pt>
              </c:numCache>
            </c:numRef>
          </c:xVal>
          <c:yVal>
            <c:numRef>
              <c:f>'[1]Heatmap_beta (btv)'!$CD$24:$CD$33</c:f>
              <c:numCache>
                <c:formatCode>General</c:formatCode>
                <c:ptCount val="10"/>
                <c:pt idx="0">
                  <c:v>4</c:v>
                </c:pt>
                <c:pt idx="1">
                  <c:v>4</c:v>
                </c:pt>
                <c:pt idx="2">
                  <c:v>4</c:v>
                </c:pt>
                <c:pt idx="3">
                  <c:v>4</c:v>
                </c:pt>
                <c:pt idx="4">
                  <c:v>4</c:v>
                </c:pt>
                <c:pt idx="5">
                  <c:v>4</c:v>
                </c:pt>
                <c:pt idx="6">
                  <c:v>4</c:v>
                </c:pt>
                <c:pt idx="7">
                  <c:v>4</c:v>
                </c:pt>
                <c:pt idx="8">
                  <c:v>4</c:v>
                </c:pt>
                <c:pt idx="9">
                  <c:v>4</c:v>
                </c:pt>
              </c:numCache>
            </c:numRef>
          </c:yVal>
          <c:smooth val="0"/>
          <c:extLst>
            <c:ext xmlns:c16="http://schemas.microsoft.com/office/drawing/2014/chart" uri="{C3380CC4-5D6E-409C-BE32-E72D297353CC}">
              <c16:uniqueId val="{00000046-5F1F-493F-933D-400BC111A719}"/>
            </c:ext>
          </c:extLst>
        </c:ser>
        <c:ser>
          <c:idx val="71"/>
          <c:order val="71"/>
          <c:tx>
            <c:strRef>
              <c:f>'[1]Heatmap_beta (btv)'!$CG$23:$CH$23</c:f>
              <c:strCache>
                <c:ptCount val="1"/>
                <c:pt idx="0">
                  <c:v>β−CN (204−209)</c:v>
                </c:pt>
              </c:strCache>
            </c:strRef>
          </c:tx>
          <c:spPr>
            <a:ln w="28575" cap="rnd">
              <a:solidFill>
                <a:schemeClr val="tx1"/>
              </a:solidFill>
              <a:round/>
            </a:ln>
            <a:effectLst/>
          </c:spPr>
          <c:marker>
            <c:symbol val="none"/>
          </c:marker>
          <c:xVal>
            <c:numRef>
              <c:f>'[1]Heatmap_beta (btv)'!$CG$24:$CG$28</c:f>
              <c:numCache>
                <c:formatCode>General</c:formatCode>
                <c:ptCount val="5"/>
                <c:pt idx="0">
                  <c:v>204</c:v>
                </c:pt>
                <c:pt idx="1">
                  <c:v>205</c:v>
                </c:pt>
                <c:pt idx="2">
                  <c:v>206</c:v>
                </c:pt>
                <c:pt idx="3">
                  <c:v>207</c:v>
                </c:pt>
                <c:pt idx="4">
                  <c:v>208</c:v>
                </c:pt>
              </c:numCache>
            </c:numRef>
          </c:xVal>
          <c:yVal>
            <c:numRef>
              <c:f>'[1]Heatmap_beta (btv)'!$CH$24:$CH$29</c:f>
              <c:numCache>
                <c:formatCode>General</c:formatCode>
                <c:ptCount val="6"/>
                <c:pt idx="0">
                  <c:v>130</c:v>
                </c:pt>
                <c:pt idx="1">
                  <c:v>130</c:v>
                </c:pt>
                <c:pt idx="2">
                  <c:v>130</c:v>
                </c:pt>
                <c:pt idx="3">
                  <c:v>130</c:v>
                </c:pt>
                <c:pt idx="4">
                  <c:v>130</c:v>
                </c:pt>
                <c:pt idx="5">
                  <c:v>130</c:v>
                </c:pt>
              </c:numCache>
            </c:numRef>
          </c:yVal>
          <c:smooth val="0"/>
          <c:extLst>
            <c:ext xmlns:c16="http://schemas.microsoft.com/office/drawing/2014/chart" uri="{C3380CC4-5D6E-409C-BE32-E72D297353CC}">
              <c16:uniqueId val="{00000047-5F1F-493F-933D-400BC111A719}"/>
            </c:ext>
          </c:extLst>
        </c:ser>
        <c:dLbls>
          <c:showLegendKey val="0"/>
          <c:showVal val="0"/>
          <c:showCatName val="0"/>
          <c:showSerName val="0"/>
          <c:showPercent val="0"/>
          <c:showBubbleSize val="0"/>
        </c:dLbls>
        <c:axId val="1668850063"/>
        <c:axId val="1668852559"/>
      </c:scatterChart>
      <c:valAx>
        <c:axId val="1668850063"/>
        <c:scaling>
          <c:orientation val="minMax"/>
          <c:max val="210"/>
          <c:min val="0"/>
        </c:scaling>
        <c:delete val="0"/>
        <c:axPos val="b"/>
        <c:majorGridlines>
          <c:spPr>
            <a:ln w="9525" cap="flat" cmpd="sng" algn="ctr">
              <a:solidFill>
                <a:schemeClr val="bg1">
                  <a:lumMod val="75000"/>
                </a:schemeClr>
              </a:solidFill>
              <a:round/>
            </a:ln>
            <a:effectLst/>
          </c:spPr>
        </c:majorGridlines>
        <c:numFmt formatCode="General" sourceLinked="1"/>
        <c:majorTickMark val="out"/>
        <c:minorTickMark val="none"/>
        <c:tickLblPos val="low"/>
        <c:spPr>
          <a:noFill/>
          <a:ln w="9525" cap="rnd" cmpd="sng" algn="ctr">
            <a:solidFill>
              <a:schemeClr val="tx1">
                <a:lumMod val="25000"/>
                <a:lumOff val="75000"/>
              </a:schemeClr>
            </a:solidFill>
            <a:round/>
            <a:headEnd type="none"/>
          </a:ln>
          <a:effectLst/>
        </c:spPr>
        <c:txPr>
          <a:bodyPr rot="0" spcFirstLastPara="1" vertOverflow="ellipsis"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2559"/>
        <c:crosses val="autoZero"/>
        <c:crossBetween val="midCat"/>
        <c:majorUnit val="20"/>
        <c:minorUnit val="1"/>
      </c:valAx>
      <c:valAx>
        <c:axId val="1668852559"/>
        <c:scaling>
          <c:orientation val="minMax"/>
          <c:max val="1200"/>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800" b="0" i="0" baseline="0">
                    <a:effectLst/>
                    <a:latin typeface="Times New Roman" panose="02020603050405020304" pitchFamily="18" charset="0"/>
                    <a:cs typeface="Times New Roman" panose="02020603050405020304" pitchFamily="18" charset="0"/>
                  </a:rPr>
                  <a:t>BTV</a:t>
                </a:r>
                <a:endParaRPr lang="en-US" sz="1400">
                  <a:effectLst/>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0063"/>
        <c:crosses val="autoZero"/>
        <c:crossBetween val="midCat"/>
        <c:majorUnit val="200"/>
      </c:valAx>
      <c:spPr>
        <a:noFill/>
        <a:ln>
          <a:solidFill>
            <a:schemeClr val="bg1">
              <a:lumMod val="75000"/>
            </a:schemeClr>
          </a:solidFill>
        </a:ln>
        <a:effectLst/>
      </c:spPr>
    </c:plotArea>
    <c:plotVisOnly val="1"/>
    <c:dispBlanksAs val="gap"/>
    <c:showDLblsOverMax val="0"/>
    <c:extLst/>
  </c:chart>
  <c:spPr>
    <a:solidFill>
      <a:srgbClr val="FFFFFF">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l-GR" sz="2400" b="0">
                <a:latin typeface="Times New Roman" panose="02020603050405020304" pitchFamily="18" charset="0"/>
                <a:cs typeface="Times New Roman" panose="02020603050405020304" pitchFamily="18" charset="0"/>
              </a:rPr>
              <a:t>κ-</a:t>
            </a:r>
            <a:r>
              <a:rPr lang="en-US" sz="2400" b="0">
                <a:latin typeface="Times New Roman" panose="02020603050405020304" pitchFamily="18" charset="0"/>
                <a:cs typeface="Times New Roman" panose="02020603050405020304" pitchFamily="18" charset="0"/>
              </a:rPr>
              <a:t>casein</a:t>
            </a:r>
            <a:r>
              <a:rPr lang="en-US" sz="2400" b="0" baseline="30000">
                <a:solidFill>
                  <a:schemeClr val="bg1"/>
                </a:solidFill>
                <a:latin typeface="Times New Roman" panose="02020603050405020304" pitchFamily="18" charset="0"/>
                <a:cs typeface="Times New Roman" panose="02020603050405020304" pitchFamily="18" charset="0"/>
              </a:rPr>
              <a:t>4</a:t>
            </a:r>
          </a:p>
        </c:rich>
      </c:tx>
      <c:layout>
        <c:manualLayout>
          <c:xMode val="edge"/>
          <c:yMode val="edge"/>
          <c:x val="5.6494810805699756E-2"/>
          <c:y val="5.7020138441747859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5002613465029992E-2"/>
          <c:y val="4.614595050618673E-2"/>
          <c:w val="0.75774182503403509"/>
          <c:h val="0.73999127627438532"/>
        </c:manualLayout>
      </c:layout>
      <c:scatterChart>
        <c:scatterStyle val="lineMarker"/>
        <c:varyColors val="0"/>
        <c:ser>
          <c:idx val="3"/>
          <c:order val="4"/>
          <c:tx>
            <c:strRef>
              <c:f>'Heatmap Final (SMD)'!$B$37</c:f>
              <c:strCache>
                <c:ptCount val="1"/>
                <c:pt idx="0">
                  <c:v>Avg. SMD</c:v>
                </c:pt>
              </c:strCache>
            </c:strRef>
          </c:tx>
          <c:spPr>
            <a:ln w="28575" cap="rnd">
              <a:solidFill>
                <a:sysClr val="windowText" lastClr="000000"/>
              </a:solidFill>
              <a:round/>
              <a:extLst>
                <a:ext uri="{C807C97D-BFC1-408E-A445-0C87EB9F89A2}">
                  <ask:lineSketchStyleProps xmlns:ask="http://schemas.microsoft.com/office/drawing/2018/sketchyshapes">
                    <ask:type>
                      <ask:lineSketchNone/>
                    </ask:type>
                  </ask:lineSketchStyleProps>
                </a:ext>
              </a:extLst>
            </a:ln>
            <a:effectLst/>
          </c:spPr>
          <c:marker>
            <c:symbol val="none"/>
          </c:marker>
          <c:xVal>
            <c:numRef>
              <c:f>'Heatmap Final (SMD)'!$D$30:$HA$30</c:f>
              <c:numCache>
                <c:formatCode>General</c:formatCode>
                <c:ptCount val="2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xVal>
          <c:yVal>
            <c:numRef>
              <c:f>'Heatmap Final (SMD)'!$D$37:$HA$37</c:f>
              <c:numCache>
                <c:formatCode>General</c:formatCode>
                <c:ptCount val="20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7.5017672860860904E-2</c:v>
                </c:pt>
                <c:pt idx="18">
                  <c:v>5.2524885649155702E-2</c:v>
                </c:pt>
                <c:pt idx="19">
                  <c:v>-6.7856958983841295E-2</c:v>
                </c:pt>
                <c:pt idx="20">
                  <c:v>-5.0581509948162101E-2</c:v>
                </c:pt>
                <c:pt idx="21">
                  <c:v>-5.5419089742933803E-2</c:v>
                </c:pt>
                <c:pt idx="22">
                  <c:v>-5.5419089742933803E-2</c:v>
                </c:pt>
                <c:pt idx="23">
                  <c:v>-5.5419089742933803E-2</c:v>
                </c:pt>
                <c:pt idx="24">
                  <c:v>-5.5419089742933803E-2</c:v>
                </c:pt>
                <c:pt idx="25">
                  <c:v>-3.4141804617212099E-2</c:v>
                </c:pt>
                <c:pt idx="26">
                  <c:v>-3.4141804617212099E-2</c:v>
                </c:pt>
                <c:pt idx="27">
                  <c:v>0.21706980800244199</c:v>
                </c:pt>
                <c:pt idx="28">
                  <c:v>0.74051090483841198</c:v>
                </c:pt>
                <c:pt idx="29">
                  <c:v>0.74051090483841198</c:v>
                </c:pt>
                <c:pt idx="30">
                  <c:v>0.47274141314497198</c:v>
                </c:pt>
                <c:pt idx="31">
                  <c:v>0.44423097080021701</c:v>
                </c:pt>
                <c:pt idx="32">
                  <c:v>0.44223444198483502</c:v>
                </c:pt>
                <c:pt idx="33">
                  <c:v>0.44223444198483502</c:v>
                </c:pt>
                <c:pt idx="34">
                  <c:v>0.41469931066219401</c:v>
                </c:pt>
                <c:pt idx="35">
                  <c:v>0.41469931066219401</c:v>
                </c:pt>
                <c:pt idx="36">
                  <c:v>0.41469931066219401</c:v>
                </c:pt>
                <c:pt idx="37">
                  <c:v>0.36039737829949098</c:v>
                </c:pt>
                <c:pt idx="38">
                  <c:v>0.36039737829949098</c:v>
                </c:pt>
                <c:pt idx="39">
                  <c:v>0.39148246966908201</c:v>
                </c:pt>
                <c:pt idx="40">
                  <c:v>0.36024517439974202</c:v>
                </c:pt>
                <c:pt idx="41">
                  <c:v>-0.19017161262281099</c:v>
                </c:pt>
                <c:pt idx="42">
                  <c:v>0.122948285531586</c:v>
                </c:pt>
                <c:pt idx="43">
                  <c:v>0.122948285531586</c:v>
                </c:pt>
                <c:pt idx="44">
                  <c:v>0.122948285531586</c:v>
                </c:pt>
                <c:pt idx="45">
                  <c:v>0.122948285531586</c:v>
                </c:pt>
                <c:pt idx="46">
                  <c:v>0.122948285531586</c:v>
                </c:pt>
                <c:pt idx="47">
                  <c:v>0.122948285531586</c:v>
                </c:pt>
                <c:pt idx="48">
                  <c:v>0.122948285531586</c:v>
                </c:pt>
                <c:pt idx="49">
                  <c:v>0.122948285531586</c:v>
                </c:pt>
                <c:pt idx="50">
                  <c:v>0</c:v>
                </c:pt>
                <c:pt idx="51">
                  <c:v>0</c:v>
                </c:pt>
                <c:pt idx="52">
                  <c:v>0.474678523503478</c:v>
                </c:pt>
                <c:pt idx="53">
                  <c:v>0.474678523503478</c:v>
                </c:pt>
                <c:pt idx="54">
                  <c:v>0.474678523503478</c:v>
                </c:pt>
                <c:pt idx="55">
                  <c:v>7.2151243910720295E-2</c:v>
                </c:pt>
                <c:pt idx="56">
                  <c:v>7.2151243910720295E-2</c:v>
                </c:pt>
                <c:pt idx="57">
                  <c:v>7.2151243910720295E-2</c:v>
                </c:pt>
                <c:pt idx="58">
                  <c:v>7.2151243910720295E-2</c:v>
                </c:pt>
                <c:pt idx="59">
                  <c:v>7.2151243910720295E-2</c:v>
                </c:pt>
                <c:pt idx="60">
                  <c:v>-0.26995746969621098</c:v>
                </c:pt>
                <c:pt idx="61">
                  <c:v>-0.60227954251079197</c:v>
                </c:pt>
                <c:pt idx="62">
                  <c:v>-0.35312651347412499</c:v>
                </c:pt>
                <c:pt idx="63">
                  <c:v>-0.35312651347412499</c:v>
                </c:pt>
                <c:pt idx="64">
                  <c:v>-0.35312651347412499</c:v>
                </c:pt>
                <c:pt idx="65">
                  <c:v>-0.893756330924246</c:v>
                </c:pt>
                <c:pt idx="66">
                  <c:v>-0.893756330924246</c:v>
                </c:pt>
                <c:pt idx="67">
                  <c:v>-0.893756330924246</c:v>
                </c:pt>
                <c:pt idx="68">
                  <c:v>-1.01454421549637</c:v>
                </c:pt>
                <c:pt idx="69">
                  <c:v>-1.01454421549637</c:v>
                </c:pt>
                <c:pt idx="70">
                  <c:v>-1.01454421549637</c:v>
                </c:pt>
                <c:pt idx="71">
                  <c:v>-1.01454421549637</c:v>
                </c:pt>
                <c:pt idx="72">
                  <c:v>-1.1353321000684899</c:v>
                </c:pt>
                <c:pt idx="73">
                  <c:v>-1.1353321000684899</c:v>
                </c:pt>
                <c:pt idx="74">
                  <c:v>-1.1353321000684899</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1.7965661000092901</c:v>
                </c:pt>
                <c:pt idx="96">
                  <c:v>1.9389377215893899</c:v>
                </c:pt>
                <c:pt idx="97">
                  <c:v>1.6112187734490699</c:v>
                </c:pt>
                <c:pt idx="98">
                  <c:v>1.6112187734490699</c:v>
                </c:pt>
                <c:pt idx="99">
                  <c:v>1.6112187734490699</c:v>
                </c:pt>
                <c:pt idx="100">
                  <c:v>1.6112187734490699</c:v>
                </c:pt>
                <c:pt idx="101">
                  <c:v>1.6112187734490699</c:v>
                </c:pt>
                <c:pt idx="102">
                  <c:v>1.72216292899892</c:v>
                </c:pt>
                <c:pt idx="103">
                  <c:v>0.78483253129559905</c:v>
                </c:pt>
                <c:pt idx="104">
                  <c:v>0.78483253129559905</c:v>
                </c:pt>
                <c:pt idx="105">
                  <c:v>0.31441474160728999</c:v>
                </c:pt>
                <c:pt idx="106">
                  <c:v>0.31441474160728999</c:v>
                </c:pt>
                <c:pt idx="107">
                  <c:v>-0.16805965508374601</c:v>
                </c:pt>
                <c:pt idx="108">
                  <c:v>-0.30441383963713198</c:v>
                </c:pt>
                <c:pt idx="109">
                  <c:v>-0.30441383963713198</c:v>
                </c:pt>
                <c:pt idx="110">
                  <c:v>-0.30441383963713198</c:v>
                </c:pt>
                <c:pt idx="111">
                  <c:v>-0.30441383963713198</c:v>
                </c:pt>
                <c:pt idx="112">
                  <c:v>-0.30441383963713198</c:v>
                </c:pt>
                <c:pt idx="113">
                  <c:v>-0.61382813025934302</c:v>
                </c:pt>
                <c:pt idx="114">
                  <c:v>-0.61382813025934302</c:v>
                </c:pt>
                <c:pt idx="115">
                  <c:v>-0.61382813025934302</c:v>
                </c:pt>
                <c:pt idx="116">
                  <c:v>-0.61382813025934302</c:v>
                </c:pt>
                <c:pt idx="117">
                  <c:v>-0.61382813025934302</c:v>
                </c:pt>
                <c:pt idx="118">
                  <c:v>-0.61382813025934302</c:v>
                </c:pt>
                <c:pt idx="119">
                  <c:v>-0.61382813025934302</c:v>
                </c:pt>
                <c:pt idx="120">
                  <c:v>-0.61382813025934302</c:v>
                </c:pt>
                <c:pt idx="121">
                  <c:v>-0.57712220874390296</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-0.67047100081600297</c:v>
                </c:pt>
                <c:pt idx="152">
                  <c:v>-0.80382514899870705</c:v>
                </c:pt>
                <c:pt idx="153">
                  <c:v>-0.80382514899870705</c:v>
                </c:pt>
                <c:pt idx="154">
                  <c:v>-0.80382514899870705</c:v>
                </c:pt>
                <c:pt idx="155">
                  <c:v>-0.80382514899870705</c:v>
                </c:pt>
                <c:pt idx="156">
                  <c:v>-0.80382514899870705</c:v>
                </c:pt>
                <c:pt idx="157">
                  <c:v>-0.80382514899870705</c:v>
                </c:pt>
                <c:pt idx="158">
                  <c:v>-0.80382514899870705</c:v>
                </c:pt>
                <c:pt idx="159">
                  <c:v>-0.80382514899870705</c:v>
                </c:pt>
                <c:pt idx="160">
                  <c:v>0</c:v>
                </c:pt>
                <c:pt idx="161">
                  <c:v>0</c:v>
                </c:pt>
                <c:pt idx="162">
                  <c:v>0</c:v>
                </c:pt>
                <c:pt idx="163">
                  <c:v>0</c:v>
                </c:pt>
                <c:pt idx="164">
                  <c:v>0</c:v>
                </c:pt>
                <c:pt idx="165">
                  <c:v>0</c:v>
                </c:pt>
                <c:pt idx="166">
                  <c:v>0</c:v>
                </c:pt>
                <c:pt idx="167">
                  <c:v>0</c:v>
                </c:pt>
                <c:pt idx="168">
                  <c:v>0</c:v>
                </c:pt>
              </c:numCache>
            </c:numRef>
          </c:yVal>
          <c:smooth val="0"/>
          <c:extLst>
            <c:ext xmlns:c16="http://schemas.microsoft.com/office/drawing/2014/chart" uri="{C3380CC4-5D6E-409C-BE32-E72D297353CC}">
              <c16:uniqueId val="{00000007-9B7C-4786-AAC8-8BFE64EA7E46}"/>
            </c:ext>
          </c:extLst>
        </c:ser>
        <c:ser>
          <c:idx val="5"/>
          <c:order val="5"/>
          <c:tx>
            <c:strRef>
              <c:f>'Heatmap Final (SMD)'!$IY$2</c:f>
              <c:strCache>
                <c:ptCount val="1"/>
                <c:pt idx="0">
                  <c:v>κ [97-103]</c:v>
                </c:pt>
              </c:strCache>
            </c:strRef>
          </c:tx>
          <c:spPr>
            <a:ln w="28575" cap="rnd">
              <a:solidFill>
                <a:srgbClr val="FDBF6F"/>
              </a:solidFill>
              <a:prstDash val="sysDash"/>
              <a:round/>
            </a:ln>
            <a:effectLst/>
          </c:spPr>
          <c:marker>
            <c:symbol val="none"/>
          </c:marker>
          <c:xVal>
            <c:numRef>
              <c:f>'Heatmap Final (SMD)'!$IY$3:$IY$9</c:f>
              <c:numCache>
                <c:formatCode>General</c:formatCode>
                <c:ptCount val="7"/>
                <c:pt idx="0">
                  <c:v>97</c:v>
                </c:pt>
                <c:pt idx="1">
                  <c:v>98</c:v>
                </c:pt>
                <c:pt idx="2">
                  <c:v>99</c:v>
                </c:pt>
                <c:pt idx="3">
                  <c:v>100</c:v>
                </c:pt>
                <c:pt idx="4">
                  <c:v>101</c:v>
                </c:pt>
                <c:pt idx="5">
                  <c:v>102</c:v>
                </c:pt>
                <c:pt idx="6">
                  <c:v>103</c:v>
                </c:pt>
              </c:numCache>
            </c:numRef>
          </c:xVal>
          <c:yVal>
            <c:numRef>
              <c:f>'Heatmap Final (SMD)'!$IZ$3:$IZ$9</c:f>
              <c:numCache>
                <c:formatCode>General</c:formatCode>
                <c:ptCount val="7"/>
                <c:pt idx="0">
                  <c:v>2.8528049135092002</c:v>
                </c:pt>
                <c:pt idx="1">
                  <c:v>2.8528049135092002</c:v>
                </c:pt>
                <c:pt idx="2">
                  <c:v>2.8528049135092002</c:v>
                </c:pt>
                <c:pt idx="3">
                  <c:v>2.8528049135092002</c:v>
                </c:pt>
                <c:pt idx="4">
                  <c:v>2.8528049135092002</c:v>
                </c:pt>
                <c:pt idx="5">
                  <c:v>2.8528049135092002</c:v>
                </c:pt>
                <c:pt idx="6">
                  <c:v>2.8528049135092002</c:v>
                </c:pt>
              </c:numCache>
            </c:numRef>
          </c:yVal>
          <c:smooth val="0"/>
          <c:extLst>
            <c:ext xmlns:c16="http://schemas.microsoft.com/office/drawing/2014/chart" uri="{C3380CC4-5D6E-409C-BE32-E72D297353CC}">
              <c16:uniqueId val="{00000000-F9EC-452E-B15A-7A28AE282339}"/>
            </c:ext>
          </c:extLst>
        </c:ser>
        <c:dLbls>
          <c:showLegendKey val="0"/>
          <c:showVal val="0"/>
          <c:showCatName val="0"/>
          <c:showSerName val="0"/>
          <c:showPercent val="0"/>
          <c:showBubbleSize val="0"/>
        </c:dLbls>
        <c:axId val="1668850063"/>
        <c:axId val="1668852559"/>
        <c:extLst>
          <c:ext xmlns:c15="http://schemas.microsoft.com/office/drawing/2012/chart" uri="{02D57815-91ED-43cb-92C2-25804820EDAC}">
            <c15:filteredScatterSeries>
              <c15:ser>
                <c:idx val="0"/>
                <c:order val="0"/>
                <c:tx>
                  <c:v>Extreme</c:v>
                </c:tx>
                <c:spPr>
                  <a:ln w="25400" cap="rnd">
                    <a:solidFill>
                      <a:srgbClr val="FFC000"/>
                    </a:solidFill>
                    <a:round/>
                  </a:ln>
                  <a:effectLst/>
                </c:spPr>
                <c:marker>
                  <c:symbol val="none"/>
                </c:marker>
                <c:xVal>
                  <c:numRef>
                    <c:extLst>
                      <c:ext uri="{02D57815-91ED-43cb-92C2-25804820EDAC}">
                        <c15:formulaRef>
                          <c15:sqref>'Heatmap Final (SMD)'!$D$30:$HA$30</c15:sqref>
                        </c15:formulaRef>
                      </c:ext>
                    </c:extLst>
                    <c:numCache>
                      <c:formatCode>General</c:formatCode>
                      <c:ptCount val="2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xVal>
                <c:yVal>
                  <c:numRef>
                    <c:extLst>
                      <c:ext uri="{02D57815-91ED-43cb-92C2-25804820EDAC}">
                        <c15:formulaRef>
                          <c15:sqref>'Heatmap Final (SMD)'!$D$33:$HA$33</c15:sqref>
                        </c15:formulaRef>
                      </c:ext>
                    </c:extLst>
                    <c:numCache>
                      <c:formatCode>General</c:formatCode>
                      <c:ptCount val="206"/>
                      <c:pt idx="0">
                        <c:v>1E-4</c:v>
                      </c:pt>
                      <c:pt idx="1">
                        <c:v>1E-4</c:v>
                      </c:pt>
                      <c:pt idx="2">
                        <c:v>1E-4</c:v>
                      </c:pt>
                      <c:pt idx="3">
                        <c:v>1E-4</c:v>
                      </c:pt>
                      <c:pt idx="4">
                        <c:v>1E-4</c:v>
                      </c:pt>
                      <c:pt idx="5">
                        <c:v>1E-4</c:v>
                      </c:pt>
                      <c:pt idx="6">
                        <c:v>1E-4</c:v>
                      </c:pt>
                      <c:pt idx="7">
                        <c:v>1E-4</c:v>
                      </c:pt>
                      <c:pt idx="8">
                        <c:v>1E-4</c:v>
                      </c:pt>
                      <c:pt idx="9">
                        <c:v>1E-4</c:v>
                      </c:pt>
                      <c:pt idx="10">
                        <c:v>1E-4</c:v>
                      </c:pt>
                      <c:pt idx="11">
                        <c:v>1E-4</c:v>
                      </c:pt>
                      <c:pt idx="12">
                        <c:v>1E-4</c:v>
                      </c:pt>
                      <c:pt idx="13">
                        <c:v>1E-4</c:v>
                      </c:pt>
                      <c:pt idx="14">
                        <c:v>1E-4</c:v>
                      </c:pt>
                      <c:pt idx="15">
                        <c:v>1E-4</c:v>
                      </c:pt>
                      <c:pt idx="16">
                        <c:v>1E-4</c:v>
                      </c:pt>
                      <c:pt idx="17">
                        <c:v>15567563.4</c:v>
                      </c:pt>
                      <c:pt idx="18">
                        <c:v>30033959.800000001</c:v>
                      </c:pt>
                      <c:pt idx="19">
                        <c:v>24064564.5</c:v>
                      </c:pt>
                      <c:pt idx="20">
                        <c:v>23481595.600000001</c:v>
                      </c:pt>
                      <c:pt idx="21">
                        <c:v>23398112.100000001</c:v>
                      </c:pt>
                      <c:pt idx="22">
                        <c:v>23398112.100000001</c:v>
                      </c:pt>
                      <c:pt idx="23">
                        <c:v>23398112.100000001</c:v>
                      </c:pt>
                      <c:pt idx="24">
                        <c:v>23398112.100000001</c:v>
                      </c:pt>
                      <c:pt idx="25">
                        <c:v>26103138.199999999</c:v>
                      </c:pt>
                      <c:pt idx="26">
                        <c:v>26103138.199999999</c:v>
                      </c:pt>
                      <c:pt idx="27">
                        <c:v>12992969</c:v>
                      </c:pt>
                      <c:pt idx="28">
                        <c:v>654530.4</c:v>
                      </c:pt>
                      <c:pt idx="29">
                        <c:v>654530.4</c:v>
                      </c:pt>
                      <c:pt idx="30">
                        <c:v>8198019.5</c:v>
                      </c:pt>
                      <c:pt idx="31">
                        <c:v>9855275.5</c:v>
                      </c:pt>
                      <c:pt idx="32">
                        <c:v>13500916.300000001</c:v>
                      </c:pt>
                      <c:pt idx="33">
                        <c:v>13500916.300000001</c:v>
                      </c:pt>
                      <c:pt idx="34">
                        <c:v>16047343.4</c:v>
                      </c:pt>
                      <c:pt idx="35">
                        <c:v>16047343.4</c:v>
                      </c:pt>
                      <c:pt idx="36">
                        <c:v>16047343.4</c:v>
                      </c:pt>
                      <c:pt idx="37">
                        <c:v>18612812.199999999</c:v>
                      </c:pt>
                      <c:pt idx="38">
                        <c:v>18612812.199999999</c:v>
                      </c:pt>
                      <c:pt idx="39">
                        <c:v>19187072.899999999</c:v>
                      </c:pt>
                      <c:pt idx="40">
                        <c:v>19346785.399999999</c:v>
                      </c:pt>
                      <c:pt idx="41">
                        <c:v>3258863.2</c:v>
                      </c:pt>
                      <c:pt idx="42">
                        <c:v>25468523.399999999</c:v>
                      </c:pt>
                      <c:pt idx="43">
                        <c:v>25468523.399999999</c:v>
                      </c:pt>
                      <c:pt idx="44">
                        <c:v>25468523.399999999</c:v>
                      </c:pt>
                      <c:pt idx="45">
                        <c:v>25468523.399999999</c:v>
                      </c:pt>
                      <c:pt idx="46">
                        <c:v>25468523.399999999</c:v>
                      </c:pt>
                      <c:pt idx="47">
                        <c:v>25468523.399999999</c:v>
                      </c:pt>
                      <c:pt idx="48">
                        <c:v>25468523.399999999</c:v>
                      </c:pt>
                      <c:pt idx="49">
                        <c:v>25468523.399999999</c:v>
                      </c:pt>
                      <c:pt idx="50">
                        <c:v>1E-4</c:v>
                      </c:pt>
                      <c:pt idx="51">
                        <c:v>1E-4</c:v>
                      </c:pt>
                      <c:pt idx="52">
                        <c:v>1819833.7</c:v>
                      </c:pt>
                      <c:pt idx="53">
                        <c:v>1819833.7</c:v>
                      </c:pt>
                      <c:pt idx="54">
                        <c:v>1819833.7</c:v>
                      </c:pt>
                      <c:pt idx="55">
                        <c:v>5715987.5</c:v>
                      </c:pt>
                      <c:pt idx="56">
                        <c:v>5715987.5</c:v>
                      </c:pt>
                      <c:pt idx="57">
                        <c:v>5715987.5</c:v>
                      </c:pt>
                      <c:pt idx="58">
                        <c:v>5715987.5</c:v>
                      </c:pt>
                      <c:pt idx="59">
                        <c:v>5715987.5</c:v>
                      </c:pt>
                      <c:pt idx="60">
                        <c:v>5681218.2999999998</c:v>
                      </c:pt>
                      <c:pt idx="61">
                        <c:v>3941828.2</c:v>
                      </c:pt>
                      <c:pt idx="62">
                        <c:v>5880064.7999999998</c:v>
                      </c:pt>
                      <c:pt idx="63">
                        <c:v>5880064.7999999998</c:v>
                      </c:pt>
                      <c:pt idx="64">
                        <c:v>5880064.7999999998</c:v>
                      </c:pt>
                      <c:pt idx="65">
                        <c:v>1680757</c:v>
                      </c:pt>
                      <c:pt idx="66">
                        <c:v>1680757</c:v>
                      </c:pt>
                      <c:pt idx="67">
                        <c:v>1680757</c:v>
                      </c:pt>
                      <c:pt idx="68">
                        <c:v>3522725.1</c:v>
                      </c:pt>
                      <c:pt idx="69">
                        <c:v>3522725.1</c:v>
                      </c:pt>
                      <c:pt idx="70">
                        <c:v>3522725.1</c:v>
                      </c:pt>
                      <c:pt idx="71">
                        <c:v>3522725.1</c:v>
                      </c:pt>
                      <c:pt idx="72">
                        <c:v>5364693.3</c:v>
                      </c:pt>
                      <c:pt idx="73">
                        <c:v>5364693.3</c:v>
                      </c:pt>
                      <c:pt idx="74">
                        <c:v>5364693.3</c:v>
                      </c:pt>
                      <c:pt idx="75">
                        <c:v>1E-4</c:v>
                      </c:pt>
                      <c:pt idx="76">
                        <c:v>1E-4</c:v>
                      </c:pt>
                      <c:pt idx="77">
                        <c:v>1E-4</c:v>
                      </c:pt>
                      <c:pt idx="78">
                        <c:v>1E-4</c:v>
                      </c:pt>
                      <c:pt idx="79">
                        <c:v>1E-4</c:v>
                      </c:pt>
                      <c:pt idx="80">
                        <c:v>1E-4</c:v>
                      </c:pt>
                      <c:pt idx="81">
                        <c:v>1E-4</c:v>
                      </c:pt>
                      <c:pt idx="82">
                        <c:v>1E-4</c:v>
                      </c:pt>
                      <c:pt idx="83">
                        <c:v>1E-4</c:v>
                      </c:pt>
                      <c:pt idx="84">
                        <c:v>1E-4</c:v>
                      </c:pt>
                      <c:pt idx="85">
                        <c:v>1E-4</c:v>
                      </c:pt>
                      <c:pt idx="86">
                        <c:v>1E-4</c:v>
                      </c:pt>
                      <c:pt idx="87">
                        <c:v>1E-4</c:v>
                      </c:pt>
                      <c:pt idx="88">
                        <c:v>1E-4</c:v>
                      </c:pt>
                      <c:pt idx="89">
                        <c:v>1E-4</c:v>
                      </c:pt>
                      <c:pt idx="90">
                        <c:v>1E-4</c:v>
                      </c:pt>
                      <c:pt idx="91">
                        <c:v>1E-4</c:v>
                      </c:pt>
                      <c:pt idx="92">
                        <c:v>1E-4</c:v>
                      </c:pt>
                      <c:pt idx="93">
                        <c:v>1E-4</c:v>
                      </c:pt>
                      <c:pt idx="94">
                        <c:v>1E-4</c:v>
                      </c:pt>
                      <c:pt idx="95">
                        <c:v>176137940.09999999</c:v>
                      </c:pt>
                      <c:pt idx="96">
                        <c:v>98048371.599999994</c:v>
                      </c:pt>
                      <c:pt idx="97">
                        <c:v>99693241.900000006</c:v>
                      </c:pt>
                      <c:pt idx="98">
                        <c:v>99693241.900000006</c:v>
                      </c:pt>
                      <c:pt idx="99">
                        <c:v>99693241.900000006</c:v>
                      </c:pt>
                      <c:pt idx="100">
                        <c:v>99693241.900000006</c:v>
                      </c:pt>
                      <c:pt idx="101">
                        <c:v>99693241.900000006</c:v>
                      </c:pt>
                      <c:pt idx="102">
                        <c:v>105408688.7</c:v>
                      </c:pt>
                      <c:pt idx="103">
                        <c:v>6172839.9000000004</c:v>
                      </c:pt>
                      <c:pt idx="104">
                        <c:v>6172839.9000000004</c:v>
                      </c:pt>
                      <c:pt idx="105">
                        <c:v>2259515</c:v>
                      </c:pt>
                      <c:pt idx="106">
                        <c:v>2259515</c:v>
                      </c:pt>
                      <c:pt idx="107">
                        <c:v>1374512.4</c:v>
                      </c:pt>
                      <c:pt idx="108">
                        <c:v>1015861.6</c:v>
                      </c:pt>
                      <c:pt idx="109">
                        <c:v>1015861.6</c:v>
                      </c:pt>
                      <c:pt idx="110">
                        <c:v>1015861.6</c:v>
                      </c:pt>
                      <c:pt idx="111">
                        <c:v>1015861.6</c:v>
                      </c:pt>
                      <c:pt idx="112">
                        <c:v>1015861.6</c:v>
                      </c:pt>
                      <c:pt idx="113">
                        <c:v>394035</c:v>
                      </c:pt>
                      <c:pt idx="114">
                        <c:v>394035</c:v>
                      </c:pt>
                      <c:pt idx="115">
                        <c:v>394035</c:v>
                      </c:pt>
                      <c:pt idx="116">
                        <c:v>394035</c:v>
                      </c:pt>
                      <c:pt idx="117">
                        <c:v>394035</c:v>
                      </c:pt>
                      <c:pt idx="118">
                        <c:v>394035</c:v>
                      </c:pt>
                      <c:pt idx="119">
                        <c:v>394035</c:v>
                      </c:pt>
                      <c:pt idx="120">
                        <c:v>394035</c:v>
                      </c:pt>
                      <c:pt idx="121">
                        <c:v>298560.2</c:v>
                      </c:pt>
                      <c:pt idx="122">
                        <c:v>1E-4</c:v>
                      </c:pt>
                      <c:pt idx="123">
                        <c:v>1E-4</c:v>
                      </c:pt>
                      <c:pt idx="124">
                        <c:v>1E-4</c:v>
                      </c:pt>
                      <c:pt idx="125">
                        <c:v>1E-4</c:v>
                      </c:pt>
                      <c:pt idx="126">
                        <c:v>1E-4</c:v>
                      </c:pt>
                      <c:pt idx="127">
                        <c:v>1E-4</c:v>
                      </c:pt>
                      <c:pt idx="128">
                        <c:v>1E-4</c:v>
                      </c:pt>
                      <c:pt idx="129">
                        <c:v>1E-4</c:v>
                      </c:pt>
                      <c:pt idx="130">
                        <c:v>1E-4</c:v>
                      </c:pt>
                      <c:pt idx="131">
                        <c:v>1E-4</c:v>
                      </c:pt>
                      <c:pt idx="132">
                        <c:v>1E-4</c:v>
                      </c:pt>
                      <c:pt idx="133">
                        <c:v>1E-4</c:v>
                      </c:pt>
                      <c:pt idx="134">
                        <c:v>1E-4</c:v>
                      </c:pt>
                      <c:pt idx="135">
                        <c:v>1E-4</c:v>
                      </c:pt>
                      <c:pt idx="136">
                        <c:v>1E-4</c:v>
                      </c:pt>
                      <c:pt idx="137">
                        <c:v>1E-4</c:v>
                      </c:pt>
                      <c:pt idx="138">
                        <c:v>1E-4</c:v>
                      </c:pt>
                      <c:pt idx="139">
                        <c:v>1E-4</c:v>
                      </c:pt>
                      <c:pt idx="140">
                        <c:v>1E-4</c:v>
                      </c:pt>
                      <c:pt idx="141">
                        <c:v>1E-4</c:v>
                      </c:pt>
                      <c:pt idx="142">
                        <c:v>1E-4</c:v>
                      </c:pt>
                      <c:pt idx="143">
                        <c:v>1E-4</c:v>
                      </c:pt>
                      <c:pt idx="144">
                        <c:v>1E-4</c:v>
                      </c:pt>
                      <c:pt idx="145">
                        <c:v>1E-4</c:v>
                      </c:pt>
                      <c:pt idx="146">
                        <c:v>1E-4</c:v>
                      </c:pt>
                      <c:pt idx="147">
                        <c:v>1E-4</c:v>
                      </c:pt>
                      <c:pt idx="148">
                        <c:v>1E-4</c:v>
                      </c:pt>
                      <c:pt idx="149">
                        <c:v>1E-4</c:v>
                      </c:pt>
                      <c:pt idx="150">
                        <c:v>1E-4</c:v>
                      </c:pt>
                      <c:pt idx="151">
                        <c:v>5401329.5</c:v>
                      </c:pt>
                      <c:pt idx="152">
                        <c:v>2720153</c:v>
                      </c:pt>
                      <c:pt idx="153">
                        <c:v>2720153</c:v>
                      </c:pt>
                      <c:pt idx="154">
                        <c:v>2720153</c:v>
                      </c:pt>
                      <c:pt idx="155">
                        <c:v>2720153</c:v>
                      </c:pt>
                      <c:pt idx="156">
                        <c:v>2720153</c:v>
                      </c:pt>
                      <c:pt idx="157">
                        <c:v>2720153</c:v>
                      </c:pt>
                      <c:pt idx="158">
                        <c:v>2720153</c:v>
                      </c:pt>
                      <c:pt idx="159">
                        <c:v>2720153</c:v>
                      </c:pt>
                      <c:pt idx="160">
                        <c:v>1E-4</c:v>
                      </c:pt>
                      <c:pt idx="161">
                        <c:v>1E-4</c:v>
                      </c:pt>
                      <c:pt idx="162">
                        <c:v>1E-4</c:v>
                      </c:pt>
                      <c:pt idx="163">
                        <c:v>1E-4</c:v>
                      </c:pt>
                      <c:pt idx="164">
                        <c:v>1E-4</c:v>
                      </c:pt>
                      <c:pt idx="165">
                        <c:v>1E-4</c:v>
                      </c:pt>
                      <c:pt idx="166">
                        <c:v>1E-4</c:v>
                      </c:pt>
                      <c:pt idx="167">
                        <c:v>1E-4</c:v>
                      </c:pt>
                      <c:pt idx="168">
                        <c:v>1E-4</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yVal>
                <c:smooth val="0"/>
                <c:extLst>
                  <c:ext xmlns:c16="http://schemas.microsoft.com/office/drawing/2014/chart" uri="{C3380CC4-5D6E-409C-BE32-E72D297353CC}">
                    <c16:uniqueId val="{00000000-9B7C-4786-AAC8-8BFE64EA7E46}"/>
                  </c:ext>
                </c:extLst>
              </c15:ser>
            </c15:filteredScatterSeries>
            <c15:filteredScatterSeries>
              <c15:ser>
                <c:idx val="1"/>
                <c:order val="1"/>
                <c:tx>
                  <c:v>Moderate</c:v>
                </c:tx>
                <c:spPr>
                  <a:ln w="25400" cap="rnd">
                    <a:solidFill>
                      <a:srgbClr val="43682B"/>
                    </a:solidFill>
                    <a:round/>
                  </a:ln>
                  <a:effectLst/>
                </c:spPr>
                <c:marker>
                  <c:symbol val="none"/>
                </c:marker>
                <c:xVal>
                  <c:numRef>
                    <c:extLst xmlns:c15="http://schemas.microsoft.com/office/drawing/2012/chart">
                      <c:ext xmlns:c15="http://schemas.microsoft.com/office/drawing/2012/chart" uri="{02D57815-91ED-43cb-92C2-25804820EDAC}">
                        <c15:formulaRef>
                          <c15:sqref>'Heatmap Final (SMD)'!$D$30:$HA$30</c15:sqref>
                        </c15:formulaRef>
                      </c:ext>
                    </c:extLst>
                    <c:numCache>
                      <c:formatCode>General</c:formatCode>
                      <c:ptCount val="2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xVal>
                <c:yVal>
                  <c:numRef>
                    <c:extLst xmlns:c15="http://schemas.microsoft.com/office/drawing/2012/chart">
                      <c:ext xmlns:c15="http://schemas.microsoft.com/office/drawing/2012/chart" uri="{02D57815-91ED-43cb-92C2-25804820EDAC}">
                        <c15:formulaRef>
                          <c15:sqref>'Heatmap Final (SMD)'!$D$34:$HA$34</c15:sqref>
                        </c15:formulaRef>
                      </c:ext>
                    </c:extLst>
                    <c:numCache>
                      <c:formatCode>General</c:formatCode>
                      <c:ptCount val="206"/>
                      <c:pt idx="0">
                        <c:v>1E-4</c:v>
                      </c:pt>
                      <c:pt idx="1">
                        <c:v>1E-4</c:v>
                      </c:pt>
                      <c:pt idx="2">
                        <c:v>1E-4</c:v>
                      </c:pt>
                      <c:pt idx="3">
                        <c:v>1E-4</c:v>
                      </c:pt>
                      <c:pt idx="4">
                        <c:v>1E-4</c:v>
                      </c:pt>
                      <c:pt idx="5">
                        <c:v>1E-4</c:v>
                      </c:pt>
                      <c:pt idx="6">
                        <c:v>1E-4</c:v>
                      </c:pt>
                      <c:pt idx="7">
                        <c:v>1E-4</c:v>
                      </c:pt>
                      <c:pt idx="8">
                        <c:v>1E-4</c:v>
                      </c:pt>
                      <c:pt idx="9">
                        <c:v>1E-4</c:v>
                      </c:pt>
                      <c:pt idx="10">
                        <c:v>1E-4</c:v>
                      </c:pt>
                      <c:pt idx="11">
                        <c:v>1E-4</c:v>
                      </c:pt>
                      <c:pt idx="12">
                        <c:v>1E-4</c:v>
                      </c:pt>
                      <c:pt idx="13">
                        <c:v>1E-4</c:v>
                      </c:pt>
                      <c:pt idx="14">
                        <c:v>1E-4</c:v>
                      </c:pt>
                      <c:pt idx="15">
                        <c:v>1E-4</c:v>
                      </c:pt>
                      <c:pt idx="16">
                        <c:v>1E-4</c:v>
                      </c:pt>
                      <c:pt idx="17">
                        <c:v>4048973.25</c:v>
                      </c:pt>
                      <c:pt idx="18">
                        <c:v>5724451.8799999999</c:v>
                      </c:pt>
                      <c:pt idx="19">
                        <c:v>4110264.59</c:v>
                      </c:pt>
                      <c:pt idx="20">
                        <c:v>7059431.2599999998</c:v>
                      </c:pt>
                      <c:pt idx="21">
                        <c:v>6284028.5499999998</c:v>
                      </c:pt>
                      <c:pt idx="22">
                        <c:v>6284028.5499999998</c:v>
                      </c:pt>
                      <c:pt idx="23">
                        <c:v>6284028.5499999998</c:v>
                      </c:pt>
                      <c:pt idx="24">
                        <c:v>6284028.5499999998</c:v>
                      </c:pt>
                      <c:pt idx="25">
                        <c:v>5610672.5899999999</c:v>
                      </c:pt>
                      <c:pt idx="26">
                        <c:v>5610672.5899999999</c:v>
                      </c:pt>
                      <c:pt idx="27">
                        <c:v>4998556.92</c:v>
                      </c:pt>
                      <c:pt idx="28">
                        <c:v>449053.81</c:v>
                      </c:pt>
                      <c:pt idx="29">
                        <c:v>449053.81</c:v>
                      </c:pt>
                      <c:pt idx="30">
                        <c:v>240878.36</c:v>
                      </c:pt>
                      <c:pt idx="31">
                        <c:v>2332160.75</c:v>
                      </c:pt>
                      <c:pt idx="32">
                        <c:v>1579889.4</c:v>
                      </c:pt>
                      <c:pt idx="33">
                        <c:v>1579889.4</c:v>
                      </c:pt>
                      <c:pt idx="34">
                        <c:v>1816530.49</c:v>
                      </c:pt>
                      <c:pt idx="35">
                        <c:v>1816530.49</c:v>
                      </c:pt>
                      <c:pt idx="36">
                        <c:v>1816530.49</c:v>
                      </c:pt>
                      <c:pt idx="37">
                        <c:v>2044443.27</c:v>
                      </c:pt>
                      <c:pt idx="38">
                        <c:v>2044443.27</c:v>
                      </c:pt>
                      <c:pt idx="39">
                        <c:v>2446791.35</c:v>
                      </c:pt>
                      <c:pt idx="40">
                        <c:v>2656609.4900000002</c:v>
                      </c:pt>
                      <c:pt idx="41">
                        <c:v>87179.51</c:v>
                      </c:pt>
                      <c:pt idx="42">
                        <c:v>26796415.739999998</c:v>
                      </c:pt>
                      <c:pt idx="43">
                        <c:v>26796415.739999998</c:v>
                      </c:pt>
                      <c:pt idx="44">
                        <c:v>26796415.739999998</c:v>
                      </c:pt>
                      <c:pt idx="45">
                        <c:v>26796415.739999998</c:v>
                      </c:pt>
                      <c:pt idx="46">
                        <c:v>26796415.739999998</c:v>
                      </c:pt>
                      <c:pt idx="47">
                        <c:v>26796415.739999998</c:v>
                      </c:pt>
                      <c:pt idx="48">
                        <c:v>26796415.739999998</c:v>
                      </c:pt>
                      <c:pt idx="49">
                        <c:v>26796415.739999998</c:v>
                      </c:pt>
                      <c:pt idx="50">
                        <c:v>1E-4</c:v>
                      </c:pt>
                      <c:pt idx="51">
                        <c:v>1E-4</c:v>
                      </c:pt>
                      <c:pt idx="52">
                        <c:v>150208.32999999999</c:v>
                      </c:pt>
                      <c:pt idx="53">
                        <c:v>150208.32999999999</c:v>
                      </c:pt>
                      <c:pt idx="54">
                        <c:v>150208.32999999999</c:v>
                      </c:pt>
                      <c:pt idx="55">
                        <c:v>1419250.9</c:v>
                      </c:pt>
                      <c:pt idx="56">
                        <c:v>1419250.9</c:v>
                      </c:pt>
                      <c:pt idx="57">
                        <c:v>1419250.9</c:v>
                      </c:pt>
                      <c:pt idx="58">
                        <c:v>1419250.9</c:v>
                      </c:pt>
                      <c:pt idx="59">
                        <c:v>1419250.9</c:v>
                      </c:pt>
                      <c:pt idx="60">
                        <c:v>1406394.7</c:v>
                      </c:pt>
                      <c:pt idx="61">
                        <c:v>82076.89</c:v>
                      </c:pt>
                      <c:pt idx="62">
                        <c:v>83734.48</c:v>
                      </c:pt>
                      <c:pt idx="63">
                        <c:v>83734.48</c:v>
                      </c:pt>
                      <c:pt idx="64">
                        <c:v>83734.48</c:v>
                      </c:pt>
                      <c:pt idx="65">
                        <c:v>98783.51</c:v>
                      </c:pt>
                      <c:pt idx="66">
                        <c:v>98783.51</c:v>
                      </c:pt>
                      <c:pt idx="67">
                        <c:v>98783.51</c:v>
                      </c:pt>
                      <c:pt idx="68">
                        <c:v>572311.76</c:v>
                      </c:pt>
                      <c:pt idx="69">
                        <c:v>572311.76</c:v>
                      </c:pt>
                      <c:pt idx="70">
                        <c:v>572311.76</c:v>
                      </c:pt>
                      <c:pt idx="71">
                        <c:v>572311.76</c:v>
                      </c:pt>
                      <c:pt idx="72">
                        <c:v>1045840.01</c:v>
                      </c:pt>
                      <c:pt idx="73">
                        <c:v>1045840.01</c:v>
                      </c:pt>
                      <c:pt idx="74">
                        <c:v>1045840.01</c:v>
                      </c:pt>
                      <c:pt idx="75">
                        <c:v>1E-4</c:v>
                      </c:pt>
                      <c:pt idx="76">
                        <c:v>1E-4</c:v>
                      </c:pt>
                      <c:pt idx="77">
                        <c:v>1E-4</c:v>
                      </c:pt>
                      <c:pt idx="78">
                        <c:v>1E-4</c:v>
                      </c:pt>
                      <c:pt idx="79">
                        <c:v>1E-4</c:v>
                      </c:pt>
                      <c:pt idx="80">
                        <c:v>1E-4</c:v>
                      </c:pt>
                      <c:pt idx="81">
                        <c:v>1E-4</c:v>
                      </c:pt>
                      <c:pt idx="82">
                        <c:v>1E-4</c:v>
                      </c:pt>
                      <c:pt idx="83">
                        <c:v>1E-4</c:v>
                      </c:pt>
                      <c:pt idx="84">
                        <c:v>1E-4</c:v>
                      </c:pt>
                      <c:pt idx="85">
                        <c:v>1E-4</c:v>
                      </c:pt>
                      <c:pt idx="86">
                        <c:v>1E-4</c:v>
                      </c:pt>
                      <c:pt idx="87">
                        <c:v>1E-4</c:v>
                      </c:pt>
                      <c:pt idx="88">
                        <c:v>1E-4</c:v>
                      </c:pt>
                      <c:pt idx="89">
                        <c:v>1E-4</c:v>
                      </c:pt>
                      <c:pt idx="90">
                        <c:v>1E-4</c:v>
                      </c:pt>
                      <c:pt idx="91">
                        <c:v>1E-4</c:v>
                      </c:pt>
                      <c:pt idx="92">
                        <c:v>1E-4</c:v>
                      </c:pt>
                      <c:pt idx="93">
                        <c:v>1E-4</c:v>
                      </c:pt>
                      <c:pt idx="94">
                        <c:v>1E-4</c:v>
                      </c:pt>
                      <c:pt idx="95">
                        <c:v>204889484.90000001</c:v>
                      </c:pt>
                      <c:pt idx="96">
                        <c:v>80683403.739999995</c:v>
                      </c:pt>
                      <c:pt idx="97">
                        <c:v>125953682.40000001</c:v>
                      </c:pt>
                      <c:pt idx="98">
                        <c:v>125953682.40000001</c:v>
                      </c:pt>
                      <c:pt idx="99">
                        <c:v>125953682.40000001</c:v>
                      </c:pt>
                      <c:pt idx="100">
                        <c:v>125953682.40000001</c:v>
                      </c:pt>
                      <c:pt idx="101">
                        <c:v>125953682.40000001</c:v>
                      </c:pt>
                      <c:pt idx="102">
                        <c:v>156995893.40000001</c:v>
                      </c:pt>
                      <c:pt idx="103">
                        <c:v>13182529.859999999</c:v>
                      </c:pt>
                      <c:pt idx="104">
                        <c:v>13182529.859999999</c:v>
                      </c:pt>
                      <c:pt idx="105">
                        <c:v>2282657.46</c:v>
                      </c:pt>
                      <c:pt idx="106">
                        <c:v>2282657.46</c:v>
                      </c:pt>
                      <c:pt idx="107">
                        <c:v>1605995.38</c:v>
                      </c:pt>
                      <c:pt idx="108">
                        <c:v>1306497.97</c:v>
                      </c:pt>
                      <c:pt idx="109">
                        <c:v>1306497.97</c:v>
                      </c:pt>
                      <c:pt idx="110">
                        <c:v>1306497.97</c:v>
                      </c:pt>
                      <c:pt idx="111">
                        <c:v>1306497.97</c:v>
                      </c:pt>
                      <c:pt idx="112">
                        <c:v>1306497.97</c:v>
                      </c:pt>
                      <c:pt idx="113">
                        <c:v>818418.22</c:v>
                      </c:pt>
                      <c:pt idx="114">
                        <c:v>818418.22</c:v>
                      </c:pt>
                      <c:pt idx="115">
                        <c:v>818418.22</c:v>
                      </c:pt>
                      <c:pt idx="116">
                        <c:v>818418.22</c:v>
                      </c:pt>
                      <c:pt idx="117">
                        <c:v>818418.22</c:v>
                      </c:pt>
                      <c:pt idx="118">
                        <c:v>818418.22</c:v>
                      </c:pt>
                      <c:pt idx="119">
                        <c:v>818418.22</c:v>
                      </c:pt>
                      <c:pt idx="120">
                        <c:v>818418.22</c:v>
                      </c:pt>
                      <c:pt idx="121">
                        <c:v>707503.15</c:v>
                      </c:pt>
                      <c:pt idx="122">
                        <c:v>1E-4</c:v>
                      </c:pt>
                      <c:pt idx="123">
                        <c:v>1E-4</c:v>
                      </c:pt>
                      <c:pt idx="124">
                        <c:v>1E-4</c:v>
                      </c:pt>
                      <c:pt idx="125">
                        <c:v>1E-4</c:v>
                      </c:pt>
                      <c:pt idx="126">
                        <c:v>1E-4</c:v>
                      </c:pt>
                      <c:pt idx="127">
                        <c:v>1E-4</c:v>
                      </c:pt>
                      <c:pt idx="128">
                        <c:v>1E-4</c:v>
                      </c:pt>
                      <c:pt idx="129">
                        <c:v>1E-4</c:v>
                      </c:pt>
                      <c:pt idx="130">
                        <c:v>1E-4</c:v>
                      </c:pt>
                      <c:pt idx="131">
                        <c:v>1E-4</c:v>
                      </c:pt>
                      <c:pt idx="132">
                        <c:v>1E-4</c:v>
                      </c:pt>
                      <c:pt idx="133">
                        <c:v>1E-4</c:v>
                      </c:pt>
                      <c:pt idx="134">
                        <c:v>1E-4</c:v>
                      </c:pt>
                      <c:pt idx="135">
                        <c:v>1E-4</c:v>
                      </c:pt>
                      <c:pt idx="136">
                        <c:v>1E-4</c:v>
                      </c:pt>
                      <c:pt idx="137">
                        <c:v>1E-4</c:v>
                      </c:pt>
                      <c:pt idx="138">
                        <c:v>1E-4</c:v>
                      </c:pt>
                      <c:pt idx="139">
                        <c:v>1E-4</c:v>
                      </c:pt>
                      <c:pt idx="140">
                        <c:v>1E-4</c:v>
                      </c:pt>
                      <c:pt idx="141">
                        <c:v>1E-4</c:v>
                      </c:pt>
                      <c:pt idx="142">
                        <c:v>1E-4</c:v>
                      </c:pt>
                      <c:pt idx="143">
                        <c:v>1E-4</c:v>
                      </c:pt>
                      <c:pt idx="144">
                        <c:v>1E-4</c:v>
                      </c:pt>
                      <c:pt idx="145">
                        <c:v>1E-4</c:v>
                      </c:pt>
                      <c:pt idx="146">
                        <c:v>1E-4</c:v>
                      </c:pt>
                      <c:pt idx="147">
                        <c:v>1E-4</c:v>
                      </c:pt>
                      <c:pt idx="148">
                        <c:v>1E-4</c:v>
                      </c:pt>
                      <c:pt idx="149">
                        <c:v>1E-4</c:v>
                      </c:pt>
                      <c:pt idx="150">
                        <c:v>1E-4</c:v>
                      </c:pt>
                      <c:pt idx="151">
                        <c:v>3344526.55</c:v>
                      </c:pt>
                      <c:pt idx="152">
                        <c:v>1708544.84</c:v>
                      </c:pt>
                      <c:pt idx="153">
                        <c:v>1708544.84</c:v>
                      </c:pt>
                      <c:pt idx="154">
                        <c:v>1708544.84</c:v>
                      </c:pt>
                      <c:pt idx="155">
                        <c:v>1708544.84</c:v>
                      </c:pt>
                      <c:pt idx="156">
                        <c:v>1708544.84</c:v>
                      </c:pt>
                      <c:pt idx="157">
                        <c:v>1708544.84</c:v>
                      </c:pt>
                      <c:pt idx="158">
                        <c:v>1708544.84</c:v>
                      </c:pt>
                      <c:pt idx="159">
                        <c:v>1708544.84</c:v>
                      </c:pt>
                      <c:pt idx="160">
                        <c:v>1E-4</c:v>
                      </c:pt>
                      <c:pt idx="161">
                        <c:v>1E-4</c:v>
                      </c:pt>
                      <c:pt idx="162">
                        <c:v>1E-4</c:v>
                      </c:pt>
                      <c:pt idx="163">
                        <c:v>1E-4</c:v>
                      </c:pt>
                      <c:pt idx="164">
                        <c:v>1E-4</c:v>
                      </c:pt>
                      <c:pt idx="165">
                        <c:v>1E-4</c:v>
                      </c:pt>
                      <c:pt idx="166">
                        <c:v>1E-4</c:v>
                      </c:pt>
                      <c:pt idx="167">
                        <c:v>1E-4</c:v>
                      </c:pt>
                      <c:pt idx="168">
                        <c:v>1E-4</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yVal>
                <c:smooth val="0"/>
                <c:extLst xmlns:c15="http://schemas.microsoft.com/office/drawing/2012/chart">
                  <c:ext xmlns:c16="http://schemas.microsoft.com/office/drawing/2014/chart" uri="{C3380CC4-5D6E-409C-BE32-E72D297353CC}">
                    <c16:uniqueId val="{00000001-9B7C-4786-AAC8-8BFE64EA7E46}"/>
                  </c:ext>
                </c:extLst>
              </c15:ser>
            </c15:filteredScatterSeries>
            <c15:filteredScatterSeries>
              <c15:ser>
                <c:idx val="2"/>
                <c:order val="2"/>
                <c:tx>
                  <c:v>Low</c:v>
                </c:tx>
                <c:spPr>
                  <a:ln w="25400" cap="rnd">
                    <a:solidFill>
                      <a:srgbClr val="264477"/>
                    </a:solidFill>
                    <a:round/>
                  </a:ln>
                  <a:effectLst/>
                </c:spPr>
                <c:marker>
                  <c:symbol val="none"/>
                </c:marker>
                <c:xVal>
                  <c:numRef>
                    <c:extLst xmlns:c15="http://schemas.microsoft.com/office/drawing/2012/chart">
                      <c:ext xmlns:c15="http://schemas.microsoft.com/office/drawing/2012/chart" uri="{02D57815-91ED-43cb-92C2-25804820EDAC}">
                        <c15:formulaRef>
                          <c15:sqref>'Heatmap Final (SMD)'!$D$30:$HA$30</c15:sqref>
                        </c15:formulaRef>
                      </c:ext>
                    </c:extLst>
                    <c:numCache>
                      <c:formatCode>General</c:formatCode>
                      <c:ptCount val="2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xVal>
                <c:yVal>
                  <c:numRef>
                    <c:extLst xmlns:c15="http://schemas.microsoft.com/office/drawing/2012/chart">
                      <c:ext xmlns:c15="http://schemas.microsoft.com/office/drawing/2012/chart" uri="{02D57815-91ED-43cb-92C2-25804820EDAC}">
                        <c15:formulaRef>
                          <c15:sqref>'Heatmap Final (SMD)'!$D$35:$HA$35</c15:sqref>
                        </c15:formulaRef>
                      </c:ext>
                    </c:extLst>
                    <c:numCache>
                      <c:formatCode>General</c:formatCode>
                      <c:ptCount val="206"/>
                      <c:pt idx="0">
                        <c:v>1E-4</c:v>
                      </c:pt>
                      <c:pt idx="1">
                        <c:v>1E-4</c:v>
                      </c:pt>
                      <c:pt idx="2">
                        <c:v>1E-4</c:v>
                      </c:pt>
                      <c:pt idx="3">
                        <c:v>1E-4</c:v>
                      </c:pt>
                      <c:pt idx="4">
                        <c:v>1E-4</c:v>
                      </c:pt>
                      <c:pt idx="5">
                        <c:v>1E-4</c:v>
                      </c:pt>
                      <c:pt idx="6">
                        <c:v>1E-4</c:v>
                      </c:pt>
                      <c:pt idx="7">
                        <c:v>1E-4</c:v>
                      </c:pt>
                      <c:pt idx="8">
                        <c:v>1E-4</c:v>
                      </c:pt>
                      <c:pt idx="9">
                        <c:v>1E-4</c:v>
                      </c:pt>
                      <c:pt idx="10">
                        <c:v>1E-4</c:v>
                      </c:pt>
                      <c:pt idx="11">
                        <c:v>1E-4</c:v>
                      </c:pt>
                      <c:pt idx="12">
                        <c:v>1E-4</c:v>
                      </c:pt>
                      <c:pt idx="13">
                        <c:v>1E-4</c:v>
                      </c:pt>
                      <c:pt idx="14">
                        <c:v>1E-4</c:v>
                      </c:pt>
                      <c:pt idx="15">
                        <c:v>1E-4</c:v>
                      </c:pt>
                      <c:pt idx="16">
                        <c:v>1E-4</c:v>
                      </c:pt>
                      <c:pt idx="17">
                        <c:v>9917322.7400000002</c:v>
                      </c:pt>
                      <c:pt idx="18">
                        <c:v>29509363.079999998</c:v>
                      </c:pt>
                      <c:pt idx="19">
                        <c:v>26120326.210000001</c:v>
                      </c:pt>
                      <c:pt idx="20">
                        <c:v>26298512.789999999</c:v>
                      </c:pt>
                      <c:pt idx="21">
                        <c:v>23386069.68</c:v>
                      </c:pt>
                      <c:pt idx="22">
                        <c:v>23386069.68</c:v>
                      </c:pt>
                      <c:pt idx="23">
                        <c:v>23386069.68</c:v>
                      </c:pt>
                      <c:pt idx="24">
                        <c:v>23386069.68</c:v>
                      </c:pt>
                      <c:pt idx="25">
                        <c:v>26080307.18</c:v>
                      </c:pt>
                      <c:pt idx="26">
                        <c:v>26080307.18</c:v>
                      </c:pt>
                      <c:pt idx="27">
                        <c:v>7119699.3399999999</c:v>
                      </c:pt>
                      <c:pt idx="28">
                        <c:v>94281.8</c:v>
                      </c:pt>
                      <c:pt idx="29">
                        <c:v>94281.8</c:v>
                      </c:pt>
                      <c:pt idx="30">
                        <c:v>124111.44</c:v>
                      </c:pt>
                      <c:pt idx="31">
                        <c:v>92688.56</c:v>
                      </c:pt>
                      <c:pt idx="32">
                        <c:v>219407</c:v>
                      </c:pt>
                      <c:pt idx="33">
                        <c:v>219407</c:v>
                      </c:pt>
                      <c:pt idx="34">
                        <c:v>4127486.11</c:v>
                      </c:pt>
                      <c:pt idx="35">
                        <c:v>4127486.11</c:v>
                      </c:pt>
                      <c:pt idx="36">
                        <c:v>4127486.11</c:v>
                      </c:pt>
                      <c:pt idx="37">
                        <c:v>4799686.83</c:v>
                      </c:pt>
                      <c:pt idx="38">
                        <c:v>4799686.83</c:v>
                      </c:pt>
                      <c:pt idx="39">
                        <c:v>5728835.9699999997</c:v>
                      </c:pt>
                      <c:pt idx="40">
                        <c:v>7102543.7300000004</c:v>
                      </c:pt>
                      <c:pt idx="41">
                        <c:v>451087.54</c:v>
                      </c:pt>
                      <c:pt idx="42">
                        <c:v>15626504.08</c:v>
                      </c:pt>
                      <c:pt idx="43">
                        <c:v>15626504.08</c:v>
                      </c:pt>
                      <c:pt idx="44">
                        <c:v>15626504.08</c:v>
                      </c:pt>
                      <c:pt idx="45">
                        <c:v>15626504.08</c:v>
                      </c:pt>
                      <c:pt idx="46">
                        <c:v>15626504.08</c:v>
                      </c:pt>
                      <c:pt idx="47">
                        <c:v>15626504.08</c:v>
                      </c:pt>
                      <c:pt idx="48">
                        <c:v>15626504.08</c:v>
                      </c:pt>
                      <c:pt idx="49">
                        <c:v>15626504.08</c:v>
                      </c:pt>
                      <c:pt idx="50">
                        <c:v>1E-4</c:v>
                      </c:pt>
                      <c:pt idx="51">
                        <c:v>1E-4</c:v>
                      </c:pt>
                      <c:pt idx="52">
                        <c:v>351628.7</c:v>
                      </c:pt>
                      <c:pt idx="53">
                        <c:v>351628.7</c:v>
                      </c:pt>
                      <c:pt idx="54">
                        <c:v>351628.7</c:v>
                      </c:pt>
                      <c:pt idx="55">
                        <c:v>4372460.12</c:v>
                      </c:pt>
                      <c:pt idx="56">
                        <c:v>4372460.12</c:v>
                      </c:pt>
                      <c:pt idx="57">
                        <c:v>4372460.12</c:v>
                      </c:pt>
                      <c:pt idx="58">
                        <c:v>4372460.12</c:v>
                      </c:pt>
                      <c:pt idx="59">
                        <c:v>4372460.12</c:v>
                      </c:pt>
                      <c:pt idx="60">
                        <c:v>5204682.05</c:v>
                      </c:pt>
                      <c:pt idx="61">
                        <c:v>4260898.51</c:v>
                      </c:pt>
                      <c:pt idx="62">
                        <c:v>5753869.5700000003</c:v>
                      </c:pt>
                      <c:pt idx="63">
                        <c:v>5753869.5700000003</c:v>
                      </c:pt>
                      <c:pt idx="64">
                        <c:v>5753869.5700000003</c:v>
                      </c:pt>
                      <c:pt idx="65">
                        <c:v>3680516.45</c:v>
                      </c:pt>
                      <c:pt idx="66">
                        <c:v>3680516.45</c:v>
                      </c:pt>
                      <c:pt idx="67">
                        <c:v>3680516.45</c:v>
                      </c:pt>
                      <c:pt idx="68">
                        <c:v>5501902.4699999997</c:v>
                      </c:pt>
                      <c:pt idx="69">
                        <c:v>5501902.4699999997</c:v>
                      </c:pt>
                      <c:pt idx="70">
                        <c:v>5501902.4699999997</c:v>
                      </c:pt>
                      <c:pt idx="71">
                        <c:v>5501902.4699999997</c:v>
                      </c:pt>
                      <c:pt idx="72">
                        <c:v>7323288.4900000002</c:v>
                      </c:pt>
                      <c:pt idx="73">
                        <c:v>7323288.4900000002</c:v>
                      </c:pt>
                      <c:pt idx="74">
                        <c:v>7323288.4900000002</c:v>
                      </c:pt>
                      <c:pt idx="75">
                        <c:v>1E-4</c:v>
                      </c:pt>
                      <c:pt idx="76">
                        <c:v>1E-4</c:v>
                      </c:pt>
                      <c:pt idx="77">
                        <c:v>1E-4</c:v>
                      </c:pt>
                      <c:pt idx="78">
                        <c:v>1E-4</c:v>
                      </c:pt>
                      <c:pt idx="79">
                        <c:v>1E-4</c:v>
                      </c:pt>
                      <c:pt idx="80">
                        <c:v>1E-4</c:v>
                      </c:pt>
                      <c:pt idx="81">
                        <c:v>1E-4</c:v>
                      </c:pt>
                      <c:pt idx="82">
                        <c:v>1E-4</c:v>
                      </c:pt>
                      <c:pt idx="83">
                        <c:v>1E-4</c:v>
                      </c:pt>
                      <c:pt idx="84">
                        <c:v>1E-4</c:v>
                      </c:pt>
                      <c:pt idx="85">
                        <c:v>1E-4</c:v>
                      </c:pt>
                      <c:pt idx="86">
                        <c:v>1E-4</c:v>
                      </c:pt>
                      <c:pt idx="87">
                        <c:v>1E-4</c:v>
                      </c:pt>
                      <c:pt idx="88">
                        <c:v>1E-4</c:v>
                      </c:pt>
                      <c:pt idx="89">
                        <c:v>1E-4</c:v>
                      </c:pt>
                      <c:pt idx="90">
                        <c:v>1E-4</c:v>
                      </c:pt>
                      <c:pt idx="91">
                        <c:v>1E-4</c:v>
                      </c:pt>
                      <c:pt idx="92">
                        <c:v>1E-4</c:v>
                      </c:pt>
                      <c:pt idx="93">
                        <c:v>1E-4</c:v>
                      </c:pt>
                      <c:pt idx="94">
                        <c:v>1E-4</c:v>
                      </c:pt>
                      <c:pt idx="95">
                        <c:v>131804007.59999999</c:v>
                      </c:pt>
                      <c:pt idx="96">
                        <c:v>57465629.840000004</c:v>
                      </c:pt>
                      <c:pt idx="97">
                        <c:v>58534794.43</c:v>
                      </c:pt>
                      <c:pt idx="98">
                        <c:v>58534794.43</c:v>
                      </c:pt>
                      <c:pt idx="99">
                        <c:v>58534794.43</c:v>
                      </c:pt>
                      <c:pt idx="100">
                        <c:v>58534794.43</c:v>
                      </c:pt>
                      <c:pt idx="101">
                        <c:v>58534794.43</c:v>
                      </c:pt>
                      <c:pt idx="102">
                        <c:v>67767440.129999995</c:v>
                      </c:pt>
                      <c:pt idx="103">
                        <c:v>2437143.31</c:v>
                      </c:pt>
                      <c:pt idx="104">
                        <c:v>2437143.31</c:v>
                      </c:pt>
                      <c:pt idx="105">
                        <c:v>533016.41</c:v>
                      </c:pt>
                      <c:pt idx="106">
                        <c:v>533016.41</c:v>
                      </c:pt>
                      <c:pt idx="107">
                        <c:v>1210144.17</c:v>
                      </c:pt>
                      <c:pt idx="108">
                        <c:v>1094019.04</c:v>
                      </c:pt>
                      <c:pt idx="109">
                        <c:v>1094019.04</c:v>
                      </c:pt>
                      <c:pt idx="110">
                        <c:v>1094019.04</c:v>
                      </c:pt>
                      <c:pt idx="111">
                        <c:v>1094019.04</c:v>
                      </c:pt>
                      <c:pt idx="112">
                        <c:v>1094019.04</c:v>
                      </c:pt>
                      <c:pt idx="113">
                        <c:v>1374520.36</c:v>
                      </c:pt>
                      <c:pt idx="114">
                        <c:v>1374520.36</c:v>
                      </c:pt>
                      <c:pt idx="115">
                        <c:v>1374520.36</c:v>
                      </c:pt>
                      <c:pt idx="116">
                        <c:v>1374520.36</c:v>
                      </c:pt>
                      <c:pt idx="117">
                        <c:v>1374520.36</c:v>
                      </c:pt>
                      <c:pt idx="118">
                        <c:v>1374520.36</c:v>
                      </c:pt>
                      <c:pt idx="119">
                        <c:v>1374520.36</c:v>
                      </c:pt>
                      <c:pt idx="120">
                        <c:v>1374520.36</c:v>
                      </c:pt>
                      <c:pt idx="121">
                        <c:v>861768.78</c:v>
                      </c:pt>
                      <c:pt idx="122">
                        <c:v>1E-4</c:v>
                      </c:pt>
                      <c:pt idx="123">
                        <c:v>1E-4</c:v>
                      </c:pt>
                      <c:pt idx="124">
                        <c:v>1E-4</c:v>
                      </c:pt>
                      <c:pt idx="125">
                        <c:v>1E-4</c:v>
                      </c:pt>
                      <c:pt idx="126">
                        <c:v>1E-4</c:v>
                      </c:pt>
                      <c:pt idx="127">
                        <c:v>1E-4</c:v>
                      </c:pt>
                      <c:pt idx="128">
                        <c:v>1E-4</c:v>
                      </c:pt>
                      <c:pt idx="129">
                        <c:v>1E-4</c:v>
                      </c:pt>
                      <c:pt idx="130">
                        <c:v>1E-4</c:v>
                      </c:pt>
                      <c:pt idx="131">
                        <c:v>1E-4</c:v>
                      </c:pt>
                      <c:pt idx="132">
                        <c:v>1E-4</c:v>
                      </c:pt>
                      <c:pt idx="133">
                        <c:v>1E-4</c:v>
                      </c:pt>
                      <c:pt idx="134">
                        <c:v>1E-4</c:v>
                      </c:pt>
                      <c:pt idx="135">
                        <c:v>1E-4</c:v>
                      </c:pt>
                      <c:pt idx="136">
                        <c:v>1E-4</c:v>
                      </c:pt>
                      <c:pt idx="137">
                        <c:v>1E-4</c:v>
                      </c:pt>
                      <c:pt idx="138">
                        <c:v>1E-4</c:v>
                      </c:pt>
                      <c:pt idx="139">
                        <c:v>1E-4</c:v>
                      </c:pt>
                      <c:pt idx="140">
                        <c:v>1E-4</c:v>
                      </c:pt>
                      <c:pt idx="141">
                        <c:v>1E-4</c:v>
                      </c:pt>
                      <c:pt idx="142">
                        <c:v>1E-4</c:v>
                      </c:pt>
                      <c:pt idx="143">
                        <c:v>1E-4</c:v>
                      </c:pt>
                      <c:pt idx="144">
                        <c:v>1E-4</c:v>
                      </c:pt>
                      <c:pt idx="145">
                        <c:v>1E-4</c:v>
                      </c:pt>
                      <c:pt idx="146">
                        <c:v>1E-4</c:v>
                      </c:pt>
                      <c:pt idx="147">
                        <c:v>1E-4</c:v>
                      </c:pt>
                      <c:pt idx="148">
                        <c:v>1E-4</c:v>
                      </c:pt>
                      <c:pt idx="149">
                        <c:v>1E-4</c:v>
                      </c:pt>
                      <c:pt idx="150">
                        <c:v>1E-4</c:v>
                      </c:pt>
                      <c:pt idx="151">
                        <c:v>9920694.2799999993</c:v>
                      </c:pt>
                      <c:pt idx="152">
                        <c:v>5026768.08</c:v>
                      </c:pt>
                      <c:pt idx="153">
                        <c:v>5026768.08</c:v>
                      </c:pt>
                      <c:pt idx="154">
                        <c:v>5026768.08</c:v>
                      </c:pt>
                      <c:pt idx="155">
                        <c:v>5026768.08</c:v>
                      </c:pt>
                      <c:pt idx="156">
                        <c:v>5026768.08</c:v>
                      </c:pt>
                      <c:pt idx="157">
                        <c:v>5026768.08</c:v>
                      </c:pt>
                      <c:pt idx="158">
                        <c:v>5026768.08</c:v>
                      </c:pt>
                      <c:pt idx="159">
                        <c:v>5026768.08</c:v>
                      </c:pt>
                      <c:pt idx="160">
                        <c:v>1E-4</c:v>
                      </c:pt>
                      <c:pt idx="161">
                        <c:v>1E-4</c:v>
                      </c:pt>
                      <c:pt idx="162">
                        <c:v>1E-4</c:v>
                      </c:pt>
                      <c:pt idx="163">
                        <c:v>1E-4</c:v>
                      </c:pt>
                      <c:pt idx="164">
                        <c:v>1E-4</c:v>
                      </c:pt>
                      <c:pt idx="165">
                        <c:v>1E-4</c:v>
                      </c:pt>
                      <c:pt idx="166">
                        <c:v>1E-4</c:v>
                      </c:pt>
                      <c:pt idx="167">
                        <c:v>1E-4</c:v>
                      </c:pt>
                      <c:pt idx="168">
                        <c:v>1E-4</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yVal>
                <c:smooth val="0"/>
                <c:extLst xmlns:c15="http://schemas.microsoft.com/office/drawing/2012/chart">
                  <c:ext xmlns:c16="http://schemas.microsoft.com/office/drawing/2014/chart" uri="{C3380CC4-5D6E-409C-BE32-E72D297353CC}">
                    <c16:uniqueId val="{00000002-9B7C-4786-AAC8-8BFE64EA7E46}"/>
                  </c:ext>
                </c:extLst>
              </c15:ser>
            </c15:filteredScatterSeries>
            <c15:filteredScatterSeries>
              <c15:ser>
                <c:idx val="4"/>
                <c:order val="3"/>
                <c:tx>
                  <c:v>Threshold</c:v>
                </c:tx>
                <c:spPr>
                  <a:ln w="25400" cap="rnd">
                    <a:solidFill>
                      <a:srgbClr val="997300"/>
                    </a:solidFill>
                    <a:round/>
                  </a:ln>
                  <a:effectLst/>
                </c:spPr>
                <c:marker>
                  <c:symbol val="none"/>
                </c:marker>
                <c:xVal>
                  <c:numRef>
                    <c:extLst xmlns:c15="http://schemas.microsoft.com/office/drawing/2012/chart">
                      <c:ext xmlns:c15="http://schemas.microsoft.com/office/drawing/2012/chart" uri="{02D57815-91ED-43cb-92C2-25804820EDAC}">
                        <c15:formulaRef>
                          <c15:sqref>'Heatmap Final (SMD)'!$D$30:$HA$30</c15:sqref>
                        </c15:formulaRef>
                      </c:ext>
                    </c:extLst>
                    <c:numCache>
                      <c:formatCode>General</c:formatCode>
                      <c:ptCount val="20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xVal>
                <c:yVal>
                  <c:numRef>
                    <c:extLst xmlns:c15="http://schemas.microsoft.com/office/drawing/2012/chart">
                      <c:ext xmlns:c15="http://schemas.microsoft.com/office/drawing/2012/chart" uri="{02D57815-91ED-43cb-92C2-25804820EDAC}">
                        <c15:formulaRef>
                          <c15:sqref>'Heatmap Final (SMD)'!$D$36:$HA$36</c15:sqref>
                        </c15:formulaRef>
                      </c:ext>
                    </c:extLst>
                    <c:numCache>
                      <c:formatCode>General</c:formatCode>
                      <c:ptCount val="206"/>
                      <c:pt idx="0">
                        <c:v>1E-4</c:v>
                      </c:pt>
                      <c:pt idx="1">
                        <c:v>1E-4</c:v>
                      </c:pt>
                      <c:pt idx="2">
                        <c:v>1E-4</c:v>
                      </c:pt>
                      <c:pt idx="3">
                        <c:v>1E-4</c:v>
                      </c:pt>
                      <c:pt idx="4">
                        <c:v>1E-4</c:v>
                      </c:pt>
                      <c:pt idx="5">
                        <c:v>1E-4</c:v>
                      </c:pt>
                      <c:pt idx="6">
                        <c:v>1E-4</c:v>
                      </c:pt>
                      <c:pt idx="7">
                        <c:v>1E-4</c:v>
                      </c:pt>
                      <c:pt idx="8">
                        <c:v>1E-4</c:v>
                      </c:pt>
                      <c:pt idx="9">
                        <c:v>1E-4</c:v>
                      </c:pt>
                      <c:pt idx="10">
                        <c:v>1E-4</c:v>
                      </c:pt>
                      <c:pt idx="11">
                        <c:v>1E-4</c:v>
                      </c:pt>
                      <c:pt idx="12">
                        <c:v>1E-4</c:v>
                      </c:pt>
                      <c:pt idx="13">
                        <c:v>1E-4</c:v>
                      </c:pt>
                      <c:pt idx="14">
                        <c:v>1E-4</c:v>
                      </c:pt>
                      <c:pt idx="15">
                        <c:v>1E-4</c:v>
                      </c:pt>
                      <c:pt idx="16">
                        <c:v>1E-4</c:v>
                      </c:pt>
                      <c:pt idx="17">
                        <c:v>10502606.859999999</c:v>
                      </c:pt>
                      <c:pt idx="18">
                        <c:v>9810452.7699999996</c:v>
                      </c:pt>
                      <c:pt idx="19">
                        <c:v>7953397.5099999998</c:v>
                      </c:pt>
                      <c:pt idx="20">
                        <c:v>9153304.2599999998</c:v>
                      </c:pt>
                      <c:pt idx="21">
                        <c:v>11265153.949999999</c:v>
                      </c:pt>
                      <c:pt idx="22">
                        <c:v>11265153.949999999</c:v>
                      </c:pt>
                      <c:pt idx="23">
                        <c:v>11265153.949999999</c:v>
                      </c:pt>
                      <c:pt idx="24">
                        <c:v>11265153.949999999</c:v>
                      </c:pt>
                      <c:pt idx="25">
                        <c:v>10833759.51</c:v>
                      </c:pt>
                      <c:pt idx="26">
                        <c:v>10833759.51</c:v>
                      </c:pt>
                      <c:pt idx="27">
                        <c:v>10128201.800000001</c:v>
                      </c:pt>
                      <c:pt idx="28">
                        <c:v>332581.05</c:v>
                      </c:pt>
                      <c:pt idx="29">
                        <c:v>332581.05</c:v>
                      </c:pt>
                      <c:pt idx="30">
                        <c:v>4611979.51</c:v>
                      </c:pt>
                      <c:pt idx="31">
                        <c:v>3331950.59</c:v>
                      </c:pt>
                      <c:pt idx="32">
                        <c:v>3446352.36</c:v>
                      </c:pt>
                      <c:pt idx="33">
                        <c:v>3446352.36</c:v>
                      </c:pt>
                      <c:pt idx="34">
                        <c:v>3620367.11</c:v>
                      </c:pt>
                      <c:pt idx="35">
                        <c:v>3620367.11</c:v>
                      </c:pt>
                      <c:pt idx="36">
                        <c:v>3620367.11</c:v>
                      </c:pt>
                      <c:pt idx="37">
                        <c:v>4168331.46</c:v>
                      </c:pt>
                      <c:pt idx="38">
                        <c:v>4168331.46</c:v>
                      </c:pt>
                      <c:pt idx="39">
                        <c:v>3223722.15</c:v>
                      </c:pt>
                      <c:pt idx="40">
                        <c:v>3097418.13</c:v>
                      </c:pt>
                      <c:pt idx="41">
                        <c:v>5098279.3499999996</c:v>
                      </c:pt>
                      <c:pt idx="42">
                        <c:v>10171548.460000001</c:v>
                      </c:pt>
                      <c:pt idx="43">
                        <c:v>10171548.460000001</c:v>
                      </c:pt>
                      <c:pt idx="44">
                        <c:v>10171548.460000001</c:v>
                      </c:pt>
                      <c:pt idx="45">
                        <c:v>10171548.460000001</c:v>
                      </c:pt>
                      <c:pt idx="46">
                        <c:v>10171548.460000001</c:v>
                      </c:pt>
                      <c:pt idx="47">
                        <c:v>10171548.460000001</c:v>
                      </c:pt>
                      <c:pt idx="48">
                        <c:v>10171548.460000001</c:v>
                      </c:pt>
                      <c:pt idx="49">
                        <c:v>10171548.460000001</c:v>
                      </c:pt>
                      <c:pt idx="50">
                        <c:v>1E-4</c:v>
                      </c:pt>
                      <c:pt idx="51">
                        <c:v>1E-4</c:v>
                      </c:pt>
                      <c:pt idx="52">
                        <c:v>168169.36</c:v>
                      </c:pt>
                      <c:pt idx="53">
                        <c:v>168169.36</c:v>
                      </c:pt>
                      <c:pt idx="54">
                        <c:v>168169.36</c:v>
                      </c:pt>
                      <c:pt idx="55">
                        <c:v>960048.7</c:v>
                      </c:pt>
                      <c:pt idx="56">
                        <c:v>960048.7</c:v>
                      </c:pt>
                      <c:pt idx="57">
                        <c:v>960048.7</c:v>
                      </c:pt>
                      <c:pt idx="58">
                        <c:v>960048.7</c:v>
                      </c:pt>
                      <c:pt idx="59">
                        <c:v>960048.7</c:v>
                      </c:pt>
                      <c:pt idx="60">
                        <c:v>1685913.93</c:v>
                      </c:pt>
                      <c:pt idx="61">
                        <c:v>1254723.3600000001</c:v>
                      </c:pt>
                      <c:pt idx="62">
                        <c:v>1831468.67</c:v>
                      </c:pt>
                      <c:pt idx="63">
                        <c:v>1831468.67</c:v>
                      </c:pt>
                      <c:pt idx="64">
                        <c:v>1831468.67</c:v>
                      </c:pt>
                      <c:pt idx="65">
                        <c:v>3071630.25</c:v>
                      </c:pt>
                      <c:pt idx="66">
                        <c:v>3071630.25</c:v>
                      </c:pt>
                      <c:pt idx="67">
                        <c:v>3071630.25</c:v>
                      </c:pt>
                      <c:pt idx="68">
                        <c:v>10343894.99</c:v>
                      </c:pt>
                      <c:pt idx="69">
                        <c:v>10343894.99</c:v>
                      </c:pt>
                      <c:pt idx="70">
                        <c:v>10343894.99</c:v>
                      </c:pt>
                      <c:pt idx="71">
                        <c:v>10343894.99</c:v>
                      </c:pt>
                      <c:pt idx="72">
                        <c:v>17616159.73</c:v>
                      </c:pt>
                      <c:pt idx="73">
                        <c:v>17616159.73</c:v>
                      </c:pt>
                      <c:pt idx="74">
                        <c:v>17616159.73</c:v>
                      </c:pt>
                      <c:pt idx="75">
                        <c:v>1E-4</c:v>
                      </c:pt>
                      <c:pt idx="76">
                        <c:v>1E-4</c:v>
                      </c:pt>
                      <c:pt idx="77">
                        <c:v>1E-4</c:v>
                      </c:pt>
                      <c:pt idx="78">
                        <c:v>1E-4</c:v>
                      </c:pt>
                      <c:pt idx="79">
                        <c:v>1E-4</c:v>
                      </c:pt>
                      <c:pt idx="80">
                        <c:v>1E-4</c:v>
                      </c:pt>
                      <c:pt idx="81">
                        <c:v>1E-4</c:v>
                      </c:pt>
                      <c:pt idx="82">
                        <c:v>1E-4</c:v>
                      </c:pt>
                      <c:pt idx="83">
                        <c:v>1E-4</c:v>
                      </c:pt>
                      <c:pt idx="84">
                        <c:v>1E-4</c:v>
                      </c:pt>
                      <c:pt idx="85">
                        <c:v>1E-4</c:v>
                      </c:pt>
                      <c:pt idx="86">
                        <c:v>1E-4</c:v>
                      </c:pt>
                      <c:pt idx="87">
                        <c:v>1E-4</c:v>
                      </c:pt>
                      <c:pt idx="88">
                        <c:v>1E-4</c:v>
                      </c:pt>
                      <c:pt idx="89">
                        <c:v>1E-4</c:v>
                      </c:pt>
                      <c:pt idx="90">
                        <c:v>1E-4</c:v>
                      </c:pt>
                      <c:pt idx="91">
                        <c:v>1E-4</c:v>
                      </c:pt>
                      <c:pt idx="92">
                        <c:v>1E-4</c:v>
                      </c:pt>
                      <c:pt idx="93">
                        <c:v>1E-4</c:v>
                      </c:pt>
                      <c:pt idx="94">
                        <c:v>1E-4</c:v>
                      </c:pt>
                      <c:pt idx="95">
                        <c:v>2366877.7400000002</c:v>
                      </c:pt>
                      <c:pt idx="96">
                        <c:v>1454925.5</c:v>
                      </c:pt>
                      <c:pt idx="97">
                        <c:v>913060.79</c:v>
                      </c:pt>
                      <c:pt idx="98">
                        <c:v>913060.79</c:v>
                      </c:pt>
                      <c:pt idx="99">
                        <c:v>913060.79</c:v>
                      </c:pt>
                      <c:pt idx="100">
                        <c:v>913060.79</c:v>
                      </c:pt>
                      <c:pt idx="101">
                        <c:v>913060.79</c:v>
                      </c:pt>
                      <c:pt idx="102">
                        <c:v>773836.53</c:v>
                      </c:pt>
                      <c:pt idx="103">
                        <c:v>78139.960000000006</c:v>
                      </c:pt>
                      <c:pt idx="104">
                        <c:v>78139.960000000006</c:v>
                      </c:pt>
                      <c:pt idx="105">
                        <c:v>2364468.88</c:v>
                      </c:pt>
                      <c:pt idx="106">
                        <c:v>2364468.88</c:v>
                      </c:pt>
                      <c:pt idx="107">
                        <c:v>3632374.51</c:v>
                      </c:pt>
                      <c:pt idx="108">
                        <c:v>3445517.5</c:v>
                      </c:pt>
                      <c:pt idx="109">
                        <c:v>3445517.5</c:v>
                      </c:pt>
                      <c:pt idx="110">
                        <c:v>3445517.5</c:v>
                      </c:pt>
                      <c:pt idx="111">
                        <c:v>3445517.5</c:v>
                      </c:pt>
                      <c:pt idx="112">
                        <c:v>3445517.5</c:v>
                      </c:pt>
                      <c:pt idx="113">
                        <c:v>3986041.81</c:v>
                      </c:pt>
                      <c:pt idx="114">
                        <c:v>3986041.81</c:v>
                      </c:pt>
                      <c:pt idx="115">
                        <c:v>3986041.81</c:v>
                      </c:pt>
                      <c:pt idx="116">
                        <c:v>3986041.81</c:v>
                      </c:pt>
                      <c:pt idx="117">
                        <c:v>3986041.81</c:v>
                      </c:pt>
                      <c:pt idx="118">
                        <c:v>3986041.81</c:v>
                      </c:pt>
                      <c:pt idx="119">
                        <c:v>3986041.81</c:v>
                      </c:pt>
                      <c:pt idx="120">
                        <c:v>3986041.81</c:v>
                      </c:pt>
                      <c:pt idx="121">
                        <c:v>3071803.47</c:v>
                      </c:pt>
                      <c:pt idx="122">
                        <c:v>1E-4</c:v>
                      </c:pt>
                      <c:pt idx="123">
                        <c:v>1E-4</c:v>
                      </c:pt>
                      <c:pt idx="124">
                        <c:v>1E-4</c:v>
                      </c:pt>
                      <c:pt idx="125">
                        <c:v>1E-4</c:v>
                      </c:pt>
                      <c:pt idx="126">
                        <c:v>1E-4</c:v>
                      </c:pt>
                      <c:pt idx="127">
                        <c:v>1E-4</c:v>
                      </c:pt>
                      <c:pt idx="128">
                        <c:v>1E-4</c:v>
                      </c:pt>
                      <c:pt idx="129">
                        <c:v>1E-4</c:v>
                      </c:pt>
                      <c:pt idx="130">
                        <c:v>1E-4</c:v>
                      </c:pt>
                      <c:pt idx="131">
                        <c:v>1E-4</c:v>
                      </c:pt>
                      <c:pt idx="132">
                        <c:v>1E-4</c:v>
                      </c:pt>
                      <c:pt idx="133">
                        <c:v>1E-4</c:v>
                      </c:pt>
                      <c:pt idx="134">
                        <c:v>1E-4</c:v>
                      </c:pt>
                      <c:pt idx="135">
                        <c:v>1E-4</c:v>
                      </c:pt>
                      <c:pt idx="136">
                        <c:v>1E-4</c:v>
                      </c:pt>
                      <c:pt idx="137">
                        <c:v>1E-4</c:v>
                      </c:pt>
                      <c:pt idx="138">
                        <c:v>1E-4</c:v>
                      </c:pt>
                      <c:pt idx="139">
                        <c:v>1E-4</c:v>
                      </c:pt>
                      <c:pt idx="140">
                        <c:v>1E-4</c:v>
                      </c:pt>
                      <c:pt idx="141">
                        <c:v>1E-4</c:v>
                      </c:pt>
                      <c:pt idx="142">
                        <c:v>1E-4</c:v>
                      </c:pt>
                      <c:pt idx="143">
                        <c:v>1E-4</c:v>
                      </c:pt>
                      <c:pt idx="144">
                        <c:v>1E-4</c:v>
                      </c:pt>
                      <c:pt idx="145">
                        <c:v>1E-4</c:v>
                      </c:pt>
                      <c:pt idx="146">
                        <c:v>1E-4</c:v>
                      </c:pt>
                      <c:pt idx="147">
                        <c:v>1E-4</c:v>
                      </c:pt>
                      <c:pt idx="148">
                        <c:v>1E-4</c:v>
                      </c:pt>
                      <c:pt idx="149">
                        <c:v>1E-4</c:v>
                      </c:pt>
                      <c:pt idx="150">
                        <c:v>1E-4</c:v>
                      </c:pt>
                      <c:pt idx="151">
                        <c:v>222908444</c:v>
                      </c:pt>
                      <c:pt idx="152">
                        <c:v>158652799.09999999</c:v>
                      </c:pt>
                      <c:pt idx="153">
                        <c:v>158652799.09999999</c:v>
                      </c:pt>
                      <c:pt idx="154">
                        <c:v>158652799.09999999</c:v>
                      </c:pt>
                      <c:pt idx="155">
                        <c:v>158652799.09999999</c:v>
                      </c:pt>
                      <c:pt idx="156">
                        <c:v>158652799.09999999</c:v>
                      </c:pt>
                      <c:pt idx="157">
                        <c:v>158652799.09999999</c:v>
                      </c:pt>
                      <c:pt idx="158">
                        <c:v>158652799.09999999</c:v>
                      </c:pt>
                      <c:pt idx="159">
                        <c:v>158652799.09999999</c:v>
                      </c:pt>
                      <c:pt idx="160">
                        <c:v>1E-4</c:v>
                      </c:pt>
                      <c:pt idx="161">
                        <c:v>1E-4</c:v>
                      </c:pt>
                      <c:pt idx="162">
                        <c:v>1E-4</c:v>
                      </c:pt>
                      <c:pt idx="163">
                        <c:v>1E-4</c:v>
                      </c:pt>
                      <c:pt idx="164">
                        <c:v>1E-4</c:v>
                      </c:pt>
                      <c:pt idx="165">
                        <c:v>1E-4</c:v>
                      </c:pt>
                      <c:pt idx="166">
                        <c:v>1E-4</c:v>
                      </c:pt>
                      <c:pt idx="167">
                        <c:v>1E-4</c:v>
                      </c:pt>
                      <c:pt idx="168">
                        <c:v>1E-4</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yVal>
                <c:smooth val="0"/>
                <c:extLst xmlns:c15="http://schemas.microsoft.com/office/drawing/2012/chart">
                  <c:ext xmlns:c16="http://schemas.microsoft.com/office/drawing/2014/chart" uri="{C3380CC4-5D6E-409C-BE32-E72D297353CC}">
                    <c16:uniqueId val="{00000003-9B7C-4786-AAC8-8BFE64EA7E46}"/>
                  </c:ext>
                </c:extLst>
              </c15:ser>
            </c15:filteredScatterSeries>
          </c:ext>
        </c:extLst>
      </c:scatterChart>
      <c:valAx>
        <c:axId val="1668850063"/>
        <c:scaling>
          <c:orientation val="minMax"/>
          <c:max val="170"/>
          <c:min val="0"/>
        </c:scaling>
        <c:delete val="0"/>
        <c:axPos val="b"/>
        <c:majorGridlines>
          <c:spPr>
            <a:ln w="9525" cap="flat" cmpd="sng" algn="ctr">
              <a:solidFill>
                <a:schemeClr val="bg1">
                  <a:lumMod val="7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 </a:t>
                </a:r>
                <a:endParaRPr lang="en-US" sz="1800" baseline="30000">
                  <a:latin typeface="Times New Roman" panose="02020603050405020304" pitchFamily="18" charset="0"/>
                  <a:cs typeface="Times New Roman" panose="02020603050405020304" pitchFamily="18" charset="0"/>
                </a:endParaRPr>
              </a:p>
            </c:rich>
          </c:tx>
          <c:layout>
            <c:manualLayout>
              <c:xMode val="edge"/>
              <c:yMode val="edge"/>
              <c:x val="0.42041386170011985"/>
              <c:y val="0.8329279152605925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low"/>
        <c:spPr>
          <a:noFill/>
          <a:ln w="9525" cap="rnd" cmpd="sng" algn="ctr">
            <a:solidFill>
              <a:schemeClr val="tx1">
                <a:lumMod val="25000"/>
                <a:lumOff val="75000"/>
              </a:schemeClr>
            </a:solidFill>
            <a:round/>
            <a:headEnd type="none"/>
          </a:ln>
          <a:effectLst/>
        </c:spPr>
        <c:txPr>
          <a:bodyPr rot="0" spcFirstLastPara="1" vertOverflow="ellipsis" wrap="square" anchor="ctr" anchorCtr="1"/>
          <a:lstStyle/>
          <a:p>
            <a:pPr>
              <a:defRPr sz="1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2559"/>
        <c:crosses val="autoZero"/>
        <c:crossBetween val="midCat"/>
        <c:majorUnit val="20"/>
        <c:minorUnit val="1"/>
      </c:valAx>
      <c:valAx>
        <c:axId val="1668852559"/>
        <c:scaling>
          <c:orientation val="minMax"/>
          <c:max val="4"/>
        </c:scaling>
        <c:delete val="0"/>
        <c:axPos val="l"/>
        <c:majorGridlines>
          <c:spPr>
            <a:ln w="9525" cap="flat" cmpd="sng" algn="ctr">
              <a:noFill/>
              <a:round/>
            </a:ln>
            <a:effectLst/>
          </c:spPr>
        </c:majorGridlines>
        <c:numFmt formatCode="#,##0.0" sourceLinked="0"/>
        <c:majorTickMark val="out"/>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0063"/>
        <c:crosses val="autoZero"/>
        <c:crossBetween val="midCat"/>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2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l-GR" sz="2400" b="0" i="0" u="none" strike="noStrike" baseline="0">
                <a:effectLst/>
                <a:latin typeface="Times New Roman" panose="02020603050405020304" pitchFamily="18" charset="0"/>
                <a:cs typeface="Times New Roman" panose="02020603050405020304" pitchFamily="18" charset="0"/>
              </a:rPr>
              <a:t>α</a:t>
            </a:r>
            <a:r>
              <a:rPr lang="en-US" sz="2400" b="0" i="0" u="none" strike="noStrike" baseline="-25000">
                <a:effectLst/>
                <a:latin typeface="Times New Roman" panose="02020603050405020304" pitchFamily="18" charset="0"/>
                <a:cs typeface="Times New Roman" panose="02020603050405020304" pitchFamily="18" charset="0"/>
              </a:rPr>
              <a:t>s1</a:t>
            </a:r>
            <a:r>
              <a:rPr lang="en-US" sz="2400" b="0" i="0" u="none" strike="noStrike" baseline="0">
                <a:effectLst/>
                <a:latin typeface="Times New Roman" panose="02020603050405020304" pitchFamily="18" charset="0"/>
                <a:cs typeface="Times New Roman" panose="02020603050405020304" pitchFamily="18" charset="0"/>
              </a:rPr>
              <a:t>-casein</a:t>
            </a:r>
            <a:r>
              <a:rPr lang="en-US" sz="2400" b="0" i="0" u="none" strike="noStrike" baseline="30000">
                <a:solidFill>
                  <a:schemeClr val="bg1"/>
                </a:solidFill>
                <a:effectLst/>
                <a:latin typeface="Times New Roman" panose="02020603050405020304" pitchFamily="18" charset="0"/>
                <a:cs typeface="Times New Roman" panose="02020603050405020304" pitchFamily="18" charset="0"/>
              </a:rPr>
              <a:t>1</a:t>
            </a:r>
            <a:r>
              <a:rPr lang="en-US" sz="2400" b="0" i="0" u="none" strike="noStrike" baseline="0">
                <a:latin typeface="Times New Roman" panose="02020603050405020304" pitchFamily="18" charset="0"/>
                <a:cs typeface="Times New Roman" panose="02020603050405020304" pitchFamily="18" charset="0"/>
              </a:rPr>
              <a:t> </a:t>
            </a:r>
            <a:endParaRPr lang="en-US" sz="2400" b="0">
              <a:latin typeface="Times New Roman" panose="02020603050405020304" pitchFamily="18" charset="0"/>
              <a:cs typeface="Times New Roman" panose="02020603050405020304" pitchFamily="18" charset="0"/>
            </a:endParaRPr>
          </a:p>
        </c:rich>
      </c:tx>
      <c:layout>
        <c:manualLayout>
          <c:xMode val="edge"/>
          <c:yMode val="edge"/>
          <c:x val="5.2447162651445584E-2"/>
          <c:y val="2.8441877032062458E-2"/>
        </c:manualLayout>
      </c:layout>
      <c:overlay val="0"/>
      <c:spPr>
        <a:noFill/>
        <a:ln>
          <a:noFill/>
        </a:ln>
        <a:effectLst/>
      </c:spPr>
      <c:txPr>
        <a:bodyPr rot="0" spcFirstLastPara="1" vertOverflow="ellipsis" vert="horz" wrap="square" anchor="ctr" anchorCtr="1"/>
        <a:lstStyle/>
        <a:p>
          <a:pPr algn="ctr">
            <a:defRPr sz="2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1451281188798194E-2"/>
          <c:y val="4.9474188821688504E-2"/>
          <c:w val="0.91731197660561214"/>
          <c:h val="0.87295158805764439"/>
        </c:manualLayout>
      </c:layout>
      <c:scatterChart>
        <c:scatterStyle val="lineMarker"/>
        <c:varyColors val="0"/>
        <c:ser>
          <c:idx val="4"/>
          <c:order val="4"/>
          <c:tx>
            <c:strRef>
              <c:f>'Heatmap Final (SMD)'!$B$28</c:f>
              <c:strCache>
                <c:ptCount val="1"/>
                <c:pt idx="0">
                  <c:v>Avg. SMD</c:v>
                </c:pt>
              </c:strCache>
            </c:strRef>
          </c:tx>
          <c:spPr>
            <a:ln w="28575" cap="rnd">
              <a:solidFill>
                <a:sysClr val="windowText" lastClr="000000"/>
              </a:solidFill>
              <a:round/>
            </a:ln>
            <a:effectLst/>
          </c:spPr>
          <c:marker>
            <c:symbol val="none"/>
          </c:marker>
          <c:xVal>
            <c:numRef>
              <c:f>'Heatmap Final (SMD)'!$D$12:$GT$12</c:f>
              <c:numCache>
                <c:formatCode>General</c:formatCode>
                <c:ptCount val="1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numCache>
            </c:numRef>
          </c:xVal>
          <c:yVal>
            <c:numRef>
              <c:f>'Heatmap Final (SMD)'!$D$19:$GT$19</c:f>
              <c:numCache>
                <c:formatCode>General</c:formatCode>
                <c:ptCount val="199"/>
                <c:pt idx="0">
                  <c:v>-0.69833164556042204</c:v>
                </c:pt>
                <c:pt idx="1">
                  <c:v>-0.68467095545777201</c:v>
                </c:pt>
                <c:pt idx="2">
                  <c:v>-0.71344991037050798</c:v>
                </c:pt>
                <c:pt idx="3">
                  <c:v>-0.70853154510328498</c:v>
                </c:pt>
                <c:pt idx="4">
                  <c:v>-0.70853154510328498</c:v>
                </c:pt>
                <c:pt idx="5">
                  <c:v>-0.70853154510328498</c:v>
                </c:pt>
                <c:pt idx="6">
                  <c:v>-0.70853154510328498</c:v>
                </c:pt>
                <c:pt idx="7">
                  <c:v>-0.94416929702334096</c:v>
                </c:pt>
                <c:pt idx="8">
                  <c:v>-0.951725880805943</c:v>
                </c:pt>
                <c:pt idx="9">
                  <c:v>-1.0145879734557199</c:v>
                </c:pt>
                <c:pt idx="10">
                  <c:v>-0.93235100227826095</c:v>
                </c:pt>
                <c:pt idx="11">
                  <c:v>-0.93235100227826095</c:v>
                </c:pt>
                <c:pt idx="12">
                  <c:v>-0.63623416564175805</c:v>
                </c:pt>
                <c:pt idx="13">
                  <c:v>-0.68327626990824797</c:v>
                </c:pt>
                <c:pt idx="14">
                  <c:v>-0.72507307123937803</c:v>
                </c:pt>
                <c:pt idx="15">
                  <c:v>-0.79472368082122802</c:v>
                </c:pt>
                <c:pt idx="16">
                  <c:v>-0.869433781524654</c:v>
                </c:pt>
                <c:pt idx="17">
                  <c:v>-0.92522247141472502</c:v>
                </c:pt>
                <c:pt idx="18">
                  <c:v>-0.92522247141472502</c:v>
                </c:pt>
                <c:pt idx="19">
                  <c:v>-1.00544592473924</c:v>
                </c:pt>
                <c:pt idx="20">
                  <c:v>-1.0469570365474199</c:v>
                </c:pt>
                <c:pt idx="21">
                  <c:v>-1.1084928175598501</c:v>
                </c:pt>
                <c:pt idx="22">
                  <c:v>-1.0994257169817501</c:v>
                </c:pt>
                <c:pt idx="23">
                  <c:v>-1.0438830164450199</c:v>
                </c:pt>
                <c:pt idx="24">
                  <c:v>-0.97627491366591301</c:v>
                </c:pt>
                <c:pt idx="25">
                  <c:v>-0.97830152278282101</c:v>
                </c:pt>
                <c:pt idx="26">
                  <c:v>-0.98661539054270697</c:v>
                </c:pt>
                <c:pt idx="27">
                  <c:v>-0.99168781955532004</c:v>
                </c:pt>
                <c:pt idx="28">
                  <c:v>-0.98989265754304001</c:v>
                </c:pt>
                <c:pt idx="29">
                  <c:v>-0.98989265754304001</c:v>
                </c:pt>
                <c:pt idx="30">
                  <c:v>-0.994100544008229</c:v>
                </c:pt>
                <c:pt idx="31">
                  <c:v>-0.98463175869522801</c:v>
                </c:pt>
                <c:pt idx="32">
                  <c:v>-0.99044355480011204</c:v>
                </c:pt>
                <c:pt idx="33">
                  <c:v>-1.0047758142128</c:v>
                </c:pt>
                <c:pt idx="34">
                  <c:v>-0.981026839646301</c:v>
                </c:pt>
                <c:pt idx="35">
                  <c:v>-0.88513782773722705</c:v>
                </c:pt>
                <c:pt idx="36">
                  <c:v>-0.84746285886328598</c:v>
                </c:pt>
                <c:pt idx="37">
                  <c:v>-0.84164546846583399</c:v>
                </c:pt>
                <c:pt idx="38">
                  <c:v>-0.88570259858845701</c:v>
                </c:pt>
                <c:pt idx="39">
                  <c:v>-0.931902407261059</c:v>
                </c:pt>
                <c:pt idx="40">
                  <c:v>-0.97134926680489198</c:v>
                </c:pt>
                <c:pt idx="41">
                  <c:v>-0.94839317920260902</c:v>
                </c:pt>
                <c:pt idx="42">
                  <c:v>-0.82798374501828098</c:v>
                </c:pt>
                <c:pt idx="43">
                  <c:v>-0.876543340574643</c:v>
                </c:pt>
                <c:pt idx="44">
                  <c:v>-0.876543340574643</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0.63264405670041102</c:v>
                </c:pt>
                <c:pt idx="71">
                  <c:v>0.63264405670041102</c:v>
                </c:pt>
                <c:pt idx="72">
                  <c:v>0.63264405670041102</c:v>
                </c:pt>
                <c:pt idx="73">
                  <c:v>0.63264405670041102</c:v>
                </c:pt>
                <c:pt idx="74">
                  <c:v>0.63264405670041102</c:v>
                </c:pt>
                <c:pt idx="75">
                  <c:v>0.63264405670041102</c:v>
                </c:pt>
                <c:pt idx="76">
                  <c:v>0.63264405670041102</c:v>
                </c:pt>
                <c:pt idx="77">
                  <c:v>0.63264405670041102</c:v>
                </c:pt>
                <c:pt idx="78">
                  <c:v>0.31389476552592999</c:v>
                </c:pt>
                <c:pt idx="79">
                  <c:v>-4.8545256485509102E-3</c:v>
                </c:pt>
                <c:pt idx="80">
                  <c:v>-0.52715847908812596</c:v>
                </c:pt>
                <c:pt idx="81">
                  <c:v>-0.52715847908812596</c:v>
                </c:pt>
                <c:pt idx="82">
                  <c:v>-0.919663345040583</c:v>
                </c:pt>
                <c:pt idx="83">
                  <c:v>-0.85260547558521405</c:v>
                </c:pt>
                <c:pt idx="84">
                  <c:v>-1.10612509520825</c:v>
                </c:pt>
                <c:pt idx="85">
                  <c:v>-1.1863481658192101</c:v>
                </c:pt>
                <c:pt idx="86">
                  <c:v>-1.2199471071149799</c:v>
                </c:pt>
                <c:pt idx="87">
                  <c:v>-1.21767962378751</c:v>
                </c:pt>
                <c:pt idx="88">
                  <c:v>-1.1651849322011101</c:v>
                </c:pt>
                <c:pt idx="89">
                  <c:v>-1.1570327371315501</c:v>
                </c:pt>
                <c:pt idx="90">
                  <c:v>-1.1571621987457601</c:v>
                </c:pt>
                <c:pt idx="91">
                  <c:v>-1.0914116653850301</c:v>
                </c:pt>
                <c:pt idx="92">
                  <c:v>-0.99946560533116802</c:v>
                </c:pt>
                <c:pt idx="93">
                  <c:v>-0.909499622672436</c:v>
                </c:pt>
                <c:pt idx="94">
                  <c:v>-0.91447043706442899</c:v>
                </c:pt>
                <c:pt idx="95">
                  <c:v>-0.91510660852893599</c:v>
                </c:pt>
                <c:pt idx="96">
                  <c:v>-0.92423096830839602</c:v>
                </c:pt>
                <c:pt idx="97">
                  <c:v>-0.93602577869572001</c:v>
                </c:pt>
                <c:pt idx="98">
                  <c:v>-0.805959256243442</c:v>
                </c:pt>
                <c:pt idx="99">
                  <c:v>-0.805959256243442</c:v>
                </c:pt>
                <c:pt idx="100">
                  <c:v>-0.63208096469209096</c:v>
                </c:pt>
                <c:pt idx="101">
                  <c:v>-0.70111462020030202</c:v>
                </c:pt>
                <c:pt idx="102">
                  <c:v>-0.72243352603067601</c:v>
                </c:pt>
                <c:pt idx="103">
                  <c:v>-0.89735857674678099</c:v>
                </c:pt>
                <c:pt idx="104">
                  <c:v>-0.94362182321951904</c:v>
                </c:pt>
                <c:pt idx="105">
                  <c:v>-0.94785722292337304</c:v>
                </c:pt>
                <c:pt idx="106">
                  <c:v>-0.94785722292337304</c:v>
                </c:pt>
                <c:pt idx="107">
                  <c:v>-0.95998799575497396</c:v>
                </c:pt>
                <c:pt idx="108">
                  <c:v>-0.994599939676165</c:v>
                </c:pt>
                <c:pt idx="109">
                  <c:v>-1.0293515423666699</c:v>
                </c:pt>
                <c:pt idx="110">
                  <c:v>-1.1682648350737499</c:v>
                </c:pt>
                <c:pt idx="111">
                  <c:v>-1.1682648350737499</c:v>
                </c:pt>
                <c:pt idx="112">
                  <c:v>-1.1682648350737499</c:v>
                </c:pt>
                <c:pt idx="113">
                  <c:v>-1.1682648350737499</c:v>
                </c:pt>
                <c:pt idx="114">
                  <c:v>-1.01024706268576</c:v>
                </c:pt>
                <c:pt idx="115">
                  <c:v>-1.01024706268576</c:v>
                </c:pt>
                <c:pt idx="116">
                  <c:v>-1.01024706268576</c:v>
                </c:pt>
                <c:pt idx="117">
                  <c:v>-1.01024706268576</c:v>
                </c:pt>
                <c:pt idx="118">
                  <c:v>-1.01024706268576</c:v>
                </c:pt>
                <c:pt idx="119">
                  <c:v>-1.01024706268576</c:v>
                </c:pt>
                <c:pt idx="120">
                  <c:v>-0.79591519797995902</c:v>
                </c:pt>
                <c:pt idx="121">
                  <c:v>0</c:v>
                </c:pt>
                <c:pt idx="122">
                  <c:v>0</c:v>
                </c:pt>
                <c:pt idx="123">
                  <c:v>0</c:v>
                </c:pt>
                <c:pt idx="124">
                  <c:v>0</c:v>
                </c:pt>
                <c:pt idx="125">
                  <c:v>0</c:v>
                </c:pt>
                <c:pt idx="126">
                  <c:v>0</c:v>
                </c:pt>
                <c:pt idx="127">
                  <c:v>0</c:v>
                </c:pt>
                <c:pt idx="128">
                  <c:v>0</c:v>
                </c:pt>
                <c:pt idx="129">
                  <c:v>0</c:v>
                </c:pt>
                <c:pt idx="130">
                  <c:v>0</c:v>
                </c:pt>
                <c:pt idx="131">
                  <c:v>-0.47039109679088598</c:v>
                </c:pt>
                <c:pt idx="132">
                  <c:v>-0.54952484834453996</c:v>
                </c:pt>
                <c:pt idx="133">
                  <c:v>-0.54952484834453996</c:v>
                </c:pt>
                <c:pt idx="134">
                  <c:v>-0.54952484834453996</c:v>
                </c:pt>
                <c:pt idx="135">
                  <c:v>-0.54952484834453996</c:v>
                </c:pt>
                <c:pt idx="136">
                  <c:v>-0.54952484834453996</c:v>
                </c:pt>
                <c:pt idx="137">
                  <c:v>-0.54952484834453996</c:v>
                </c:pt>
                <c:pt idx="138">
                  <c:v>-0.54952484834453996</c:v>
                </c:pt>
                <c:pt idx="139">
                  <c:v>-0.47039109679088598</c:v>
                </c:pt>
                <c:pt idx="140">
                  <c:v>-0.47039109679088598</c:v>
                </c:pt>
                <c:pt idx="141">
                  <c:v>-0.47039109679088598</c:v>
                </c:pt>
                <c:pt idx="142">
                  <c:v>0</c:v>
                </c:pt>
                <c:pt idx="143">
                  <c:v>-0.105213862465542</c:v>
                </c:pt>
                <c:pt idx="144">
                  <c:v>-0.26730775489016201</c:v>
                </c:pt>
                <c:pt idx="145">
                  <c:v>-0.18443964104314201</c:v>
                </c:pt>
                <c:pt idx="146">
                  <c:v>-0.18443964104314201</c:v>
                </c:pt>
                <c:pt idx="147">
                  <c:v>-0.18443964104314201</c:v>
                </c:pt>
                <c:pt idx="148">
                  <c:v>-0.26458209672227201</c:v>
                </c:pt>
                <c:pt idx="149">
                  <c:v>-0.26458209672227201</c:v>
                </c:pt>
                <c:pt idx="150">
                  <c:v>-0.26458209672227201</c:v>
                </c:pt>
                <c:pt idx="151">
                  <c:v>-0.26458209672227201</c:v>
                </c:pt>
                <c:pt idx="152">
                  <c:v>-0.29305476114322598</c:v>
                </c:pt>
                <c:pt idx="153">
                  <c:v>-0.58515191943878897</c:v>
                </c:pt>
                <c:pt idx="154">
                  <c:v>-0.66645061105856196</c:v>
                </c:pt>
                <c:pt idx="155">
                  <c:v>-0.80746228614739601</c:v>
                </c:pt>
                <c:pt idx="156">
                  <c:v>-0.73702647099038698</c:v>
                </c:pt>
                <c:pt idx="157">
                  <c:v>-0.512862793955287</c:v>
                </c:pt>
                <c:pt idx="158">
                  <c:v>-0.116882387906039</c:v>
                </c:pt>
                <c:pt idx="159">
                  <c:v>-0.116882387906039</c:v>
                </c:pt>
                <c:pt idx="160">
                  <c:v>-0.116882387906039</c:v>
                </c:pt>
                <c:pt idx="161">
                  <c:v>-0.116882387906039</c:v>
                </c:pt>
                <c:pt idx="162">
                  <c:v>-0.116882387906039</c:v>
                </c:pt>
                <c:pt idx="163">
                  <c:v>-0.116882387906039</c:v>
                </c:pt>
                <c:pt idx="164">
                  <c:v>0.96906622441773504</c:v>
                </c:pt>
                <c:pt idx="165">
                  <c:v>-0.60792179951968695</c:v>
                </c:pt>
                <c:pt idx="166">
                  <c:v>-0.57512124965231803</c:v>
                </c:pt>
                <c:pt idx="167">
                  <c:v>-0.57512124965231803</c:v>
                </c:pt>
                <c:pt idx="168">
                  <c:v>-0.57512124965231803</c:v>
                </c:pt>
                <c:pt idx="169">
                  <c:v>-0.57512124965231803</c:v>
                </c:pt>
                <c:pt idx="170">
                  <c:v>-0.57512124965231803</c:v>
                </c:pt>
                <c:pt idx="171">
                  <c:v>-0.57512124965231803</c:v>
                </c:pt>
                <c:pt idx="172">
                  <c:v>-0.456319268786121</c:v>
                </c:pt>
                <c:pt idx="173">
                  <c:v>-0.111998859641324</c:v>
                </c:pt>
                <c:pt idx="174">
                  <c:v>-0.111998859641324</c:v>
                </c:pt>
                <c:pt idx="175">
                  <c:v>-7.7243037727847699E-2</c:v>
                </c:pt>
                <c:pt idx="176">
                  <c:v>-7.7243037727847699E-2</c:v>
                </c:pt>
                <c:pt idx="177">
                  <c:v>-7.7243037727847699E-2</c:v>
                </c:pt>
                <c:pt idx="178">
                  <c:v>3.0490892125612901E-2</c:v>
                </c:pt>
                <c:pt idx="179">
                  <c:v>0.48629048365987998</c:v>
                </c:pt>
                <c:pt idx="180">
                  <c:v>0.72252910294682204</c:v>
                </c:pt>
                <c:pt idx="181">
                  <c:v>0.87692559712934703</c:v>
                </c:pt>
                <c:pt idx="182">
                  <c:v>0.84464543106734302</c:v>
                </c:pt>
                <c:pt idx="183">
                  <c:v>0.84464543106734302</c:v>
                </c:pt>
                <c:pt idx="184">
                  <c:v>0.84464543106734302</c:v>
                </c:pt>
                <c:pt idx="185">
                  <c:v>0.84464543106734302</c:v>
                </c:pt>
                <c:pt idx="186">
                  <c:v>0.84464543106734302</c:v>
                </c:pt>
                <c:pt idx="187">
                  <c:v>0.70967863450230295</c:v>
                </c:pt>
                <c:pt idx="188">
                  <c:v>0.70967863450230295</c:v>
                </c:pt>
                <c:pt idx="189">
                  <c:v>0.88733763491072903</c:v>
                </c:pt>
                <c:pt idx="190">
                  <c:v>1.0869064595170299</c:v>
                </c:pt>
                <c:pt idx="191">
                  <c:v>1.0869064595170299</c:v>
                </c:pt>
                <c:pt idx="192">
                  <c:v>1.0869064595170299</c:v>
                </c:pt>
                <c:pt idx="193">
                  <c:v>1.0869064595170299</c:v>
                </c:pt>
                <c:pt idx="194">
                  <c:v>1.0869064595170299</c:v>
                </c:pt>
                <c:pt idx="195">
                  <c:v>1.0869064595170299</c:v>
                </c:pt>
                <c:pt idx="196">
                  <c:v>1.0869064595170299</c:v>
                </c:pt>
                <c:pt idx="197">
                  <c:v>1.0869064595170299</c:v>
                </c:pt>
                <c:pt idx="198">
                  <c:v>0</c:v>
                </c:pt>
              </c:numCache>
            </c:numRef>
          </c:yVal>
          <c:smooth val="0"/>
          <c:extLst>
            <c:ext xmlns:c16="http://schemas.microsoft.com/office/drawing/2014/chart" uri="{C3380CC4-5D6E-409C-BE32-E72D297353CC}">
              <c16:uniqueId val="{00000004-918C-44BA-8B54-B37A06E621B0}"/>
            </c:ext>
          </c:extLst>
        </c:ser>
        <c:ser>
          <c:idx val="5"/>
          <c:order val="5"/>
          <c:tx>
            <c:strRef>
              <c:f>'Heatmap Final (SMD)'!$JA$2</c:f>
              <c:strCache>
                <c:ptCount val="1"/>
                <c:pt idx="0">
                  <c:v>αs1 [180-187]</c:v>
                </c:pt>
              </c:strCache>
            </c:strRef>
          </c:tx>
          <c:spPr>
            <a:ln w="28575" cap="rnd">
              <a:solidFill>
                <a:srgbClr val="A6CEE3"/>
              </a:solidFill>
              <a:prstDash val="sysDash"/>
              <a:round/>
            </a:ln>
            <a:effectLst/>
          </c:spPr>
          <c:marker>
            <c:symbol val="none"/>
          </c:marker>
          <c:xVal>
            <c:numRef>
              <c:f>'Heatmap Final (SMD)'!$JA$3:$JA$10</c:f>
              <c:numCache>
                <c:formatCode>General</c:formatCode>
                <c:ptCount val="8"/>
                <c:pt idx="0">
                  <c:v>180</c:v>
                </c:pt>
                <c:pt idx="1">
                  <c:v>181</c:v>
                </c:pt>
                <c:pt idx="2">
                  <c:v>182</c:v>
                </c:pt>
                <c:pt idx="3">
                  <c:v>183</c:v>
                </c:pt>
                <c:pt idx="4">
                  <c:v>184</c:v>
                </c:pt>
                <c:pt idx="5">
                  <c:v>185</c:v>
                </c:pt>
                <c:pt idx="6">
                  <c:v>186</c:v>
                </c:pt>
                <c:pt idx="7">
                  <c:v>187</c:v>
                </c:pt>
              </c:numCache>
            </c:numRef>
          </c:xVal>
          <c:yVal>
            <c:numRef>
              <c:f>'Heatmap Final (SMD)'!$JB$3:$JB$10</c:f>
              <c:numCache>
                <c:formatCode>General</c:formatCode>
                <c:ptCount val="8"/>
                <c:pt idx="0">
                  <c:v>3.1754794053395501</c:v>
                </c:pt>
                <c:pt idx="1">
                  <c:v>3.1754794053395501</c:v>
                </c:pt>
                <c:pt idx="2">
                  <c:v>3.1754794053395501</c:v>
                </c:pt>
                <c:pt idx="3">
                  <c:v>3.1754794053395501</c:v>
                </c:pt>
                <c:pt idx="4">
                  <c:v>3.1754794053395501</c:v>
                </c:pt>
                <c:pt idx="5">
                  <c:v>3.1754794053395501</c:v>
                </c:pt>
                <c:pt idx="6">
                  <c:v>3.1754794053395501</c:v>
                </c:pt>
                <c:pt idx="7">
                  <c:v>3.1754794053395501</c:v>
                </c:pt>
              </c:numCache>
            </c:numRef>
          </c:yVal>
          <c:smooth val="0"/>
          <c:extLst>
            <c:ext xmlns:c16="http://schemas.microsoft.com/office/drawing/2014/chart" uri="{C3380CC4-5D6E-409C-BE32-E72D297353CC}">
              <c16:uniqueId val="{00000000-BB01-4F3E-86EB-CB62B85D84E1}"/>
            </c:ext>
          </c:extLst>
        </c:ser>
        <c:ser>
          <c:idx val="6"/>
          <c:order val="6"/>
          <c:tx>
            <c:strRef>
              <c:f>'Heatmap Final (SMD)'!$JO$2:$JP$2</c:f>
              <c:strCache>
                <c:ptCount val="2"/>
                <c:pt idx="0">
                  <c:v>αs1 [181-190]</c:v>
                </c:pt>
              </c:strCache>
            </c:strRef>
          </c:tx>
          <c:spPr>
            <a:ln w="28575" cap="rnd">
              <a:solidFill>
                <a:srgbClr val="B15928"/>
              </a:solidFill>
              <a:prstDash val="sysDash"/>
              <a:round/>
            </a:ln>
            <a:effectLst/>
          </c:spPr>
          <c:marker>
            <c:symbol val="none"/>
          </c:marker>
          <c:xVal>
            <c:numRef>
              <c:f>'Heatmap Final (SMD)'!$JO$3:$JO$12</c:f>
              <c:numCache>
                <c:formatCode>General</c:formatCode>
                <c:ptCount val="10"/>
                <c:pt idx="0">
                  <c:v>181</c:v>
                </c:pt>
                <c:pt idx="1">
                  <c:v>182</c:v>
                </c:pt>
                <c:pt idx="2">
                  <c:v>183</c:v>
                </c:pt>
                <c:pt idx="3">
                  <c:v>184</c:v>
                </c:pt>
                <c:pt idx="4">
                  <c:v>185</c:v>
                </c:pt>
                <c:pt idx="5">
                  <c:v>186</c:v>
                </c:pt>
                <c:pt idx="6">
                  <c:v>187</c:v>
                </c:pt>
                <c:pt idx="7">
                  <c:v>188</c:v>
                </c:pt>
                <c:pt idx="8">
                  <c:v>189</c:v>
                </c:pt>
                <c:pt idx="9">
                  <c:v>190</c:v>
                </c:pt>
              </c:numCache>
            </c:numRef>
          </c:xVal>
          <c:yVal>
            <c:numRef>
              <c:f>'Heatmap Final (SMD)'!$JP$3:$JP$12</c:f>
              <c:numCache>
                <c:formatCode>General</c:formatCode>
                <c:ptCount val="10"/>
                <c:pt idx="0">
                  <c:v>2.6014578600227298</c:v>
                </c:pt>
                <c:pt idx="1">
                  <c:v>2.6014578600227298</c:v>
                </c:pt>
                <c:pt idx="2">
                  <c:v>2.6014578600227298</c:v>
                </c:pt>
                <c:pt idx="3">
                  <c:v>2.6014578600227298</c:v>
                </c:pt>
                <c:pt idx="4">
                  <c:v>2.6014578600227298</c:v>
                </c:pt>
                <c:pt idx="5">
                  <c:v>2.6014578600227298</c:v>
                </c:pt>
                <c:pt idx="6">
                  <c:v>2.6014578600227298</c:v>
                </c:pt>
                <c:pt idx="7">
                  <c:v>2.6014578600227298</c:v>
                </c:pt>
                <c:pt idx="8">
                  <c:v>2.6014578600227298</c:v>
                </c:pt>
                <c:pt idx="9">
                  <c:v>2.6014578600227298</c:v>
                </c:pt>
              </c:numCache>
            </c:numRef>
          </c:yVal>
          <c:smooth val="0"/>
          <c:extLst>
            <c:ext xmlns:c16="http://schemas.microsoft.com/office/drawing/2014/chart" uri="{C3380CC4-5D6E-409C-BE32-E72D297353CC}">
              <c16:uniqueId val="{00000001-BB01-4F3E-86EB-CB62B85D84E1}"/>
            </c:ext>
          </c:extLst>
        </c:ser>
        <c:dLbls>
          <c:showLegendKey val="0"/>
          <c:showVal val="0"/>
          <c:showCatName val="0"/>
          <c:showSerName val="0"/>
          <c:showPercent val="0"/>
          <c:showBubbleSize val="0"/>
        </c:dLbls>
        <c:axId val="1668850063"/>
        <c:axId val="1668852559"/>
        <c:extLst>
          <c:ext xmlns:c15="http://schemas.microsoft.com/office/drawing/2012/chart" uri="{02D57815-91ED-43cb-92C2-25804820EDAC}">
            <c15:filteredScatterSeries>
              <c15:ser>
                <c:idx val="0"/>
                <c:order val="0"/>
                <c:tx>
                  <c:strRef>
                    <c:extLst>
                      <c:ext uri="{02D57815-91ED-43cb-92C2-25804820EDAC}">
                        <c15:formulaRef>
                          <c15:sqref>'Heatmap Final (SMD)'!$B$15</c15:sqref>
                        </c15:formulaRef>
                      </c:ext>
                    </c:extLst>
                    <c:strCache>
                      <c:ptCount val="1"/>
                      <c:pt idx="0">
                        <c:v>as1_row_means_E</c:v>
                      </c:pt>
                    </c:strCache>
                  </c:strRef>
                </c:tx>
                <c:spPr>
                  <a:ln w="25400" cap="rnd">
                    <a:solidFill>
                      <a:srgbClr val="FFC000"/>
                    </a:solidFill>
                    <a:round/>
                  </a:ln>
                  <a:effectLst/>
                </c:spPr>
                <c:marker>
                  <c:symbol val="none"/>
                </c:marker>
                <c:xVal>
                  <c:numRef>
                    <c:extLst>
                      <c:ext uri="{02D57815-91ED-43cb-92C2-25804820EDAC}">
                        <c15:formulaRef>
                          <c15:sqref>'Heatmap Final (SMD)'!$D$12:$GT$12</c15:sqref>
                        </c15:formulaRef>
                      </c:ext>
                    </c:extLst>
                    <c:numCache>
                      <c:formatCode>General</c:formatCode>
                      <c:ptCount val="1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numCache>
                  </c:numRef>
                </c:xVal>
                <c:yVal>
                  <c:numRef>
                    <c:extLst>
                      <c:ext uri="{02D57815-91ED-43cb-92C2-25804820EDAC}">
                        <c15:formulaRef>
                          <c15:sqref>'Heatmap Final (SMD)'!$D$15:$GT$15</c15:sqref>
                        </c15:formulaRef>
                      </c:ext>
                    </c:extLst>
                    <c:numCache>
                      <c:formatCode>General</c:formatCode>
                      <c:ptCount val="199"/>
                      <c:pt idx="0">
                        <c:v>446716977.14999998</c:v>
                      </c:pt>
                      <c:pt idx="1">
                        <c:v>409496400.06</c:v>
                      </c:pt>
                      <c:pt idx="2">
                        <c:v>378004481.36000001</c:v>
                      </c:pt>
                      <c:pt idx="3">
                        <c:v>356691426.51999998</c:v>
                      </c:pt>
                      <c:pt idx="4">
                        <c:v>356691426.51999998</c:v>
                      </c:pt>
                      <c:pt idx="5">
                        <c:v>356691426.51999998</c:v>
                      </c:pt>
                      <c:pt idx="6">
                        <c:v>356691426.51999998</c:v>
                      </c:pt>
                      <c:pt idx="7">
                        <c:v>148557979.47999999</c:v>
                      </c:pt>
                      <c:pt idx="8">
                        <c:v>157230735.80000001</c:v>
                      </c:pt>
                      <c:pt idx="9">
                        <c:v>157490348.24000001</c:v>
                      </c:pt>
                      <c:pt idx="10">
                        <c:v>120814826.48999999</c:v>
                      </c:pt>
                      <c:pt idx="11">
                        <c:v>120814826.48999999</c:v>
                      </c:pt>
                      <c:pt idx="12">
                        <c:v>134005234.58</c:v>
                      </c:pt>
                      <c:pt idx="13">
                        <c:v>2634815.7000000002</c:v>
                      </c:pt>
                      <c:pt idx="14">
                        <c:v>1169981.6200000001</c:v>
                      </c:pt>
                      <c:pt idx="15">
                        <c:v>1048314.19</c:v>
                      </c:pt>
                      <c:pt idx="16">
                        <c:v>9532509.7100000009</c:v>
                      </c:pt>
                      <c:pt idx="17">
                        <c:v>15164665.619999999</c:v>
                      </c:pt>
                      <c:pt idx="18">
                        <c:v>15164665.619999999</c:v>
                      </c:pt>
                      <c:pt idx="19">
                        <c:v>16346732.59</c:v>
                      </c:pt>
                      <c:pt idx="20">
                        <c:v>18142867.760000002</c:v>
                      </c:pt>
                      <c:pt idx="21">
                        <c:v>20401315.890000001</c:v>
                      </c:pt>
                      <c:pt idx="22">
                        <c:v>27178657.079999998</c:v>
                      </c:pt>
                      <c:pt idx="23">
                        <c:v>5117714.76</c:v>
                      </c:pt>
                      <c:pt idx="24">
                        <c:v>9210904.0299999993</c:v>
                      </c:pt>
                      <c:pt idx="25">
                        <c:v>8400393.0099999998</c:v>
                      </c:pt>
                      <c:pt idx="26">
                        <c:v>7726678.6600000001</c:v>
                      </c:pt>
                      <c:pt idx="27">
                        <c:v>7162098.1600000001</c:v>
                      </c:pt>
                      <c:pt idx="28">
                        <c:v>6984504.0099999998</c:v>
                      </c:pt>
                      <c:pt idx="29">
                        <c:v>6984504.0099999998</c:v>
                      </c:pt>
                      <c:pt idx="30">
                        <c:v>3891921.51</c:v>
                      </c:pt>
                      <c:pt idx="31">
                        <c:v>3981401.01</c:v>
                      </c:pt>
                      <c:pt idx="32">
                        <c:v>4084075.01</c:v>
                      </c:pt>
                      <c:pt idx="33">
                        <c:v>4306087.07</c:v>
                      </c:pt>
                      <c:pt idx="34">
                        <c:v>4958477.88</c:v>
                      </c:pt>
                      <c:pt idx="35">
                        <c:v>5466158.4900000002</c:v>
                      </c:pt>
                      <c:pt idx="36">
                        <c:v>5111140.25</c:v>
                      </c:pt>
                      <c:pt idx="37">
                        <c:v>6255246.0499999998</c:v>
                      </c:pt>
                      <c:pt idx="38">
                        <c:v>7232428.2800000003</c:v>
                      </c:pt>
                      <c:pt idx="39">
                        <c:v>8298936.2400000002</c:v>
                      </c:pt>
                      <c:pt idx="40">
                        <c:v>400458.67</c:v>
                      </c:pt>
                      <c:pt idx="41">
                        <c:v>227716.79</c:v>
                      </c:pt>
                      <c:pt idx="42">
                        <c:v>289598.83</c:v>
                      </c:pt>
                      <c:pt idx="43">
                        <c:v>89954.95</c:v>
                      </c:pt>
                      <c:pt idx="44">
                        <c:v>89954.95</c:v>
                      </c:pt>
                      <c:pt idx="45">
                        <c:v>1E-4</c:v>
                      </c:pt>
                      <c:pt idx="46">
                        <c:v>1E-4</c:v>
                      </c:pt>
                      <c:pt idx="47">
                        <c:v>1E-4</c:v>
                      </c:pt>
                      <c:pt idx="48">
                        <c:v>1E-4</c:v>
                      </c:pt>
                      <c:pt idx="49">
                        <c:v>1E-4</c:v>
                      </c:pt>
                      <c:pt idx="50">
                        <c:v>1E-4</c:v>
                      </c:pt>
                      <c:pt idx="51">
                        <c:v>1E-4</c:v>
                      </c:pt>
                      <c:pt idx="52">
                        <c:v>1E-4</c:v>
                      </c:pt>
                      <c:pt idx="53">
                        <c:v>1E-4</c:v>
                      </c:pt>
                      <c:pt idx="54">
                        <c:v>1E-4</c:v>
                      </c:pt>
                      <c:pt idx="55">
                        <c:v>1E-4</c:v>
                      </c:pt>
                      <c:pt idx="56">
                        <c:v>1E-4</c:v>
                      </c:pt>
                      <c:pt idx="57">
                        <c:v>1E-4</c:v>
                      </c:pt>
                      <c:pt idx="58">
                        <c:v>1E-4</c:v>
                      </c:pt>
                      <c:pt idx="59">
                        <c:v>1E-4</c:v>
                      </c:pt>
                      <c:pt idx="60">
                        <c:v>1E-4</c:v>
                      </c:pt>
                      <c:pt idx="61">
                        <c:v>1E-4</c:v>
                      </c:pt>
                      <c:pt idx="62">
                        <c:v>1E-4</c:v>
                      </c:pt>
                      <c:pt idx="63">
                        <c:v>1E-4</c:v>
                      </c:pt>
                      <c:pt idx="64">
                        <c:v>1E-4</c:v>
                      </c:pt>
                      <c:pt idx="65">
                        <c:v>1E-4</c:v>
                      </c:pt>
                      <c:pt idx="66">
                        <c:v>1E-4</c:v>
                      </c:pt>
                      <c:pt idx="67">
                        <c:v>1E-4</c:v>
                      </c:pt>
                      <c:pt idx="68">
                        <c:v>1E-4</c:v>
                      </c:pt>
                      <c:pt idx="69">
                        <c:v>1E-4</c:v>
                      </c:pt>
                      <c:pt idx="70">
                        <c:v>45037284.149999999</c:v>
                      </c:pt>
                      <c:pt idx="71">
                        <c:v>45037284.149999999</c:v>
                      </c:pt>
                      <c:pt idx="72">
                        <c:v>45037284.149999999</c:v>
                      </c:pt>
                      <c:pt idx="73">
                        <c:v>45037284.149999999</c:v>
                      </c:pt>
                      <c:pt idx="74">
                        <c:v>45037284.149999999</c:v>
                      </c:pt>
                      <c:pt idx="75">
                        <c:v>45037284.149999999</c:v>
                      </c:pt>
                      <c:pt idx="76">
                        <c:v>45037284.149999999</c:v>
                      </c:pt>
                      <c:pt idx="77">
                        <c:v>45037284.149999999</c:v>
                      </c:pt>
                      <c:pt idx="78">
                        <c:v>23118718.280000001</c:v>
                      </c:pt>
                      <c:pt idx="79">
                        <c:v>1200152.4099999999</c:v>
                      </c:pt>
                      <c:pt idx="80">
                        <c:v>1349219.52</c:v>
                      </c:pt>
                      <c:pt idx="81">
                        <c:v>1349219.52</c:v>
                      </c:pt>
                      <c:pt idx="82">
                        <c:v>1812284.47</c:v>
                      </c:pt>
                      <c:pt idx="83">
                        <c:v>2065978.71</c:v>
                      </c:pt>
                      <c:pt idx="84">
                        <c:v>4879247.8899999997</c:v>
                      </c:pt>
                      <c:pt idx="85">
                        <c:v>7562623.7300000004</c:v>
                      </c:pt>
                      <c:pt idx="86">
                        <c:v>7007976.6799999997</c:v>
                      </c:pt>
                      <c:pt idx="87">
                        <c:v>7349550.0599999996</c:v>
                      </c:pt>
                      <c:pt idx="88">
                        <c:v>6866519.0999999996</c:v>
                      </c:pt>
                      <c:pt idx="89">
                        <c:v>6673185.0999999996</c:v>
                      </c:pt>
                      <c:pt idx="90">
                        <c:v>6177846.7699999996</c:v>
                      </c:pt>
                      <c:pt idx="91">
                        <c:v>5856868.9100000001</c:v>
                      </c:pt>
                      <c:pt idx="92">
                        <c:v>2606066.64</c:v>
                      </c:pt>
                      <c:pt idx="93">
                        <c:v>1910402.67</c:v>
                      </c:pt>
                      <c:pt idx="94">
                        <c:v>1327760.51</c:v>
                      </c:pt>
                      <c:pt idx="95">
                        <c:v>1384832.43</c:v>
                      </c:pt>
                      <c:pt idx="96">
                        <c:v>1601561.54</c:v>
                      </c:pt>
                      <c:pt idx="97">
                        <c:v>1628066.81</c:v>
                      </c:pt>
                      <c:pt idx="98">
                        <c:v>2221064.08</c:v>
                      </c:pt>
                      <c:pt idx="99">
                        <c:v>2221064.08</c:v>
                      </c:pt>
                      <c:pt idx="100">
                        <c:v>1399344.64</c:v>
                      </c:pt>
                      <c:pt idx="101">
                        <c:v>73029586.670000002</c:v>
                      </c:pt>
                      <c:pt idx="102">
                        <c:v>107535795.34999999</c:v>
                      </c:pt>
                      <c:pt idx="103">
                        <c:v>99630107.400000006</c:v>
                      </c:pt>
                      <c:pt idx="104">
                        <c:v>99814684.079999998</c:v>
                      </c:pt>
                      <c:pt idx="105">
                        <c:v>80487779.530000001</c:v>
                      </c:pt>
                      <c:pt idx="106">
                        <c:v>80487779.530000001</c:v>
                      </c:pt>
                      <c:pt idx="107">
                        <c:v>75471978.310000002</c:v>
                      </c:pt>
                      <c:pt idx="108">
                        <c:v>74877638.629999995</c:v>
                      </c:pt>
                      <c:pt idx="109">
                        <c:v>2762563.36</c:v>
                      </c:pt>
                      <c:pt idx="110">
                        <c:v>3430351.09</c:v>
                      </c:pt>
                      <c:pt idx="111">
                        <c:v>3430351.09</c:v>
                      </c:pt>
                      <c:pt idx="112">
                        <c:v>3430351.09</c:v>
                      </c:pt>
                      <c:pt idx="113">
                        <c:v>3430351.09</c:v>
                      </c:pt>
                      <c:pt idx="114">
                        <c:v>2882903.64</c:v>
                      </c:pt>
                      <c:pt idx="115">
                        <c:v>2882903.64</c:v>
                      </c:pt>
                      <c:pt idx="116">
                        <c:v>2882903.64</c:v>
                      </c:pt>
                      <c:pt idx="117">
                        <c:v>2882903.64</c:v>
                      </c:pt>
                      <c:pt idx="118">
                        <c:v>2882903.64</c:v>
                      </c:pt>
                      <c:pt idx="119">
                        <c:v>2882903.64</c:v>
                      </c:pt>
                      <c:pt idx="120">
                        <c:v>434561.93</c:v>
                      </c:pt>
                      <c:pt idx="121">
                        <c:v>1E-4</c:v>
                      </c:pt>
                      <c:pt idx="122">
                        <c:v>1E-4</c:v>
                      </c:pt>
                      <c:pt idx="123">
                        <c:v>1E-4</c:v>
                      </c:pt>
                      <c:pt idx="124">
                        <c:v>1E-4</c:v>
                      </c:pt>
                      <c:pt idx="125">
                        <c:v>1E-4</c:v>
                      </c:pt>
                      <c:pt idx="126">
                        <c:v>1E-4</c:v>
                      </c:pt>
                      <c:pt idx="127">
                        <c:v>1E-4</c:v>
                      </c:pt>
                      <c:pt idx="128">
                        <c:v>1E-4</c:v>
                      </c:pt>
                      <c:pt idx="129">
                        <c:v>1E-4</c:v>
                      </c:pt>
                      <c:pt idx="130">
                        <c:v>1E-4</c:v>
                      </c:pt>
                      <c:pt idx="131">
                        <c:v>1648125.12</c:v>
                      </c:pt>
                      <c:pt idx="132">
                        <c:v>3103748.59</c:v>
                      </c:pt>
                      <c:pt idx="133">
                        <c:v>3103748.59</c:v>
                      </c:pt>
                      <c:pt idx="134">
                        <c:v>3103748.59</c:v>
                      </c:pt>
                      <c:pt idx="135">
                        <c:v>3103748.59</c:v>
                      </c:pt>
                      <c:pt idx="136">
                        <c:v>3103748.59</c:v>
                      </c:pt>
                      <c:pt idx="137">
                        <c:v>3103748.59</c:v>
                      </c:pt>
                      <c:pt idx="138">
                        <c:v>3103748.59</c:v>
                      </c:pt>
                      <c:pt idx="139">
                        <c:v>1648125.12</c:v>
                      </c:pt>
                      <c:pt idx="140">
                        <c:v>1648125.12</c:v>
                      </c:pt>
                      <c:pt idx="141">
                        <c:v>1648125.12</c:v>
                      </c:pt>
                      <c:pt idx="142">
                        <c:v>1E-4</c:v>
                      </c:pt>
                      <c:pt idx="143">
                        <c:v>98030.99</c:v>
                      </c:pt>
                      <c:pt idx="144">
                        <c:v>97250.39</c:v>
                      </c:pt>
                      <c:pt idx="145">
                        <c:v>1064922.32</c:v>
                      </c:pt>
                      <c:pt idx="146">
                        <c:v>1064922.32</c:v>
                      </c:pt>
                      <c:pt idx="147">
                        <c:v>1064922.32</c:v>
                      </c:pt>
                      <c:pt idx="148">
                        <c:v>872851.24</c:v>
                      </c:pt>
                      <c:pt idx="149">
                        <c:v>872851.24</c:v>
                      </c:pt>
                      <c:pt idx="150">
                        <c:v>872851.24</c:v>
                      </c:pt>
                      <c:pt idx="151">
                        <c:v>872851.24</c:v>
                      </c:pt>
                      <c:pt idx="152">
                        <c:v>95506.89</c:v>
                      </c:pt>
                      <c:pt idx="153">
                        <c:v>104566.95</c:v>
                      </c:pt>
                      <c:pt idx="154">
                        <c:v>184575.29</c:v>
                      </c:pt>
                      <c:pt idx="155">
                        <c:v>220579.04</c:v>
                      </c:pt>
                      <c:pt idx="156">
                        <c:v>4039615.29</c:v>
                      </c:pt>
                      <c:pt idx="157">
                        <c:v>5558447.0300000003</c:v>
                      </c:pt>
                      <c:pt idx="158">
                        <c:v>9330260.2699999996</c:v>
                      </c:pt>
                      <c:pt idx="159">
                        <c:v>9330260.2699999996</c:v>
                      </c:pt>
                      <c:pt idx="160">
                        <c:v>9330260.2699999996</c:v>
                      </c:pt>
                      <c:pt idx="161">
                        <c:v>9330260.2699999996</c:v>
                      </c:pt>
                      <c:pt idx="162">
                        <c:v>9330260.2699999996</c:v>
                      </c:pt>
                      <c:pt idx="163">
                        <c:v>9330260.2699999996</c:v>
                      </c:pt>
                      <c:pt idx="164">
                        <c:v>21517428.559999999</c:v>
                      </c:pt>
                      <c:pt idx="165">
                        <c:v>6047724.4100000001</c:v>
                      </c:pt>
                      <c:pt idx="166">
                        <c:v>8896072.9600000009</c:v>
                      </c:pt>
                      <c:pt idx="167">
                        <c:v>8896072.9600000009</c:v>
                      </c:pt>
                      <c:pt idx="168">
                        <c:v>8896072.9600000009</c:v>
                      </c:pt>
                      <c:pt idx="169">
                        <c:v>8896072.9600000009</c:v>
                      </c:pt>
                      <c:pt idx="170">
                        <c:v>8896072.9600000009</c:v>
                      </c:pt>
                      <c:pt idx="171">
                        <c:v>8896072.9600000009</c:v>
                      </c:pt>
                      <c:pt idx="172">
                        <c:v>11096281.91</c:v>
                      </c:pt>
                      <c:pt idx="173">
                        <c:v>885228.97</c:v>
                      </c:pt>
                      <c:pt idx="174">
                        <c:v>885228.97</c:v>
                      </c:pt>
                      <c:pt idx="175">
                        <c:v>568600.89</c:v>
                      </c:pt>
                      <c:pt idx="176">
                        <c:v>568600.89</c:v>
                      </c:pt>
                      <c:pt idx="177">
                        <c:v>568600.89</c:v>
                      </c:pt>
                      <c:pt idx="178">
                        <c:v>1195991.42</c:v>
                      </c:pt>
                      <c:pt idx="179">
                        <c:v>23115670.59</c:v>
                      </c:pt>
                      <c:pt idx="180">
                        <c:v>25714319.129999999</c:v>
                      </c:pt>
                      <c:pt idx="181">
                        <c:v>309346064.11000001</c:v>
                      </c:pt>
                      <c:pt idx="182">
                        <c:v>290018477.98000002</c:v>
                      </c:pt>
                      <c:pt idx="183">
                        <c:v>290018477.98000002</c:v>
                      </c:pt>
                      <c:pt idx="184">
                        <c:v>290018477.98000002</c:v>
                      </c:pt>
                      <c:pt idx="185">
                        <c:v>290018477.98000002</c:v>
                      </c:pt>
                      <c:pt idx="186">
                        <c:v>290018477.98000002</c:v>
                      </c:pt>
                      <c:pt idx="187">
                        <c:v>53928755.43</c:v>
                      </c:pt>
                      <c:pt idx="188">
                        <c:v>53928755.43</c:v>
                      </c:pt>
                      <c:pt idx="189">
                        <c:v>95774696.840000004</c:v>
                      </c:pt>
                      <c:pt idx="190">
                        <c:v>1120882.31</c:v>
                      </c:pt>
                      <c:pt idx="191">
                        <c:v>1120882.31</c:v>
                      </c:pt>
                      <c:pt idx="192">
                        <c:v>1120882.31</c:v>
                      </c:pt>
                      <c:pt idx="193">
                        <c:v>1120882.31</c:v>
                      </c:pt>
                      <c:pt idx="194">
                        <c:v>1120882.31</c:v>
                      </c:pt>
                      <c:pt idx="195">
                        <c:v>1120882.31</c:v>
                      </c:pt>
                      <c:pt idx="196">
                        <c:v>1120882.31</c:v>
                      </c:pt>
                      <c:pt idx="197">
                        <c:v>1120882.31</c:v>
                      </c:pt>
                      <c:pt idx="198">
                        <c:v>1E-4</c:v>
                      </c:pt>
                    </c:numCache>
                  </c:numRef>
                </c:yVal>
                <c:smooth val="0"/>
                <c:extLst>
                  <c:ext xmlns:c16="http://schemas.microsoft.com/office/drawing/2014/chart" uri="{C3380CC4-5D6E-409C-BE32-E72D297353CC}">
                    <c16:uniqueId val="{00000000-918C-44BA-8B54-B37A06E621B0}"/>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'Heatmap Final (SMD)'!$B$16</c15:sqref>
                        </c15:formulaRef>
                      </c:ext>
                    </c:extLst>
                    <c:strCache>
                      <c:ptCount val="1"/>
                      <c:pt idx="0">
                        <c:v>as1_row_means_M</c:v>
                      </c:pt>
                    </c:strCache>
                  </c:strRef>
                </c:tx>
                <c:spPr>
                  <a:ln w="25400" cap="rnd">
                    <a:solidFill>
                      <a:srgbClr val="43682B"/>
                    </a:solidFill>
                    <a:round/>
                  </a:ln>
                  <a:effectLst/>
                </c:spPr>
                <c:marker>
                  <c:symbol val="none"/>
                </c:marker>
                <c:xVal>
                  <c:numRef>
                    <c:extLst xmlns:c15="http://schemas.microsoft.com/office/drawing/2012/chart">
                      <c:ext xmlns:c15="http://schemas.microsoft.com/office/drawing/2012/chart" uri="{02D57815-91ED-43cb-92C2-25804820EDAC}">
                        <c15:formulaRef>
                          <c15:sqref>'Heatmap Final (SMD)'!$D$12:$GT$12</c15:sqref>
                        </c15:formulaRef>
                      </c:ext>
                    </c:extLst>
                    <c:numCache>
                      <c:formatCode>General</c:formatCode>
                      <c:ptCount val="1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numCache>
                  </c:numRef>
                </c:xVal>
                <c:yVal>
                  <c:numRef>
                    <c:extLst xmlns:c15="http://schemas.microsoft.com/office/drawing/2012/chart">
                      <c:ext xmlns:c15="http://schemas.microsoft.com/office/drawing/2012/chart" uri="{02D57815-91ED-43cb-92C2-25804820EDAC}">
                        <c15:formulaRef>
                          <c15:sqref>'Heatmap Final (SMD)'!$D$16:$GT$16</c15:sqref>
                        </c15:formulaRef>
                      </c:ext>
                    </c:extLst>
                    <c:numCache>
                      <c:formatCode>General</c:formatCode>
                      <c:ptCount val="199"/>
                      <c:pt idx="0">
                        <c:v>524273791.85000002</c:v>
                      </c:pt>
                      <c:pt idx="1">
                        <c:v>480590897.50999999</c:v>
                      </c:pt>
                      <c:pt idx="2">
                        <c:v>443629615.17000002</c:v>
                      </c:pt>
                      <c:pt idx="3">
                        <c:v>415852616.07999998</c:v>
                      </c:pt>
                      <c:pt idx="4">
                        <c:v>415852616.07999998</c:v>
                      </c:pt>
                      <c:pt idx="5">
                        <c:v>415852616.07999998</c:v>
                      </c:pt>
                      <c:pt idx="6">
                        <c:v>415852616.07999998</c:v>
                      </c:pt>
                      <c:pt idx="7">
                        <c:v>75295288.349999994</c:v>
                      </c:pt>
                      <c:pt idx="8">
                        <c:v>78625709.670000002</c:v>
                      </c:pt>
                      <c:pt idx="9">
                        <c:v>41344200.280000001</c:v>
                      </c:pt>
                      <c:pt idx="10">
                        <c:v>31422081.309999999</c:v>
                      </c:pt>
                      <c:pt idx="11">
                        <c:v>31422081.309999999</c:v>
                      </c:pt>
                      <c:pt idx="12">
                        <c:v>34692651.390000001</c:v>
                      </c:pt>
                      <c:pt idx="13">
                        <c:v>1095820.1299999999</c:v>
                      </c:pt>
                      <c:pt idx="14">
                        <c:v>912755.45</c:v>
                      </c:pt>
                      <c:pt idx="15">
                        <c:v>850963.76</c:v>
                      </c:pt>
                      <c:pt idx="16">
                        <c:v>2315552.23</c:v>
                      </c:pt>
                      <c:pt idx="17">
                        <c:v>2801752.49</c:v>
                      </c:pt>
                      <c:pt idx="18">
                        <c:v>2801752.49</c:v>
                      </c:pt>
                      <c:pt idx="19">
                        <c:v>2821482.3</c:v>
                      </c:pt>
                      <c:pt idx="20">
                        <c:v>3120422.11</c:v>
                      </c:pt>
                      <c:pt idx="21">
                        <c:v>3500023.24</c:v>
                      </c:pt>
                      <c:pt idx="22">
                        <c:v>4639456.6500000004</c:v>
                      </c:pt>
                      <c:pt idx="23">
                        <c:v>3039066.82</c:v>
                      </c:pt>
                      <c:pt idx="24">
                        <c:v>9834403.3300000001</c:v>
                      </c:pt>
                      <c:pt idx="25">
                        <c:v>9513002.7699999996</c:v>
                      </c:pt>
                      <c:pt idx="26">
                        <c:v>8732487.4199999999</c:v>
                      </c:pt>
                      <c:pt idx="27">
                        <c:v>8077294.7199999997</c:v>
                      </c:pt>
                      <c:pt idx="28">
                        <c:v>7872671.9299999997</c:v>
                      </c:pt>
                      <c:pt idx="29">
                        <c:v>7872671.9299999997</c:v>
                      </c:pt>
                      <c:pt idx="30">
                        <c:v>4894272.1900000004</c:v>
                      </c:pt>
                      <c:pt idx="31">
                        <c:v>5023094.03</c:v>
                      </c:pt>
                      <c:pt idx="32">
                        <c:v>5103171.03</c:v>
                      </c:pt>
                      <c:pt idx="33">
                        <c:v>5405026.3499999996</c:v>
                      </c:pt>
                      <c:pt idx="34">
                        <c:v>5970118.7400000002</c:v>
                      </c:pt>
                      <c:pt idx="35">
                        <c:v>6547741.5800000001</c:v>
                      </c:pt>
                      <c:pt idx="36">
                        <c:v>5867082.8899999997</c:v>
                      </c:pt>
                      <c:pt idx="37">
                        <c:v>7176707.75</c:v>
                      </c:pt>
                      <c:pt idx="38">
                        <c:v>8290040.5999999996</c:v>
                      </c:pt>
                      <c:pt idx="39">
                        <c:v>9727183.1099999994</c:v>
                      </c:pt>
                      <c:pt idx="40">
                        <c:v>279766.93</c:v>
                      </c:pt>
                      <c:pt idx="41">
                        <c:v>195576.95</c:v>
                      </c:pt>
                      <c:pt idx="42">
                        <c:v>246982.75</c:v>
                      </c:pt>
                      <c:pt idx="43">
                        <c:v>80935.399999999994</c:v>
                      </c:pt>
                      <c:pt idx="44">
                        <c:v>80935.399999999994</c:v>
                      </c:pt>
                      <c:pt idx="45">
                        <c:v>1E-4</c:v>
                      </c:pt>
                      <c:pt idx="46">
                        <c:v>1E-4</c:v>
                      </c:pt>
                      <c:pt idx="47">
                        <c:v>1E-4</c:v>
                      </c:pt>
                      <c:pt idx="48">
                        <c:v>1E-4</c:v>
                      </c:pt>
                      <c:pt idx="49">
                        <c:v>1E-4</c:v>
                      </c:pt>
                      <c:pt idx="50">
                        <c:v>1E-4</c:v>
                      </c:pt>
                      <c:pt idx="51">
                        <c:v>1E-4</c:v>
                      </c:pt>
                      <c:pt idx="52">
                        <c:v>1E-4</c:v>
                      </c:pt>
                      <c:pt idx="53">
                        <c:v>1E-4</c:v>
                      </c:pt>
                      <c:pt idx="54">
                        <c:v>1E-4</c:v>
                      </c:pt>
                      <c:pt idx="55">
                        <c:v>1E-4</c:v>
                      </c:pt>
                      <c:pt idx="56">
                        <c:v>1E-4</c:v>
                      </c:pt>
                      <c:pt idx="57">
                        <c:v>1E-4</c:v>
                      </c:pt>
                      <c:pt idx="58">
                        <c:v>1E-4</c:v>
                      </c:pt>
                      <c:pt idx="59">
                        <c:v>1E-4</c:v>
                      </c:pt>
                      <c:pt idx="60">
                        <c:v>1E-4</c:v>
                      </c:pt>
                      <c:pt idx="61">
                        <c:v>1E-4</c:v>
                      </c:pt>
                      <c:pt idx="62">
                        <c:v>1E-4</c:v>
                      </c:pt>
                      <c:pt idx="63">
                        <c:v>1E-4</c:v>
                      </c:pt>
                      <c:pt idx="64">
                        <c:v>1E-4</c:v>
                      </c:pt>
                      <c:pt idx="65">
                        <c:v>1E-4</c:v>
                      </c:pt>
                      <c:pt idx="66">
                        <c:v>1E-4</c:v>
                      </c:pt>
                      <c:pt idx="67">
                        <c:v>1E-4</c:v>
                      </c:pt>
                      <c:pt idx="68">
                        <c:v>1E-4</c:v>
                      </c:pt>
                      <c:pt idx="69">
                        <c:v>1E-4</c:v>
                      </c:pt>
                      <c:pt idx="70">
                        <c:v>34362021.850000001</c:v>
                      </c:pt>
                      <c:pt idx="71">
                        <c:v>34362021.850000001</c:v>
                      </c:pt>
                      <c:pt idx="72">
                        <c:v>34362021.850000001</c:v>
                      </c:pt>
                      <c:pt idx="73">
                        <c:v>34362021.850000001</c:v>
                      </c:pt>
                      <c:pt idx="74">
                        <c:v>34362021.850000001</c:v>
                      </c:pt>
                      <c:pt idx="75">
                        <c:v>34362021.850000001</c:v>
                      </c:pt>
                      <c:pt idx="76">
                        <c:v>34362021.850000001</c:v>
                      </c:pt>
                      <c:pt idx="77">
                        <c:v>34362021.850000001</c:v>
                      </c:pt>
                      <c:pt idx="78">
                        <c:v>26073184.09</c:v>
                      </c:pt>
                      <c:pt idx="79">
                        <c:v>17784346.34</c:v>
                      </c:pt>
                      <c:pt idx="80">
                        <c:v>6229074.3300000001</c:v>
                      </c:pt>
                      <c:pt idx="81">
                        <c:v>6229074.3300000001</c:v>
                      </c:pt>
                      <c:pt idx="82">
                        <c:v>6452872.71</c:v>
                      </c:pt>
                      <c:pt idx="83">
                        <c:v>10396736.140000001</c:v>
                      </c:pt>
                      <c:pt idx="84">
                        <c:v>18971054.780000001</c:v>
                      </c:pt>
                      <c:pt idx="85">
                        <c:v>30236543.350000001</c:v>
                      </c:pt>
                      <c:pt idx="86">
                        <c:v>27702821.920000002</c:v>
                      </c:pt>
                      <c:pt idx="87">
                        <c:v>26917959.899999999</c:v>
                      </c:pt>
                      <c:pt idx="88">
                        <c:v>24568981.739999998</c:v>
                      </c:pt>
                      <c:pt idx="89">
                        <c:v>23868459.02</c:v>
                      </c:pt>
                      <c:pt idx="90">
                        <c:v>21997180.800000001</c:v>
                      </c:pt>
                      <c:pt idx="91">
                        <c:v>20874376.25</c:v>
                      </c:pt>
                      <c:pt idx="92">
                        <c:v>4294544.24</c:v>
                      </c:pt>
                      <c:pt idx="93">
                        <c:v>1000041.9</c:v>
                      </c:pt>
                      <c:pt idx="94">
                        <c:v>328962.3</c:v>
                      </c:pt>
                      <c:pt idx="95">
                        <c:v>299346.07</c:v>
                      </c:pt>
                      <c:pt idx="96">
                        <c:v>262733.52</c:v>
                      </c:pt>
                      <c:pt idx="97">
                        <c:v>279163.28999999998</c:v>
                      </c:pt>
                      <c:pt idx="98">
                        <c:v>355120</c:v>
                      </c:pt>
                      <c:pt idx="99">
                        <c:v>355120</c:v>
                      </c:pt>
                      <c:pt idx="100">
                        <c:v>284418.3</c:v>
                      </c:pt>
                      <c:pt idx="101">
                        <c:v>573562.15</c:v>
                      </c:pt>
                      <c:pt idx="102">
                        <c:v>8512587.7699999996</c:v>
                      </c:pt>
                      <c:pt idx="103">
                        <c:v>8534263.0500000007</c:v>
                      </c:pt>
                      <c:pt idx="104">
                        <c:v>8682040.3800000008</c:v>
                      </c:pt>
                      <c:pt idx="105">
                        <c:v>7334790.5099999998</c:v>
                      </c:pt>
                      <c:pt idx="106">
                        <c:v>7334790.5099999998</c:v>
                      </c:pt>
                      <c:pt idx="107">
                        <c:v>6948086.79</c:v>
                      </c:pt>
                      <c:pt idx="108">
                        <c:v>6789003.5800000001</c:v>
                      </c:pt>
                      <c:pt idx="109">
                        <c:v>1436387.83</c:v>
                      </c:pt>
                      <c:pt idx="110">
                        <c:v>2124246.44</c:v>
                      </c:pt>
                      <c:pt idx="111">
                        <c:v>2124246.44</c:v>
                      </c:pt>
                      <c:pt idx="112">
                        <c:v>2124246.44</c:v>
                      </c:pt>
                      <c:pt idx="113">
                        <c:v>2124246.44</c:v>
                      </c:pt>
                      <c:pt idx="114">
                        <c:v>2500162.4300000002</c:v>
                      </c:pt>
                      <c:pt idx="115">
                        <c:v>2500162.4300000002</c:v>
                      </c:pt>
                      <c:pt idx="116">
                        <c:v>2500162.4300000002</c:v>
                      </c:pt>
                      <c:pt idx="117">
                        <c:v>2500162.4300000002</c:v>
                      </c:pt>
                      <c:pt idx="118">
                        <c:v>2500162.4300000002</c:v>
                      </c:pt>
                      <c:pt idx="119">
                        <c:v>2500162.4300000002</c:v>
                      </c:pt>
                      <c:pt idx="120">
                        <c:v>109156.3</c:v>
                      </c:pt>
                      <c:pt idx="121">
                        <c:v>1E-4</c:v>
                      </c:pt>
                      <c:pt idx="122">
                        <c:v>1E-4</c:v>
                      </c:pt>
                      <c:pt idx="123">
                        <c:v>1E-4</c:v>
                      </c:pt>
                      <c:pt idx="124">
                        <c:v>1E-4</c:v>
                      </c:pt>
                      <c:pt idx="125">
                        <c:v>1E-4</c:v>
                      </c:pt>
                      <c:pt idx="126">
                        <c:v>1E-4</c:v>
                      </c:pt>
                      <c:pt idx="127">
                        <c:v>1E-4</c:v>
                      </c:pt>
                      <c:pt idx="128">
                        <c:v>1E-4</c:v>
                      </c:pt>
                      <c:pt idx="129">
                        <c:v>1E-4</c:v>
                      </c:pt>
                      <c:pt idx="130">
                        <c:v>1E-4</c:v>
                      </c:pt>
                      <c:pt idx="131">
                        <c:v>1072148.1000000001</c:v>
                      </c:pt>
                      <c:pt idx="132">
                        <c:v>4115210.55</c:v>
                      </c:pt>
                      <c:pt idx="133">
                        <c:v>4115210.55</c:v>
                      </c:pt>
                      <c:pt idx="134">
                        <c:v>4115210.55</c:v>
                      </c:pt>
                      <c:pt idx="135">
                        <c:v>4115210.55</c:v>
                      </c:pt>
                      <c:pt idx="136">
                        <c:v>4115210.55</c:v>
                      </c:pt>
                      <c:pt idx="137">
                        <c:v>4115210.55</c:v>
                      </c:pt>
                      <c:pt idx="138">
                        <c:v>4115210.55</c:v>
                      </c:pt>
                      <c:pt idx="139">
                        <c:v>1072148.1000000001</c:v>
                      </c:pt>
                      <c:pt idx="140">
                        <c:v>1072148.1000000001</c:v>
                      </c:pt>
                      <c:pt idx="141">
                        <c:v>1072148.1000000001</c:v>
                      </c:pt>
                      <c:pt idx="142">
                        <c:v>1E-4</c:v>
                      </c:pt>
                      <c:pt idx="143">
                        <c:v>189215.59</c:v>
                      </c:pt>
                      <c:pt idx="144">
                        <c:v>149729.12</c:v>
                      </c:pt>
                      <c:pt idx="145">
                        <c:v>245781.24</c:v>
                      </c:pt>
                      <c:pt idx="146">
                        <c:v>245781.24</c:v>
                      </c:pt>
                      <c:pt idx="147">
                        <c:v>245781.24</c:v>
                      </c:pt>
                      <c:pt idx="148">
                        <c:v>215351.46</c:v>
                      </c:pt>
                      <c:pt idx="149">
                        <c:v>215351.46</c:v>
                      </c:pt>
                      <c:pt idx="150">
                        <c:v>215351.46</c:v>
                      </c:pt>
                      <c:pt idx="151">
                        <c:v>215351.46</c:v>
                      </c:pt>
                      <c:pt idx="152">
                        <c:v>154074.45000000001</c:v>
                      </c:pt>
                      <c:pt idx="153">
                        <c:v>93632.35</c:v>
                      </c:pt>
                      <c:pt idx="154">
                        <c:v>124583.52</c:v>
                      </c:pt>
                      <c:pt idx="155">
                        <c:v>117433.14</c:v>
                      </c:pt>
                      <c:pt idx="156">
                        <c:v>2709270.45</c:v>
                      </c:pt>
                      <c:pt idx="157">
                        <c:v>10082409.939999999</c:v>
                      </c:pt>
                      <c:pt idx="158">
                        <c:v>14540009.539999999</c:v>
                      </c:pt>
                      <c:pt idx="159">
                        <c:v>14540009.539999999</c:v>
                      </c:pt>
                      <c:pt idx="160">
                        <c:v>14540009.539999999</c:v>
                      </c:pt>
                      <c:pt idx="161">
                        <c:v>14540009.539999999</c:v>
                      </c:pt>
                      <c:pt idx="162">
                        <c:v>14540009.539999999</c:v>
                      </c:pt>
                      <c:pt idx="163">
                        <c:v>14540009.539999999</c:v>
                      </c:pt>
                      <c:pt idx="164">
                        <c:v>35779812.030000001</c:v>
                      </c:pt>
                      <c:pt idx="165">
                        <c:v>9826079.3499999996</c:v>
                      </c:pt>
                      <c:pt idx="166">
                        <c:v>10934911.77</c:v>
                      </c:pt>
                      <c:pt idx="167">
                        <c:v>10934911.77</c:v>
                      </c:pt>
                      <c:pt idx="168">
                        <c:v>10934911.77</c:v>
                      </c:pt>
                      <c:pt idx="169">
                        <c:v>10934911.77</c:v>
                      </c:pt>
                      <c:pt idx="170">
                        <c:v>10934911.77</c:v>
                      </c:pt>
                      <c:pt idx="171">
                        <c:v>10934911.77</c:v>
                      </c:pt>
                      <c:pt idx="172">
                        <c:v>12999750.1</c:v>
                      </c:pt>
                      <c:pt idx="173">
                        <c:v>369680.93</c:v>
                      </c:pt>
                      <c:pt idx="174">
                        <c:v>369680.93</c:v>
                      </c:pt>
                      <c:pt idx="175">
                        <c:v>236594.34</c:v>
                      </c:pt>
                      <c:pt idx="176">
                        <c:v>236594.34</c:v>
                      </c:pt>
                      <c:pt idx="177">
                        <c:v>236594.34</c:v>
                      </c:pt>
                      <c:pt idx="178">
                        <c:v>1227457.44</c:v>
                      </c:pt>
                      <c:pt idx="179">
                        <c:v>27038773.68</c:v>
                      </c:pt>
                      <c:pt idx="180">
                        <c:v>31829795.710000001</c:v>
                      </c:pt>
                      <c:pt idx="181">
                        <c:v>348279643.11000001</c:v>
                      </c:pt>
                      <c:pt idx="182">
                        <c:v>326534853.12</c:v>
                      </c:pt>
                      <c:pt idx="183">
                        <c:v>326534853.12</c:v>
                      </c:pt>
                      <c:pt idx="184">
                        <c:v>326534853.12</c:v>
                      </c:pt>
                      <c:pt idx="185">
                        <c:v>326534853.12</c:v>
                      </c:pt>
                      <c:pt idx="186">
                        <c:v>326534853.12</c:v>
                      </c:pt>
                      <c:pt idx="187">
                        <c:v>67046386.43</c:v>
                      </c:pt>
                      <c:pt idx="188">
                        <c:v>67046386.43</c:v>
                      </c:pt>
                      <c:pt idx="189">
                        <c:v>99498594.700000003</c:v>
                      </c:pt>
                      <c:pt idx="190">
                        <c:v>439410.86</c:v>
                      </c:pt>
                      <c:pt idx="191">
                        <c:v>439410.86</c:v>
                      </c:pt>
                      <c:pt idx="192">
                        <c:v>439410.86</c:v>
                      </c:pt>
                      <c:pt idx="193">
                        <c:v>439410.86</c:v>
                      </c:pt>
                      <c:pt idx="194">
                        <c:v>439410.86</c:v>
                      </c:pt>
                      <c:pt idx="195">
                        <c:v>439410.86</c:v>
                      </c:pt>
                      <c:pt idx="196">
                        <c:v>439410.86</c:v>
                      </c:pt>
                      <c:pt idx="197">
                        <c:v>439410.86</c:v>
                      </c:pt>
                      <c:pt idx="198">
                        <c:v>1E-4</c:v>
                      </c:pt>
                    </c:numCache>
                  </c:numRef>
                </c:yVal>
                <c:smooth val="0"/>
                <c:extLst xmlns:c15="http://schemas.microsoft.com/office/drawing/2012/chart">
                  <c:ext xmlns:c16="http://schemas.microsoft.com/office/drawing/2014/chart" uri="{C3380CC4-5D6E-409C-BE32-E72D297353CC}">
                    <c16:uniqueId val="{00000001-918C-44BA-8B54-B37A06E621B0}"/>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'Heatmap Final (SMD)'!$B$17</c15:sqref>
                        </c15:formulaRef>
                      </c:ext>
                    </c:extLst>
                    <c:strCache>
                      <c:ptCount val="1"/>
                      <c:pt idx="0">
                        <c:v>as1_row_means_L</c:v>
                      </c:pt>
                    </c:strCache>
                  </c:strRef>
                </c:tx>
                <c:spPr>
                  <a:ln w="25400" cap="rnd">
                    <a:solidFill>
                      <a:srgbClr val="264477"/>
                    </a:solidFill>
                    <a:round/>
                  </a:ln>
                  <a:effectLst/>
                </c:spPr>
                <c:marker>
                  <c:symbol val="none"/>
                </c:marker>
                <c:xVal>
                  <c:numRef>
                    <c:extLst xmlns:c15="http://schemas.microsoft.com/office/drawing/2012/chart">
                      <c:ext xmlns:c15="http://schemas.microsoft.com/office/drawing/2012/chart" uri="{02D57815-91ED-43cb-92C2-25804820EDAC}">
                        <c15:formulaRef>
                          <c15:sqref>'Heatmap Final (SMD)'!$D$12:$GT$12</c15:sqref>
                        </c15:formulaRef>
                      </c:ext>
                    </c:extLst>
                    <c:numCache>
                      <c:formatCode>General</c:formatCode>
                      <c:ptCount val="1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numCache>
                  </c:numRef>
                </c:xVal>
                <c:yVal>
                  <c:numRef>
                    <c:extLst xmlns:c15="http://schemas.microsoft.com/office/drawing/2012/chart">
                      <c:ext xmlns:c15="http://schemas.microsoft.com/office/drawing/2012/chart" uri="{02D57815-91ED-43cb-92C2-25804820EDAC}">
                        <c15:formulaRef>
                          <c15:sqref>'Heatmap Final (SMD)'!$D$17:$GT$17</c15:sqref>
                        </c15:formulaRef>
                      </c:ext>
                    </c:extLst>
                    <c:numCache>
                      <c:formatCode>General</c:formatCode>
                      <c:ptCount val="199"/>
                      <c:pt idx="0">
                        <c:v>221116083.13999999</c:v>
                      </c:pt>
                      <c:pt idx="1">
                        <c:v>202694793.44999999</c:v>
                      </c:pt>
                      <c:pt idx="2">
                        <c:v>187180603.27000001</c:v>
                      </c:pt>
                      <c:pt idx="3">
                        <c:v>191087976.18000001</c:v>
                      </c:pt>
                      <c:pt idx="4">
                        <c:v>191087976.18000001</c:v>
                      </c:pt>
                      <c:pt idx="5">
                        <c:v>191087976.18000001</c:v>
                      </c:pt>
                      <c:pt idx="6">
                        <c:v>191087976.18000001</c:v>
                      </c:pt>
                      <c:pt idx="7">
                        <c:v>170360635.90000001</c:v>
                      </c:pt>
                      <c:pt idx="8">
                        <c:v>183474130.69999999</c:v>
                      </c:pt>
                      <c:pt idx="9">
                        <c:v>195169978.27000001</c:v>
                      </c:pt>
                      <c:pt idx="10">
                        <c:v>151240771.11000001</c:v>
                      </c:pt>
                      <c:pt idx="11">
                        <c:v>151240771.11000001</c:v>
                      </c:pt>
                      <c:pt idx="12">
                        <c:v>165039244.97</c:v>
                      </c:pt>
                      <c:pt idx="13">
                        <c:v>2664154.3199999998</c:v>
                      </c:pt>
                      <c:pt idx="14">
                        <c:v>1953144.41</c:v>
                      </c:pt>
                      <c:pt idx="15">
                        <c:v>1967033.93</c:v>
                      </c:pt>
                      <c:pt idx="16">
                        <c:v>13343635.050000001</c:v>
                      </c:pt>
                      <c:pt idx="17">
                        <c:v>22478629.170000002</c:v>
                      </c:pt>
                      <c:pt idx="18">
                        <c:v>22478629.170000002</c:v>
                      </c:pt>
                      <c:pt idx="19">
                        <c:v>24718991.129999999</c:v>
                      </c:pt>
                      <c:pt idx="20">
                        <c:v>27442375</c:v>
                      </c:pt>
                      <c:pt idx="21">
                        <c:v>30867856.949999999</c:v>
                      </c:pt>
                      <c:pt idx="22">
                        <c:v>40273143.770000003</c:v>
                      </c:pt>
                      <c:pt idx="23">
                        <c:v>6220063.2599999998</c:v>
                      </c:pt>
                      <c:pt idx="24">
                        <c:v>16341791.07</c:v>
                      </c:pt>
                      <c:pt idx="25">
                        <c:v>25624615.059999999</c:v>
                      </c:pt>
                      <c:pt idx="26">
                        <c:v>23533760.449999999</c:v>
                      </c:pt>
                      <c:pt idx="27">
                        <c:v>23229386.829999998</c:v>
                      </c:pt>
                      <c:pt idx="28">
                        <c:v>22649782.23</c:v>
                      </c:pt>
                      <c:pt idx="29">
                        <c:v>22649782.23</c:v>
                      </c:pt>
                      <c:pt idx="30">
                        <c:v>19922094.890000001</c:v>
                      </c:pt>
                      <c:pt idx="31">
                        <c:v>20447008.52</c:v>
                      </c:pt>
                      <c:pt idx="32">
                        <c:v>21455954.18</c:v>
                      </c:pt>
                      <c:pt idx="33">
                        <c:v>23230841.510000002</c:v>
                      </c:pt>
                      <c:pt idx="34">
                        <c:v>22564606.25</c:v>
                      </c:pt>
                      <c:pt idx="35">
                        <c:v>16663366.66</c:v>
                      </c:pt>
                      <c:pt idx="36">
                        <c:v>13518256.35</c:v>
                      </c:pt>
                      <c:pt idx="37">
                        <c:v>16520575.43</c:v>
                      </c:pt>
                      <c:pt idx="38">
                        <c:v>19219421.91</c:v>
                      </c:pt>
                      <c:pt idx="39">
                        <c:v>22621307.02</c:v>
                      </c:pt>
                      <c:pt idx="40">
                        <c:v>1227554.99</c:v>
                      </c:pt>
                      <c:pt idx="41">
                        <c:v>483070.16</c:v>
                      </c:pt>
                      <c:pt idx="42">
                        <c:v>574124.26</c:v>
                      </c:pt>
                      <c:pt idx="43">
                        <c:v>111021.05</c:v>
                      </c:pt>
                      <c:pt idx="44">
                        <c:v>111021.05</c:v>
                      </c:pt>
                      <c:pt idx="45">
                        <c:v>1E-4</c:v>
                      </c:pt>
                      <c:pt idx="46">
                        <c:v>1E-4</c:v>
                      </c:pt>
                      <c:pt idx="47">
                        <c:v>1E-4</c:v>
                      </c:pt>
                      <c:pt idx="48">
                        <c:v>1E-4</c:v>
                      </c:pt>
                      <c:pt idx="49">
                        <c:v>1E-4</c:v>
                      </c:pt>
                      <c:pt idx="50">
                        <c:v>1E-4</c:v>
                      </c:pt>
                      <c:pt idx="51">
                        <c:v>1E-4</c:v>
                      </c:pt>
                      <c:pt idx="52">
                        <c:v>1E-4</c:v>
                      </c:pt>
                      <c:pt idx="53">
                        <c:v>1E-4</c:v>
                      </c:pt>
                      <c:pt idx="54">
                        <c:v>1E-4</c:v>
                      </c:pt>
                      <c:pt idx="55">
                        <c:v>1E-4</c:v>
                      </c:pt>
                      <c:pt idx="56">
                        <c:v>1E-4</c:v>
                      </c:pt>
                      <c:pt idx="57">
                        <c:v>1E-4</c:v>
                      </c:pt>
                      <c:pt idx="58">
                        <c:v>1E-4</c:v>
                      </c:pt>
                      <c:pt idx="59">
                        <c:v>1E-4</c:v>
                      </c:pt>
                      <c:pt idx="60">
                        <c:v>1E-4</c:v>
                      </c:pt>
                      <c:pt idx="61">
                        <c:v>1E-4</c:v>
                      </c:pt>
                      <c:pt idx="62">
                        <c:v>1E-4</c:v>
                      </c:pt>
                      <c:pt idx="63">
                        <c:v>1E-4</c:v>
                      </c:pt>
                      <c:pt idx="64">
                        <c:v>1E-4</c:v>
                      </c:pt>
                      <c:pt idx="65">
                        <c:v>1E-4</c:v>
                      </c:pt>
                      <c:pt idx="66">
                        <c:v>1E-4</c:v>
                      </c:pt>
                      <c:pt idx="67">
                        <c:v>1E-4</c:v>
                      </c:pt>
                      <c:pt idx="68">
                        <c:v>1E-4</c:v>
                      </c:pt>
                      <c:pt idx="69">
                        <c:v>1E-4</c:v>
                      </c:pt>
                      <c:pt idx="70">
                        <c:v>30993231.899999999</c:v>
                      </c:pt>
                      <c:pt idx="71">
                        <c:v>30993231.899999999</c:v>
                      </c:pt>
                      <c:pt idx="72">
                        <c:v>30993231.899999999</c:v>
                      </c:pt>
                      <c:pt idx="73">
                        <c:v>30993231.899999999</c:v>
                      </c:pt>
                      <c:pt idx="74">
                        <c:v>30993231.899999999</c:v>
                      </c:pt>
                      <c:pt idx="75">
                        <c:v>30993231.899999999</c:v>
                      </c:pt>
                      <c:pt idx="76">
                        <c:v>30993231.899999999</c:v>
                      </c:pt>
                      <c:pt idx="77">
                        <c:v>30993231.899999999</c:v>
                      </c:pt>
                      <c:pt idx="78">
                        <c:v>15795020.5</c:v>
                      </c:pt>
                      <c:pt idx="79">
                        <c:v>596809.09</c:v>
                      </c:pt>
                      <c:pt idx="80">
                        <c:v>8781510.3800000008</c:v>
                      </c:pt>
                      <c:pt idx="81">
                        <c:v>8781510.3800000008</c:v>
                      </c:pt>
                      <c:pt idx="82">
                        <c:v>19106519.82</c:v>
                      </c:pt>
                      <c:pt idx="83">
                        <c:v>31642973.969999999</c:v>
                      </c:pt>
                      <c:pt idx="84">
                        <c:v>90803806.769999996</c:v>
                      </c:pt>
                      <c:pt idx="85">
                        <c:v>152800202.59</c:v>
                      </c:pt>
                      <c:pt idx="86">
                        <c:v>140913604.75999999</c:v>
                      </c:pt>
                      <c:pt idx="87">
                        <c:v>136570905.19</c:v>
                      </c:pt>
                      <c:pt idx="88">
                        <c:v>124793081.06</c:v>
                      </c:pt>
                      <c:pt idx="89">
                        <c:v>121230059.25</c:v>
                      </c:pt>
                      <c:pt idx="90">
                        <c:v>111712818.90000001</c:v>
                      </c:pt>
                      <c:pt idx="91">
                        <c:v>105796652.77</c:v>
                      </c:pt>
                      <c:pt idx="92">
                        <c:v>25454956.73</c:v>
                      </c:pt>
                      <c:pt idx="93">
                        <c:v>13205968.189999999</c:v>
                      </c:pt>
                      <c:pt idx="94">
                        <c:v>3051220.82</c:v>
                      </c:pt>
                      <c:pt idx="95">
                        <c:v>3215219.81</c:v>
                      </c:pt>
                      <c:pt idx="96">
                        <c:v>3585699.28</c:v>
                      </c:pt>
                      <c:pt idx="97">
                        <c:v>3703585.71</c:v>
                      </c:pt>
                      <c:pt idx="98">
                        <c:v>4937507.7</c:v>
                      </c:pt>
                      <c:pt idx="99">
                        <c:v>4937507.7</c:v>
                      </c:pt>
                      <c:pt idx="100">
                        <c:v>3488522.1</c:v>
                      </c:pt>
                      <c:pt idx="101">
                        <c:v>119653094.47</c:v>
                      </c:pt>
                      <c:pt idx="102">
                        <c:v>176235283.22999999</c:v>
                      </c:pt>
                      <c:pt idx="103">
                        <c:v>167102326.19999999</c:v>
                      </c:pt>
                      <c:pt idx="104">
                        <c:v>169764123.78999999</c:v>
                      </c:pt>
                      <c:pt idx="105">
                        <c:v>145749801.55000001</c:v>
                      </c:pt>
                      <c:pt idx="106">
                        <c:v>145749801.55000001</c:v>
                      </c:pt>
                      <c:pt idx="107">
                        <c:v>136790843.91</c:v>
                      </c:pt>
                      <c:pt idx="108">
                        <c:v>135487216.08000001</c:v>
                      </c:pt>
                      <c:pt idx="109">
                        <c:v>29161024.57</c:v>
                      </c:pt>
                      <c:pt idx="110">
                        <c:v>28717399.530000001</c:v>
                      </c:pt>
                      <c:pt idx="111">
                        <c:v>28717399.530000001</c:v>
                      </c:pt>
                      <c:pt idx="112">
                        <c:v>28717399.530000001</c:v>
                      </c:pt>
                      <c:pt idx="113">
                        <c:v>28717399.530000001</c:v>
                      </c:pt>
                      <c:pt idx="114">
                        <c:v>15133167.02</c:v>
                      </c:pt>
                      <c:pt idx="115">
                        <c:v>15133167.02</c:v>
                      </c:pt>
                      <c:pt idx="116">
                        <c:v>15133167.02</c:v>
                      </c:pt>
                      <c:pt idx="117">
                        <c:v>15133167.02</c:v>
                      </c:pt>
                      <c:pt idx="118">
                        <c:v>15133167.02</c:v>
                      </c:pt>
                      <c:pt idx="119">
                        <c:v>15133167.02</c:v>
                      </c:pt>
                      <c:pt idx="120">
                        <c:v>6469955.3499999996</c:v>
                      </c:pt>
                      <c:pt idx="121">
                        <c:v>1E-4</c:v>
                      </c:pt>
                      <c:pt idx="122">
                        <c:v>1E-4</c:v>
                      </c:pt>
                      <c:pt idx="123">
                        <c:v>1E-4</c:v>
                      </c:pt>
                      <c:pt idx="124">
                        <c:v>1E-4</c:v>
                      </c:pt>
                      <c:pt idx="125">
                        <c:v>1E-4</c:v>
                      </c:pt>
                      <c:pt idx="126">
                        <c:v>1E-4</c:v>
                      </c:pt>
                      <c:pt idx="127">
                        <c:v>1E-4</c:v>
                      </c:pt>
                      <c:pt idx="128">
                        <c:v>1E-4</c:v>
                      </c:pt>
                      <c:pt idx="129">
                        <c:v>1E-4</c:v>
                      </c:pt>
                      <c:pt idx="130">
                        <c:v>1E-4</c:v>
                      </c:pt>
                      <c:pt idx="131">
                        <c:v>861820.92</c:v>
                      </c:pt>
                      <c:pt idx="132">
                        <c:v>681299.95</c:v>
                      </c:pt>
                      <c:pt idx="133">
                        <c:v>681299.95</c:v>
                      </c:pt>
                      <c:pt idx="134">
                        <c:v>681299.95</c:v>
                      </c:pt>
                      <c:pt idx="135">
                        <c:v>681299.95</c:v>
                      </c:pt>
                      <c:pt idx="136">
                        <c:v>681299.95</c:v>
                      </c:pt>
                      <c:pt idx="137">
                        <c:v>681299.95</c:v>
                      </c:pt>
                      <c:pt idx="138">
                        <c:v>681299.95</c:v>
                      </c:pt>
                      <c:pt idx="139">
                        <c:v>861820.92</c:v>
                      </c:pt>
                      <c:pt idx="140">
                        <c:v>861820.92</c:v>
                      </c:pt>
                      <c:pt idx="141">
                        <c:v>861820.92</c:v>
                      </c:pt>
                      <c:pt idx="142">
                        <c:v>1E-4</c:v>
                      </c:pt>
                      <c:pt idx="143">
                        <c:v>63495.27</c:v>
                      </c:pt>
                      <c:pt idx="144">
                        <c:v>61856.66</c:v>
                      </c:pt>
                      <c:pt idx="145">
                        <c:v>363298.43</c:v>
                      </c:pt>
                      <c:pt idx="146">
                        <c:v>363298.43</c:v>
                      </c:pt>
                      <c:pt idx="147">
                        <c:v>363298.43</c:v>
                      </c:pt>
                      <c:pt idx="148">
                        <c:v>303658.83</c:v>
                      </c:pt>
                      <c:pt idx="149">
                        <c:v>303658.83</c:v>
                      </c:pt>
                      <c:pt idx="150">
                        <c:v>303658.83</c:v>
                      </c:pt>
                      <c:pt idx="151">
                        <c:v>303658.83</c:v>
                      </c:pt>
                      <c:pt idx="152">
                        <c:v>59630.3</c:v>
                      </c:pt>
                      <c:pt idx="153">
                        <c:v>65100.44</c:v>
                      </c:pt>
                      <c:pt idx="154">
                        <c:v>70685.67</c:v>
                      </c:pt>
                      <c:pt idx="155">
                        <c:v>141967.63</c:v>
                      </c:pt>
                      <c:pt idx="156">
                        <c:v>4679275.6900000004</c:v>
                      </c:pt>
                      <c:pt idx="157">
                        <c:v>6696654.2400000002</c:v>
                      </c:pt>
                      <c:pt idx="158">
                        <c:v>8441688.75</c:v>
                      </c:pt>
                      <c:pt idx="159">
                        <c:v>8441688.75</c:v>
                      </c:pt>
                      <c:pt idx="160">
                        <c:v>8441688.75</c:v>
                      </c:pt>
                      <c:pt idx="161">
                        <c:v>8441688.75</c:v>
                      </c:pt>
                      <c:pt idx="162">
                        <c:v>8441688.75</c:v>
                      </c:pt>
                      <c:pt idx="163">
                        <c:v>8441688.75</c:v>
                      </c:pt>
                      <c:pt idx="164">
                        <c:v>9543762.9000000004</c:v>
                      </c:pt>
                      <c:pt idx="165">
                        <c:v>4119610.81</c:v>
                      </c:pt>
                      <c:pt idx="166">
                        <c:v>8764007.3900000006</c:v>
                      </c:pt>
                      <c:pt idx="167">
                        <c:v>8764007.3900000006</c:v>
                      </c:pt>
                      <c:pt idx="168">
                        <c:v>8764007.3900000006</c:v>
                      </c:pt>
                      <c:pt idx="169">
                        <c:v>8764007.3900000006</c:v>
                      </c:pt>
                      <c:pt idx="170">
                        <c:v>8764007.3900000006</c:v>
                      </c:pt>
                      <c:pt idx="171">
                        <c:v>8764007.3900000006</c:v>
                      </c:pt>
                      <c:pt idx="172">
                        <c:v>9907957.7100000009</c:v>
                      </c:pt>
                      <c:pt idx="173">
                        <c:v>398439.8</c:v>
                      </c:pt>
                      <c:pt idx="174">
                        <c:v>398439.8</c:v>
                      </c:pt>
                      <c:pt idx="175">
                        <c:v>256007.82</c:v>
                      </c:pt>
                      <c:pt idx="176">
                        <c:v>256007.82</c:v>
                      </c:pt>
                      <c:pt idx="177">
                        <c:v>256007.82</c:v>
                      </c:pt>
                      <c:pt idx="178">
                        <c:v>353576.82</c:v>
                      </c:pt>
                      <c:pt idx="179">
                        <c:v>4405415.95</c:v>
                      </c:pt>
                      <c:pt idx="180">
                        <c:v>7663184.5</c:v>
                      </c:pt>
                      <c:pt idx="181">
                        <c:v>162133571.49000001</c:v>
                      </c:pt>
                      <c:pt idx="182">
                        <c:v>152014295.03999999</c:v>
                      </c:pt>
                      <c:pt idx="183">
                        <c:v>152014295.03999999</c:v>
                      </c:pt>
                      <c:pt idx="184">
                        <c:v>152014295.03999999</c:v>
                      </c:pt>
                      <c:pt idx="185">
                        <c:v>152014295.03999999</c:v>
                      </c:pt>
                      <c:pt idx="186">
                        <c:v>152014295.03999999</c:v>
                      </c:pt>
                      <c:pt idx="187">
                        <c:v>26475691.27</c:v>
                      </c:pt>
                      <c:pt idx="188">
                        <c:v>26475691.27</c:v>
                      </c:pt>
                      <c:pt idx="189">
                        <c:v>42543450.109999999</c:v>
                      </c:pt>
                      <c:pt idx="190">
                        <c:v>477190.8</c:v>
                      </c:pt>
                      <c:pt idx="191">
                        <c:v>477190.8</c:v>
                      </c:pt>
                      <c:pt idx="192">
                        <c:v>477190.8</c:v>
                      </c:pt>
                      <c:pt idx="193">
                        <c:v>477190.8</c:v>
                      </c:pt>
                      <c:pt idx="194">
                        <c:v>477190.8</c:v>
                      </c:pt>
                      <c:pt idx="195">
                        <c:v>477190.8</c:v>
                      </c:pt>
                      <c:pt idx="196">
                        <c:v>477190.8</c:v>
                      </c:pt>
                      <c:pt idx="197">
                        <c:v>477190.8</c:v>
                      </c:pt>
                      <c:pt idx="198">
                        <c:v>1E-4</c:v>
                      </c:pt>
                    </c:numCache>
                  </c:numRef>
                </c:yVal>
                <c:smooth val="0"/>
                <c:extLst xmlns:c15="http://schemas.microsoft.com/office/drawing/2012/chart">
                  <c:ext xmlns:c16="http://schemas.microsoft.com/office/drawing/2014/chart" uri="{C3380CC4-5D6E-409C-BE32-E72D297353CC}">
                    <c16:uniqueId val="{00000002-918C-44BA-8B54-B37A06E621B0}"/>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'Heatmap Final (SMD)'!$B$18</c15:sqref>
                        </c15:formulaRef>
                      </c:ext>
                    </c:extLst>
                    <c:strCache>
                      <c:ptCount val="1"/>
                      <c:pt idx="0">
                        <c:v>as1_row_means_T</c:v>
                      </c:pt>
                    </c:strCache>
                  </c:strRef>
                </c:tx>
                <c:spPr>
                  <a:ln w="25400" cap="rnd">
                    <a:solidFill>
                      <a:srgbClr val="997300"/>
                    </a:solidFill>
                    <a:round/>
                  </a:ln>
                  <a:effectLst/>
                </c:spPr>
                <c:marker>
                  <c:symbol val="none"/>
                </c:marker>
                <c:xVal>
                  <c:numRef>
                    <c:extLst xmlns:c15="http://schemas.microsoft.com/office/drawing/2012/chart">
                      <c:ext xmlns:c15="http://schemas.microsoft.com/office/drawing/2012/chart" uri="{02D57815-91ED-43cb-92C2-25804820EDAC}">
                        <c15:formulaRef>
                          <c15:sqref>'Heatmap Final (SMD)'!$D$12:$GT$12</c15:sqref>
                        </c15:formulaRef>
                      </c:ext>
                    </c:extLst>
                    <c:numCache>
                      <c:formatCode>General</c:formatCode>
                      <c:ptCount val="1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numCache>
                  </c:numRef>
                </c:xVal>
                <c:yVal>
                  <c:numRef>
                    <c:extLst xmlns:c15="http://schemas.microsoft.com/office/drawing/2012/chart">
                      <c:ext xmlns:c15="http://schemas.microsoft.com/office/drawing/2012/chart" uri="{02D57815-91ED-43cb-92C2-25804820EDAC}">
                        <c15:formulaRef>
                          <c15:sqref>'Heatmap Final (SMD)'!$D$18:$GT$18</c15:sqref>
                        </c15:formulaRef>
                      </c:ext>
                    </c:extLst>
                    <c:numCache>
                      <c:formatCode>General</c:formatCode>
                      <c:ptCount val="199"/>
                      <c:pt idx="0">
                        <c:v>895601000</c:v>
                      </c:pt>
                      <c:pt idx="1">
                        <c:v>821246700</c:v>
                      </c:pt>
                      <c:pt idx="2">
                        <c:v>758718000</c:v>
                      </c:pt>
                      <c:pt idx="3">
                        <c:v>718526800</c:v>
                      </c:pt>
                      <c:pt idx="4">
                        <c:v>718526800</c:v>
                      </c:pt>
                      <c:pt idx="5">
                        <c:v>718526800</c:v>
                      </c:pt>
                      <c:pt idx="6">
                        <c:v>718526800</c:v>
                      </c:pt>
                      <c:pt idx="7">
                        <c:v>798694800</c:v>
                      </c:pt>
                      <c:pt idx="8">
                        <c:v>853392300</c:v>
                      </c:pt>
                      <c:pt idx="9">
                        <c:v>976808800</c:v>
                      </c:pt>
                      <c:pt idx="10">
                        <c:v>843995000</c:v>
                      </c:pt>
                      <c:pt idx="11">
                        <c:v>843995000</c:v>
                      </c:pt>
                      <c:pt idx="12">
                        <c:v>932630200</c:v>
                      </c:pt>
                      <c:pt idx="13">
                        <c:v>620558700</c:v>
                      </c:pt>
                      <c:pt idx="14">
                        <c:v>538131100</c:v>
                      </c:pt>
                      <c:pt idx="15">
                        <c:v>483230600</c:v>
                      </c:pt>
                      <c:pt idx="16">
                        <c:v>874370200</c:v>
                      </c:pt>
                      <c:pt idx="17">
                        <c:v>1522429000</c:v>
                      </c:pt>
                      <c:pt idx="18">
                        <c:v>1522429000</c:v>
                      </c:pt>
                      <c:pt idx="19">
                        <c:v>1674016000</c:v>
                      </c:pt>
                      <c:pt idx="20">
                        <c:v>1858495000</c:v>
                      </c:pt>
                      <c:pt idx="21">
                        <c:v>2090445000</c:v>
                      </c:pt>
                      <c:pt idx="22">
                        <c:v>2745346000</c:v>
                      </c:pt>
                      <c:pt idx="23">
                        <c:v>144560600</c:v>
                      </c:pt>
                      <c:pt idx="24">
                        <c:v>237569200</c:v>
                      </c:pt>
                      <c:pt idx="25">
                        <c:v>225097200</c:v>
                      </c:pt>
                      <c:pt idx="26">
                        <c:v>206338200</c:v>
                      </c:pt>
                      <c:pt idx="27">
                        <c:v>193452700</c:v>
                      </c:pt>
                      <c:pt idx="28">
                        <c:v>188563000</c:v>
                      </c:pt>
                      <c:pt idx="29">
                        <c:v>188563000</c:v>
                      </c:pt>
                      <c:pt idx="30">
                        <c:v>111271800</c:v>
                      </c:pt>
                      <c:pt idx="31">
                        <c:v>114168700</c:v>
                      </c:pt>
                      <c:pt idx="32">
                        <c:v>119880000</c:v>
                      </c:pt>
                      <c:pt idx="33">
                        <c:v>128285500</c:v>
                      </c:pt>
                      <c:pt idx="34">
                        <c:v>132477500</c:v>
                      </c:pt>
                      <c:pt idx="35">
                        <c:v>137277200</c:v>
                      </c:pt>
                      <c:pt idx="36">
                        <c:v>147996200</c:v>
                      </c:pt>
                      <c:pt idx="37">
                        <c:v>181546700</c:v>
                      </c:pt>
                      <c:pt idx="38">
                        <c:v>214283500</c:v>
                      </c:pt>
                      <c:pt idx="39">
                        <c:v>260083500</c:v>
                      </c:pt>
                      <c:pt idx="40">
                        <c:v>1405720</c:v>
                      </c:pt>
                      <c:pt idx="41">
                        <c:v>1243123</c:v>
                      </c:pt>
                      <c:pt idx="42">
                        <c:v>1507276</c:v>
                      </c:pt>
                      <c:pt idx="43">
                        <c:v>578614.1</c:v>
                      </c:pt>
                      <c:pt idx="44">
                        <c:v>578614.1</c:v>
                      </c:pt>
                      <c:pt idx="45">
                        <c:v>1E-4</c:v>
                      </c:pt>
                      <c:pt idx="46">
                        <c:v>1E-4</c:v>
                      </c:pt>
                      <c:pt idx="47">
                        <c:v>1E-4</c:v>
                      </c:pt>
                      <c:pt idx="48">
                        <c:v>1E-4</c:v>
                      </c:pt>
                      <c:pt idx="49">
                        <c:v>1E-4</c:v>
                      </c:pt>
                      <c:pt idx="50">
                        <c:v>1E-4</c:v>
                      </c:pt>
                      <c:pt idx="51">
                        <c:v>1E-4</c:v>
                      </c:pt>
                      <c:pt idx="52">
                        <c:v>1E-4</c:v>
                      </c:pt>
                      <c:pt idx="53">
                        <c:v>1E-4</c:v>
                      </c:pt>
                      <c:pt idx="54">
                        <c:v>1E-4</c:v>
                      </c:pt>
                      <c:pt idx="55">
                        <c:v>1E-4</c:v>
                      </c:pt>
                      <c:pt idx="56">
                        <c:v>1E-4</c:v>
                      </c:pt>
                      <c:pt idx="57">
                        <c:v>1E-4</c:v>
                      </c:pt>
                      <c:pt idx="58">
                        <c:v>1E-4</c:v>
                      </c:pt>
                      <c:pt idx="59">
                        <c:v>1E-4</c:v>
                      </c:pt>
                      <c:pt idx="60">
                        <c:v>1E-4</c:v>
                      </c:pt>
                      <c:pt idx="61">
                        <c:v>1E-4</c:v>
                      </c:pt>
                      <c:pt idx="62">
                        <c:v>1E-4</c:v>
                      </c:pt>
                      <c:pt idx="63">
                        <c:v>1E-4</c:v>
                      </c:pt>
                      <c:pt idx="64">
                        <c:v>1E-4</c:v>
                      </c:pt>
                      <c:pt idx="65">
                        <c:v>1E-4</c:v>
                      </c:pt>
                      <c:pt idx="66">
                        <c:v>1E-4</c:v>
                      </c:pt>
                      <c:pt idx="67">
                        <c:v>1E-4</c:v>
                      </c:pt>
                      <c:pt idx="68">
                        <c:v>1E-4</c:v>
                      </c:pt>
                      <c:pt idx="69">
                        <c:v>1E-4</c:v>
                      </c:pt>
                      <c:pt idx="70">
                        <c:v>5623449</c:v>
                      </c:pt>
                      <c:pt idx="71">
                        <c:v>5623449</c:v>
                      </c:pt>
                      <c:pt idx="72">
                        <c:v>5623449</c:v>
                      </c:pt>
                      <c:pt idx="73">
                        <c:v>5623449</c:v>
                      </c:pt>
                      <c:pt idx="74">
                        <c:v>5623449</c:v>
                      </c:pt>
                      <c:pt idx="75">
                        <c:v>5623449</c:v>
                      </c:pt>
                      <c:pt idx="76">
                        <c:v>5623449</c:v>
                      </c:pt>
                      <c:pt idx="77">
                        <c:v>5623449</c:v>
                      </c:pt>
                      <c:pt idx="78">
                        <c:v>9916843</c:v>
                      </c:pt>
                      <c:pt idx="79">
                        <c:v>14210240</c:v>
                      </c:pt>
                      <c:pt idx="80">
                        <c:v>17444530</c:v>
                      </c:pt>
                      <c:pt idx="81">
                        <c:v>17444530</c:v>
                      </c:pt>
                      <c:pt idx="82">
                        <c:v>29338720</c:v>
                      </c:pt>
                      <c:pt idx="83">
                        <c:v>34982290</c:v>
                      </c:pt>
                      <c:pt idx="84">
                        <c:v>81202720</c:v>
                      </c:pt>
                      <c:pt idx="85">
                        <c:v>135901100</c:v>
                      </c:pt>
                      <c:pt idx="86">
                        <c:v>124811800</c:v>
                      </c:pt>
                      <c:pt idx="87">
                        <c:v>123951200</c:v>
                      </c:pt>
                      <c:pt idx="88">
                        <c:v>114288900</c:v>
                      </c:pt>
                      <c:pt idx="89">
                        <c:v>111163800</c:v>
                      </c:pt>
                      <c:pt idx="90">
                        <c:v>102546300</c:v>
                      </c:pt>
                      <c:pt idx="91">
                        <c:v>96662260</c:v>
                      </c:pt>
                      <c:pt idx="92">
                        <c:v>40525230</c:v>
                      </c:pt>
                      <c:pt idx="93">
                        <c:v>15052430</c:v>
                      </c:pt>
                      <c:pt idx="94">
                        <c:v>21946580</c:v>
                      </c:pt>
                      <c:pt idx="95">
                        <c:v>23419830</c:v>
                      </c:pt>
                      <c:pt idx="96">
                        <c:v>28088610</c:v>
                      </c:pt>
                      <c:pt idx="97">
                        <c:v>31717480</c:v>
                      </c:pt>
                      <c:pt idx="98">
                        <c:v>43629990</c:v>
                      </c:pt>
                      <c:pt idx="99">
                        <c:v>43629990</c:v>
                      </c:pt>
                      <c:pt idx="100">
                        <c:v>70162530</c:v>
                      </c:pt>
                      <c:pt idx="101">
                        <c:v>346486900</c:v>
                      </c:pt>
                      <c:pt idx="102">
                        <c:v>320837900</c:v>
                      </c:pt>
                      <c:pt idx="103">
                        <c:v>296715900</c:v>
                      </c:pt>
                      <c:pt idx="104">
                        <c:v>301708400</c:v>
                      </c:pt>
                      <c:pt idx="105">
                        <c:v>274997000</c:v>
                      </c:pt>
                      <c:pt idx="106">
                        <c:v>274997000</c:v>
                      </c:pt>
                      <c:pt idx="107">
                        <c:v>258262300</c:v>
                      </c:pt>
                      <c:pt idx="108">
                        <c:v>260832200</c:v>
                      </c:pt>
                      <c:pt idx="109">
                        <c:v>79531940</c:v>
                      </c:pt>
                      <c:pt idx="110">
                        <c:v>87006800</c:v>
                      </c:pt>
                      <c:pt idx="111">
                        <c:v>87006800</c:v>
                      </c:pt>
                      <c:pt idx="112">
                        <c:v>87006800</c:v>
                      </c:pt>
                      <c:pt idx="113">
                        <c:v>87006800</c:v>
                      </c:pt>
                      <c:pt idx="114">
                        <c:v>22871630</c:v>
                      </c:pt>
                      <c:pt idx="115">
                        <c:v>22871630</c:v>
                      </c:pt>
                      <c:pt idx="116">
                        <c:v>22871630</c:v>
                      </c:pt>
                      <c:pt idx="117">
                        <c:v>22871630</c:v>
                      </c:pt>
                      <c:pt idx="118">
                        <c:v>22871630</c:v>
                      </c:pt>
                      <c:pt idx="119">
                        <c:v>22871630</c:v>
                      </c:pt>
                      <c:pt idx="120">
                        <c:v>27003260</c:v>
                      </c:pt>
                      <c:pt idx="121">
                        <c:v>1E-4</c:v>
                      </c:pt>
                      <c:pt idx="122">
                        <c:v>1E-4</c:v>
                      </c:pt>
                      <c:pt idx="123">
                        <c:v>1E-4</c:v>
                      </c:pt>
                      <c:pt idx="124">
                        <c:v>1E-4</c:v>
                      </c:pt>
                      <c:pt idx="125">
                        <c:v>1E-4</c:v>
                      </c:pt>
                      <c:pt idx="126">
                        <c:v>1E-4</c:v>
                      </c:pt>
                      <c:pt idx="127">
                        <c:v>1E-4</c:v>
                      </c:pt>
                      <c:pt idx="128">
                        <c:v>1E-4</c:v>
                      </c:pt>
                      <c:pt idx="129">
                        <c:v>1E-4</c:v>
                      </c:pt>
                      <c:pt idx="130">
                        <c:v>1E-4</c:v>
                      </c:pt>
                      <c:pt idx="131">
                        <c:v>4259167</c:v>
                      </c:pt>
                      <c:pt idx="132">
                        <c:v>18671540</c:v>
                      </c:pt>
                      <c:pt idx="133">
                        <c:v>18671540</c:v>
                      </c:pt>
                      <c:pt idx="134">
                        <c:v>18671540</c:v>
                      </c:pt>
                      <c:pt idx="135">
                        <c:v>18671540</c:v>
                      </c:pt>
                      <c:pt idx="136">
                        <c:v>18671540</c:v>
                      </c:pt>
                      <c:pt idx="137">
                        <c:v>18671540</c:v>
                      </c:pt>
                      <c:pt idx="138">
                        <c:v>18671540</c:v>
                      </c:pt>
                      <c:pt idx="139">
                        <c:v>4259167</c:v>
                      </c:pt>
                      <c:pt idx="140">
                        <c:v>4259167</c:v>
                      </c:pt>
                      <c:pt idx="141">
                        <c:v>4259167</c:v>
                      </c:pt>
                      <c:pt idx="142">
                        <c:v>1E-4</c:v>
                      </c:pt>
                      <c:pt idx="143">
                        <c:v>293365</c:v>
                      </c:pt>
                      <c:pt idx="144">
                        <c:v>324752.90000000002</c:v>
                      </c:pt>
                      <c:pt idx="145">
                        <c:v>1003301</c:v>
                      </c:pt>
                      <c:pt idx="146">
                        <c:v>1003301</c:v>
                      </c:pt>
                      <c:pt idx="147">
                        <c:v>1003301</c:v>
                      </c:pt>
                      <c:pt idx="148">
                        <c:v>885235.9</c:v>
                      </c:pt>
                      <c:pt idx="149">
                        <c:v>885235.9</c:v>
                      </c:pt>
                      <c:pt idx="150">
                        <c:v>885235.9</c:v>
                      </c:pt>
                      <c:pt idx="151">
                        <c:v>885235.9</c:v>
                      </c:pt>
                      <c:pt idx="152">
                        <c:v>320712.8</c:v>
                      </c:pt>
                      <c:pt idx="153">
                        <c:v>412973.9</c:v>
                      </c:pt>
                      <c:pt idx="154">
                        <c:v>1007644</c:v>
                      </c:pt>
                      <c:pt idx="155">
                        <c:v>1392589</c:v>
                      </c:pt>
                      <c:pt idx="156">
                        <c:v>5203027</c:v>
                      </c:pt>
                      <c:pt idx="157">
                        <c:v>8692225</c:v>
                      </c:pt>
                      <c:pt idx="158">
                        <c:v>9133291</c:v>
                      </c:pt>
                      <c:pt idx="159">
                        <c:v>9133291</c:v>
                      </c:pt>
                      <c:pt idx="160">
                        <c:v>9133291</c:v>
                      </c:pt>
                      <c:pt idx="161">
                        <c:v>9133291</c:v>
                      </c:pt>
                      <c:pt idx="162">
                        <c:v>9133291</c:v>
                      </c:pt>
                      <c:pt idx="163">
                        <c:v>9133291</c:v>
                      </c:pt>
                      <c:pt idx="164">
                        <c:v>3172409</c:v>
                      </c:pt>
                      <c:pt idx="165">
                        <c:v>7543397</c:v>
                      </c:pt>
                      <c:pt idx="166">
                        <c:v>10141240</c:v>
                      </c:pt>
                      <c:pt idx="167">
                        <c:v>10141240</c:v>
                      </c:pt>
                      <c:pt idx="168">
                        <c:v>10141240</c:v>
                      </c:pt>
                      <c:pt idx="169">
                        <c:v>10141240</c:v>
                      </c:pt>
                      <c:pt idx="170">
                        <c:v>10141240</c:v>
                      </c:pt>
                      <c:pt idx="171">
                        <c:v>10141240</c:v>
                      </c:pt>
                      <c:pt idx="172">
                        <c:v>11185090</c:v>
                      </c:pt>
                      <c:pt idx="173">
                        <c:v>2943058</c:v>
                      </c:pt>
                      <c:pt idx="174">
                        <c:v>2943058</c:v>
                      </c:pt>
                      <c:pt idx="175">
                        <c:v>1606480</c:v>
                      </c:pt>
                      <c:pt idx="176">
                        <c:v>1606480</c:v>
                      </c:pt>
                      <c:pt idx="177">
                        <c:v>1606480</c:v>
                      </c:pt>
                      <c:pt idx="178">
                        <c:v>3150996</c:v>
                      </c:pt>
                      <c:pt idx="179">
                        <c:v>4050932</c:v>
                      </c:pt>
                      <c:pt idx="180">
                        <c:v>4620266</c:v>
                      </c:pt>
                      <c:pt idx="181">
                        <c:v>10143900</c:v>
                      </c:pt>
                      <c:pt idx="182">
                        <c:v>9515402</c:v>
                      </c:pt>
                      <c:pt idx="183">
                        <c:v>9515402</c:v>
                      </c:pt>
                      <c:pt idx="184">
                        <c:v>9515402</c:v>
                      </c:pt>
                      <c:pt idx="185">
                        <c:v>9515402</c:v>
                      </c:pt>
                      <c:pt idx="186">
                        <c:v>9515402</c:v>
                      </c:pt>
                      <c:pt idx="187">
                        <c:v>9981136</c:v>
                      </c:pt>
                      <c:pt idx="188">
                        <c:v>9981136</c:v>
                      </c:pt>
                      <c:pt idx="189">
                        <c:v>10034180</c:v>
                      </c:pt>
                      <c:pt idx="190">
                        <c:v>48924.41</c:v>
                      </c:pt>
                      <c:pt idx="191">
                        <c:v>48924.41</c:v>
                      </c:pt>
                      <c:pt idx="192">
                        <c:v>48924.41</c:v>
                      </c:pt>
                      <c:pt idx="193">
                        <c:v>48924.41</c:v>
                      </c:pt>
                      <c:pt idx="194">
                        <c:v>48924.41</c:v>
                      </c:pt>
                      <c:pt idx="195">
                        <c:v>48924.41</c:v>
                      </c:pt>
                      <c:pt idx="196">
                        <c:v>48924.41</c:v>
                      </c:pt>
                      <c:pt idx="197">
                        <c:v>48924.41</c:v>
                      </c:pt>
                      <c:pt idx="198">
                        <c:v>1E-4</c:v>
                      </c:pt>
                    </c:numCache>
                  </c:numRef>
                </c:yVal>
                <c:smooth val="0"/>
                <c:extLst xmlns:c15="http://schemas.microsoft.com/office/drawing/2012/chart">
                  <c:ext xmlns:c16="http://schemas.microsoft.com/office/drawing/2014/chart" uri="{C3380CC4-5D6E-409C-BE32-E72D297353CC}">
                    <c16:uniqueId val="{00000003-918C-44BA-8B54-B37A06E621B0}"/>
                  </c:ext>
                </c:extLst>
              </c15:ser>
            </c15:filteredScatterSeries>
          </c:ext>
        </c:extLst>
      </c:scatterChart>
      <c:valAx>
        <c:axId val="1668850063"/>
        <c:scaling>
          <c:orientation val="minMax"/>
          <c:max val="200"/>
          <c:min val="0"/>
        </c:scaling>
        <c:delete val="0"/>
        <c:axPos val="b"/>
        <c:majorGridlines>
          <c:spPr>
            <a:ln w="0" cap="flat" cmpd="sng" algn="ctr">
              <a:solidFill>
                <a:schemeClr val="bg1">
                  <a:lumMod val="75000"/>
                </a:schemeClr>
              </a:solidFill>
              <a:prstDash val="sysDash"/>
              <a:round/>
            </a:ln>
            <a:effectLst/>
          </c:spPr>
        </c:majorGridlines>
        <c:numFmt formatCode="General" sourceLinked="1"/>
        <c:majorTickMark val="out"/>
        <c:minorTickMark val="none"/>
        <c:tickLblPos val="low"/>
        <c:spPr>
          <a:noFill/>
          <a:ln w="9525" cap="rnd" cmpd="sng" algn="ctr">
            <a:solidFill>
              <a:schemeClr val="tx1">
                <a:lumMod val="25000"/>
                <a:lumOff val="75000"/>
              </a:schemeClr>
            </a:solidFill>
            <a:round/>
            <a:headEnd type="none"/>
          </a:ln>
          <a:effectLst/>
        </c:spPr>
        <c:txPr>
          <a:bodyPr rot="0" spcFirstLastPara="1" vertOverflow="ellipsis" wrap="square" anchor="ctr" anchorCtr="1"/>
          <a:lstStyle/>
          <a:p>
            <a:pPr>
              <a:defRPr sz="1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2559"/>
        <c:crosses val="autoZero"/>
        <c:crossBetween val="midCat"/>
        <c:majorUnit val="20"/>
        <c:minorUnit val="1"/>
      </c:valAx>
      <c:valAx>
        <c:axId val="1668852559"/>
        <c:scaling>
          <c:orientation val="minMax"/>
        </c:scaling>
        <c:delete val="0"/>
        <c:axPos val="l"/>
        <c:majorGridlines>
          <c:spPr>
            <a:ln w="9525" cap="flat" cmpd="sng" algn="ctr">
              <a:no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0063"/>
        <c:crosses val="autoZero"/>
        <c:crossBetween val="midCat"/>
      </c:valAx>
      <c:spPr>
        <a:noFill/>
        <a:ln w="6350">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l-GR" sz="2400" b="0" i="0" u="none" strike="noStrike" baseline="0">
                <a:effectLst/>
                <a:latin typeface="Times New Roman" panose="02020603050405020304" pitchFamily="18" charset="0"/>
                <a:cs typeface="Times New Roman" panose="02020603050405020304" pitchFamily="18" charset="0"/>
              </a:rPr>
              <a:t>β-</a:t>
            </a:r>
            <a:r>
              <a:rPr lang="en-US" sz="2400" b="0" i="0" u="none" strike="noStrike" baseline="0">
                <a:effectLst/>
                <a:latin typeface="Times New Roman" panose="02020603050405020304" pitchFamily="18" charset="0"/>
                <a:cs typeface="Times New Roman" panose="02020603050405020304" pitchFamily="18" charset="0"/>
              </a:rPr>
              <a:t>casein</a:t>
            </a:r>
            <a:r>
              <a:rPr lang="en-US" sz="2400" b="0" i="0" u="none" strike="noStrike" baseline="30000">
                <a:solidFill>
                  <a:schemeClr val="bg1"/>
                </a:solidFill>
                <a:effectLst/>
                <a:latin typeface="Times New Roman" panose="02020603050405020304" pitchFamily="18" charset="0"/>
                <a:cs typeface="Times New Roman" panose="02020603050405020304" pitchFamily="18" charset="0"/>
              </a:rPr>
              <a:t>3</a:t>
            </a:r>
            <a:r>
              <a:rPr lang="en-US" sz="2400" b="0" i="0" u="none" strike="noStrike" baseline="0">
                <a:latin typeface="Times New Roman" panose="02020603050405020304" pitchFamily="18" charset="0"/>
                <a:cs typeface="Times New Roman" panose="02020603050405020304" pitchFamily="18" charset="0"/>
              </a:rPr>
              <a:t> </a:t>
            </a:r>
            <a:endParaRPr lang="en-US" sz="2400" b="0">
              <a:latin typeface="Times New Roman" panose="02020603050405020304" pitchFamily="18" charset="0"/>
              <a:cs typeface="Times New Roman" panose="02020603050405020304" pitchFamily="18" charset="0"/>
            </a:endParaRPr>
          </a:p>
        </c:rich>
      </c:tx>
      <c:layout>
        <c:manualLayout>
          <c:xMode val="edge"/>
          <c:yMode val="edge"/>
          <c:x val="5.7714300634760726E-2"/>
          <c:y val="6.4542469105010297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5871357978052635E-2"/>
          <c:y val="8.0630684512674855E-2"/>
          <c:w val="0.92365645124967155"/>
          <c:h val="0.73845197162080889"/>
        </c:manualLayout>
      </c:layout>
      <c:scatterChart>
        <c:scatterStyle val="lineMarker"/>
        <c:varyColors val="0"/>
        <c:ser>
          <c:idx val="0"/>
          <c:order val="4"/>
          <c:tx>
            <c:strRef>
              <c:f>'Heatmap Final (SMD)'!$B$10</c:f>
              <c:strCache>
                <c:ptCount val="1"/>
                <c:pt idx="0">
                  <c:v>Avg. SMD</c:v>
                </c:pt>
              </c:strCache>
            </c:strRef>
          </c:tx>
          <c:spPr>
            <a:ln w="28575" cap="rnd">
              <a:solidFill>
                <a:sysClr val="windowText" lastClr="000000"/>
              </a:solidFill>
              <a:round/>
            </a:ln>
            <a:effectLst/>
          </c:spPr>
          <c:marker>
            <c:symbol val="none"/>
          </c:marker>
          <c:xVal>
            <c:numRef>
              <c:f>'Heatmap Final (SMD)'!$D$3:$IH$3</c:f>
              <c:numCache>
                <c:formatCode>General</c:formatCode>
                <c:ptCount val="23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numCache>
            </c:numRef>
          </c:xVal>
          <c:yVal>
            <c:numRef>
              <c:f>'Heatmap Final (SMD)'!$D$10:$HD$10</c:f>
              <c:numCache>
                <c:formatCode>General</c:formatCode>
                <c:ptCount val="209"/>
                <c:pt idx="0">
                  <c:v>-1.1009900136419699</c:v>
                </c:pt>
                <c:pt idx="1">
                  <c:v>-1.1009900136419699</c:v>
                </c:pt>
                <c:pt idx="2">
                  <c:v>-1.1009900136419699</c:v>
                </c:pt>
                <c:pt idx="3">
                  <c:v>-0.74792994794790002</c:v>
                </c:pt>
                <c:pt idx="4">
                  <c:v>-0.67935796375577795</c:v>
                </c:pt>
                <c:pt idx="5">
                  <c:v>-0.67935796375577795</c:v>
                </c:pt>
                <c:pt idx="6">
                  <c:v>-0.86802236752145201</c:v>
                </c:pt>
                <c:pt idx="7">
                  <c:v>-0.91950713325790401</c:v>
                </c:pt>
                <c:pt idx="8">
                  <c:v>-0.91950713325790401</c:v>
                </c:pt>
                <c:pt idx="9">
                  <c:v>-0.91950713325790401</c:v>
                </c:pt>
                <c:pt idx="10">
                  <c:v>-0.91950713325790401</c:v>
                </c:pt>
                <c:pt idx="11">
                  <c:v>-0.91950713325790401</c:v>
                </c:pt>
                <c:pt idx="12">
                  <c:v>-0.91950713325790401</c:v>
                </c:pt>
                <c:pt idx="13">
                  <c:v>-0.91950713325790401</c:v>
                </c:pt>
                <c:pt idx="14">
                  <c:v>-1.1466392481146499</c:v>
                </c:pt>
                <c:pt idx="15">
                  <c:v>-1.1466392481146499</c:v>
                </c:pt>
                <c:pt idx="16">
                  <c:v>0</c:v>
                </c:pt>
                <c:pt idx="17">
                  <c:v>0</c:v>
                </c:pt>
                <c:pt idx="18">
                  <c:v>0</c:v>
                </c:pt>
                <c:pt idx="19">
                  <c:v>0</c:v>
                </c:pt>
                <c:pt idx="20">
                  <c:v>0</c:v>
                </c:pt>
                <c:pt idx="21">
                  <c:v>-0.91568821697156999</c:v>
                </c:pt>
                <c:pt idx="22">
                  <c:v>-0.91568821697156999</c:v>
                </c:pt>
                <c:pt idx="23">
                  <c:v>-0.91568821697156999</c:v>
                </c:pt>
                <c:pt idx="24">
                  <c:v>-1.12007706743558</c:v>
                </c:pt>
                <c:pt idx="25">
                  <c:v>-1.12007706743558</c:v>
                </c:pt>
                <c:pt idx="26">
                  <c:v>-1.12007706743558</c:v>
                </c:pt>
                <c:pt idx="27">
                  <c:v>-1.12007706743558</c:v>
                </c:pt>
                <c:pt idx="28">
                  <c:v>-1.1882066842569099</c:v>
                </c:pt>
                <c:pt idx="29">
                  <c:v>-1.1882066842569099</c:v>
                </c:pt>
                <c:pt idx="30">
                  <c:v>-1.1882066842569099</c:v>
                </c:pt>
                <c:pt idx="31">
                  <c:v>-1.32942245527972</c:v>
                </c:pt>
                <c:pt idx="32">
                  <c:v>-1.3189061807306901</c:v>
                </c:pt>
                <c:pt idx="33">
                  <c:v>0</c:v>
                </c:pt>
                <c:pt idx="34">
                  <c:v>0</c:v>
                </c:pt>
                <c:pt idx="35">
                  <c:v>0</c:v>
                </c:pt>
                <c:pt idx="36">
                  <c:v>0</c:v>
                </c:pt>
                <c:pt idx="37">
                  <c:v>0</c:v>
                </c:pt>
                <c:pt idx="38">
                  <c:v>0</c:v>
                </c:pt>
                <c:pt idx="39">
                  <c:v>0</c:v>
                </c:pt>
                <c:pt idx="40">
                  <c:v>0.38449745924945999</c:v>
                </c:pt>
                <c:pt idx="41">
                  <c:v>0.435998546459681</c:v>
                </c:pt>
                <c:pt idx="42">
                  <c:v>0.299571132352215</c:v>
                </c:pt>
                <c:pt idx="43">
                  <c:v>0.10520939886925</c:v>
                </c:pt>
                <c:pt idx="44">
                  <c:v>-9.3396028912530599E-2</c:v>
                </c:pt>
                <c:pt idx="45">
                  <c:v>-0.12736990394821901</c:v>
                </c:pt>
                <c:pt idx="46">
                  <c:v>-3.88494344768281E-2</c:v>
                </c:pt>
                <c:pt idx="47">
                  <c:v>-4.0796461442982997E-2</c:v>
                </c:pt>
                <c:pt idx="48">
                  <c:v>-4.0796461442982997E-2</c:v>
                </c:pt>
                <c:pt idx="49">
                  <c:v>-4.0796461442982997E-2</c:v>
                </c:pt>
                <c:pt idx="50">
                  <c:v>-4.0796461442982997E-2</c:v>
                </c:pt>
                <c:pt idx="51">
                  <c:v>-0.249902151145905</c:v>
                </c:pt>
                <c:pt idx="52">
                  <c:v>-0.178265135641688</c:v>
                </c:pt>
                <c:pt idx="53">
                  <c:v>-0.20244792931751601</c:v>
                </c:pt>
                <c:pt idx="54">
                  <c:v>-9.3777073272859501E-2</c:v>
                </c:pt>
                <c:pt idx="55">
                  <c:v>-2.04870082315449E-3</c:v>
                </c:pt>
                <c:pt idx="56">
                  <c:v>0.12539629190297499</c:v>
                </c:pt>
                <c:pt idx="57">
                  <c:v>0.27255477781784299</c:v>
                </c:pt>
                <c:pt idx="58">
                  <c:v>0.419159766829582</c:v>
                </c:pt>
                <c:pt idx="59">
                  <c:v>0.54496745153662796</c:v>
                </c:pt>
                <c:pt idx="60">
                  <c:v>0.56230701104498904</c:v>
                </c:pt>
                <c:pt idx="61">
                  <c:v>0.56732409602840095</c:v>
                </c:pt>
                <c:pt idx="62">
                  <c:v>0.56732409602840095</c:v>
                </c:pt>
                <c:pt idx="63">
                  <c:v>0.56732409602840095</c:v>
                </c:pt>
                <c:pt idx="64">
                  <c:v>0.56732409602840095</c:v>
                </c:pt>
                <c:pt idx="65">
                  <c:v>0.53645181782824003</c:v>
                </c:pt>
                <c:pt idx="66">
                  <c:v>0.52684145673041805</c:v>
                </c:pt>
                <c:pt idx="67">
                  <c:v>0.46381634189071203</c:v>
                </c:pt>
                <c:pt idx="68">
                  <c:v>0.37370497703315297</c:v>
                </c:pt>
                <c:pt idx="69">
                  <c:v>0.19821077054109101</c:v>
                </c:pt>
                <c:pt idx="70">
                  <c:v>0.190865052729151</c:v>
                </c:pt>
                <c:pt idx="71">
                  <c:v>0.166706895987033</c:v>
                </c:pt>
                <c:pt idx="72">
                  <c:v>0.18836649629642599</c:v>
                </c:pt>
                <c:pt idx="73">
                  <c:v>0.126596179041432</c:v>
                </c:pt>
                <c:pt idx="74">
                  <c:v>0.126596179041432</c:v>
                </c:pt>
                <c:pt idx="75">
                  <c:v>0.126596179041432</c:v>
                </c:pt>
                <c:pt idx="76">
                  <c:v>0.106333671488152</c:v>
                </c:pt>
                <c:pt idx="77">
                  <c:v>0.14023163053226601</c:v>
                </c:pt>
                <c:pt idx="78">
                  <c:v>0.27223436435966702</c:v>
                </c:pt>
                <c:pt idx="79">
                  <c:v>0.262762787894469</c:v>
                </c:pt>
                <c:pt idx="80">
                  <c:v>0.305307141355251</c:v>
                </c:pt>
                <c:pt idx="81">
                  <c:v>0.34054395355526401</c:v>
                </c:pt>
                <c:pt idx="82">
                  <c:v>0.36939027694842103</c:v>
                </c:pt>
                <c:pt idx="83">
                  <c:v>0.351356391888269</c:v>
                </c:pt>
                <c:pt idx="84">
                  <c:v>0.352947297393992</c:v>
                </c:pt>
                <c:pt idx="85">
                  <c:v>0.352947297393992</c:v>
                </c:pt>
                <c:pt idx="86">
                  <c:v>0.34009457537913501</c:v>
                </c:pt>
                <c:pt idx="87">
                  <c:v>0.32404772799637999</c:v>
                </c:pt>
                <c:pt idx="88">
                  <c:v>0.31093304712686298</c:v>
                </c:pt>
                <c:pt idx="89">
                  <c:v>0.28911792964337402</c:v>
                </c:pt>
                <c:pt idx="90">
                  <c:v>0.25792185658223898</c:v>
                </c:pt>
                <c:pt idx="91">
                  <c:v>0.201280069571243</c:v>
                </c:pt>
                <c:pt idx="92">
                  <c:v>0.10521881081372</c:v>
                </c:pt>
                <c:pt idx="93">
                  <c:v>0.17677536698803101</c:v>
                </c:pt>
                <c:pt idx="94">
                  <c:v>7.58364075859327E-2</c:v>
                </c:pt>
                <c:pt idx="95">
                  <c:v>6.1237236350647997E-2</c:v>
                </c:pt>
                <c:pt idx="96">
                  <c:v>-3.5635217816260998E-3</c:v>
                </c:pt>
                <c:pt idx="97">
                  <c:v>-3.5635217816260998E-3</c:v>
                </c:pt>
                <c:pt idx="98">
                  <c:v>-3.5635217816260998E-3</c:v>
                </c:pt>
                <c:pt idx="99">
                  <c:v>-0.25405309599397802</c:v>
                </c:pt>
                <c:pt idx="100">
                  <c:v>-0.18551055657766899</c:v>
                </c:pt>
                <c:pt idx="101">
                  <c:v>-0.38109381555204302</c:v>
                </c:pt>
                <c:pt idx="102">
                  <c:v>-0.12567035389912001</c:v>
                </c:pt>
                <c:pt idx="103">
                  <c:v>-0.12567035389912001</c:v>
                </c:pt>
                <c:pt idx="104">
                  <c:v>-0.12567035389912001</c:v>
                </c:pt>
                <c:pt idx="105">
                  <c:v>1.26190944496934E-2</c:v>
                </c:pt>
                <c:pt idx="106">
                  <c:v>5.1882212096786198E-3</c:v>
                </c:pt>
                <c:pt idx="107">
                  <c:v>0.21524341337111499</c:v>
                </c:pt>
                <c:pt idx="108">
                  <c:v>0.23834744481533099</c:v>
                </c:pt>
                <c:pt idx="109">
                  <c:v>0.25645361237314901</c:v>
                </c:pt>
                <c:pt idx="110">
                  <c:v>0.23670711189317101</c:v>
                </c:pt>
                <c:pt idx="111">
                  <c:v>0.24170404565888501</c:v>
                </c:pt>
                <c:pt idx="112">
                  <c:v>0.230930623043686</c:v>
                </c:pt>
                <c:pt idx="113">
                  <c:v>0.181824410817466</c:v>
                </c:pt>
                <c:pt idx="114">
                  <c:v>0.181824410817466</c:v>
                </c:pt>
                <c:pt idx="115">
                  <c:v>9.4351740415514807E-2</c:v>
                </c:pt>
                <c:pt idx="116">
                  <c:v>3.3016702449484001E-2</c:v>
                </c:pt>
                <c:pt idx="117">
                  <c:v>1.3701973964237901E-2</c:v>
                </c:pt>
                <c:pt idx="118">
                  <c:v>2.4627160908480002E-2</c:v>
                </c:pt>
                <c:pt idx="119">
                  <c:v>-6.2331887668585897E-2</c:v>
                </c:pt>
                <c:pt idx="120">
                  <c:v>-0.10309349095030999</c:v>
                </c:pt>
                <c:pt idx="121">
                  <c:v>-9.6798503562269492E-3</c:v>
                </c:pt>
                <c:pt idx="122">
                  <c:v>-0.112516281082431</c:v>
                </c:pt>
                <c:pt idx="123">
                  <c:v>1.53909745008955E-2</c:v>
                </c:pt>
                <c:pt idx="124">
                  <c:v>0.181178701457129</c:v>
                </c:pt>
                <c:pt idx="125">
                  <c:v>3.5451483710421297E-2</c:v>
                </c:pt>
                <c:pt idx="126">
                  <c:v>0.16954110562600799</c:v>
                </c:pt>
                <c:pt idx="127">
                  <c:v>0.28656134995306398</c:v>
                </c:pt>
                <c:pt idx="128">
                  <c:v>0.28055501101852898</c:v>
                </c:pt>
                <c:pt idx="129">
                  <c:v>0.29700748182499098</c:v>
                </c:pt>
                <c:pt idx="130">
                  <c:v>0.316868051422103</c:v>
                </c:pt>
                <c:pt idx="131">
                  <c:v>0.188090079434831</c:v>
                </c:pt>
                <c:pt idx="132">
                  <c:v>0.17187238281902101</c:v>
                </c:pt>
                <c:pt idx="133">
                  <c:v>0.19868110912850701</c:v>
                </c:pt>
                <c:pt idx="134">
                  <c:v>0.19905040052763201</c:v>
                </c:pt>
                <c:pt idx="135">
                  <c:v>0.203115192330974</c:v>
                </c:pt>
                <c:pt idx="136">
                  <c:v>0.17169345896878499</c:v>
                </c:pt>
                <c:pt idx="137">
                  <c:v>0.102025484098974</c:v>
                </c:pt>
                <c:pt idx="138">
                  <c:v>7.8553888689405202E-2</c:v>
                </c:pt>
                <c:pt idx="139">
                  <c:v>-4.5020105856158302E-2</c:v>
                </c:pt>
                <c:pt idx="140">
                  <c:v>-6.2414637754624802E-2</c:v>
                </c:pt>
                <c:pt idx="141">
                  <c:v>-3.5431437535036303E-2</c:v>
                </c:pt>
                <c:pt idx="142">
                  <c:v>-5.6578519416303701E-2</c:v>
                </c:pt>
                <c:pt idx="143">
                  <c:v>3.8008361139119297E-2</c:v>
                </c:pt>
                <c:pt idx="144">
                  <c:v>0.17285619431670701</c:v>
                </c:pt>
                <c:pt idx="145">
                  <c:v>0.15810320747134601</c:v>
                </c:pt>
                <c:pt idx="146">
                  <c:v>0.15810320747134601</c:v>
                </c:pt>
                <c:pt idx="147">
                  <c:v>0.15810320747134601</c:v>
                </c:pt>
                <c:pt idx="148">
                  <c:v>0.15803053592541999</c:v>
                </c:pt>
                <c:pt idx="149">
                  <c:v>0.15803053592541999</c:v>
                </c:pt>
                <c:pt idx="150">
                  <c:v>0.15803053592541999</c:v>
                </c:pt>
                <c:pt idx="151">
                  <c:v>0.15803053592541999</c:v>
                </c:pt>
                <c:pt idx="152">
                  <c:v>0.15803053592541999</c:v>
                </c:pt>
                <c:pt idx="153">
                  <c:v>0.15294981359955201</c:v>
                </c:pt>
                <c:pt idx="154">
                  <c:v>5.3374286002047598E-2</c:v>
                </c:pt>
                <c:pt idx="155">
                  <c:v>5.6912548769160499E-2</c:v>
                </c:pt>
                <c:pt idx="156">
                  <c:v>-9.3575709168982696E-2</c:v>
                </c:pt>
                <c:pt idx="157">
                  <c:v>-9.3575709168982696E-2</c:v>
                </c:pt>
                <c:pt idx="158">
                  <c:v>-9.3575709168982696E-2</c:v>
                </c:pt>
                <c:pt idx="159">
                  <c:v>-9.3575709168982696E-2</c:v>
                </c:pt>
                <c:pt idx="160">
                  <c:v>-0.17586054030960899</c:v>
                </c:pt>
                <c:pt idx="161">
                  <c:v>-0.34678138185993002</c:v>
                </c:pt>
                <c:pt idx="162">
                  <c:v>-0.34331935552791798</c:v>
                </c:pt>
                <c:pt idx="163">
                  <c:v>-0.49377150982420698</c:v>
                </c:pt>
                <c:pt idx="164">
                  <c:v>-0.28862885941710098</c:v>
                </c:pt>
                <c:pt idx="165">
                  <c:v>-0.25247188495043499</c:v>
                </c:pt>
                <c:pt idx="166">
                  <c:v>-0.232733983595624</c:v>
                </c:pt>
                <c:pt idx="167">
                  <c:v>-0.244239110081479</c:v>
                </c:pt>
                <c:pt idx="168">
                  <c:v>-0.18982858690250701</c:v>
                </c:pt>
                <c:pt idx="169">
                  <c:v>-0.151985547733272</c:v>
                </c:pt>
                <c:pt idx="170">
                  <c:v>-0.20495364732355401</c:v>
                </c:pt>
                <c:pt idx="171">
                  <c:v>-0.20495364732355401</c:v>
                </c:pt>
                <c:pt idx="172">
                  <c:v>-0.20495364732355401</c:v>
                </c:pt>
                <c:pt idx="173">
                  <c:v>-0.20495364732355401</c:v>
                </c:pt>
                <c:pt idx="174">
                  <c:v>-0.20495364732355401</c:v>
                </c:pt>
                <c:pt idx="175">
                  <c:v>-0.445159126032599</c:v>
                </c:pt>
                <c:pt idx="176">
                  <c:v>-0.418137429364421</c:v>
                </c:pt>
                <c:pt idx="177">
                  <c:v>-0.41625110706068802</c:v>
                </c:pt>
                <c:pt idx="178">
                  <c:v>-0.41625110706068802</c:v>
                </c:pt>
                <c:pt idx="179">
                  <c:v>-0.37629546542597297</c:v>
                </c:pt>
                <c:pt idx="180">
                  <c:v>-0.37629546542597297</c:v>
                </c:pt>
                <c:pt idx="181">
                  <c:v>-0.37629546542597297</c:v>
                </c:pt>
                <c:pt idx="182">
                  <c:v>-0.43529186513648699</c:v>
                </c:pt>
                <c:pt idx="183">
                  <c:v>-0.401459159393597</c:v>
                </c:pt>
                <c:pt idx="184">
                  <c:v>-0.40505736857979102</c:v>
                </c:pt>
                <c:pt idx="185">
                  <c:v>-0.40505736857979102</c:v>
                </c:pt>
                <c:pt idx="186">
                  <c:v>-0.31785555236302099</c:v>
                </c:pt>
                <c:pt idx="187">
                  <c:v>-0.29916805258214801</c:v>
                </c:pt>
                <c:pt idx="188">
                  <c:v>-0.301048743180173</c:v>
                </c:pt>
                <c:pt idx="189">
                  <c:v>-0.51149248690788696</c:v>
                </c:pt>
                <c:pt idx="190">
                  <c:v>-0.532084465318586</c:v>
                </c:pt>
                <c:pt idx="191">
                  <c:v>-0.50774670662133303</c:v>
                </c:pt>
                <c:pt idx="192">
                  <c:v>-0.51674441293712503</c:v>
                </c:pt>
                <c:pt idx="193">
                  <c:v>-0.503106666307509</c:v>
                </c:pt>
                <c:pt idx="194">
                  <c:v>-0.55254977132577199</c:v>
                </c:pt>
                <c:pt idx="195">
                  <c:v>-0.57919770560145001</c:v>
                </c:pt>
                <c:pt idx="196">
                  <c:v>-0.581075502421871</c:v>
                </c:pt>
                <c:pt idx="197">
                  <c:v>-0.52019265421979899</c:v>
                </c:pt>
                <c:pt idx="198">
                  <c:v>-0.50180025941740902</c:v>
                </c:pt>
                <c:pt idx="199">
                  <c:v>-0.50685730176729005</c:v>
                </c:pt>
                <c:pt idx="200">
                  <c:v>-0.48550426166611299</c:v>
                </c:pt>
                <c:pt idx="201">
                  <c:v>-0.46509214644939501</c:v>
                </c:pt>
                <c:pt idx="202">
                  <c:v>-0.39786784203084102</c:v>
                </c:pt>
                <c:pt idx="203">
                  <c:v>-0.39786784203084102</c:v>
                </c:pt>
                <c:pt idx="204">
                  <c:v>-0.31249574305053701</c:v>
                </c:pt>
                <c:pt idx="205">
                  <c:v>-0.46290115250073999</c:v>
                </c:pt>
                <c:pt idx="206">
                  <c:v>-0.25763455006345098</c:v>
                </c:pt>
                <c:pt idx="207">
                  <c:v>-0.33819183194444602</c:v>
                </c:pt>
                <c:pt idx="208">
                  <c:v>-0.60454521260743999</c:v>
                </c:pt>
              </c:numCache>
            </c:numRef>
          </c:yVal>
          <c:smooth val="0"/>
          <c:extLst>
            <c:ext xmlns:c16="http://schemas.microsoft.com/office/drawing/2014/chart" uri="{C3380CC4-5D6E-409C-BE32-E72D297353CC}">
              <c16:uniqueId val="{00000006-E919-49DE-BE11-CBEF8FC0E805}"/>
            </c:ext>
          </c:extLst>
        </c:ser>
        <c:ser>
          <c:idx val="1"/>
          <c:order val="5"/>
          <c:tx>
            <c:strRef>
              <c:f>'Heatmap Final (SMD)'!$IW$2</c:f>
              <c:strCache>
                <c:ptCount val="1"/>
                <c:pt idx="0">
                  <c:v>β [60-65]</c:v>
                </c:pt>
              </c:strCache>
            </c:strRef>
          </c:tx>
          <c:spPr>
            <a:ln w="57150" cap="rnd">
              <a:solidFill>
                <a:srgbClr val="1F78B4"/>
              </a:solidFill>
              <a:prstDash val="sysDash"/>
              <a:round/>
            </a:ln>
            <a:effectLst/>
          </c:spPr>
          <c:marker>
            <c:symbol val="none"/>
          </c:marker>
          <c:xVal>
            <c:numRef>
              <c:f>'Heatmap Final (SMD)'!$IW$3:$IW$8</c:f>
              <c:numCache>
                <c:formatCode>General</c:formatCode>
                <c:ptCount val="6"/>
                <c:pt idx="0">
                  <c:v>60</c:v>
                </c:pt>
                <c:pt idx="1">
                  <c:v>61</c:v>
                </c:pt>
                <c:pt idx="2">
                  <c:v>62</c:v>
                </c:pt>
                <c:pt idx="3">
                  <c:v>63</c:v>
                </c:pt>
                <c:pt idx="4">
                  <c:v>64</c:v>
                </c:pt>
                <c:pt idx="5">
                  <c:v>65</c:v>
                </c:pt>
              </c:numCache>
            </c:numRef>
          </c:xVal>
          <c:yVal>
            <c:numRef>
              <c:f>'Heatmap Final (SMD)'!$IX$3:$IX$8</c:f>
              <c:numCache>
                <c:formatCode>General</c:formatCode>
                <c:ptCount val="6"/>
                <c:pt idx="0">
                  <c:v>2.8809322673191202</c:v>
                </c:pt>
                <c:pt idx="1">
                  <c:v>2.8809322673191202</c:v>
                </c:pt>
                <c:pt idx="2">
                  <c:v>2.8809322673191202</c:v>
                </c:pt>
                <c:pt idx="3">
                  <c:v>2.8809322673191202</c:v>
                </c:pt>
                <c:pt idx="4">
                  <c:v>2.8809322673191202</c:v>
                </c:pt>
                <c:pt idx="5">
                  <c:v>2.8809322673191202</c:v>
                </c:pt>
              </c:numCache>
            </c:numRef>
          </c:yVal>
          <c:smooth val="0"/>
          <c:extLst>
            <c:ext xmlns:c16="http://schemas.microsoft.com/office/drawing/2014/chart" uri="{C3380CC4-5D6E-409C-BE32-E72D297353CC}">
              <c16:uniqueId val="{00000000-5C61-43E2-9AE7-77FB2940F617}"/>
            </c:ext>
          </c:extLst>
        </c:ser>
        <c:ser>
          <c:idx val="6"/>
          <c:order val="6"/>
          <c:tx>
            <c:strRef>
              <c:f>'Heatmap Final (SMD)'!$JC$2:$JD$2</c:f>
              <c:strCache>
                <c:ptCount val="2"/>
                <c:pt idx="0">
                  <c:v>βA2 [60-68]</c:v>
                </c:pt>
              </c:strCache>
            </c:strRef>
          </c:tx>
          <c:spPr>
            <a:ln w="57150" cap="rnd">
              <a:solidFill>
                <a:srgbClr val="FB9A99"/>
              </a:solidFill>
              <a:prstDash val="sysDash"/>
              <a:round/>
            </a:ln>
            <a:effectLst/>
          </c:spPr>
          <c:marker>
            <c:symbol val="none"/>
          </c:marker>
          <c:xVal>
            <c:numRef>
              <c:f>'Heatmap Final (SMD)'!$JC$3:$JC$11</c:f>
              <c:numCache>
                <c:formatCode>General</c:formatCode>
                <c:ptCount val="9"/>
                <c:pt idx="0">
                  <c:v>60</c:v>
                </c:pt>
                <c:pt idx="1">
                  <c:v>61</c:v>
                </c:pt>
                <c:pt idx="2">
                  <c:v>62</c:v>
                </c:pt>
                <c:pt idx="3">
                  <c:v>63</c:v>
                </c:pt>
                <c:pt idx="4">
                  <c:v>64</c:v>
                </c:pt>
                <c:pt idx="5">
                  <c:v>65</c:v>
                </c:pt>
                <c:pt idx="6">
                  <c:v>66</c:v>
                </c:pt>
                <c:pt idx="7">
                  <c:v>67</c:v>
                </c:pt>
                <c:pt idx="8">
                  <c:v>68</c:v>
                </c:pt>
              </c:numCache>
            </c:numRef>
          </c:xVal>
          <c:yVal>
            <c:numRef>
              <c:f>'Heatmap Final (SMD)'!$JF$3:$JF$9</c:f>
              <c:numCache>
                <c:formatCode>General</c:formatCode>
                <c:ptCount val="7"/>
                <c:pt idx="0">
                  <c:v>2.51204897891949</c:v>
                </c:pt>
                <c:pt idx="1">
                  <c:v>2.51204897891949</c:v>
                </c:pt>
                <c:pt idx="2">
                  <c:v>2.51204897891949</c:v>
                </c:pt>
                <c:pt idx="3">
                  <c:v>2.51204897891949</c:v>
                </c:pt>
                <c:pt idx="4">
                  <c:v>2.51204897891949</c:v>
                </c:pt>
                <c:pt idx="5">
                  <c:v>2.51204897891949</c:v>
                </c:pt>
                <c:pt idx="6">
                  <c:v>2.51204897891949</c:v>
                </c:pt>
              </c:numCache>
            </c:numRef>
          </c:yVal>
          <c:smooth val="0"/>
          <c:extLst>
            <c:ext xmlns:c16="http://schemas.microsoft.com/office/drawing/2014/chart" uri="{C3380CC4-5D6E-409C-BE32-E72D297353CC}">
              <c16:uniqueId val="{00000001-5C61-43E2-9AE7-77FB2940F617}"/>
            </c:ext>
          </c:extLst>
        </c:ser>
        <c:ser>
          <c:idx val="7"/>
          <c:order val="7"/>
          <c:tx>
            <c:strRef>
              <c:f>'Heatmap Final (SMD)'!$JE$2:$JF$2</c:f>
              <c:strCache>
                <c:ptCount val="2"/>
                <c:pt idx="0">
                  <c:v>β [73-79]</c:v>
                </c:pt>
              </c:strCache>
            </c:strRef>
          </c:tx>
          <c:spPr>
            <a:ln w="28575" cap="rnd">
              <a:solidFill>
                <a:srgbClr val="CAB2D6"/>
              </a:solidFill>
              <a:prstDash val="sysDash"/>
              <a:round/>
            </a:ln>
            <a:effectLst/>
          </c:spPr>
          <c:marker>
            <c:symbol val="none"/>
          </c:marker>
          <c:xVal>
            <c:numRef>
              <c:f>'Heatmap Final (SMD)'!$JE$3:$JE$9</c:f>
              <c:numCache>
                <c:formatCode>General</c:formatCode>
                <c:ptCount val="7"/>
                <c:pt idx="0">
                  <c:v>73</c:v>
                </c:pt>
                <c:pt idx="1">
                  <c:v>74</c:v>
                </c:pt>
                <c:pt idx="2">
                  <c:v>75</c:v>
                </c:pt>
                <c:pt idx="3">
                  <c:v>76</c:v>
                </c:pt>
                <c:pt idx="4">
                  <c:v>77</c:v>
                </c:pt>
                <c:pt idx="5">
                  <c:v>78</c:v>
                </c:pt>
                <c:pt idx="6">
                  <c:v>79</c:v>
                </c:pt>
              </c:numCache>
            </c:numRef>
          </c:xVal>
          <c:yVal>
            <c:numRef>
              <c:f>'Heatmap Final (SMD)'!$JF$3:$JF$9</c:f>
              <c:numCache>
                <c:formatCode>General</c:formatCode>
                <c:ptCount val="7"/>
                <c:pt idx="0">
                  <c:v>2.51204897891949</c:v>
                </c:pt>
                <c:pt idx="1">
                  <c:v>2.51204897891949</c:v>
                </c:pt>
                <c:pt idx="2">
                  <c:v>2.51204897891949</c:v>
                </c:pt>
                <c:pt idx="3">
                  <c:v>2.51204897891949</c:v>
                </c:pt>
                <c:pt idx="4">
                  <c:v>2.51204897891949</c:v>
                </c:pt>
                <c:pt idx="5">
                  <c:v>2.51204897891949</c:v>
                </c:pt>
                <c:pt idx="6">
                  <c:v>2.51204897891949</c:v>
                </c:pt>
              </c:numCache>
            </c:numRef>
          </c:yVal>
          <c:smooth val="0"/>
          <c:extLst>
            <c:ext xmlns:c16="http://schemas.microsoft.com/office/drawing/2014/chart" uri="{C3380CC4-5D6E-409C-BE32-E72D297353CC}">
              <c16:uniqueId val="{00000002-5C61-43E2-9AE7-77FB2940F617}"/>
            </c:ext>
          </c:extLst>
        </c:ser>
        <c:ser>
          <c:idx val="8"/>
          <c:order val="8"/>
          <c:tx>
            <c:strRef>
              <c:f>'Heatmap Final (SMD)'!$JG$2:$JH$2</c:f>
              <c:strCache>
                <c:ptCount val="2"/>
                <c:pt idx="0">
                  <c:v>β [198-205]</c:v>
                </c:pt>
              </c:strCache>
            </c:strRef>
          </c:tx>
          <c:spPr>
            <a:ln w="28575" cap="rnd">
              <a:solidFill>
                <a:srgbClr val="E31A1C"/>
              </a:solidFill>
              <a:prstDash val="sysDash"/>
              <a:round/>
            </a:ln>
            <a:effectLst/>
          </c:spPr>
          <c:marker>
            <c:symbol val="none"/>
          </c:marker>
          <c:xVal>
            <c:numRef>
              <c:f>'Heatmap Final (SMD)'!$JG$3:$JG$10</c:f>
              <c:numCache>
                <c:formatCode>General</c:formatCode>
                <c:ptCount val="8"/>
                <c:pt idx="0">
                  <c:v>198</c:v>
                </c:pt>
                <c:pt idx="1">
                  <c:v>199</c:v>
                </c:pt>
                <c:pt idx="2">
                  <c:v>200</c:v>
                </c:pt>
                <c:pt idx="3">
                  <c:v>201</c:v>
                </c:pt>
                <c:pt idx="4">
                  <c:v>202</c:v>
                </c:pt>
                <c:pt idx="5">
                  <c:v>203</c:v>
                </c:pt>
                <c:pt idx="6">
                  <c:v>204</c:v>
                </c:pt>
                <c:pt idx="7">
                  <c:v>205</c:v>
                </c:pt>
              </c:numCache>
            </c:numRef>
          </c:xVal>
          <c:yVal>
            <c:numRef>
              <c:f>'Heatmap Final (SMD)'!$JH$3:$JH$10</c:f>
              <c:numCache>
                <c:formatCode>General</c:formatCode>
                <c:ptCount val="8"/>
                <c:pt idx="0">
                  <c:v>2.10294977889165</c:v>
                </c:pt>
                <c:pt idx="1">
                  <c:v>2.10294977889165</c:v>
                </c:pt>
                <c:pt idx="2">
                  <c:v>2.10294977889165</c:v>
                </c:pt>
                <c:pt idx="3">
                  <c:v>2.10294977889165</c:v>
                </c:pt>
                <c:pt idx="4">
                  <c:v>2.10294977889165</c:v>
                </c:pt>
                <c:pt idx="5">
                  <c:v>2.10294977889165</c:v>
                </c:pt>
                <c:pt idx="6">
                  <c:v>2.10294977889165</c:v>
                </c:pt>
                <c:pt idx="7">
                  <c:v>2.10294977889165</c:v>
                </c:pt>
              </c:numCache>
            </c:numRef>
          </c:yVal>
          <c:smooth val="0"/>
          <c:extLst>
            <c:ext xmlns:c16="http://schemas.microsoft.com/office/drawing/2014/chart" uri="{C3380CC4-5D6E-409C-BE32-E72D297353CC}">
              <c16:uniqueId val="{00000004-5C61-43E2-9AE7-77FB2940F617}"/>
            </c:ext>
          </c:extLst>
        </c:ser>
        <c:ser>
          <c:idx val="9"/>
          <c:order val="9"/>
          <c:tx>
            <c:strRef>
              <c:f>'Heatmap Final (SMD)'!$JI$2:$JJ$2</c:f>
              <c:strCache>
                <c:ptCount val="2"/>
                <c:pt idx="0">
                  <c:v>β [165-189]</c:v>
                </c:pt>
              </c:strCache>
            </c:strRef>
          </c:tx>
          <c:spPr>
            <a:ln w="57150" cap="rnd">
              <a:solidFill>
                <a:srgbClr val="FFFF00"/>
              </a:solidFill>
              <a:prstDash val="sysDash"/>
              <a:round/>
            </a:ln>
            <a:effectLst/>
          </c:spPr>
          <c:marker>
            <c:symbol val="none"/>
          </c:marker>
          <c:xVal>
            <c:numRef>
              <c:f>'Heatmap Final (SMD)'!$JI$3:$JI$27</c:f>
              <c:numCache>
                <c:formatCode>General</c:formatCode>
                <c:ptCount val="25"/>
                <c:pt idx="0">
                  <c:v>165</c:v>
                </c:pt>
                <c:pt idx="1">
                  <c:v>166</c:v>
                </c:pt>
                <c:pt idx="2">
                  <c:v>167</c:v>
                </c:pt>
                <c:pt idx="3">
                  <c:v>168</c:v>
                </c:pt>
                <c:pt idx="4">
                  <c:v>169</c:v>
                </c:pt>
                <c:pt idx="5">
                  <c:v>170</c:v>
                </c:pt>
                <c:pt idx="6">
                  <c:v>171</c:v>
                </c:pt>
                <c:pt idx="7">
                  <c:v>172</c:v>
                </c:pt>
                <c:pt idx="8">
                  <c:v>173</c:v>
                </c:pt>
                <c:pt idx="9">
                  <c:v>174</c:v>
                </c:pt>
                <c:pt idx="10">
                  <c:v>175</c:v>
                </c:pt>
                <c:pt idx="11">
                  <c:v>176</c:v>
                </c:pt>
                <c:pt idx="12">
                  <c:v>177</c:v>
                </c:pt>
                <c:pt idx="13">
                  <c:v>178</c:v>
                </c:pt>
                <c:pt idx="14">
                  <c:v>179</c:v>
                </c:pt>
                <c:pt idx="15">
                  <c:v>180</c:v>
                </c:pt>
                <c:pt idx="16">
                  <c:v>181</c:v>
                </c:pt>
                <c:pt idx="17">
                  <c:v>182</c:v>
                </c:pt>
                <c:pt idx="18">
                  <c:v>183</c:v>
                </c:pt>
                <c:pt idx="19">
                  <c:v>184</c:v>
                </c:pt>
                <c:pt idx="20">
                  <c:v>185</c:v>
                </c:pt>
                <c:pt idx="21">
                  <c:v>186</c:v>
                </c:pt>
                <c:pt idx="22">
                  <c:v>187</c:v>
                </c:pt>
                <c:pt idx="23">
                  <c:v>188</c:v>
                </c:pt>
                <c:pt idx="24">
                  <c:v>189</c:v>
                </c:pt>
              </c:numCache>
            </c:numRef>
          </c:xVal>
          <c:yVal>
            <c:numRef>
              <c:f>'Heatmap Final (SMD)'!$JJ$3:$JJ$27</c:f>
              <c:numCache>
                <c:formatCode>General</c:formatCode>
                <c:ptCount val="25"/>
                <c:pt idx="0">
                  <c:v>3.4867815312708399</c:v>
                </c:pt>
                <c:pt idx="1">
                  <c:v>3.4867815312708399</c:v>
                </c:pt>
                <c:pt idx="2">
                  <c:v>3.4867815312708399</c:v>
                </c:pt>
                <c:pt idx="3">
                  <c:v>3.4867815312708399</c:v>
                </c:pt>
                <c:pt idx="4">
                  <c:v>3.4867815312708399</c:v>
                </c:pt>
                <c:pt idx="5">
                  <c:v>3.4867815312708399</c:v>
                </c:pt>
                <c:pt idx="6">
                  <c:v>3.4867815312708399</c:v>
                </c:pt>
                <c:pt idx="7">
                  <c:v>3.4867815312708399</c:v>
                </c:pt>
                <c:pt idx="8">
                  <c:v>3.4867815312708399</c:v>
                </c:pt>
                <c:pt idx="9">
                  <c:v>3.4867815312708399</c:v>
                </c:pt>
                <c:pt idx="10">
                  <c:v>3.4867815312708399</c:v>
                </c:pt>
                <c:pt idx="11">
                  <c:v>3.4867815312708399</c:v>
                </c:pt>
                <c:pt idx="12">
                  <c:v>3.4867815312708399</c:v>
                </c:pt>
                <c:pt idx="13">
                  <c:v>3.4867815312708399</c:v>
                </c:pt>
                <c:pt idx="14">
                  <c:v>3.4867815312708399</c:v>
                </c:pt>
                <c:pt idx="15">
                  <c:v>3.4867815312708399</c:v>
                </c:pt>
                <c:pt idx="16">
                  <c:v>3.4867815312708399</c:v>
                </c:pt>
                <c:pt idx="17">
                  <c:v>3.4867815312708399</c:v>
                </c:pt>
                <c:pt idx="18">
                  <c:v>3.4867815312708399</c:v>
                </c:pt>
                <c:pt idx="19">
                  <c:v>3.4867815312708399</c:v>
                </c:pt>
                <c:pt idx="20">
                  <c:v>3.4867815312708399</c:v>
                </c:pt>
                <c:pt idx="21">
                  <c:v>3.4867815312708399</c:v>
                </c:pt>
                <c:pt idx="22">
                  <c:v>3.4867815312708399</c:v>
                </c:pt>
                <c:pt idx="23">
                  <c:v>3.4867815312708399</c:v>
                </c:pt>
                <c:pt idx="24">
                  <c:v>3.4867815312708399</c:v>
                </c:pt>
              </c:numCache>
            </c:numRef>
          </c:yVal>
          <c:smooth val="0"/>
          <c:extLst>
            <c:ext xmlns:c16="http://schemas.microsoft.com/office/drawing/2014/chart" uri="{C3380CC4-5D6E-409C-BE32-E72D297353CC}">
              <c16:uniqueId val="{00000005-5C61-43E2-9AE7-77FB2940F617}"/>
            </c:ext>
          </c:extLst>
        </c:ser>
        <c:ser>
          <c:idx val="10"/>
          <c:order val="10"/>
          <c:tx>
            <c:strRef>
              <c:f>'Heatmap Final (SMD)'!$JK$2:$JL$2</c:f>
              <c:strCache>
                <c:ptCount val="2"/>
                <c:pt idx="0">
                  <c:v>β [111-116]</c:v>
                </c:pt>
              </c:strCache>
            </c:strRef>
          </c:tx>
          <c:spPr>
            <a:ln w="28575" cap="rnd">
              <a:solidFill>
                <a:srgbClr val="33A02C"/>
              </a:solidFill>
              <a:prstDash val="sysDash"/>
              <a:round/>
            </a:ln>
            <a:effectLst/>
          </c:spPr>
          <c:marker>
            <c:symbol val="none"/>
          </c:marker>
          <c:xVal>
            <c:numRef>
              <c:f>'Heatmap Final (SMD)'!$JK$3:$JK$8</c:f>
              <c:numCache>
                <c:formatCode>General</c:formatCode>
                <c:ptCount val="6"/>
                <c:pt idx="0">
                  <c:v>111</c:v>
                </c:pt>
                <c:pt idx="1">
                  <c:v>112</c:v>
                </c:pt>
                <c:pt idx="2">
                  <c:v>113</c:v>
                </c:pt>
                <c:pt idx="3">
                  <c:v>114</c:v>
                </c:pt>
                <c:pt idx="4">
                  <c:v>115</c:v>
                </c:pt>
                <c:pt idx="5">
                  <c:v>116</c:v>
                </c:pt>
              </c:numCache>
            </c:numRef>
          </c:xVal>
          <c:yVal>
            <c:numRef>
              <c:f>'Heatmap Final (SMD)'!$JL$3:$JL$8</c:f>
              <c:numCache>
                <c:formatCode>General</c:formatCode>
                <c:ptCount val="6"/>
                <c:pt idx="0">
                  <c:v>2.0000510816489001</c:v>
                </c:pt>
                <c:pt idx="1">
                  <c:v>2.0000510816489001</c:v>
                </c:pt>
                <c:pt idx="2">
                  <c:v>2.0000510816489001</c:v>
                </c:pt>
                <c:pt idx="3">
                  <c:v>2.0000510816489001</c:v>
                </c:pt>
                <c:pt idx="4">
                  <c:v>2.0000510816489001</c:v>
                </c:pt>
                <c:pt idx="5">
                  <c:v>2.0000510816489001</c:v>
                </c:pt>
              </c:numCache>
            </c:numRef>
          </c:yVal>
          <c:smooth val="0"/>
          <c:extLst>
            <c:ext xmlns:c16="http://schemas.microsoft.com/office/drawing/2014/chart" uri="{C3380CC4-5D6E-409C-BE32-E72D297353CC}">
              <c16:uniqueId val="{00000006-5C61-43E2-9AE7-77FB2940F617}"/>
            </c:ext>
          </c:extLst>
        </c:ser>
        <c:ser>
          <c:idx val="11"/>
          <c:order val="11"/>
          <c:tx>
            <c:strRef>
              <c:f>'Heatmap Final (SMD)'!$JM$2:$JN$2</c:f>
              <c:strCache>
                <c:ptCount val="2"/>
                <c:pt idx="0">
                  <c:v>β [145-156]</c:v>
                </c:pt>
              </c:strCache>
            </c:strRef>
          </c:tx>
          <c:spPr>
            <a:ln w="28575" cap="rnd">
              <a:solidFill>
                <a:srgbClr val="FF7F00"/>
              </a:solidFill>
              <a:prstDash val="sysDash"/>
              <a:round/>
            </a:ln>
            <a:effectLst/>
          </c:spPr>
          <c:marker>
            <c:symbol val="none"/>
          </c:marker>
          <c:xVal>
            <c:numRef>
              <c:f>'Heatmap Final (SMD)'!$JM$3:$JM$14</c:f>
              <c:numCache>
                <c:formatCode>General</c:formatCode>
                <c:ptCount val="12"/>
                <c:pt idx="0">
                  <c:v>145</c:v>
                </c:pt>
                <c:pt idx="1">
                  <c:v>146</c:v>
                </c:pt>
                <c:pt idx="2">
                  <c:v>147</c:v>
                </c:pt>
                <c:pt idx="3">
                  <c:v>148</c:v>
                </c:pt>
                <c:pt idx="4">
                  <c:v>149</c:v>
                </c:pt>
                <c:pt idx="5">
                  <c:v>150</c:v>
                </c:pt>
                <c:pt idx="6">
                  <c:v>151</c:v>
                </c:pt>
                <c:pt idx="7">
                  <c:v>152</c:v>
                </c:pt>
                <c:pt idx="8">
                  <c:v>153</c:v>
                </c:pt>
                <c:pt idx="9">
                  <c:v>154</c:v>
                </c:pt>
                <c:pt idx="10">
                  <c:v>155</c:v>
                </c:pt>
                <c:pt idx="11">
                  <c:v>156</c:v>
                </c:pt>
              </c:numCache>
            </c:numRef>
          </c:xVal>
          <c:yVal>
            <c:numRef>
              <c:f>'Heatmap Final (SMD)'!$JN$3:$JN$14</c:f>
              <c:numCache>
                <c:formatCode>General</c:formatCode>
                <c:ptCount val="12"/>
                <c:pt idx="0">
                  <c:v>2.2879377744704601</c:v>
                </c:pt>
                <c:pt idx="1">
                  <c:v>2.2879377744704601</c:v>
                </c:pt>
                <c:pt idx="2">
                  <c:v>2.2879377744704601</c:v>
                </c:pt>
                <c:pt idx="3">
                  <c:v>2.2879377744704601</c:v>
                </c:pt>
                <c:pt idx="4">
                  <c:v>2.2879377744704601</c:v>
                </c:pt>
                <c:pt idx="5">
                  <c:v>2.2879377744704601</c:v>
                </c:pt>
                <c:pt idx="6">
                  <c:v>2.2879377744704601</c:v>
                </c:pt>
                <c:pt idx="7">
                  <c:v>2.2879377744704601</c:v>
                </c:pt>
                <c:pt idx="8">
                  <c:v>2.2879377744704601</c:v>
                </c:pt>
                <c:pt idx="9">
                  <c:v>2.2879377744704601</c:v>
                </c:pt>
                <c:pt idx="10">
                  <c:v>2.2879377744704601</c:v>
                </c:pt>
                <c:pt idx="11">
                  <c:v>2.2879377744704601</c:v>
                </c:pt>
              </c:numCache>
            </c:numRef>
          </c:yVal>
          <c:smooth val="0"/>
          <c:extLst>
            <c:ext xmlns:c16="http://schemas.microsoft.com/office/drawing/2014/chart" uri="{C3380CC4-5D6E-409C-BE32-E72D297353CC}">
              <c16:uniqueId val="{00000007-5C61-43E2-9AE7-77FB2940F617}"/>
            </c:ext>
          </c:extLst>
        </c:ser>
        <c:ser>
          <c:idx val="12"/>
          <c:order val="12"/>
          <c:tx>
            <c:strRef>
              <c:f>'Heatmap Final (SMD)'!$JQ$2:$JR$2</c:f>
              <c:strCache>
                <c:ptCount val="2"/>
                <c:pt idx="0">
                  <c:v>βA1 [60-69]*</c:v>
                </c:pt>
              </c:strCache>
            </c:strRef>
          </c:tx>
          <c:spPr>
            <a:ln w="57150" cap="rnd">
              <a:solidFill>
                <a:srgbClr val="6A3D9A"/>
              </a:solidFill>
              <a:prstDash val="sysDash"/>
              <a:round/>
            </a:ln>
            <a:effectLst/>
          </c:spPr>
          <c:marker>
            <c:symbol val="none"/>
          </c:marker>
          <c:xVal>
            <c:numRef>
              <c:f>'Heatmap Final (SMD)'!$JQ$3:$JQ$12</c:f>
              <c:numCache>
                <c:formatCode>General</c:formatCode>
                <c:ptCount val="10"/>
                <c:pt idx="0">
                  <c:v>60</c:v>
                </c:pt>
                <c:pt idx="1">
                  <c:v>61</c:v>
                </c:pt>
                <c:pt idx="2">
                  <c:v>62</c:v>
                </c:pt>
                <c:pt idx="3">
                  <c:v>63</c:v>
                </c:pt>
                <c:pt idx="4">
                  <c:v>64</c:v>
                </c:pt>
                <c:pt idx="5">
                  <c:v>65</c:v>
                </c:pt>
                <c:pt idx="6">
                  <c:v>66</c:v>
                </c:pt>
                <c:pt idx="7">
                  <c:v>67</c:v>
                </c:pt>
                <c:pt idx="8">
                  <c:v>68</c:v>
                </c:pt>
                <c:pt idx="9">
                  <c:v>69</c:v>
                </c:pt>
              </c:numCache>
            </c:numRef>
          </c:xVal>
          <c:yVal>
            <c:numRef>
              <c:f>'Heatmap Final (SMD)'!$JR$3:$JR$12</c:f>
              <c:numCache>
                <c:formatCode>General</c:formatCode>
                <c:ptCount val="10"/>
                <c:pt idx="0">
                  <c:v>2.3705287545572298</c:v>
                </c:pt>
                <c:pt idx="1">
                  <c:v>2.3705287545572298</c:v>
                </c:pt>
                <c:pt idx="2">
                  <c:v>2.3705287545572298</c:v>
                </c:pt>
                <c:pt idx="3">
                  <c:v>2.3705287545572298</c:v>
                </c:pt>
                <c:pt idx="4">
                  <c:v>2.3705287545572298</c:v>
                </c:pt>
                <c:pt idx="5">
                  <c:v>2.3705287545572298</c:v>
                </c:pt>
                <c:pt idx="6">
                  <c:v>2.3705287545572298</c:v>
                </c:pt>
                <c:pt idx="7">
                  <c:v>2.3705287545572298</c:v>
                </c:pt>
                <c:pt idx="8">
                  <c:v>2.3705287545572298</c:v>
                </c:pt>
                <c:pt idx="9">
                  <c:v>2.3705287545572298</c:v>
                </c:pt>
              </c:numCache>
            </c:numRef>
          </c:yVal>
          <c:smooth val="0"/>
          <c:extLst>
            <c:ext xmlns:c16="http://schemas.microsoft.com/office/drawing/2014/chart" uri="{C3380CC4-5D6E-409C-BE32-E72D297353CC}">
              <c16:uniqueId val="{00000008-5C61-43E2-9AE7-77FB2940F617}"/>
            </c:ext>
          </c:extLst>
        </c:ser>
        <c:ser>
          <c:idx val="13"/>
          <c:order val="13"/>
          <c:tx>
            <c:strRef>
              <c:f>'Heatmap Final (SMD)'!$JS$2:$JT$2</c:f>
              <c:strCache>
                <c:ptCount val="2"/>
                <c:pt idx="0">
                  <c:v>βA1 [60-69]</c:v>
                </c:pt>
              </c:strCache>
            </c:strRef>
          </c:tx>
          <c:spPr>
            <a:ln w="57150" cap="rnd">
              <a:solidFill>
                <a:srgbClr val="B2DF8A"/>
              </a:solidFill>
              <a:prstDash val="sysDash"/>
              <a:round/>
            </a:ln>
            <a:effectLst/>
          </c:spPr>
          <c:marker>
            <c:symbol val="none"/>
          </c:marker>
          <c:xVal>
            <c:numRef>
              <c:f>'Heatmap Final (SMD)'!$JS$3:$JS$12</c:f>
              <c:numCache>
                <c:formatCode>General</c:formatCode>
                <c:ptCount val="10"/>
                <c:pt idx="0">
                  <c:v>60</c:v>
                </c:pt>
                <c:pt idx="1">
                  <c:v>61</c:v>
                </c:pt>
                <c:pt idx="2">
                  <c:v>62</c:v>
                </c:pt>
                <c:pt idx="3">
                  <c:v>63</c:v>
                </c:pt>
                <c:pt idx="4">
                  <c:v>64</c:v>
                </c:pt>
                <c:pt idx="5">
                  <c:v>65</c:v>
                </c:pt>
                <c:pt idx="6">
                  <c:v>66</c:v>
                </c:pt>
                <c:pt idx="7">
                  <c:v>67</c:v>
                </c:pt>
                <c:pt idx="8">
                  <c:v>68</c:v>
                </c:pt>
                <c:pt idx="9">
                  <c:v>69</c:v>
                </c:pt>
              </c:numCache>
            </c:numRef>
          </c:xVal>
          <c:yVal>
            <c:numRef>
              <c:f>'Heatmap Final (SMD)'!$JT$3:$JT$12</c:f>
              <c:numCache>
                <c:formatCode>General</c:formatCode>
                <c:ptCount val="10"/>
                <c:pt idx="0">
                  <c:v>2.26188421248195</c:v>
                </c:pt>
                <c:pt idx="1">
                  <c:v>2.26188421248195</c:v>
                </c:pt>
                <c:pt idx="2">
                  <c:v>2.26188421248195</c:v>
                </c:pt>
                <c:pt idx="3">
                  <c:v>2.26188421248195</c:v>
                </c:pt>
                <c:pt idx="4">
                  <c:v>2.26188421248195</c:v>
                </c:pt>
                <c:pt idx="5">
                  <c:v>2.26188421248195</c:v>
                </c:pt>
                <c:pt idx="6">
                  <c:v>2.26188421248195</c:v>
                </c:pt>
                <c:pt idx="7">
                  <c:v>2.26188421248195</c:v>
                </c:pt>
                <c:pt idx="8">
                  <c:v>2.26188421248195</c:v>
                </c:pt>
                <c:pt idx="9">
                  <c:v>2.26188421248195</c:v>
                </c:pt>
              </c:numCache>
            </c:numRef>
          </c:yVal>
          <c:smooth val="0"/>
          <c:extLst>
            <c:ext xmlns:c16="http://schemas.microsoft.com/office/drawing/2014/chart" uri="{C3380CC4-5D6E-409C-BE32-E72D297353CC}">
              <c16:uniqueId val="{00000009-5C61-43E2-9AE7-77FB2940F617}"/>
            </c:ext>
          </c:extLst>
        </c:ser>
        <c:dLbls>
          <c:showLegendKey val="0"/>
          <c:showVal val="0"/>
          <c:showCatName val="0"/>
          <c:showSerName val="0"/>
          <c:showPercent val="0"/>
          <c:showBubbleSize val="0"/>
        </c:dLbls>
        <c:axId val="1668850063"/>
        <c:axId val="1668852559"/>
        <c:extLst>
          <c:ext xmlns:c15="http://schemas.microsoft.com/office/drawing/2012/chart" uri="{02D57815-91ED-43cb-92C2-25804820EDAC}">
            <c15:filteredScatterSeries>
              <c15:ser>
                <c:idx val="2"/>
                <c:order val="0"/>
                <c:tx>
                  <c:strRef>
                    <c:extLst>
                      <c:ext uri="{02D57815-91ED-43cb-92C2-25804820EDAC}">
                        <c15:formulaRef>
                          <c15:sqref>'Heatmap Final (SMD)'!$B$6</c15:sqref>
                        </c15:formulaRef>
                      </c:ext>
                    </c:extLst>
                    <c:strCache>
                      <c:ptCount val="1"/>
                      <c:pt idx="0">
                        <c:v>row_means_E</c:v>
                      </c:pt>
                    </c:strCache>
                  </c:strRef>
                </c:tx>
                <c:spPr>
                  <a:ln w="19050" cap="rnd">
                    <a:solidFill>
                      <a:schemeClr val="accent4"/>
                    </a:solidFill>
                    <a:round/>
                  </a:ln>
                  <a:effectLst/>
                </c:spPr>
                <c:marker>
                  <c:symbol val="none"/>
                </c:marker>
                <c:xVal>
                  <c:numRef>
                    <c:extLst>
                      <c:ext uri="{02D57815-91ED-43cb-92C2-25804820EDAC}">
                        <c15:formulaRef>
                          <c15:sqref>'Heatmap Final (SMD)'!$D$3:$HD$3</c15:sqref>
                        </c15:formulaRef>
                      </c:ext>
                    </c:extLst>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extLst>
                      <c:ext uri="{02D57815-91ED-43cb-92C2-25804820EDAC}">
                        <c15:formulaRef>
                          <c15:sqref>'Heatmap Final (SMD)'!$D$6:$HD$6</c15:sqref>
                        </c15:formulaRef>
                      </c:ext>
                    </c:extLst>
                    <c:numCache>
                      <c:formatCode>General</c:formatCode>
                      <c:ptCount val="209"/>
                      <c:pt idx="0">
                        <c:v>337882.88</c:v>
                      </c:pt>
                      <c:pt idx="1">
                        <c:v>337882.88</c:v>
                      </c:pt>
                      <c:pt idx="2">
                        <c:v>337882.88</c:v>
                      </c:pt>
                      <c:pt idx="3">
                        <c:v>1533649.18</c:v>
                      </c:pt>
                      <c:pt idx="4">
                        <c:v>2312528.08</c:v>
                      </c:pt>
                      <c:pt idx="5">
                        <c:v>2312528.08</c:v>
                      </c:pt>
                      <c:pt idx="6">
                        <c:v>32716065.739999998</c:v>
                      </c:pt>
                      <c:pt idx="7">
                        <c:v>112098624</c:v>
                      </c:pt>
                      <c:pt idx="8">
                        <c:v>112098624</c:v>
                      </c:pt>
                      <c:pt idx="9">
                        <c:v>112098624</c:v>
                      </c:pt>
                      <c:pt idx="10">
                        <c:v>112098624</c:v>
                      </c:pt>
                      <c:pt idx="11">
                        <c:v>112098624</c:v>
                      </c:pt>
                      <c:pt idx="12">
                        <c:v>112098624</c:v>
                      </c:pt>
                      <c:pt idx="13">
                        <c:v>112098624</c:v>
                      </c:pt>
                      <c:pt idx="14">
                        <c:v>93024.63</c:v>
                      </c:pt>
                      <c:pt idx="15">
                        <c:v>93024.63</c:v>
                      </c:pt>
                      <c:pt idx="16">
                        <c:v>1E-4</c:v>
                      </c:pt>
                      <c:pt idx="17">
                        <c:v>1E-4</c:v>
                      </c:pt>
                      <c:pt idx="18">
                        <c:v>1E-4</c:v>
                      </c:pt>
                      <c:pt idx="19">
                        <c:v>1E-4</c:v>
                      </c:pt>
                      <c:pt idx="20">
                        <c:v>1E-4</c:v>
                      </c:pt>
                      <c:pt idx="21">
                        <c:v>113851.41</c:v>
                      </c:pt>
                      <c:pt idx="22">
                        <c:v>113851.41</c:v>
                      </c:pt>
                      <c:pt idx="23">
                        <c:v>113851.41</c:v>
                      </c:pt>
                      <c:pt idx="24">
                        <c:v>3178059.84</c:v>
                      </c:pt>
                      <c:pt idx="25">
                        <c:v>3178059.84</c:v>
                      </c:pt>
                      <c:pt idx="26">
                        <c:v>3178059.84</c:v>
                      </c:pt>
                      <c:pt idx="27">
                        <c:v>3178059.84</c:v>
                      </c:pt>
                      <c:pt idx="28">
                        <c:v>4199462.6500000004</c:v>
                      </c:pt>
                      <c:pt idx="29">
                        <c:v>4199462.6500000004</c:v>
                      </c:pt>
                      <c:pt idx="30">
                        <c:v>4199462.6500000004</c:v>
                      </c:pt>
                      <c:pt idx="31">
                        <c:v>6236345.79</c:v>
                      </c:pt>
                      <c:pt idx="32">
                        <c:v>12311916.609999999</c:v>
                      </c:pt>
                      <c:pt idx="33">
                        <c:v>1E-4</c:v>
                      </c:pt>
                      <c:pt idx="34">
                        <c:v>1E-4</c:v>
                      </c:pt>
                      <c:pt idx="35">
                        <c:v>1E-4</c:v>
                      </c:pt>
                      <c:pt idx="36">
                        <c:v>1E-4</c:v>
                      </c:pt>
                      <c:pt idx="37">
                        <c:v>1E-4</c:v>
                      </c:pt>
                      <c:pt idx="38">
                        <c:v>1E-4</c:v>
                      </c:pt>
                      <c:pt idx="39">
                        <c:v>1E-4</c:v>
                      </c:pt>
                      <c:pt idx="40">
                        <c:v>121416374.5</c:v>
                      </c:pt>
                      <c:pt idx="41">
                        <c:v>56005134.57</c:v>
                      </c:pt>
                      <c:pt idx="42">
                        <c:v>55965215.799999997</c:v>
                      </c:pt>
                      <c:pt idx="43">
                        <c:v>78775403.599999994</c:v>
                      </c:pt>
                      <c:pt idx="44">
                        <c:v>117927614.09999999</c:v>
                      </c:pt>
                      <c:pt idx="45">
                        <c:v>116184812.8</c:v>
                      </c:pt>
                      <c:pt idx="46">
                        <c:v>397231793</c:v>
                      </c:pt>
                      <c:pt idx="47">
                        <c:v>378351268.5</c:v>
                      </c:pt>
                      <c:pt idx="48">
                        <c:v>378351268.5</c:v>
                      </c:pt>
                      <c:pt idx="49">
                        <c:v>378351268.5</c:v>
                      </c:pt>
                      <c:pt idx="50">
                        <c:v>378351268.5</c:v>
                      </c:pt>
                      <c:pt idx="51">
                        <c:v>410574370.69999999</c:v>
                      </c:pt>
                      <c:pt idx="52">
                        <c:v>4026828.62</c:v>
                      </c:pt>
                      <c:pt idx="53">
                        <c:v>1201428.01</c:v>
                      </c:pt>
                      <c:pt idx="54">
                        <c:v>1009307.19</c:v>
                      </c:pt>
                      <c:pt idx="55">
                        <c:v>1169711.53</c:v>
                      </c:pt>
                      <c:pt idx="56">
                        <c:v>5912806.7599999998</c:v>
                      </c:pt>
                      <c:pt idx="57">
                        <c:v>17719335.739999998</c:v>
                      </c:pt>
                      <c:pt idx="58">
                        <c:v>21438160.030000001</c:v>
                      </c:pt>
                      <c:pt idx="59">
                        <c:v>400312058.69999999</c:v>
                      </c:pt>
                      <c:pt idx="60">
                        <c:v>404114115.30000001</c:v>
                      </c:pt>
                      <c:pt idx="61">
                        <c:v>437133241.80000001</c:v>
                      </c:pt>
                      <c:pt idx="62">
                        <c:v>437133241.80000001</c:v>
                      </c:pt>
                      <c:pt idx="63">
                        <c:v>437133241.80000001</c:v>
                      </c:pt>
                      <c:pt idx="64">
                        <c:v>437133241.80000001</c:v>
                      </c:pt>
                      <c:pt idx="65">
                        <c:v>427158552.5</c:v>
                      </c:pt>
                      <c:pt idx="66">
                        <c:v>434304563.5</c:v>
                      </c:pt>
                      <c:pt idx="67">
                        <c:v>346534397.19999999</c:v>
                      </c:pt>
                      <c:pt idx="68">
                        <c:v>74096843.739999995</c:v>
                      </c:pt>
                      <c:pt idx="69">
                        <c:v>19324325.579999998</c:v>
                      </c:pt>
                      <c:pt idx="70">
                        <c:v>19096462.690000001</c:v>
                      </c:pt>
                      <c:pt idx="71">
                        <c:v>19748354.77</c:v>
                      </c:pt>
                      <c:pt idx="72">
                        <c:v>19932784.309999999</c:v>
                      </c:pt>
                      <c:pt idx="73">
                        <c:v>27900936.300000001</c:v>
                      </c:pt>
                      <c:pt idx="74">
                        <c:v>27900936.300000001</c:v>
                      </c:pt>
                      <c:pt idx="75">
                        <c:v>27900936.300000001</c:v>
                      </c:pt>
                      <c:pt idx="76">
                        <c:v>23050695.600000001</c:v>
                      </c:pt>
                      <c:pt idx="77">
                        <c:v>16239132.82</c:v>
                      </c:pt>
                      <c:pt idx="78">
                        <c:v>19655880.870000001</c:v>
                      </c:pt>
                      <c:pt idx="79">
                        <c:v>39870484.869999997</c:v>
                      </c:pt>
                      <c:pt idx="80">
                        <c:v>40186042.479999997</c:v>
                      </c:pt>
                      <c:pt idx="81">
                        <c:v>40919004.060000002</c:v>
                      </c:pt>
                      <c:pt idx="82">
                        <c:v>38161660.25</c:v>
                      </c:pt>
                      <c:pt idx="83">
                        <c:v>40653113.539999999</c:v>
                      </c:pt>
                      <c:pt idx="84">
                        <c:v>40101865.869999997</c:v>
                      </c:pt>
                      <c:pt idx="85">
                        <c:v>40101865.869999997</c:v>
                      </c:pt>
                      <c:pt idx="86">
                        <c:v>39743354.530000001</c:v>
                      </c:pt>
                      <c:pt idx="87">
                        <c:v>18457296.489999998</c:v>
                      </c:pt>
                      <c:pt idx="88">
                        <c:v>17593600.219999999</c:v>
                      </c:pt>
                      <c:pt idx="89">
                        <c:v>17469134.41</c:v>
                      </c:pt>
                      <c:pt idx="90">
                        <c:v>17321056.18</c:v>
                      </c:pt>
                      <c:pt idx="91">
                        <c:v>5497864.7199999997</c:v>
                      </c:pt>
                      <c:pt idx="92">
                        <c:v>4676418.83</c:v>
                      </c:pt>
                      <c:pt idx="93">
                        <c:v>2013270.24</c:v>
                      </c:pt>
                      <c:pt idx="94">
                        <c:v>2324998.0099999998</c:v>
                      </c:pt>
                      <c:pt idx="95">
                        <c:v>1230218.04</c:v>
                      </c:pt>
                      <c:pt idx="96">
                        <c:v>1685121.12</c:v>
                      </c:pt>
                      <c:pt idx="97">
                        <c:v>1685121.12</c:v>
                      </c:pt>
                      <c:pt idx="98">
                        <c:v>1685121.12</c:v>
                      </c:pt>
                      <c:pt idx="99">
                        <c:v>1941517.61</c:v>
                      </c:pt>
                      <c:pt idx="100">
                        <c:v>1841608.55</c:v>
                      </c:pt>
                      <c:pt idx="101">
                        <c:v>2075292.05</c:v>
                      </c:pt>
                      <c:pt idx="102">
                        <c:v>6096341.4100000001</c:v>
                      </c:pt>
                      <c:pt idx="103">
                        <c:v>6096341.4100000001</c:v>
                      </c:pt>
                      <c:pt idx="104">
                        <c:v>6096341.4100000001</c:v>
                      </c:pt>
                      <c:pt idx="105">
                        <c:v>5994352.0300000003</c:v>
                      </c:pt>
                      <c:pt idx="106">
                        <c:v>5582689.6399999997</c:v>
                      </c:pt>
                      <c:pt idx="107">
                        <c:v>9648063.1899999995</c:v>
                      </c:pt>
                      <c:pt idx="108">
                        <c:v>149745508.30000001</c:v>
                      </c:pt>
                      <c:pt idx="109">
                        <c:v>143459288.30000001</c:v>
                      </c:pt>
                      <c:pt idx="110">
                        <c:v>134775879.40000001</c:v>
                      </c:pt>
                      <c:pt idx="111">
                        <c:v>133053720.7</c:v>
                      </c:pt>
                      <c:pt idx="112">
                        <c:v>131229254.59999999</c:v>
                      </c:pt>
                      <c:pt idx="113">
                        <c:v>126761304.09999999</c:v>
                      </c:pt>
                      <c:pt idx="114">
                        <c:v>126761304.09999999</c:v>
                      </c:pt>
                      <c:pt idx="115">
                        <c:v>35170487.43</c:v>
                      </c:pt>
                      <c:pt idx="116">
                        <c:v>17131680.989999998</c:v>
                      </c:pt>
                      <c:pt idx="117">
                        <c:v>14884478.039999999</c:v>
                      </c:pt>
                      <c:pt idx="118">
                        <c:v>9368952.1799999997</c:v>
                      </c:pt>
                      <c:pt idx="119">
                        <c:v>2772338.48</c:v>
                      </c:pt>
                      <c:pt idx="120">
                        <c:v>2763114.59</c:v>
                      </c:pt>
                      <c:pt idx="121">
                        <c:v>2565437.5099999998</c:v>
                      </c:pt>
                      <c:pt idx="122">
                        <c:v>1971110.58</c:v>
                      </c:pt>
                      <c:pt idx="123">
                        <c:v>2450341.63</c:v>
                      </c:pt>
                      <c:pt idx="124">
                        <c:v>8407554.2899999991</c:v>
                      </c:pt>
                      <c:pt idx="125">
                        <c:v>7047817.3099999996</c:v>
                      </c:pt>
                      <c:pt idx="126">
                        <c:v>7106051.5800000001</c:v>
                      </c:pt>
                      <c:pt idx="127">
                        <c:v>6515673.7300000004</c:v>
                      </c:pt>
                      <c:pt idx="128">
                        <c:v>6810609.7599999998</c:v>
                      </c:pt>
                      <c:pt idx="129">
                        <c:v>6347139.7999999998</c:v>
                      </c:pt>
                      <c:pt idx="130">
                        <c:v>6031219.8499999996</c:v>
                      </c:pt>
                      <c:pt idx="131">
                        <c:v>5774072.4400000004</c:v>
                      </c:pt>
                      <c:pt idx="132">
                        <c:v>7181769.2199999997</c:v>
                      </c:pt>
                      <c:pt idx="133">
                        <c:v>7337808.1100000003</c:v>
                      </c:pt>
                      <c:pt idx="134">
                        <c:v>7849004.3600000003</c:v>
                      </c:pt>
                      <c:pt idx="135">
                        <c:v>8011694.1799999997</c:v>
                      </c:pt>
                      <c:pt idx="136">
                        <c:v>8826747.6199999992</c:v>
                      </c:pt>
                      <c:pt idx="137">
                        <c:v>9636487.2100000009</c:v>
                      </c:pt>
                      <c:pt idx="138">
                        <c:v>8894473.4600000009</c:v>
                      </c:pt>
                      <c:pt idx="139">
                        <c:v>7520040.29</c:v>
                      </c:pt>
                      <c:pt idx="140">
                        <c:v>4524732.84</c:v>
                      </c:pt>
                      <c:pt idx="141">
                        <c:v>3408724.16</c:v>
                      </c:pt>
                      <c:pt idx="142">
                        <c:v>3551738.69</c:v>
                      </c:pt>
                      <c:pt idx="143">
                        <c:v>7326573.7400000002</c:v>
                      </c:pt>
                      <c:pt idx="144">
                        <c:v>9390429.9399999995</c:v>
                      </c:pt>
                      <c:pt idx="145">
                        <c:v>11685554.779999999</c:v>
                      </c:pt>
                      <c:pt idx="146">
                        <c:v>11685554.779999999</c:v>
                      </c:pt>
                      <c:pt idx="147">
                        <c:v>11685554.779999999</c:v>
                      </c:pt>
                      <c:pt idx="148">
                        <c:v>11414718.08</c:v>
                      </c:pt>
                      <c:pt idx="149">
                        <c:v>11414718.08</c:v>
                      </c:pt>
                      <c:pt idx="150">
                        <c:v>11414718.08</c:v>
                      </c:pt>
                      <c:pt idx="151">
                        <c:v>11414718.08</c:v>
                      </c:pt>
                      <c:pt idx="152">
                        <c:v>11414718.08</c:v>
                      </c:pt>
                      <c:pt idx="153">
                        <c:v>11705526.060000001</c:v>
                      </c:pt>
                      <c:pt idx="154">
                        <c:v>5732688.6699999999</c:v>
                      </c:pt>
                      <c:pt idx="155">
                        <c:v>5049734.16</c:v>
                      </c:pt>
                      <c:pt idx="156">
                        <c:v>1700466.33</c:v>
                      </c:pt>
                      <c:pt idx="157">
                        <c:v>1700466.33</c:v>
                      </c:pt>
                      <c:pt idx="158">
                        <c:v>1700466.33</c:v>
                      </c:pt>
                      <c:pt idx="159">
                        <c:v>1700466.33</c:v>
                      </c:pt>
                      <c:pt idx="160">
                        <c:v>1706900.25</c:v>
                      </c:pt>
                      <c:pt idx="161">
                        <c:v>572241.91</c:v>
                      </c:pt>
                      <c:pt idx="162">
                        <c:v>458019.56</c:v>
                      </c:pt>
                      <c:pt idx="163">
                        <c:v>15588582.390000001</c:v>
                      </c:pt>
                      <c:pt idx="164">
                        <c:v>26977291.52</c:v>
                      </c:pt>
                      <c:pt idx="165">
                        <c:v>83998086.769999996</c:v>
                      </c:pt>
                      <c:pt idx="166">
                        <c:v>87762477.859999999</c:v>
                      </c:pt>
                      <c:pt idx="167">
                        <c:v>97745652.579999998</c:v>
                      </c:pt>
                      <c:pt idx="168">
                        <c:v>204696207.30000001</c:v>
                      </c:pt>
                      <c:pt idx="169">
                        <c:v>307877564.69999999</c:v>
                      </c:pt>
                      <c:pt idx="170">
                        <c:v>286688095.30000001</c:v>
                      </c:pt>
                      <c:pt idx="171">
                        <c:v>286688095.30000001</c:v>
                      </c:pt>
                      <c:pt idx="172">
                        <c:v>286688095.30000001</c:v>
                      </c:pt>
                      <c:pt idx="173">
                        <c:v>286688095.30000001</c:v>
                      </c:pt>
                      <c:pt idx="174">
                        <c:v>286688095.30000001</c:v>
                      </c:pt>
                      <c:pt idx="175">
                        <c:v>32459783.039999999</c:v>
                      </c:pt>
                      <c:pt idx="176">
                        <c:v>77736501.980000004</c:v>
                      </c:pt>
                      <c:pt idx="177">
                        <c:v>85642791.670000002</c:v>
                      </c:pt>
                      <c:pt idx="178">
                        <c:v>85642791.670000002</c:v>
                      </c:pt>
                      <c:pt idx="179">
                        <c:v>90828519.299999997</c:v>
                      </c:pt>
                      <c:pt idx="180">
                        <c:v>90828519.299999997</c:v>
                      </c:pt>
                      <c:pt idx="181">
                        <c:v>90828519.299999997</c:v>
                      </c:pt>
                      <c:pt idx="182">
                        <c:v>69549826.519999996</c:v>
                      </c:pt>
                      <c:pt idx="183">
                        <c:v>89782013.609999999</c:v>
                      </c:pt>
                      <c:pt idx="184">
                        <c:v>89888847.519999996</c:v>
                      </c:pt>
                      <c:pt idx="185">
                        <c:v>89888847.519999996</c:v>
                      </c:pt>
                      <c:pt idx="186">
                        <c:v>81183124.560000002</c:v>
                      </c:pt>
                      <c:pt idx="187">
                        <c:v>86546014.75</c:v>
                      </c:pt>
                      <c:pt idx="188">
                        <c:v>93153117.579999998</c:v>
                      </c:pt>
                      <c:pt idx="189">
                        <c:v>13152659.08</c:v>
                      </c:pt>
                      <c:pt idx="190">
                        <c:v>190685.7</c:v>
                      </c:pt>
                      <c:pt idx="191">
                        <c:v>685397.11</c:v>
                      </c:pt>
                      <c:pt idx="192">
                        <c:v>13624541.029999999</c:v>
                      </c:pt>
                      <c:pt idx="193">
                        <c:v>27877490.899999999</c:v>
                      </c:pt>
                      <c:pt idx="194">
                        <c:v>24809042.91</c:v>
                      </c:pt>
                      <c:pt idx="195">
                        <c:v>22265863.989999998</c:v>
                      </c:pt>
                      <c:pt idx="196">
                        <c:v>27696133.899999999</c:v>
                      </c:pt>
                      <c:pt idx="197">
                        <c:v>36394096.380000003</c:v>
                      </c:pt>
                      <c:pt idx="198">
                        <c:v>88013434.849999994</c:v>
                      </c:pt>
                      <c:pt idx="199">
                        <c:v>86289004.209999993</c:v>
                      </c:pt>
                      <c:pt idx="200">
                        <c:v>92599646.459999993</c:v>
                      </c:pt>
                      <c:pt idx="201">
                        <c:v>96697239.590000004</c:v>
                      </c:pt>
                      <c:pt idx="202">
                        <c:v>100825633.5</c:v>
                      </c:pt>
                      <c:pt idx="203">
                        <c:v>100825633.5</c:v>
                      </c:pt>
                      <c:pt idx="204">
                        <c:v>115705605.2</c:v>
                      </c:pt>
                      <c:pt idx="205">
                        <c:v>81647696.799999997</c:v>
                      </c:pt>
                      <c:pt idx="206">
                        <c:v>42823380.689999998</c:v>
                      </c:pt>
                      <c:pt idx="207">
                        <c:v>3611298.47</c:v>
                      </c:pt>
                      <c:pt idx="208">
                        <c:v>2649243.36</c:v>
                      </c:pt>
                    </c:numCache>
                  </c:numRef>
                </c:yVal>
                <c:smooth val="0"/>
                <c:extLst>
                  <c:ext xmlns:c16="http://schemas.microsoft.com/office/drawing/2014/chart" uri="{C3380CC4-5D6E-409C-BE32-E72D297353CC}">
                    <c16:uniqueId val="{00000000-E919-49DE-BE11-CBEF8FC0E805}"/>
                  </c:ext>
                </c:extLst>
              </c15:ser>
            </c15:filteredScatterSeries>
            <c15:filteredScatterSeries>
              <c15:ser>
                <c:idx val="3"/>
                <c:order val="1"/>
                <c:tx>
                  <c:strRef>
                    <c:extLst xmlns:c15="http://schemas.microsoft.com/office/drawing/2012/chart">
                      <c:ext xmlns:c15="http://schemas.microsoft.com/office/drawing/2012/chart" uri="{02D57815-91ED-43cb-92C2-25804820EDAC}">
                        <c15:formulaRef>
                          <c15:sqref>'Heatmap Final (SMD)'!$B$7</c15:sqref>
                        </c15:formulaRef>
                      </c:ext>
                    </c:extLst>
                    <c:strCache>
                      <c:ptCount val="1"/>
                      <c:pt idx="0">
                        <c:v>row_means_M</c:v>
                      </c:pt>
                    </c:strCache>
                  </c:strRef>
                </c:tx>
                <c:spPr>
                  <a:ln w="25400" cap="rnd">
                    <a:solidFill>
                      <a:srgbClr val="43682B"/>
                    </a:solidFill>
                    <a:round/>
                  </a:ln>
                  <a:effectLst/>
                </c:spPr>
                <c:marker>
                  <c:symbol val="none"/>
                </c:marker>
                <c:xVal>
                  <c:numRef>
                    <c:extLst xmlns:c15="http://schemas.microsoft.com/office/drawing/2012/chart">
                      <c:ext xmlns:c15="http://schemas.microsoft.com/office/drawing/2012/chart" uri="{02D57815-91ED-43cb-92C2-25804820EDAC}">
                        <c15:formulaRef>
                          <c15:sqref>'Heatmap Final (SMD)'!$D$3:$HD$3</c15:sqref>
                        </c15:formulaRef>
                      </c:ext>
                    </c:extLst>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extLst xmlns:c15="http://schemas.microsoft.com/office/drawing/2012/chart">
                      <c:ext xmlns:c15="http://schemas.microsoft.com/office/drawing/2012/chart" uri="{02D57815-91ED-43cb-92C2-25804820EDAC}">
                        <c15:formulaRef>
                          <c15:sqref>'Heatmap Final (SMD)'!$D$7:$HD$7</c15:sqref>
                        </c15:formulaRef>
                      </c:ext>
                    </c:extLst>
                    <c:numCache>
                      <c:formatCode>General</c:formatCode>
                      <c:ptCount val="209"/>
                      <c:pt idx="0">
                        <c:v>88269.8</c:v>
                      </c:pt>
                      <c:pt idx="1">
                        <c:v>88269.8</c:v>
                      </c:pt>
                      <c:pt idx="2">
                        <c:v>88269.8</c:v>
                      </c:pt>
                      <c:pt idx="3">
                        <c:v>2145109.4</c:v>
                      </c:pt>
                      <c:pt idx="4">
                        <c:v>3183271.2</c:v>
                      </c:pt>
                      <c:pt idx="5">
                        <c:v>3183271.2</c:v>
                      </c:pt>
                      <c:pt idx="6">
                        <c:v>41506428</c:v>
                      </c:pt>
                      <c:pt idx="7">
                        <c:v>163779569.90000001</c:v>
                      </c:pt>
                      <c:pt idx="8">
                        <c:v>163779569.90000001</c:v>
                      </c:pt>
                      <c:pt idx="9">
                        <c:v>163779569.90000001</c:v>
                      </c:pt>
                      <c:pt idx="10">
                        <c:v>163779569.90000001</c:v>
                      </c:pt>
                      <c:pt idx="11">
                        <c:v>163779569.90000001</c:v>
                      </c:pt>
                      <c:pt idx="12">
                        <c:v>163779569.90000001</c:v>
                      </c:pt>
                      <c:pt idx="13">
                        <c:v>163779569.90000001</c:v>
                      </c:pt>
                      <c:pt idx="14">
                        <c:v>228603</c:v>
                      </c:pt>
                      <c:pt idx="15">
                        <c:v>228603</c:v>
                      </c:pt>
                      <c:pt idx="16">
                        <c:v>1E-4</c:v>
                      </c:pt>
                      <c:pt idx="17">
                        <c:v>1E-4</c:v>
                      </c:pt>
                      <c:pt idx="18">
                        <c:v>1E-4</c:v>
                      </c:pt>
                      <c:pt idx="19">
                        <c:v>1E-4</c:v>
                      </c:pt>
                      <c:pt idx="20">
                        <c:v>1E-4</c:v>
                      </c:pt>
                      <c:pt idx="21">
                        <c:v>102994.9</c:v>
                      </c:pt>
                      <c:pt idx="22">
                        <c:v>102994.9</c:v>
                      </c:pt>
                      <c:pt idx="23">
                        <c:v>102994.9</c:v>
                      </c:pt>
                      <c:pt idx="24">
                        <c:v>4541990.0999999996</c:v>
                      </c:pt>
                      <c:pt idx="25">
                        <c:v>4541990.0999999996</c:v>
                      </c:pt>
                      <c:pt idx="26">
                        <c:v>4541990.0999999996</c:v>
                      </c:pt>
                      <c:pt idx="27">
                        <c:v>4541990.0999999996</c:v>
                      </c:pt>
                      <c:pt idx="28">
                        <c:v>6021655.0999999996</c:v>
                      </c:pt>
                      <c:pt idx="29">
                        <c:v>6021655.0999999996</c:v>
                      </c:pt>
                      <c:pt idx="30">
                        <c:v>6021655.0999999996</c:v>
                      </c:pt>
                      <c:pt idx="31">
                        <c:v>8894854.3000000007</c:v>
                      </c:pt>
                      <c:pt idx="32">
                        <c:v>17585608.199999999</c:v>
                      </c:pt>
                      <c:pt idx="33">
                        <c:v>1E-4</c:v>
                      </c:pt>
                      <c:pt idx="34">
                        <c:v>1E-4</c:v>
                      </c:pt>
                      <c:pt idx="35">
                        <c:v>1E-4</c:v>
                      </c:pt>
                      <c:pt idx="36">
                        <c:v>1E-4</c:v>
                      </c:pt>
                      <c:pt idx="37">
                        <c:v>1E-4</c:v>
                      </c:pt>
                      <c:pt idx="38">
                        <c:v>1E-4</c:v>
                      </c:pt>
                      <c:pt idx="39">
                        <c:v>1E-4</c:v>
                      </c:pt>
                      <c:pt idx="40">
                        <c:v>307252753.30000001</c:v>
                      </c:pt>
                      <c:pt idx="41">
                        <c:v>147942697</c:v>
                      </c:pt>
                      <c:pt idx="42">
                        <c:v>129813435.3</c:v>
                      </c:pt>
                      <c:pt idx="43">
                        <c:v>153772530.5</c:v>
                      </c:pt>
                      <c:pt idx="44">
                        <c:v>208537001.80000001</c:v>
                      </c:pt>
                      <c:pt idx="45">
                        <c:v>228152760.80000001</c:v>
                      </c:pt>
                      <c:pt idx="46">
                        <c:v>999333860.20000005</c:v>
                      </c:pt>
                      <c:pt idx="47">
                        <c:v>951748779.79999995</c:v>
                      </c:pt>
                      <c:pt idx="48">
                        <c:v>951748779.79999995</c:v>
                      </c:pt>
                      <c:pt idx="49">
                        <c:v>951748779.79999995</c:v>
                      </c:pt>
                      <c:pt idx="50">
                        <c:v>951748779.79999995</c:v>
                      </c:pt>
                      <c:pt idx="51">
                        <c:v>1041735690</c:v>
                      </c:pt>
                      <c:pt idx="52">
                        <c:v>6264208.2999999998</c:v>
                      </c:pt>
                      <c:pt idx="53">
                        <c:v>1248453.6000000001</c:v>
                      </c:pt>
                      <c:pt idx="54">
                        <c:v>391826.7</c:v>
                      </c:pt>
                      <c:pt idx="55">
                        <c:v>572101.4</c:v>
                      </c:pt>
                      <c:pt idx="56">
                        <c:v>2586164.9</c:v>
                      </c:pt>
                      <c:pt idx="57">
                        <c:v>15050003.9</c:v>
                      </c:pt>
                      <c:pt idx="58">
                        <c:v>24538405.100000001</c:v>
                      </c:pt>
                      <c:pt idx="59">
                        <c:v>319628523.39999998</c:v>
                      </c:pt>
                      <c:pt idx="60">
                        <c:v>323260786.19999999</c:v>
                      </c:pt>
                      <c:pt idx="61">
                        <c:v>349694669.89999998</c:v>
                      </c:pt>
                      <c:pt idx="62">
                        <c:v>349694669.89999998</c:v>
                      </c:pt>
                      <c:pt idx="63">
                        <c:v>349694669.89999998</c:v>
                      </c:pt>
                      <c:pt idx="64">
                        <c:v>349694669.89999998</c:v>
                      </c:pt>
                      <c:pt idx="65">
                        <c:v>346343458.60000002</c:v>
                      </c:pt>
                      <c:pt idx="66">
                        <c:v>352590890.60000002</c:v>
                      </c:pt>
                      <c:pt idx="67">
                        <c:v>307107176</c:v>
                      </c:pt>
                      <c:pt idx="68">
                        <c:v>107466388.90000001</c:v>
                      </c:pt>
                      <c:pt idx="69">
                        <c:v>14430147.6</c:v>
                      </c:pt>
                      <c:pt idx="70">
                        <c:v>14260221.5</c:v>
                      </c:pt>
                      <c:pt idx="71">
                        <c:v>14677953.699999999</c:v>
                      </c:pt>
                      <c:pt idx="72">
                        <c:v>15810006.800000001</c:v>
                      </c:pt>
                      <c:pt idx="73">
                        <c:v>24217926.199999999</c:v>
                      </c:pt>
                      <c:pt idx="74">
                        <c:v>24217926.199999999</c:v>
                      </c:pt>
                      <c:pt idx="75">
                        <c:v>24217926.199999999</c:v>
                      </c:pt>
                      <c:pt idx="76">
                        <c:v>18568833.5</c:v>
                      </c:pt>
                      <c:pt idx="77">
                        <c:v>19214019.5</c:v>
                      </c:pt>
                      <c:pt idx="78">
                        <c:v>26036469.600000001</c:v>
                      </c:pt>
                      <c:pt idx="79">
                        <c:v>67851822.5</c:v>
                      </c:pt>
                      <c:pt idx="80">
                        <c:v>70760014.799999997</c:v>
                      </c:pt>
                      <c:pt idx="81">
                        <c:v>70808289.599999994</c:v>
                      </c:pt>
                      <c:pt idx="82">
                        <c:v>71253102</c:v>
                      </c:pt>
                      <c:pt idx="83">
                        <c:v>71875543</c:v>
                      </c:pt>
                      <c:pt idx="84">
                        <c:v>70529578</c:v>
                      </c:pt>
                      <c:pt idx="85">
                        <c:v>70529578</c:v>
                      </c:pt>
                      <c:pt idx="86">
                        <c:v>69582301.700000003</c:v>
                      </c:pt>
                      <c:pt idx="87">
                        <c:v>23173619.100000001</c:v>
                      </c:pt>
                      <c:pt idx="88">
                        <c:v>18577168.100000001</c:v>
                      </c:pt>
                      <c:pt idx="89">
                        <c:v>17470737.800000001</c:v>
                      </c:pt>
                      <c:pt idx="90">
                        <c:v>16041547</c:v>
                      </c:pt>
                      <c:pt idx="91">
                        <c:v>7607049.0999999996</c:v>
                      </c:pt>
                      <c:pt idx="92">
                        <c:v>6931089.7000000002</c:v>
                      </c:pt>
                      <c:pt idx="93">
                        <c:v>1465377.1</c:v>
                      </c:pt>
                      <c:pt idx="94">
                        <c:v>1397999.6</c:v>
                      </c:pt>
                      <c:pt idx="95">
                        <c:v>1506464.5</c:v>
                      </c:pt>
                      <c:pt idx="96">
                        <c:v>1262864.2</c:v>
                      </c:pt>
                      <c:pt idx="97">
                        <c:v>1262864.2</c:v>
                      </c:pt>
                      <c:pt idx="98">
                        <c:v>1262864.2</c:v>
                      </c:pt>
                      <c:pt idx="99">
                        <c:v>1354235.2</c:v>
                      </c:pt>
                      <c:pt idx="100">
                        <c:v>1241632.8999999999</c:v>
                      </c:pt>
                      <c:pt idx="101">
                        <c:v>1116083.8999999999</c:v>
                      </c:pt>
                      <c:pt idx="102">
                        <c:v>2513357.2999999998</c:v>
                      </c:pt>
                      <c:pt idx="103">
                        <c:v>2513357.2999999998</c:v>
                      </c:pt>
                      <c:pt idx="104">
                        <c:v>2513357.2999999998</c:v>
                      </c:pt>
                      <c:pt idx="105">
                        <c:v>2606922</c:v>
                      </c:pt>
                      <c:pt idx="106">
                        <c:v>2426738.1</c:v>
                      </c:pt>
                      <c:pt idx="107">
                        <c:v>7445703</c:v>
                      </c:pt>
                      <c:pt idx="108">
                        <c:v>69668780.900000006</c:v>
                      </c:pt>
                      <c:pt idx="109">
                        <c:v>67562459.900000006</c:v>
                      </c:pt>
                      <c:pt idx="110">
                        <c:v>63643775.600000001</c:v>
                      </c:pt>
                      <c:pt idx="111">
                        <c:v>62755802</c:v>
                      </c:pt>
                      <c:pt idx="112">
                        <c:v>61927033.5</c:v>
                      </c:pt>
                      <c:pt idx="113">
                        <c:v>58998562.600000001</c:v>
                      </c:pt>
                      <c:pt idx="114">
                        <c:v>58998562.600000001</c:v>
                      </c:pt>
                      <c:pt idx="115">
                        <c:v>15777773.9</c:v>
                      </c:pt>
                      <c:pt idx="116">
                        <c:v>7992078.0999999996</c:v>
                      </c:pt>
                      <c:pt idx="117">
                        <c:v>7576417.7000000002</c:v>
                      </c:pt>
                      <c:pt idx="118">
                        <c:v>4145895.7</c:v>
                      </c:pt>
                      <c:pt idx="119">
                        <c:v>1891083.1</c:v>
                      </c:pt>
                      <c:pt idx="120">
                        <c:v>1875270.1</c:v>
                      </c:pt>
                      <c:pt idx="121">
                        <c:v>1652355.7</c:v>
                      </c:pt>
                      <c:pt idx="122">
                        <c:v>1003078.3</c:v>
                      </c:pt>
                      <c:pt idx="123">
                        <c:v>1272335.3999999999</c:v>
                      </c:pt>
                      <c:pt idx="124">
                        <c:v>2997614.3</c:v>
                      </c:pt>
                      <c:pt idx="125">
                        <c:v>2130122.1</c:v>
                      </c:pt>
                      <c:pt idx="126">
                        <c:v>3336003.7</c:v>
                      </c:pt>
                      <c:pt idx="127">
                        <c:v>3752623.3</c:v>
                      </c:pt>
                      <c:pt idx="128">
                        <c:v>4812171.3</c:v>
                      </c:pt>
                      <c:pt idx="129">
                        <c:v>4606361.2</c:v>
                      </c:pt>
                      <c:pt idx="130">
                        <c:v>4395176.3</c:v>
                      </c:pt>
                      <c:pt idx="131">
                        <c:v>4143902.4</c:v>
                      </c:pt>
                      <c:pt idx="132">
                        <c:v>4665528.5</c:v>
                      </c:pt>
                      <c:pt idx="133">
                        <c:v>5156146.5999999996</c:v>
                      </c:pt>
                      <c:pt idx="134">
                        <c:v>6453888.9000000004</c:v>
                      </c:pt>
                      <c:pt idx="135">
                        <c:v>6590083.0999999996</c:v>
                      </c:pt>
                      <c:pt idx="136">
                        <c:v>7093000.5999999996</c:v>
                      </c:pt>
                      <c:pt idx="137">
                        <c:v>7735398.0999999996</c:v>
                      </c:pt>
                      <c:pt idx="138">
                        <c:v>8153498.7999999998</c:v>
                      </c:pt>
                      <c:pt idx="139">
                        <c:v>7403540.9000000004</c:v>
                      </c:pt>
                      <c:pt idx="140">
                        <c:v>3505594.2</c:v>
                      </c:pt>
                      <c:pt idx="141">
                        <c:v>3266340.7</c:v>
                      </c:pt>
                      <c:pt idx="142">
                        <c:v>2089202.5</c:v>
                      </c:pt>
                      <c:pt idx="143">
                        <c:v>6166255.7999999998</c:v>
                      </c:pt>
                      <c:pt idx="144">
                        <c:v>7898802</c:v>
                      </c:pt>
                      <c:pt idx="145">
                        <c:v>14042336.699999999</c:v>
                      </c:pt>
                      <c:pt idx="146">
                        <c:v>14042336.699999999</c:v>
                      </c:pt>
                      <c:pt idx="147">
                        <c:v>14042336.699999999</c:v>
                      </c:pt>
                      <c:pt idx="148">
                        <c:v>13679101.699999999</c:v>
                      </c:pt>
                      <c:pt idx="149">
                        <c:v>13679101.699999999</c:v>
                      </c:pt>
                      <c:pt idx="150">
                        <c:v>13679101.699999999</c:v>
                      </c:pt>
                      <c:pt idx="151">
                        <c:v>13679101.699999999</c:v>
                      </c:pt>
                      <c:pt idx="152">
                        <c:v>13679101.699999999</c:v>
                      </c:pt>
                      <c:pt idx="153">
                        <c:v>13938039.699999999</c:v>
                      </c:pt>
                      <c:pt idx="154">
                        <c:v>4236873.2</c:v>
                      </c:pt>
                      <c:pt idx="155">
                        <c:v>3044835.2</c:v>
                      </c:pt>
                      <c:pt idx="156">
                        <c:v>1004161.2</c:v>
                      </c:pt>
                      <c:pt idx="157">
                        <c:v>1004161.2</c:v>
                      </c:pt>
                      <c:pt idx="158">
                        <c:v>1004161.2</c:v>
                      </c:pt>
                      <c:pt idx="159">
                        <c:v>1004161.2</c:v>
                      </c:pt>
                      <c:pt idx="160">
                        <c:v>1025060.9</c:v>
                      </c:pt>
                      <c:pt idx="161">
                        <c:v>458256.1</c:v>
                      </c:pt>
                      <c:pt idx="162">
                        <c:v>328866.59999999998</c:v>
                      </c:pt>
                      <c:pt idx="163">
                        <c:v>4390533.4000000004</c:v>
                      </c:pt>
                      <c:pt idx="164">
                        <c:v>16633224</c:v>
                      </c:pt>
                      <c:pt idx="165">
                        <c:v>59206674.600000001</c:v>
                      </c:pt>
                      <c:pt idx="166">
                        <c:v>74881908.200000003</c:v>
                      </c:pt>
                      <c:pt idx="167">
                        <c:v>74434541.599999994</c:v>
                      </c:pt>
                      <c:pt idx="168">
                        <c:v>176470998.5</c:v>
                      </c:pt>
                      <c:pt idx="169">
                        <c:v>344200920.69999999</c:v>
                      </c:pt>
                      <c:pt idx="170">
                        <c:v>320467614.89999998</c:v>
                      </c:pt>
                      <c:pt idx="171">
                        <c:v>320467614.89999998</c:v>
                      </c:pt>
                      <c:pt idx="172">
                        <c:v>320467614.89999998</c:v>
                      </c:pt>
                      <c:pt idx="173">
                        <c:v>320467614.89999998</c:v>
                      </c:pt>
                      <c:pt idx="174">
                        <c:v>320467614.89999998</c:v>
                      </c:pt>
                      <c:pt idx="175">
                        <c:v>47703443.899999999</c:v>
                      </c:pt>
                      <c:pt idx="176">
                        <c:v>108634332.2</c:v>
                      </c:pt>
                      <c:pt idx="177">
                        <c:v>109942324.3</c:v>
                      </c:pt>
                      <c:pt idx="178">
                        <c:v>109942324.3</c:v>
                      </c:pt>
                      <c:pt idx="179">
                        <c:v>116600177.90000001</c:v>
                      </c:pt>
                      <c:pt idx="180">
                        <c:v>116600177.90000001</c:v>
                      </c:pt>
                      <c:pt idx="181">
                        <c:v>116600177.90000001</c:v>
                      </c:pt>
                      <c:pt idx="182">
                        <c:v>66204804</c:v>
                      </c:pt>
                      <c:pt idx="183">
                        <c:v>92675606.299999997</c:v>
                      </c:pt>
                      <c:pt idx="184">
                        <c:v>91773950.700000003</c:v>
                      </c:pt>
                      <c:pt idx="185">
                        <c:v>91773950.700000003</c:v>
                      </c:pt>
                      <c:pt idx="186">
                        <c:v>88671012.900000006</c:v>
                      </c:pt>
                      <c:pt idx="187">
                        <c:v>95427445</c:v>
                      </c:pt>
                      <c:pt idx="188">
                        <c:v>103620856.90000001</c:v>
                      </c:pt>
                      <c:pt idx="189">
                        <c:v>7565973.5</c:v>
                      </c:pt>
                      <c:pt idx="190">
                        <c:v>120484</c:v>
                      </c:pt>
                      <c:pt idx="191">
                        <c:v>182558.6</c:v>
                      </c:pt>
                      <c:pt idx="192">
                        <c:v>11897139.6</c:v>
                      </c:pt>
                      <c:pt idx="193">
                        <c:v>30928240.5</c:v>
                      </c:pt>
                      <c:pt idx="194">
                        <c:v>31722319</c:v>
                      </c:pt>
                      <c:pt idx="195">
                        <c:v>28297400.699999999</c:v>
                      </c:pt>
                      <c:pt idx="196">
                        <c:v>26633852.899999999</c:v>
                      </c:pt>
                      <c:pt idx="197">
                        <c:v>24500251.5</c:v>
                      </c:pt>
                      <c:pt idx="198">
                        <c:v>24790833.399999999</c:v>
                      </c:pt>
                      <c:pt idx="199">
                        <c:v>24306764.899999999</c:v>
                      </c:pt>
                      <c:pt idx="200">
                        <c:v>25152024.100000001</c:v>
                      </c:pt>
                      <c:pt idx="201">
                        <c:v>26266877.5</c:v>
                      </c:pt>
                      <c:pt idx="202">
                        <c:v>8422330.8000000007</c:v>
                      </c:pt>
                      <c:pt idx="203">
                        <c:v>8422330.8000000007</c:v>
                      </c:pt>
                      <c:pt idx="204">
                        <c:v>5665525.5</c:v>
                      </c:pt>
                      <c:pt idx="205">
                        <c:v>3142112.1</c:v>
                      </c:pt>
                      <c:pt idx="206">
                        <c:v>1262605.3</c:v>
                      </c:pt>
                      <c:pt idx="207">
                        <c:v>464246.6</c:v>
                      </c:pt>
                      <c:pt idx="208">
                        <c:v>437588.7</c:v>
                      </c:pt>
                    </c:numCache>
                  </c:numRef>
                </c:yVal>
                <c:smooth val="0"/>
                <c:extLst xmlns:c15="http://schemas.microsoft.com/office/drawing/2012/chart">
                  <c:ext xmlns:c16="http://schemas.microsoft.com/office/drawing/2014/chart" uri="{C3380CC4-5D6E-409C-BE32-E72D297353CC}">
                    <c16:uniqueId val="{00000001-E919-49DE-BE11-CBEF8FC0E805}"/>
                  </c:ext>
                </c:extLst>
              </c15:ser>
            </c15:filteredScatterSeries>
            <c15:filteredScatterSeries>
              <c15:ser>
                <c:idx val="4"/>
                <c:order val="2"/>
                <c:tx>
                  <c:strRef>
                    <c:extLst xmlns:c15="http://schemas.microsoft.com/office/drawing/2012/chart">
                      <c:ext xmlns:c15="http://schemas.microsoft.com/office/drawing/2012/chart" uri="{02D57815-91ED-43cb-92C2-25804820EDAC}">
                        <c15:formulaRef>
                          <c15:sqref>'Heatmap Final (SMD)'!$B$8</c15:sqref>
                        </c15:formulaRef>
                      </c:ext>
                    </c:extLst>
                    <c:strCache>
                      <c:ptCount val="1"/>
                      <c:pt idx="0">
                        <c:v>row_means_L</c:v>
                      </c:pt>
                    </c:strCache>
                  </c:strRef>
                </c:tx>
                <c:spPr>
                  <a:ln w="25400" cap="rnd">
                    <a:solidFill>
                      <a:srgbClr val="264477"/>
                    </a:solidFill>
                    <a:round/>
                  </a:ln>
                  <a:effectLst/>
                </c:spPr>
                <c:marker>
                  <c:symbol val="none"/>
                </c:marker>
                <c:xVal>
                  <c:numRef>
                    <c:extLst xmlns:c15="http://schemas.microsoft.com/office/drawing/2012/chart">
                      <c:ext xmlns:c15="http://schemas.microsoft.com/office/drawing/2012/chart" uri="{02D57815-91ED-43cb-92C2-25804820EDAC}">
                        <c15:formulaRef>
                          <c15:sqref>'Heatmap Final (SMD)'!$D$3:$HD$3</c15:sqref>
                        </c15:formulaRef>
                      </c:ext>
                    </c:extLst>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extLst xmlns:c15="http://schemas.microsoft.com/office/drawing/2012/chart">
                      <c:ext xmlns:c15="http://schemas.microsoft.com/office/drawing/2012/chart" uri="{02D57815-91ED-43cb-92C2-25804820EDAC}">
                        <c15:formulaRef>
                          <c15:sqref>'Heatmap Final (SMD)'!$D$8:$HD$8</c15:sqref>
                        </c15:formulaRef>
                      </c:ext>
                    </c:extLst>
                    <c:numCache>
                      <c:formatCode>General</c:formatCode>
                      <c:ptCount val="209"/>
                      <c:pt idx="0">
                        <c:v>1768966</c:v>
                      </c:pt>
                      <c:pt idx="1">
                        <c:v>1768966</c:v>
                      </c:pt>
                      <c:pt idx="2">
                        <c:v>1768966</c:v>
                      </c:pt>
                      <c:pt idx="3">
                        <c:v>8743245.8000000007</c:v>
                      </c:pt>
                      <c:pt idx="4">
                        <c:v>14467368.300000001</c:v>
                      </c:pt>
                      <c:pt idx="5">
                        <c:v>14467368.300000001</c:v>
                      </c:pt>
                      <c:pt idx="6">
                        <c:v>68495890.400000006</c:v>
                      </c:pt>
                      <c:pt idx="7">
                        <c:v>476065778.60000002</c:v>
                      </c:pt>
                      <c:pt idx="8">
                        <c:v>476065778.60000002</c:v>
                      </c:pt>
                      <c:pt idx="9">
                        <c:v>476065778.60000002</c:v>
                      </c:pt>
                      <c:pt idx="10">
                        <c:v>476065778.60000002</c:v>
                      </c:pt>
                      <c:pt idx="11">
                        <c:v>476065778.60000002</c:v>
                      </c:pt>
                      <c:pt idx="12">
                        <c:v>476065778.60000002</c:v>
                      </c:pt>
                      <c:pt idx="13">
                        <c:v>476065778.60000002</c:v>
                      </c:pt>
                      <c:pt idx="14">
                        <c:v>246543.4</c:v>
                      </c:pt>
                      <c:pt idx="15">
                        <c:v>246543.4</c:v>
                      </c:pt>
                      <c:pt idx="16">
                        <c:v>1E-4</c:v>
                      </c:pt>
                      <c:pt idx="17">
                        <c:v>1E-4</c:v>
                      </c:pt>
                      <c:pt idx="18">
                        <c:v>1E-4</c:v>
                      </c:pt>
                      <c:pt idx="19">
                        <c:v>1E-4</c:v>
                      </c:pt>
                      <c:pt idx="20">
                        <c:v>1E-4</c:v>
                      </c:pt>
                      <c:pt idx="21">
                        <c:v>5696418.2999999998</c:v>
                      </c:pt>
                      <c:pt idx="22">
                        <c:v>5696418.2999999998</c:v>
                      </c:pt>
                      <c:pt idx="23">
                        <c:v>5696418.2999999998</c:v>
                      </c:pt>
                      <c:pt idx="24">
                        <c:v>6077680.4000000004</c:v>
                      </c:pt>
                      <c:pt idx="25">
                        <c:v>6077680.4000000004</c:v>
                      </c:pt>
                      <c:pt idx="26">
                        <c:v>6077680.4000000004</c:v>
                      </c:pt>
                      <c:pt idx="27">
                        <c:v>6077680.4000000004</c:v>
                      </c:pt>
                      <c:pt idx="28">
                        <c:v>6204767.7000000002</c:v>
                      </c:pt>
                      <c:pt idx="29">
                        <c:v>6204767.7000000002</c:v>
                      </c:pt>
                      <c:pt idx="30">
                        <c:v>6204767.7000000002</c:v>
                      </c:pt>
                      <c:pt idx="31">
                        <c:v>9176238.0999999996</c:v>
                      </c:pt>
                      <c:pt idx="32">
                        <c:v>17842925.300000001</c:v>
                      </c:pt>
                      <c:pt idx="33">
                        <c:v>1E-4</c:v>
                      </c:pt>
                      <c:pt idx="34">
                        <c:v>1E-4</c:v>
                      </c:pt>
                      <c:pt idx="35">
                        <c:v>1E-4</c:v>
                      </c:pt>
                      <c:pt idx="36">
                        <c:v>1E-4</c:v>
                      </c:pt>
                      <c:pt idx="37">
                        <c:v>1E-4</c:v>
                      </c:pt>
                      <c:pt idx="38">
                        <c:v>1E-4</c:v>
                      </c:pt>
                      <c:pt idx="39">
                        <c:v>1E-4</c:v>
                      </c:pt>
                      <c:pt idx="40">
                        <c:v>74131647.299999997</c:v>
                      </c:pt>
                      <c:pt idx="41">
                        <c:v>41023155.100000001</c:v>
                      </c:pt>
                      <c:pt idx="42">
                        <c:v>56023305.799999997</c:v>
                      </c:pt>
                      <c:pt idx="43">
                        <c:v>112770497.2</c:v>
                      </c:pt>
                      <c:pt idx="44">
                        <c:v>230462445.30000001</c:v>
                      </c:pt>
                      <c:pt idx="45">
                        <c:v>234035997.40000001</c:v>
                      </c:pt>
                      <c:pt idx="46">
                        <c:v>517096783.69999999</c:v>
                      </c:pt>
                      <c:pt idx="47">
                        <c:v>492483891.30000001</c:v>
                      </c:pt>
                      <c:pt idx="48">
                        <c:v>492483891.30000001</c:v>
                      </c:pt>
                      <c:pt idx="49">
                        <c:v>492483891.30000001</c:v>
                      </c:pt>
                      <c:pt idx="50">
                        <c:v>492483891.30000001</c:v>
                      </c:pt>
                      <c:pt idx="51">
                        <c:v>538844696.10000002</c:v>
                      </c:pt>
                      <c:pt idx="52">
                        <c:v>5039514.0999999996</c:v>
                      </c:pt>
                      <c:pt idx="53">
                        <c:v>2677685.4</c:v>
                      </c:pt>
                      <c:pt idx="54">
                        <c:v>1586298.3</c:v>
                      </c:pt>
                      <c:pt idx="55">
                        <c:v>1565335.6</c:v>
                      </c:pt>
                      <c:pt idx="56">
                        <c:v>6647810.4000000004</c:v>
                      </c:pt>
                      <c:pt idx="57">
                        <c:v>16336677.199999999</c:v>
                      </c:pt>
                      <c:pt idx="58">
                        <c:v>16250965.800000001</c:v>
                      </c:pt>
                      <c:pt idx="59">
                        <c:v>266067376.30000001</c:v>
                      </c:pt>
                      <c:pt idx="60">
                        <c:v>256523129.5</c:v>
                      </c:pt>
                      <c:pt idx="61">
                        <c:v>283827610.5</c:v>
                      </c:pt>
                      <c:pt idx="62">
                        <c:v>283827610.5</c:v>
                      </c:pt>
                      <c:pt idx="63">
                        <c:v>283827610.5</c:v>
                      </c:pt>
                      <c:pt idx="64">
                        <c:v>283827610.5</c:v>
                      </c:pt>
                      <c:pt idx="65">
                        <c:v>288663686.5</c:v>
                      </c:pt>
                      <c:pt idx="66">
                        <c:v>293514414.5</c:v>
                      </c:pt>
                      <c:pt idx="67">
                        <c:v>231935793.59999999</c:v>
                      </c:pt>
                      <c:pt idx="68">
                        <c:v>50957453.700000003</c:v>
                      </c:pt>
                      <c:pt idx="69">
                        <c:v>28525943.399999999</c:v>
                      </c:pt>
                      <c:pt idx="70">
                        <c:v>28188267.800000001</c:v>
                      </c:pt>
                      <c:pt idx="71">
                        <c:v>29153241.399999999</c:v>
                      </c:pt>
                      <c:pt idx="72">
                        <c:v>29992271</c:v>
                      </c:pt>
                      <c:pt idx="73">
                        <c:v>44945537.200000003</c:v>
                      </c:pt>
                      <c:pt idx="74">
                        <c:v>44945537.200000003</c:v>
                      </c:pt>
                      <c:pt idx="75">
                        <c:v>44945537.200000003</c:v>
                      </c:pt>
                      <c:pt idx="76">
                        <c:v>37800254.799999997</c:v>
                      </c:pt>
                      <c:pt idx="77">
                        <c:v>24300195.5</c:v>
                      </c:pt>
                      <c:pt idx="78">
                        <c:v>23544131.5</c:v>
                      </c:pt>
                      <c:pt idx="79">
                        <c:v>36279440.600000001</c:v>
                      </c:pt>
                      <c:pt idx="80">
                        <c:v>35050022.799999997</c:v>
                      </c:pt>
                      <c:pt idx="81">
                        <c:v>32806318.5</c:v>
                      </c:pt>
                      <c:pt idx="82">
                        <c:v>26781863.399999999</c:v>
                      </c:pt>
                      <c:pt idx="83">
                        <c:v>34194600.700000003</c:v>
                      </c:pt>
                      <c:pt idx="84">
                        <c:v>33597281.600000001</c:v>
                      </c:pt>
                      <c:pt idx="85">
                        <c:v>33597281.600000001</c:v>
                      </c:pt>
                      <c:pt idx="86">
                        <c:v>33570770.700000003</c:v>
                      </c:pt>
                      <c:pt idx="87">
                        <c:v>23159252.5</c:v>
                      </c:pt>
                      <c:pt idx="88">
                        <c:v>22896432.800000001</c:v>
                      </c:pt>
                      <c:pt idx="89">
                        <c:v>23311408.399999999</c:v>
                      </c:pt>
                      <c:pt idx="90">
                        <c:v>22852252.699999999</c:v>
                      </c:pt>
                      <c:pt idx="91">
                        <c:v>8294479</c:v>
                      </c:pt>
                      <c:pt idx="92">
                        <c:v>8862561.9000000004</c:v>
                      </c:pt>
                      <c:pt idx="93">
                        <c:v>3065590.8</c:v>
                      </c:pt>
                      <c:pt idx="94">
                        <c:v>3701697.6</c:v>
                      </c:pt>
                      <c:pt idx="95">
                        <c:v>3156686.9</c:v>
                      </c:pt>
                      <c:pt idx="96">
                        <c:v>3540229.1</c:v>
                      </c:pt>
                      <c:pt idx="97">
                        <c:v>3540229.1</c:v>
                      </c:pt>
                      <c:pt idx="98">
                        <c:v>3540229.1</c:v>
                      </c:pt>
                      <c:pt idx="99">
                        <c:v>4183353.7</c:v>
                      </c:pt>
                      <c:pt idx="100">
                        <c:v>3771287.7</c:v>
                      </c:pt>
                      <c:pt idx="101">
                        <c:v>3717431.1</c:v>
                      </c:pt>
                      <c:pt idx="102">
                        <c:v>3920319.7</c:v>
                      </c:pt>
                      <c:pt idx="103">
                        <c:v>3920319.7</c:v>
                      </c:pt>
                      <c:pt idx="104">
                        <c:v>3920319.7</c:v>
                      </c:pt>
                      <c:pt idx="105">
                        <c:v>4130097.8</c:v>
                      </c:pt>
                      <c:pt idx="106">
                        <c:v>3914191.2</c:v>
                      </c:pt>
                      <c:pt idx="107">
                        <c:v>6919869.5999999996</c:v>
                      </c:pt>
                      <c:pt idx="108">
                        <c:v>108941215.59999999</c:v>
                      </c:pt>
                      <c:pt idx="109">
                        <c:v>105651096.40000001</c:v>
                      </c:pt>
                      <c:pt idx="110">
                        <c:v>102084342.5</c:v>
                      </c:pt>
                      <c:pt idx="111">
                        <c:v>100661238.3</c:v>
                      </c:pt>
                      <c:pt idx="112">
                        <c:v>99285082.299999997</c:v>
                      </c:pt>
                      <c:pt idx="113">
                        <c:v>96165250</c:v>
                      </c:pt>
                      <c:pt idx="114">
                        <c:v>96165250</c:v>
                      </c:pt>
                      <c:pt idx="115">
                        <c:v>49959723.100000001</c:v>
                      </c:pt>
                      <c:pt idx="116">
                        <c:v>35363015.200000003</c:v>
                      </c:pt>
                      <c:pt idx="117">
                        <c:v>33733798.600000001</c:v>
                      </c:pt>
                      <c:pt idx="118">
                        <c:v>9524065.9000000004</c:v>
                      </c:pt>
                      <c:pt idx="119">
                        <c:v>3638789.4</c:v>
                      </c:pt>
                      <c:pt idx="120">
                        <c:v>3880538.5</c:v>
                      </c:pt>
                      <c:pt idx="121">
                        <c:v>2258368.7999999998</c:v>
                      </c:pt>
                      <c:pt idx="122">
                        <c:v>2158476.6</c:v>
                      </c:pt>
                      <c:pt idx="123">
                        <c:v>2205350.2999999998</c:v>
                      </c:pt>
                      <c:pt idx="124">
                        <c:v>6830954</c:v>
                      </c:pt>
                      <c:pt idx="125">
                        <c:v>5663456.5</c:v>
                      </c:pt>
                      <c:pt idx="126">
                        <c:v>5174985.4000000004</c:v>
                      </c:pt>
                      <c:pt idx="127">
                        <c:v>4920648.5</c:v>
                      </c:pt>
                      <c:pt idx="128">
                        <c:v>5948025.5</c:v>
                      </c:pt>
                      <c:pt idx="129">
                        <c:v>5556346.2000000002</c:v>
                      </c:pt>
                      <c:pt idx="130">
                        <c:v>5276184.4000000004</c:v>
                      </c:pt>
                      <c:pt idx="131">
                        <c:v>5790572.9000000004</c:v>
                      </c:pt>
                      <c:pt idx="132">
                        <c:v>7126464.7000000002</c:v>
                      </c:pt>
                      <c:pt idx="133">
                        <c:v>7109050.5999999996</c:v>
                      </c:pt>
                      <c:pt idx="134">
                        <c:v>7590831.4000000004</c:v>
                      </c:pt>
                      <c:pt idx="135">
                        <c:v>7750617.2999999998</c:v>
                      </c:pt>
                      <c:pt idx="136">
                        <c:v>8597923.5999999996</c:v>
                      </c:pt>
                      <c:pt idx="137">
                        <c:v>9438985.1999999993</c:v>
                      </c:pt>
                      <c:pt idx="138">
                        <c:v>8717812.5</c:v>
                      </c:pt>
                      <c:pt idx="139">
                        <c:v>7936848</c:v>
                      </c:pt>
                      <c:pt idx="140">
                        <c:v>5786539.5</c:v>
                      </c:pt>
                      <c:pt idx="141">
                        <c:v>5323729</c:v>
                      </c:pt>
                      <c:pt idx="142">
                        <c:v>4341934.5999999996</c:v>
                      </c:pt>
                      <c:pt idx="143">
                        <c:v>10006122.5</c:v>
                      </c:pt>
                      <c:pt idx="144">
                        <c:v>9365910.5999999996</c:v>
                      </c:pt>
                      <c:pt idx="145">
                        <c:v>12067267.5</c:v>
                      </c:pt>
                      <c:pt idx="146">
                        <c:v>12067267.5</c:v>
                      </c:pt>
                      <c:pt idx="147">
                        <c:v>12067267.5</c:v>
                      </c:pt>
                      <c:pt idx="148">
                        <c:v>11768104.699999999</c:v>
                      </c:pt>
                      <c:pt idx="149">
                        <c:v>11768104.699999999</c:v>
                      </c:pt>
                      <c:pt idx="150">
                        <c:v>11768104.699999999</c:v>
                      </c:pt>
                      <c:pt idx="151">
                        <c:v>11768104.699999999</c:v>
                      </c:pt>
                      <c:pt idx="152">
                        <c:v>11768104.699999999</c:v>
                      </c:pt>
                      <c:pt idx="153">
                        <c:v>12031282.5</c:v>
                      </c:pt>
                      <c:pt idx="154">
                        <c:v>4334847.8</c:v>
                      </c:pt>
                      <c:pt idx="155">
                        <c:v>2150485.6</c:v>
                      </c:pt>
                      <c:pt idx="156">
                        <c:v>1607526.7</c:v>
                      </c:pt>
                      <c:pt idx="157">
                        <c:v>1607526.7</c:v>
                      </c:pt>
                      <c:pt idx="158">
                        <c:v>1607526.7</c:v>
                      </c:pt>
                      <c:pt idx="159">
                        <c:v>1607526.7</c:v>
                      </c:pt>
                      <c:pt idx="160">
                        <c:v>1618276.3</c:v>
                      </c:pt>
                      <c:pt idx="161">
                        <c:v>990773.2</c:v>
                      </c:pt>
                      <c:pt idx="162">
                        <c:v>714762.5</c:v>
                      </c:pt>
                      <c:pt idx="163">
                        <c:v>27554965</c:v>
                      </c:pt>
                      <c:pt idx="164">
                        <c:v>33681367.700000003</c:v>
                      </c:pt>
                      <c:pt idx="165">
                        <c:v>126191222</c:v>
                      </c:pt>
                      <c:pt idx="166">
                        <c:v>133002732.90000001</c:v>
                      </c:pt>
                      <c:pt idx="167">
                        <c:v>128672313.2</c:v>
                      </c:pt>
                      <c:pt idx="168">
                        <c:v>166595722.80000001</c:v>
                      </c:pt>
                      <c:pt idx="169">
                        <c:v>227739786</c:v>
                      </c:pt>
                      <c:pt idx="170">
                        <c:v>212430191.5</c:v>
                      </c:pt>
                      <c:pt idx="171">
                        <c:v>212430191.5</c:v>
                      </c:pt>
                      <c:pt idx="172">
                        <c:v>212430191.5</c:v>
                      </c:pt>
                      <c:pt idx="173">
                        <c:v>212430191.5</c:v>
                      </c:pt>
                      <c:pt idx="174">
                        <c:v>212430191.5</c:v>
                      </c:pt>
                      <c:pt idx="175">
                        <c:v>27573682.800000001</c:v>
                      </c:pt>
                      <c:pt idx="176">
                        <c:v>59643376.200000003</c:v>
                      </c:pt>
                      <c:pt idx="177">
                        <c:v>99188961.200000003</c:v>
                      </c:pt>
                      <c:pt idx="178">
                        <c:v>99188961.200000003</c:v>
                      </c:pt>
                      <c:pt idx="179">
                        <c:v>105029294.8</c:v>
                      </c:pt>
                      <c:pt idx="180">
                        <c:v>105029294.8</c:v>
                      </c:pt>
                      <c:pt idx="181">
                        <c:v>105029294.8</c:v>
                      </c:pt>
                      <c:pt idx="182">
                        <c:v>97040028.700000003</c:v>
                      </c:pt>
                      <c:pt idx="183">
                        <c:v>111785581</c:v>
                      </c:pt>
                      <c:pt idx="184">
                        <c:v>113959136.40000001</c:v>
                      </c:pt>
                      <c:pt idx="185">
                        <c:v>113959136.40000001</c:v>
                      </c:pt>
                      <c:pt idx="186">
                        <c:v>73115768.299999997</c:v>
                      </c:pt>
                      <c:pt idx="187">
                        <c:v>77507852.900000006</c:v>
                      </c:pt>
                      <c:pt idx="188">
                        <c:v>82612796.099999994</c:v>
                      </c:pt>
                      <c:pt idx="189">
                        <c:v>20154723.600000001</c:v>
                      </c:pt>
                      <c:pt idx="190">
                        <c:v>125241.60000000001</c:v>
                      </c:pt>
                      <c:pt idx="191">
                        <c:v>339566.5</c:v>
                      </c:pt>
                      <c:pt idx="192">
                        <c:v>13853935.6</c:v>
                      </c:pt>
                      <c:pt idx="193">
                        <c:v>33300319.399999999</c:v>
                      </c:pt>
                      <c:pt idx="194">
                        <c:v>52679745.899999999</c:v>
                      </c:pt>
                      <c:pt idx="195">
                        <c:v>48038457.600000001</c:v>
                      </c:pt>
                      <c:pt idx="196">
                        <c:v>65304145.5</c:v>
                      </c:pt>
                      <c:pt idx="197">
                        <c:v>70835703.099999994</c:v>
                      </c:pt>
                      <c:pt idx="198">
                        <c:v>171939014.69999999</c:v>
                      </c:pt>
                      <c:pt idx="199">
                        <c:v>168571241.90000001</c:v>
                      </c:pt>
                      <c:pt idx="200">
                        <c:v>178952484.69999999</c:v>
                      </c:pt>
                      <c:pt idx="201">
                        <c:v>186758232.59999999</c:v>
                      </c:pt>
                      <c:pt idx="202">
                        <c:v>194186507.19999999</c:v>
                      </c:pt>
                      <c:pt idx="203">
                        <c:v>194186507.19999999</c:v>
                      </c:pt>
                      <c:pt idx="204">
                        <c:v>220634989.5</c:v>
                      </c:pt>
                      <c:pt idx="205">
                        <c:v>209722926.40000001</c:v>
                      </c:pt>
                      <c:pt idx="206">
                        <c:v>63361106.799999997</c:v>
                      </c:pt>
                      <c:pt idx="207">
                        <c:v>3468485.7</c:v>
                      </c:pt>
                      <c:pt idx="208">
                        <c:v>3228293.5</c:v>
                      </c:pt>
                    </c:numCache>
                  </c:numRef>
                </c:yVal>
                <c:smooth val="0"/>
                <c:extLst xmlns:c15="http://schemas.microsoft.com/office/drawing/2012/chart">
                  <c:ext xmlns:c16="http://schemas.microsoft.com/office/drawing/2014/chart" uri="{C3380CC4-5D6E-409C-BE32-E72D297353CC}">
                    <c16:uniqueId val="{00000002-E919-49DE-BE11-CBEF8FC0E805}"/>
                  </c:ext>
                </c:extLst>
              </c15:ser>
            </c15:filteredScatterSeries>
            <c15:filteredScatterSeries>
              <c15:ser>
                <c:idx val="5"/>
                <c:order val="3"/>
                <c:tx>
                  <c:strRef>
                    <c:extLst xmlns:c15="http://schemas.microsoft.com/office/drawing/2012/chart">
                      <c:ext xmlns:c15="http://schemas.microsoft.com/office/drawing/2012/chart" uri="{02D57815-91ED-43cb-92C2-25804820EDAC}">
                        <c15:formulaRef>
                          <c15:sqref>'Heatmap Final (SMD)'!$B$9</c15:sqref>
                        </c15:formulaRef>
                      </c:ext>
                    </c:extLst>
                    <c:strCache>
                      <c:ptCount val="1"/>
                      <c:pt idx="0">
                        <c:v>row_means_T</c:v>
                      </c:pt>
                    </c:strCache>
                  </c:strRef>
                </c:tx>
                <c:spPr>
                  <a:ln w="19050" cap="rnd">
                    <a:solidFill>
                      <a:schemeClr val="accent4">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'Heatmap Final (SMD)'!$D$3:$HD$3</c15:sqref>
                        </c15:formulaRef>
                      </c:ext>
                    </c:extLst>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extLst xmlns:c15="http://schemas.microsoft.com/office/drawing/2012/chart">
                      <c:ext xmlns:c15="http://schemas.microsoft.com/office/drawing/2012/chart" uri="{02D57815-91ED-43cb-92C2-25804820EDAC}">
                        <c15:formulaRef>
                          <c15:sqref>'Heatmap Final (SMD)'!$D$9:$HD$9</c15:sqref>
                        </c15:formulaRef>
                      </c:ext>
                    </c:extLst>
                    <c:numCache>
                      <c:formatCode>General</c:formatCode>
                      <c:ptCount val="209"/>
                      <c:pt idx="0">
                        <c:v>3697114.3</c:v>
                      </c:pt>
                      <c:pt idx="1">
                        <c:v>3697114.3</c:v>
                      </c:pt>
                      <c:pt idx="2">
                        <c:v>3697114.3</c:v>
                      </c:pt>
                      <c:pt idx="3">
                        <c:v>2065550.6</c:v>
                      </c:pt>
                      <c:pt idx="4">
                        <c:v>1853035</c:v>
                      </c:pt>
                      <c:pt idx="5">
                        <c:v>1853035</c:v>
                      </c:pt>
                      <c:pt idx="6">
                        <c:v>100324654.59999999</c:v>
                      </c:pt>
                      <c:pt idx="7">
                        <c:v>290102157.80000001</c:v>
                      </c:pt>
                      <c:pt idx="8">
                        <c:v>290102157.80000001</c:v>
                      </c:pt>
                      <c:pt idx="9">
                        <c:v>290102157.80000001</c:v>
                      </c:pt>
                      <c:pt idx="10">
                        <c:v>290102157.80000001</c:v>
                      </c:pt>
                      <c:pt idx="11">
                        <c:v>290102157.80000001</c:v>
                      </c:pt>
                      <c:pt idx="12">
                        <c:v>290102157.80000001</c:v>
                      </c:pt>
                      <c:pt idx="13">
                        <c:v>290102157.80000001</c:v>
                      </c:pt>
                      <c:pt idx="14">
                        <c:v>2636851.5</c:v>
                      </c:pt>
                      <c:pt idx="15">
                        <c:v>2636851.5</c:v>
                      </c:pt>
                      <c:pt idx="16">
                        <c:v>1E-4</c:v>
                      </c:pt>
                      <c:pt idx="17">
                        <c:v>1E-4</c:v>
                      </c:pt>
                      <c:pt idx="18">
                        <c:v>1E-4</c:v>
                      </c:pt>
                      <c:pt idx="19">
                        <c:v>1E-4</c:v>
                      </c:pt>
                      <c:pt idx="20">
                        <c:v>1E-4</c:v>
                      </c:pt>
                      <c:pt idx="21">
                        <c:v>1038734.4</c:v>
                      </c:pt>
                      <c:pt idx="22">
                        <c:v>1038734.4</c:v>
                      </c:pt>
                      <c:pt idx="23">
                        <c:v>1038734.4</c:v>
                      </c:pt>
                      <c:pt idx="24">
                        <c:v>26753356.699999999</c:v>
                      </c:pt>
                      <c:pt idx="25">
                        <c:v>26753356.699999999</c:v>
                      </c:pt>
                      <c:pt idx="26">
                        <c:v>26753356.699999999</c:v>
                      </c:pt>
                      <c:pt idx="27">
                        <c:v>26753356.699999999</c:v>
                      </c:pt>
                      <c:pt idx="28">
                        <c:v>35324897.5</c:v>
                      </c:pt>
                      <c:pt idx="29">
                        <c:v>35324897.5</c:v>
                      </c:pt>
                      <c:pt idx="30">
                        <c:v>35324897.5</c:v>
                      </c:pt>
                      <c:pt idx="31">
                        <c:v>52347991</c:v>
                      </c:pt>
                      <c:pt idx="32">
                        <c:v>101399315.3</c:v>
                      </c:pt>
                      <c:pt idx="33">
                        <c:v>1E-4</c:v>
                      </c:pt>
                      <c:pt idx="34">
                        <c:v>1E-4</c:v>
                      </c:pt>
                      <c:pt idx="35">
                        <c:v>1E-4</c:v>
                      </c:pt>
                      <c:pt idx="36">
                        <c:v>1E-4</c:v>
                      </c:pt>
                      <c:pt idx="37">
                        <c:v>1E-4</c:v>
                      </c:pt>
                      <c:pt idx="38">
                        <c:v>1E-4</c:v>
                      </c:pt>
                      <c:pt idx="39">
                        <c:v>1E-4</c:v>
                      </c:pt>
                      <c:pt idx="40">
                        <c:v>27581059</c:v>
                      </c:pt>
                      <c:pt idx="41">
                        <c:v>16534464.800000001</c:v>
                      </c:pt>
                      <c:pt idx="42">
                        <c:v>33051208.699999999</c:v>
                      </c:pt>
                      <c:pt idx="43">
                        <c:v>130602097.3</c:v>
                      </c:pt>
                      <c:pt idx="44">
                        <c:v>342505060.89999998</c:v>
                      </c:pt>
                      <c:pt idx="45">
                        <c:v>392108561.80000001</c:v>
                      </c:pt>
                      <c:pt idx="46">
                        <c:v>740091819.79999995</c:v>
                      </c:pt>
                      <c:pt idx="47">
                        <c:v>704884128.20000005</c:v>
                      </c:pt>
                      <c:pt idx="48">
                        <c:v>704884128.20000005</c:v>
                      </c:pt>
                      <c:pt idx="49">
                        <c:v>704884128.20000005</c:v>
                      </c:pt>
                      <c:pt idx="50">
                        <c:v>704884128.20000005</c:v>
                      </c:pt>
                      <c:pt idx="51">
                        <c:v>768451206.79999995</c:v>
                      </c:pt>
                      <c:pt idx="52">
                        <c:v>2143218.6</c:v>
                      </c:pt>
                      <c:pt idx="53">
                        <c:v>597032.80000000005</c:v>
                      </c:pt>
                      <c:pt idx="54">
                        <c:v>276472</c:v>
                      </c:pt>
                      <c:pt idx="55">
                        <c:v>204846.2</c:v>
                      </c:pt>
                      <c:pt idx="56">
                        <c:v>344053.5</c:v>
                      </c:pt>
                      <c:pt idx="57">
                        <c:v>1233767.3999999999</c:v>
                      </c:pt>
                      <c:pt idx="58">
                        <c:v>3135965.2</c:v>
                      </c:pt>
                      <c:pt idx="59">
                        <c:v>61463695.700000003</c:v>
                      </c:pt>
                      <c:pt idx="60">
                        <c:v>59938361.399999999</c:v>
                      </c:pt>
                      <c:pt idx="61">
                        <c:v>64739351.399999999</c:v>
                      </c:pt>
                      <c:pt idx="62">
                        <c:v>64739351.399999999</c:v>
                      </c:pt>
                      <c:pt idx="63">
                        <c:v>64739351.399999999</c:v>
                      </c:pt>
                      <c:pt idx="64">
                        <c:v>64739351.399999999</c:v>
                      </c:pt>
                      <c:pt idx="65">
                        <c:v>66288576.600000001</c:v>
                      </c:pt>
                      <c:pt idx="66">
                        <c:v>67418071.200000003</c:v>
                      </c:pt>
                      <c:pt idx="67">
                        <c:v>62615024.5</c:v>
                      </c:pt>
                      <c:pt idx="68">
                        <c:v>18478296</c:v>
                      </c:pt>
                      <c:pt idx="69">
                        <c:v>17389725.600000001</c:v>
                      </c:pt>
                      <c:pt idx="70">
                        <c:v>17188886.199999999</c:v>
                      </c:pt>
                      <c:pt idx="71">
                        <c:v>17827077.600000001</c:v>
                      </c:pt>
                      <c:pt idx="72">
                        <c:v>19557889.199999999</c:v>
                      </c:pt>
                      <c:pt idx="73">
                        <c:v>23636681.600000001</c:v>
                      </c:pt>
                      <c:pt idx="74">
                        <c:v>23636681.600000001</c:v>
                      </c:pt>
                      <c:pt idx="75">
                        <c:v>23636681.600000001</c:v>
                      </c:pt>
                      <c:pt idx="76">
                        <c:v>23250429</c:v>
                      </c:pt>
                      <c:pt idx="77">
                        <c:v>11638881.699999999</c:v>
                      </c:pt>
                      <c:pt idx="78">
                        <c:v>11928023.6</c:v>
                      </c:pt>
                      <c:pt idx="79">
                        <c:v>16486542.4</c:v>
                      </c:pt>
                      <c:pt idx="80">
                        <c:v>15802476.199999999</c:v>
                      </c:pt>
                      <c:pt idx="81">
                        <c:v>16653814.4</c:v>
                      </c:pt>
                      <c:pt idx="82">
                        <c:v>15271778.800000001</c:v>
                      </c:pt>
                      <c:pt idx="83">
                        <c:v>16719341.5</c:v>
                      </c:pt>
                      <c:pt idx="84">
                        <c:v>16679844.9</c:v>
                      </c:pt>
                      <c:pt idx="85">
                        <c:v>16679844.9</c:v>
                      </c:pt>
                      <c:pt idx="86">
                        <c:v>15655262.1</c:v>
                      </c:pt>
                      <c:pt idx="87">
                        <c:v>13097141.699999999</c:v>
                      </c:pt>
                      <c:pt idx="88">
                        <c:v>7936415.9000000004</c:v>
                      </c:pt>
                      <c:pt idx="89">
                        <c:v>8152911.5999999996</c:v>
                      </c:pt>
                      <c:pt idx="90">
                        <c:v>8498540.9000000004</c:v>
                      </c:pt>
                      <c:pt idx="91">
                        <c:v>1932189</c:v>
                      </c:pt>
                      <c:pt idx="92">
                        <c:v>2382764.2000000002</c:v>
                      </c:pt>
                      <c:pt idx="93">
                        <c:v>764715.1</c:v>
                      </c:pt>
                      <c:pt idx="94">
                        <c:v>956119.1</c:v>
                      </c:pt>
                      <c:pt idx="95">
                        <c:v>1029619.7</c:v>
                      </c:pt>
                      <c:pt idx="96">
                        <c:v>2010311.2</c:v>
                      </c:pt>
                      <c:pt idx="97">
                        <c:v>2010311.2</c:v>
                      </c:pt>
                      <c:pt idx="98">
                        <c:v>2010311.2</c:v>
                      </c:pt>
                      <c:pt idx="99">
                        <c:v>2077716.6</c:v>
                      </c:pt>
                      <c:pt idx="100">
                        <c:v>1851430.7</c:v>
                      </c:pt>
                      <c:pt idx="101">
                        <c:v>2828317.1</c:v>
                      </c:pt>
                      <c:pt idx="102">
                        <c:v>2264428.9</c:v>
                      </c:pt>
                      <c:pt idx="103">
                        <c:v>2264428.9</c:v>
                      </c:pt>
                      <c:pt idx="104">
                        <c:v>2264428.9</c:v>
                      </c:pt>
                      <c:pt idx="105">
                        <c:v>1993904.5</c:v>
                      </c:pt>
                      <c:pt idx="106">
                        <c:v>1907182.2</c:v>
                      </c:pt>
                      <c:pt idx="107">
                        <c:v>2757832.9</c:v>
                      </c:pt>
                      <c:pt idx="108">
                        <c:v>8407669</c:v>
                      </c:pt>
                      <c:pt idx="109">
                        <c:v>8386532.2999999998</c:v>
                      </c:pt>
                      <c:pt idx="110">
                        <c:v>8454594</c:v>
                      </c:pt>
                      <c:pt idx="111">
                        <c:v>8366799.2999999998</c:v>
                      </c:pt>
                      <c:pt idx="112">
                        <c:v>8357833.2999999998</c:v>
                      </c:pt>
                      <c:pt idx="113">
                        <c:v>9366960.1999999993</c:v>
                      </c:pt>
                      <c:pt idx="114">
                        <c:v>9366960.1999999993</c:v>
                      </c:pt>
                      <c:pt idx="115">
                        <c:v>5950577.2000000002</c:v>
                      </c:pt>
                      <c:pt idx="116">
                        <c:v>4810092.4000000004</c:v>
                      </c:pt>
                      <c:pt idx="117">
                        <c:v>4830429.5999999996</c:v>
                      </c:pt>
                      <c:pt idx="118">
                        <c:v>4560872.2</c:v>
                      </c:pt>
                      <c:pt idx="119">
                        <c:v>4938121.4000000004</c:v>
                      </c:pt>
                      <c:pt idx="120">
                        <c:v>5067890.5999999996</c:v>
                      </c:pt>
                      <c:pt idx="121">
                        <c:v>6430884.0999999996</c:v>
                      </c:pt>
                      <c:pt idx="122">
                        <c:v>1301240.7</c:v>
                      </c:pt>
                      <c:pt idx="123">
                        <c:v>1634754.9</c:v>
                      </c:pt>
                      <c:pt idx="124">
                        <c:v>1871307.8</c:v>
                      </c:pt>
                      <c:pt idx="125">
                        <c:v>1589889.3</c:v>
                      </c:pt>
                      <c:pt idx="126">
                        <c:v>2124743.2000000002</c:v>
                      </c:pt>
                      <c:pt idx="127">
                        <c:v>1888313.2</c:v>
                      </c:pt>
                      <c:pt idx="128">
                        <c:v>2417965.4</c:v>
                      </c:pt>
                      <c:pt idx="129">
                        <c:v>2268542.4</c:v>
                      </c:pt>
                      <c:pt idx="130">
                        <c:v>2151778.6</c:v>
                      </c:pt>
                      <c:pt idx="131">
                        <c:v>4238297.8</c:v>
                      </c:pt>
                      <c:pt idx="132">
                        <c:v>5363311.0999999996</c:v>
                      </c:pt>
                      <c:pt idx="133">
                        <c:v>5286845.5</c:v>
                      </c:pt>
                      <c:pt idx="134">
                        <c:v>6607198.0999999996</c:v>
                      </c:pt>
                      <c:pt idx="135">
                        <c:v>6743955.5999999996</c:v>
                      </c:pt>
                      <c:pt idx="136">
                        <c:v>7433784.2999999998</c:v>
                      </c:pt>
                      <c:pt idx="137">
                        <c:v>8187408.4000000004</c:v>
                      </c:pt>
                      <c:pt idx="138">
                        <c:v>8367095</c:v>
                      </c:pt>
                      <c:pt idx="139">
                        <c:v>9485452.5999999996</c:v>
                      </c:pt>
                      <c:pt idx="140">
                        <c:v>2780198</c:v>
                      </c:pt>
                      <c:pt idx="141">
                        <c:v>2519816.9</c:v>
                      </c:pt>
                      <c:pt idx="142">
                        <c:v>923112.1</c:v>
                      </c:pt>
                      <c:pt idx="143">
                        <c:v>4444563.5999999996</c:v>
                      </c:pt>
                      <c:pt idx="144">
                        <c:v>3811020.5</c:v>
                      </c:pt>
                      <c:pt idx="145">
                        <c:v>7409453.2999999998</c:v>
                      </c:pt>
                      <c:pt idx="146">
                        <c:v>7409453.2999999998</c:v>
                      </c:pt>
                      <c:pt idx="147">
                        <c:v>7409453.2999999998</c:v>
                      </c:pt>
                      <c:pt idx="148">
                        <c:v>7233481.2999999998</c:v>
                      </c:pt>
                      <c:pt idx="149">
                        <c:v>7233481.2999999998</c:v>
                      </c:pt>
                      <c:pt idx="150">
                        <c:v>7233481.2999999998</c:v>
                      </c:pt>
                      <c:pt idx="151">
                        <c:v>7233481.2999999998</c:v>
                      </c:pt>
                      <c:pt idx="152">
                        <c:v>7233481.2999999998</c:v>
                      </c:pt>
                      <c:pt idx="153">
                        <c:v>7424591</c:v>
                      </c:pt>
                      <c:pt idx="154">
                        <c:v>2844575.8</c:v>
                      </c:pt>
                      <c:pt idx="155">
                        <c:v>1913050.1</c:v>
                      </c:pt>
                      <c:pt idx="156">
                        <c:v>2036966</c:v>
                      </c:pt>
                      <c:pt idx="157">
                        <c:v>2036966</c:v>
                      </c:pt>
                      <c:pt idx="158">
                        <c:v>2036966</c:v>
                      </c:pt>
                      <c:pt idx="159">
                        <c:v>2036966</c:v>
                      </c:pt>
                      <c:pt idx="160">
                        <c:v>2166600.6</c:v>
                      </c:pt>
                      <c:pt idx="161">
                        <c:v>1396468.7</c:v>
                      </c:pt>
                      <c:pt idx="162">
                        <c:v>1318916.1000000001</c:v>
                      </c:pt>
                      <c:pt idx="163">
                        <c:v>26568403.899999999</c:v>
                      </c:pt>
                      <c:pt idx="164">
                        <c:v>32257941.699999999</c:v>
                      </c:pt>
                      <c:pt idx="165">
                        <c:v>75784299.799999997</c:v>
                      </c:pt>
                      <c:pt idx="166">
                        <c:v>82481743</c:v>
                      </c:pt>
                      <c:pt idx="167">
                        <c:v>80199764.099999994</c:v>
                      </c:pt>
                      <c:pt idx="168">
                        <c:v>138844525.90000001</c:v>
                      </c:pt>
                      <c:pt idx="169">
                        <c:v>172413199.5</c:v>
                      </c:pt>
                      <c:pt idx="170">
                        <c:v>160554709.5</c:v>
                      </c:pt>
                      <c:pt idx="171">
                        <c:v>160554709.5</c:v>
                      </c:pt>
                      <c:pt idx="172">
                        <c:v>160554709.5</c:v>
                      </c:pt>
                      <c:pt idx="173">
                        <c:v>160554709.5</c:v>
                      </c:pt>
                      <c:pt idx="174">
                        <c:v>160554709.5</c:v>
                      </c:pt>
                      <c:pt idx="175">
                        <c:v>85088488.599999994</c:v>
                      </c:pt>
                      <c:pt idx="176">
                        <c:v>85859127</c:v>
                      </c:pt>
                      <c:pt idx="177">
                        <c:v>84220782.400000006</c:v>
                      </c:pt>
                      <c:pt idx="178">
                        <c:v>84220782.400000006</c:v>
                      </c:pt>
                      <c:pt idx="179">
                        <c:v>89246599.5</c:v>
                      </c:pt>
                      <c:pt idx="180">
                        <c:v>89246599.5</c:v>
                      </c:pt>
                      <c:pt idx="181">
                        <c:v>89246599.5</c:v>
                      </c:pt>
                      <c:pt idx="182">
                        <c:v>157686022.59999999</c:v>
                      </c:pt>
                      <c:pt idx="183">
                        <c:v>168209285.30000001</c:v>
                      </c:pt>
                      <c:pt idx="184">
                        <c:v>165310347.90000001</c:v>
                      </c:pt>
                      <c:pt idx="185">
                        <c:v>165310347.90000001</c:v>
                      </c:pt>
                      <c:pt idx="186">
                        <c:v>157435122.40000001</c:v>
                      </c:pt>
                      <c:pt idx="187">
                        <c:v>169991900.30000001</c:v>
                      </c:pt>
                      <c:pt idx="188">
                        <c:v>184633607.19999999</c:v>
                      </c:pt>
                      <c:pt idx="189">
                        <c:v>37730385.700000003</c:v>
                      </c:pt>
                      <c:pt idx="190">
                        <c:v>3280078.5</c:v>
                      </c:pt>
                      <c:pt idx="191">
                        <c:v>8330694.5</c:v>
                      </c:pt>
                      <c:pt idx="192">
                        <c:v>108514630.8</c:v>
                      </c:pt>
                      <c:pt idx="193">
                        <c:v>160540599.09999999</c:v>
                      </c:pt>
                      <c:pt idx="194">
                        <c:v>145672275.69999999</c:v>
                      </c:pt>
                      <c:pt idx="195">
                        <c:v>129818745</c:v>
                      </c:pt>
                      <c:pt idx="196">
                        <c:v>156343918.5</c:v>
                      </c:pt>
                      <c:pt idx="197">
                        <c:v>145133489.19999999</c:v>
                      </c:pt>
                      <c:pt idx="198">
                        <c:v>138708148.69999999</c:v>
                      </c:pt>
                      <c:pt idx="199">
                        <c:v>136003808</c:v>
                      </c:pt>
                      <c:pt idx="200">
                        <c:v>145837507.30000001</c:v>
                      </c:pt>
                      <c:pt idx="201">
                        <c:v>152259702.5</c:v>
                      </c:pt>
                      <c:pt idx="202">
                        <c:v>75625796.400000006</c:v>
                      </c:pt>
                      <c:pt idx="203">
                        <c:v>75625796.400000006</c:v>
                      </c:pt>
                      <c:pt idx="204">
                        <c:v>71811844.5</c:v>
                      </c:pt>
                      <c:pt idx="205">
                        <c:v>90608742.099999994</c:v>
                      </c:pt>
                      <c:pt idx="206">
                        <c:v>18245121.899999999</c:v>
                      </c:pt>
                      <c:pt idx="207">
                        <c:v>5842178.7000000002</c:v>
                      </c:pt>
                      <c:pt idx="208">
                        <c:v>8587598</c:v>
                      </c:pt>
                    </c:numCache>
                  </c:numRef>
                </c:yVal>
                <c:smooth val="0"/>
                <c:extLst xmlns:c15="http://schemas.microsoft.com/office/drawing/2012/chart">
                  <c:ext xmlns:c16="http://schemas.microsoft.com/office/drawing/2014/chart" uri="{C3380CC4-5D6E-409C-BE32-E72D297353CC}">
                    <c16:uniqueId val="{00000003-E919-49DE-BE11-CBEF8FC0E805}"/>
                  </c:ext>
                </c:extLst>
              </c15:ser>
            </c15:filteredScatterSeries>
          </c:ext>
        </c:extLst>
      </c:scatterChart>
      <c:valAx>
        <c:axId val="1668850063"/>
        <c:scaling>
          <c:orientation val="minMax"/>
          <c:max val="210"/>
          <c:min val="0"/>
        </c:scaling>
        <c:delete val="0"/>
        <c:axPos val="b"/>
        <c:majorGridlines>
          <c:spPr>
            <a:ln w="9525" cap="flat" cmpd="sng" algn="ctr">
              <a:solidFill>
                <a:schemeClr val="bg1">
                  <a:lumMod val="75000"/>
                </a:schemeClr>
              </a:solidFill>
              <a:round/>
            </a:ln>
            <a:effectLst/>
          </c:spPr>
        </c:majorGridlines>
        <c:numFmt formatCode="General" sourceLinked="1"/>
        <c:majorTickMark val="out"/>
        <c:minorTickMark val="none"/>
        <c:tickLblPos val="low"/>
        <c:spPr>
          <a:noFill/>
          <a:ln w="9525" cap="rnd" cmpd="sng" algn="ctr">
            <a:solidFill>
              <a:schemeClr val="tx1">
                <a:lumMod val="25000"/>
                <a:lumOff val="75000"/>
              </a:schemeClr>
            </a:solidFill>
            <a:round/>
            <a:headEnd type="none"/>
          </a:ln>
          <a:effectLst/>
        </c:spPr>
        <c:txPr>
          <a:bodyPr rot="0" spcFirstLastPara="1" vertOverflow="ellipsis" wrap="square" anchor="ctr" anchorCtr="1"/>
          <a:lstStyle/>
          <a:p>
            <a:pPr>
              <a:defRPr sz="1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2559"/>
        <c:crosses val="autoZero"/>
        <c:crossBetween val="midCat"/>
        <c:majorUnit val="20"/>
        <c:minorUnit val="1"/>
      </c:valAx>
      <c:valAx>
        <c:axId val="1668852559"/>
        <c:scaling>
          <c:orientation val="minMax"/>
          <c:max val="4"/>
        </c:scaling>
        <c:delete val="0"/>
        <c:axPos val="l"/>
        <c:majorGridlines>
          <c:spPr>
            <a:ln w="9525" cap="flat" cmpd="sng" algn="ctr">
              <a:no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0063"/>
        <c:crosses val="autoZero"/>
        <c:crossBetween val="midCat"/>
      </c:valAx>
      <c:spPr>
        <a:noFill/>
        <a:ln w="9525">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l-GR" sz="2400" b="0" i="0" baseline="0">
                <a:effectLst/>
                <a:latin typeface="Times New Roman" panose="02020603050405020304" pitchFamily="18" charset="0"/>
                <a:cs typeface="Times New Roman" panose="02020603050405020304" pitchFamily="18" charset="0"/>
              </a:rPr>
              <a:t>α</a:t>
            </a:r>
            <a:r>
              <a:rPr lang="en-US" sz="2400" b="0" i="0" baseline="-25000">
                <a:effectLst/>
                <a:latin typeface="Times New Roman" panose="02020603050405020304" pitchFamily="18" charset="0"/>
                <a:cs typeface="Times New Roman" panose="02020603050405020304" pitchFamily="18" charset="0"/>
              </a:rPr>
              <a:t>s2</a:t>
            </a:r>
            <a:r>
              <a:rPr lang="en-US" sz="2400" b="0" i="0" baseline="0">
                <a:effectLst/>
                <a:latin typeface="Times New Roman" panose="02020603050405020304" pitchFamily="18" charset="0"/>
                <a:cs typeface="Times New Roman" panose="02020603050405020304" pitchFamily="18" charset="0"/>
              </a:rPr>
              <a:t>-casein</a:t>
            </a:r>
            <a:r>
              <a:rPr lang="en-US" sz="2400" b="0" i="0" baseline="30000">
                <a:solidFill>
                  <a:schemeClr val="bg1"/>
                </a:solidFill>
                <a:effectLst/>
                <a:latin typeface="Times New Roman" panose="02020603050405020304" pitchFamily="18" charset="0"/>
                <a:cs typeface="Times New Roman" panose="02020603050405020304" pitchFamily="18" charset="0"/>
              </a:rPr>
              <a:t>2</a:t>
            </a:r>
            <a:r>
              <a:rPr lang="en-US" sz="2400" b="0" i="0" baseline="0">
                <a:effectLst/>
                <a:latin typeface="Times New Roman" panose="02020603050405020304" pitchFamily="18" charset="0"/>
                <a:cs typeface="Times New Roman" panose="02020603050405020304" pitchFamily="18" charset="0"/>
              </a:rPr>
              <a:t> </a:t>
            </a:r>
            <a:endParaRPr lang="en-US" sz="2400" b="0">
              <a:effectLst/>
              <a:latin typeface="Times New Roman" panose="02020603050405020304" pitchFamily="18" charset="0"/>
              <a:cs typeface="Times New Roman" panose="02020603050405020304" pitchFamily="18" charset="0"/>
            </a:endParaRPr>
          </a:p>
        </c:rich>
      </c:tx>
      <c:layout>
        <c:manualLayout>
          <c:xMode val="edge"/>
          <c:yMode val="edge"/>
          <c:x val="5.6921124696841789E-2"/>
          <c:y val="2.3709127073048678E-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5102768713168555E-2"/>
          <c:y val="5.1302934142033109E-2"/>
          <c:w val="0.92020943048635884"/>
          <c:h val="0.87295158805764439"/>
        </c:manualLayout>
      </c:layout>
      <c:scatterChart>
        <c:scatterStyle val="lineMarker"/>
        <c:varyColors val="0"/>
        <c:ser>
          <c:idx val="4"/>
          <c:order val="4"/>
          <c:tx>
            <c:strRef>
              <c:f>'Heatmap Final (SMD)'!$B$28</c:f>
              <c:strCache>
                <c:ptCount val="1"/>
                <c:pt idx="0">
                  <c:v>Avg. SMD</c:v>
                </c:pt>
              </c:strCache>
            </c:strRef>
          </c:tx>
          <c:spPr>
            <a:ln w="28575" cap="rnd">
              <a:solidFill>
                <a:sysClr val="windowText" lastClr="000000"/>
              </a:solidFill>
              <a:round/>
            </a:ln>
            <a:effectLst/>
          </c:spPr>
          <c:marker>
            <c:symbol val="none"/>
          </c:marker>
          <c:xVal>
            <c:numRef>
              <c:f>'Heatmap Final (SMD)'!$D$21:$HO$21</c:f>
              <c:numCache>
                <c:formatCode>General</c:formatCode>
                <c:ptCount val="2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xVal>
          <c:yVal>
            <c:numRef>
              <c:f>'Heatmap Final (SMD)'!$D$28:$HB$28</c:f>
              <c:numCache>
                <c:formatCode>General</c:formatCode>
                <c:ptCount val="207"/>
                <c:pt idx="0">
                  <c:v>0</c:v>
                </c:pt>
                <c:pt idx="1">
                  <c:v>0</c:v>
                </c:pt>
                <c:pt idx="2">
                  <c:v>0</c:v>
                </c:pt>
                <c:pt idx="3">
                  <c:v>0</c:v>
                </c:pt>
                <c:pt idx="4">
                  <c:v>0</c:v>
                </c:pt>
                <c:pt idx="5">
                  <c:v>0</c:v>
                </c:pt>
                <c:pt idx="6">
                  <c:v>0</c:v>
                </c:pt>
                <c:pt idx="7">
                  <c:v>0</c:v>
                </c:pt>
                <c:pt idx="8">
                  <c:v>0</c:v>
                </c:pt>
                <c:pt idx="9">
                  <c:v>0</c:v>
                </c:pt>
                <c:pt idx="10">
                  <c:v>0</c:v>
                </c:pt>
                <c:pt idx="11">
                  <c:v>0</c:v>
                </c:pt>
                <c:pt idx="12">
                  <c:v>-1.2731406411913599</c:v>
                </c:pt>
                <c:pt idx="13">
                  <c:v>-1.05760681155073</c:v>
                </c:pt>
                <c:pt idx="14">
                  <c:v>-1.05760681155073</c:v>
                </c:pt>
                <c:pt idx="15">
                  <c:v>-1.05760681155073</c:v>
                </c:pt>
                <c:pt idx="16">
                  <c:v>-1.05760681155073</c:v>
                </c:pt>
                <c:pt idx="17">
                  <c:v>-1.05760681155073</c:v>
                </c:pt>
                <c:pt idx="18">
                  <c:v>-1.05760681155073</c:v>
                </c:pt>
                <c:pt idx="19">
                  <c:v>-1.05760681155073</c:v>
                </c:pt>
                <c:pt idx="20">
                  <c:v>-1.05760681155073</c:v>
                </c:pt>
                <c:pt idx="21">
                  <c:v>-0.92948052709250195</c:v>
                </c:pt>
                <c:pt idx="22">
                  <c:v>0</c:v>
                </c:pt>
                <c:pt idx="23">
                  <c:v>0</c:v>
                </c:pt>
                <c:pt idx="24">
                  <c:v>0</c:v>
                </c:pt>
                <c:pt idx="25">
                  <c:v>-0.66325360053201199</c:v>
                </c:pt>
                <c:pt idx="26">
                  <c:v>-0.973773606841982</c:v>
                </c:pt>
                <c:pt idx="27">
                  <c:v>-1.00301015665944</c:v>
                </c:pt>
                <c:pt idx="28">
                  <c:v>-1.00301015665944</c:v>
                </c:pt>
                <c:pt idx="29">
                  <c:v>-1.00301015665944</c:v>
                </c:pt>
                <c:pt idx="30">
                  <c:v>-1.00301015665944</c:v>
                </c:pt>
                <c:pt idx="31">
                  <c:v>-1.00301015665944</c:v>
                </c:pt>
                <c:pt idx="32">
                  <c:v>-1.00301015665944</c:v>
                </c:pt>
                <c:pt idx="33">
                  <c:v>-1.2295145274110499</c:v>
                </c:pt>
                <c:pt idx="34">
                  <c:v>-1.2295145274110499</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0.70232702745847397</c:v>
                </c:pt>
                <c:pt idx="68">
                  <c:v>0.79876272252213698</c:v>
                </c:pt>
                <c:pt idx="69">
                  <c:v>0.79876272252213698</c:v>
                </c:pt>
                <c:pt idx="70">
                  <c:v>0.86117871876201102</c:v>
                </c:pt>
                <c:pt idx="71">
                  <c:v>0.86117871876201102</c:v>
                </c:pt>
                <c:pt idx="72">
                  <c:v>0.86117871876201102</c:v>
                </c:pt>
                <c:pt idx="73">
                  <c:v>0.86117871876201102</c:v>
                </c:pt>
                <c:pt idx="74">
                  <c:v>0.90027580206854096</c:v>
                </c:pt>
                <c:pt idx="75">
                  <c:v>0.90027580206854096</c:v>
                </c:pt>
                <c:pt idx="76">
                  <c:v>0.90027580206854096</c:v>
                </c:pt>
                <c:pt idx="77">
                  <c:v>0.90027580206854096</c:v>
                </c:pt>
                <c:pt idx="78">
                  <c:v>0.75308701563496405</c:v>
                </c:pt>
                <c:pt idx="79">
                  <c:v>1.0365889679097799</c:v>
                </c:pt>
                <c:pt idx="80">
                  <c:v>0.44759789055365901</c:v>
                </c:pt>
                <c:pt idx="81">
                  <c:v>0.121370041863647</c:v>
                </c:pt>
                <c:pt idx="82">
                  <c:v>0.121370041863647</c:v>
                </c:pt>
                <c:pt idx="83">
                  <c:v>0.121370041863647</c:v>
                </c:pt>
                <c:pt idx="84">
                  <c:v>0.121370041863647</c:v>
                </c:pt>
                <c:pt idx="85">
                  <c:v>0.121370041863647</c:v>
                </c:pt>
                <c:pt idx="86">
                  <c:v>0.121370041863647</c:v>
                </c:pt>
                <c:pt idx="87">
                  <c:v>0.121370041863647</c:v>
                </c:pt>
                <c:pt idx="88">
                  <c:v>-0.53886612453268601</c:v>
                </c:pt>
                <c:pt idx="89">
                  <c:v>4.8386074082494998E-2</c:v>
                </c:pt>
                <c:pt idx="90">
                  <c:v>4.8386074082494998E-2</c:v>
                </c:pt>
                <c:pt idx="91">
                  <c:v>4.8386074082494998E-2</c:v>
                </c:pt>
                <c:pt idx="92">
                  <c:v>4.8386074082494998E-2</c:v>
                </c:pt>
                <c:pt idx="93">
                  <c:v>4.8386074082494998E-2</c:v>
                </c:pt>
                <c:pt idx="94">
                  <c:v>0.125493327203793</c:v>
                </c:pt>
                <c:pt idx="95">
                  <c:v>0</c:v>
                </c:pt>
                <c:pt idx="96">
                  <c:v>0</c:v>
                </c:pt>
                <c:pt idx="97">
                  <c:v>0</c:v>
                </c:pt>
                <c:pt idx="98">
                  <c:v>0.199685976910012</c:v>
                </c:pt>
                <c:pt idx="99">
                  <c:v>0.24954689397649499</c:v>
                </c:pt>
                <c:pt idx="100">
                  <c:v>0.597686560895205</c:v>
                </c:pt>
                <c:pt idx="101">
                  <c:v>0.37360879135495301</c:v>
                </c:pt>
                <c:pt idx="102">
                  <c:v>0.37360879135495301</c:v>
                </c:pt>
                <c:pt idx="103">
                  <c:v>0.42003533652671798</c:v>
                </c:pt>
                <c:pt idx="104">
                  <c:v>0.49057797979576201</c:v>
                </c:pt>
                <c:pt idx="105">
                  <c:v>0.59166798543749799</c:v>
                </c:pt>
                <c:pt idx="106">
                  <c:v>0.59822992727323498</c:v>
                </c:pt>
                <c:pt idx="107">
                  <c:v>0.58106637846160303</c:v>
                </c:pt>
                <c:pt idx="108">
                  <c:v>0.58106637846160303</c:v>
                </c:pt>
                <c:pt idx="109">
                  <c:v>0.56589635265516702</c:v>
                </c:pt>
                <c:pt idx="110">
                  <c:v>0.58385815230663496</c:v>
                </c:pt>
                <c:pt idx="111">
                  <c:v>0.58521956269102804</c:v>
                </c:pt>
                <c:pt idx="112">
                  <c:v>0.592822392351667</c:v>
                </c:pt>
                <c:pt idx="113">
                  <c:v>0.56570077915763395</c:v>
                </c:pt>
                <c:pt idx="114">
                  <c:v>0.43351526540137397</c:v>
                </c:pt>
                <c:pt idx="115">
                  <c:v>0.16817547018660101</c:v>
                </c:pt>
                <c:pt idx="116">
                  <c:v>-0.101965261990162</c:v>
                </c:pt>
                <c:pt idx="117">
                  <c:v>-0.101965261990162</c:v>
                </c:pt>
                <c:pt idx="118">
                  <c:v>-0.14593555226243801</c:v>
                </c:pt>
                <c:pt idx="119">
                  <c:v>-0.14593555226243801</c:v>
                </c:pt>
                <c:pt idx="120">
                  <c:v>-0.14593555226243801</c:v>
                </c:pt>
                <c:pt idx="121">
                  <c:v>-0.14593555226243801</c:v>
                </c:pt>
                <c:pt idx="122">
                  <c:v>-0.387862163222635</c:v>
                </c:pt>
                <c:pt idx="123">
                  <c:v>-0.29722990224719198</c:v>
                </c:pt>
                <c:pt idx="124">
                  <c:v>-0.27568612595978997</c:v>
                </c:pt>
                <c:pt idx="125">
                  <c:v>-0.39283523607427401</c:v>
                </c:pt>
                <c:pt idx="126">
                  <c:v>-0.26030595188017602</c:v>
                </c:pt>
                <c:pt idx="127">
                  <c:v>-0.26030595188017602</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-0.88595080477195298</c:v>
                </c:pt>
                <c:pt idx="157">
                  <c:v>-0.88595080477195298</c:v>
                </c:pt>
                <c:pt idx="158">
                  <c:v>-0.88595080477195298</c:v>
                </c:pt>
                <c:pt idx="159">
                  <c:v>-0.88595080477195298</c:v>
                </c:pt>
                <c:pt idx="160">
                  <c:v>-0.88595080477195298</c:v>
                </c:pt>
                <c:pt idx="161">
                  <c:v>0.39513865286727001</c:v>
                </c:pt>
                <c:pt idx="162">
                  <c:v>-0.38261975630900802</c:v>
                </c:pt>
                <c:pt idx="163">
                  <c:v>-0.38261975630900802</c:v>
                </c:pt>
                <c:pt idx="164">
                  <c:v>-0.40097045907805201</c:v>
                </c:pt>
                <c:pt idx="165">
                  <c:v>-0.52200344653125297</c:v>
                </c:pt>
                <c:pt idx="166">
                  <c:v>-0.52200344653125297</c:v>
                </c:pt>
                <c:pt idx="167">
                  <c:v>-0.52200344653125297</c:v>
                </c:pt>
                <c:pt idx="168">
                  <c:v>-1.25474729887717</c:v>
                </c:pt>
                <c:pt idx="169">
                  <c:v>-1.25474729887717</c:v>
                </c:pt>
                <c:pt idx="170">
                  <c:v>-0.609414581900662</c:v>
                </c:pt>
                <c:pt idx="171">
                  <c:v>-2.13842373204301E-3</c:v>
                </c:pt>
                <c:pt idx="172">
                  <c:v>-2.13842373204301E-3</c:v>
                </c:pt>
                <c:pt idx="173">
                  <c:v>-0.26868836705428101</c:v>
                </c:pt>
                <c:pt idx="174">
                  <c:v>-0.66356869132344698</c:v>
                </c:pt>
                <c:pt idx="175">
                  <c:v>-0.94182091484448505</c:v>
                </c:pt>
                <c:pt idx="176">
                  <c:v>-0.98045824945069504</c:v>
                </c:pt>
                <c:pt idx="177">
                  <c:v>-0.98045824945069504</c:v>
                </c:pt>
                <c:pt idx="178">
                  <c:v>-1.1435115537371401</c:v>
                </c:pt>
                <c:pt idx="179">
                  <c:v>-1.1435115537371401</c:v>
                </c:pt>
                <c:pt idx="180">
                  <c:v>-1.1435115537371401</c:v>
                </c:pt>
                <c:pt idx="181">
                  <c:v>-1.21568174228626</c:v>
                </c:pt>
                <c:pt idx="182">
                  <c:v>0</c:v>
                </c:pt>
                <c:pt idx="183">
                  <c:v>0</c:v>
                </c:pt>
                <c:pt idx="184">
                  <c:v>0</c:v>
                </c:pt>
                <c:pt idx="185">
                  <c:v>0</c:v>
                </c:pt>
                <c:pt idx="186">
                  <c:v>-1.06366841462499</c:v>
                </c:pt>
                <c:pt idx="187">
                  <c:v>-1.0864850831180499</c:v>
                </c:pt>
                <c:pt idx="188">
                  <c:v>-0.68648343007032997</c:v>
                </c:pt>
                <c:pt idx="189">
                  <c:v>-0.66219607395374303</c:v>
                </c:pt>
                <c:pt idx="190">
                  <c:v>-0.29984159307272201</c:v>
                </c:pt>
                <c:pt idx="191">
                  <c:v>-0.23681835496201101</c:v>
                </c:pt>
                <c:pt idx="192">
                  <c:v>-0.26932397692371501</c:v>
                </c:pt>
                <c:pt idx="193">
                  <c:v>-0.31951139593049599</c:v>
                </c:pt>
                <c:pt idx="194">
                  <c:v>-0.31951139593049599</c:v>
                </c:pt>
                <c:pt idx="195">
                  <c:v>-0.36517266533232401</c:v>
                </c:pt>
                <c:pt idx="196">
                  <c:v>-0.40228697022328003</c:v>
                </c:pt>
                <c:pt idx="197">
                  <c:v>-0.59388987953904304</c:v>
                </c:pt>
                <c:pt idx="198">
                  <c:v>-0.606979786190318</c:v>
                </c:pt>
                <c:pt idx="199">
                  <c:v>-0.69716921612595295</c:v>
                </c:pt>
                <c:pt idx="200">
                  <c:v>-0.73376316097981598</c:v>
                </c:pt>
                <c:pt idx="201">
                  <c:v>-0.73376316097981598</c:v>
                </c:pt>
                <c:pt idx="202">
                  <c:v>-0.94121519827135602</c:v>
                </c:pt>
                <c:pt idx="203">
                  <c:v>-0.66632655192824097</c:v>
                </c:pt>
                <c:pt idx="204">
                  <c:v>-0.66632655192824097</c:v>
                </c:pt>
                <c:pt idx="205">
                  <c:v>-0.66632655192824097</c:v>
                </c:pt>
                <c:pt idx="206">
                  <c:v>-0.66632655192824097</c:v>
                </c:pt>
              </c:numCache>
            </c:numRef>
          </c:yVal>
          <c:smooth val="0"/>
          <c:extLst>
            <c:ext xmlns:c16="http://schemas.microsoft.com/office/drawing/2014/chart" uri="{C3380CC4-5D6E-409C-BE32-E72D297353CC}">
              <c16:uniqueId val="{00000004-5959-4F9D-899D-AB09A4042D45}"/>
            </c:ext>
          </c:extLst>
        </c:ser>
        <c:dLbls>
          <c:showLegendKey val="0"/>
          <c:showVal val="0"/>
          <c:showCatName val="0"/>
          <c:showSerName val="0"/>
          <c:showPercent val="0"/>
          <c:showBubbleSize val="0"/>
        </c:dLbls>
        <c:axId val="1668850063"/>
        <c:axId val="1668852559"/>
        <c:extLst>
          <c:ext xmlns:c15="http://schemas.microsoft.com/office/drawing/2012/chart" uri="{02D57815-91ED-43cb-92C2-25804820EDAC}">
            <c15:filteredScatterSeries>
              <c15:ser>
                <c:idx val="0"/>
                <c:order val="0"/>
                <c:tx>
                  <c:strRef>
                    <c:extLst>
                      <c:ext uri="{02D57815-91ED-43cb-92C2-25804820EDAC}">
                        <c15:formulaRef>
                          <c15:sqref>'Heatmap Final (SMD)'!$B$24</c15:sqref>
                        </c15:formulaRef>
                      </c:ext>
                    </c:extLst>
                    <c:strCache>
                      <c:ptCount val="1"/>
                      <c:pt idx="0">
                        <c:v>as2_row_means_E</c:v>
                      </c:pt>
                    </c:strCache>
                  </c:strRef>
                </c:tx>
                <c:spPr>
                  <a:ln w="25400" cap="rnd">
                    <a:solidFill>
                      <a:srgbClr val="FFC000"/>
                    </a:solidFill>
                    <a:round/>
                  </a:ln>
                  <a:effectLst/>
                </c:spPr>
                <c:marker>
                  <c:symbol val="none"/>
                </c:marker>
                <c:xVal>
                  <c:numRef>
                    <c:extLst>
                      <c:ext uri="{02D57815-91ED-43cb-92C2-25804820EDAC}">
                        <c15:formulaRef>
                          <c15:sqref>'Heatmap Final (SMD)'!$D$21:$HO$21</c15:sqref>
                        </c15:formulaRef>
                      </c:ext>
                    </c:extLst>
                    <c:numCache>
                      <c:formatCode>General</c:formatCode>
                      <c:ptCount val="2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xVal>
                <c:yVal>
                  <c:numRef>
                    <c:extLst>
                      <c:ext uri="{02D57815-91ED-43cb-92C2-25804820EDAC}">
                        <c15:formulaRef>
                          <c15:sqref>'Heatmap Final (SMD)'!$D$24:$HO$24</c15:sqref>
                        </c15:formulaRef>
                      </c:ext>
                    </c:extLst>
                    <c:numCache>
                      <c:formatCode>General</c:formatCode>
                      <c:ptCount val="220"/>
                      <c:pt idx="0">
                        <c:v>1E-4</c:v>
                      </c:pt>
                      <c:pt idx="1">
                        <c:v>1E-4</c:v>
                      </c:pt>
                      <c:pt idx="2">
                        <c:v>1E-4</c:v>
                      </c:pt>
                      <c:pt idx="3">
                        <c:v>1E-4</c:v>
                      </c:pt>
                      <c:pt idx="4">
                        <c:v>1E-4</c:v>
                      </c:pt>
                      <c:pt idx="5">
                        <c:v>1E-4</c:v>
                      </c:pt>
                      <c:pt idx="6">
                        <c:v>1E-4</c:v>
                      </c:pt>
                      <c:pt idx="7">
                        <c:v>1E-4</c:v>
                      </c:pt>
                      <c:pt idx="8">
                        <c:v>1E-4</c:v>
                      </c:pt>
                      <c:pt idx="9">
                        <c:v>1E-4</c:v>
                      </c:pt>
                      <c:pt idx="10">
                        <c:v>1E-4</c:v>
                      </c:pt>
                      <c:pt idx="11">
                        <c:v>1E-4</c:v>
                      </c:pt>
                      <c:pt idx="12">
                        <c:v>16426842.43</c:v>
                      </c:pt>
                      <c:pt idx="13">
                        <c:v>4173854.32</c:v>
                      </c:pt>
                      <c:pt idx="14">
                        <c:v>4173854.32</c:v>
                      </c:pt>
                      <c:pt idx="15">
                        <c:v>4173854.32</c:v>
                      </c:pt>
                      <c:pt idx="16">
                        <c:v>4173854.32</c:v>
                      </c:pt>
                      <c:pt idx="17">
                        <c:v>4173854.32</c:v>
                      </c:pt>
                      <c:pt idx="18">
                        <c:v>4173854.32</c:v>
                      </c:pt>
                      <c:pt idx="19">
                        <c:v>4173854.32</c:v>
                      </c:pt>
                      <c:pt idx="20">
                        <c:v>4173854.32</c:v>
                      </c:pt>
                      <c:pt idx="21">
                        <c:v>54214.99</c:v>
                      </c:pt>
                      <c:pt idx="22">
                        <c:v>1E-4</c:v>
                      </c:pt>
                      <c:pt idx="23">
                        <c:v>1E-4</c:v>
                      </c:pt>
                      <c:pt idx="24">
                        <c:v>1E-4</c:v>
                      </c:pt>
                      <c:pt idx="25">
                        <c:v>355640.68</c:v>
                      </c:pt>
                      <c:pt idx="26">
                        <c:v>2911029.68</c:v>
                      </c:pt>
                      <c:pt idx="27">
                        <c:v>2342466.2799999998</c:v>
                      </c:pt>
                      <c:pt idx="28">
                        <c:v>2342466.2799999998</c:v>
                      </c:pt>
                      <c:pt idx="29">
                        <c:v>2342466.2799999998</c:v>
                      </c:pt>
                      <c:pt idx="30">
                        <c:v>2342466.2799999998</c:v>
                      </c:pt>
                      <c:pt idx="31">
                        <c:v>2342466.2799999998</c:v>
                      </c:pt>
                      <c:pt idx="32">
                        <c:v>2342466.2799999998</c:v>
                      </c:pt>
                      <c:pt idx="33">
                        <c:v>3667016.69</c:v>
                      </c:pt>
                      <c:pt idx="34">
                        <c:v>3667016.69</c:v>
                      </c:pt>
                      <c:pt idx="35">
                        <c:v>1E-4</c:v>
                      </c:pt>
                      <c:pt idx="36">
                        <c:v>1E-4</c:v>
                      </c:pt>
                      <c:pt idx="37">
                        <c:v>1E-4</c:v>
                      </c:pt>
                      <c:pt idx="38">
                        <c:v>1E-4</c:v>
                      </c:pt>
                      <c:pt idx="39">
                        <c:v>1E-4</c:v>
                      </c:pt>
                      <c:pt idx="40">
                        <c:v>1E-4</c:v>
                      </c:pt>
                      <c:pt idx="41">
                        <c:v>1E-4</c:v>
                      </c:pt>
                      <c:pt idx="42">
                        <c:v>1E-4</c:v>
                      </c:pt>
                      <c:pt idx="43">
                        <c:v>1E-4</c:v>
                      </c:pt>
                      <c:pt idx="44">
                        <c:v>1E-4</c:v>
                      </c:pt>
                      <c:pt idx="45">
                        <c:v>1E-4</c:v>
                      </c:pt>
                      <c:pt idx="46">
                        <c:v>1E-4</c:v>
                      </c:pt>
                      <c:pt idx="47">
                        <c:v>1E-4</c:v>
                      </c:pt>
                      <c:pt idx="48">
                        <c:v>1E-4</c:v>
                      </c:pt>
                      <c:pt idx="49">
                        <c:v>1E-4</c:v>
                      </c:pt>
                      <c:pt idx="50">
                        <c:v>1E-4</c:v>
                      </c:pt>
                      <c:pt idx="51">
                        <c:v>1E-4</c:v>
                      </c:pt>
                      <c:pt idx="52">
                        <c:v>1E-4</c:v>
                      </c:pt>
                      <c:pt idx="53">
                        <c:v>1E-4</c:v>
                      </c:pt>
                      <c:pt idx="54">
                        <c:v>1E-4</c:v>
                      </c:pt>
                      <c:pt idx="55">
                        <c:v>1E-4</c:v>
                      </c:pt>
                      <c:pt idx="56">
                        <c:v>1E-4</c:v>
                      </c:pt>
                      <c:pt idx="57">
                        <c:v>1E-4</c:v>
                      </c:pt>
                      <c:pt idx="58">
                        <c:v>1E-4</c:v>
                      </c:pt>
                      <c:pt idx="59">
                        <c:v>1E-4</c:v>
                      </c:pt>
                      <c:pt idx="60">
                        <c:v>1E-4</c:v>
                      </c:pt>
                      <c:pt idx="61">
                        <c:v>1E-4</c:v>
                      </c:pt>
                      <c:pt idx="62">
                        <c:v>1E-4</c:v>
                      </c:pt>
                      <c:pt idx="63">
                        <c:v>1E-4</c:v>
                      </c:pt>
                      <c:pt idx="64">
                        <c:v>1E-4</c:v>
                      </c:pt>
                      <c:pt idx="65">
                        <c:v>1E-4</c:v>
                      </c:pt>
                      <c:pt idx="66">
                        <c:v>1E-4</c:v>
                      </c:pt>
                      <c:pt idx="67">
                        <c:v>7172358.9000000004</c:v>
                      </c:pt>
                      <c:pt idx="68">
                        <c:v>13205197.68</c:v>
                      </c:pt>
                      <c:pt idx="69">
                        <c:v>13205197.68</c:v>
                      </c:pt>
                      <c:pt idx="70">
                        <c:v>25386301.329999998</c:v>
                      </c:pt>
                      <c:pt idx="71">
                        <c:v>25386301.329999998</c:v>
                      </c:pt>
                      <c:pt idx="72">
                        <c:v>25386301.329999998</c:v>
                      </c:pt>
                      <c:pt idx="73">
                        <c:v>25386301.329999998</c:v>
                      </c:pt>
                      <c:pt idx="74">
                        <c:v>28475503.690000001</c:v>
                      </c:pt>
                      <c:pt idx="75">
                        <c:v>28475503.690000001</c:v>
                      </c:pt>
                      <c:pt idx="76">
                        <c:v>28475503.690000001</c:v>
                      </c:pt>
                      <c:pt idx="77">
                        <c:v>28475503.690000001</c:v>
                      </c:pt>
                      <c:pt idx="78">
                        <c:v>28791365.489999998</c:v>
                      </c:pt>
                      <c:pt idx="79">
                        <c:v>8227561.6100000003</c:v>
                      </c:pt>
                      <c:pt idx="80">
                        <c:v>2065092.99</c:v>
                      </c:pt>
                      <c:pt idx="81">
                        <c:v>536755.54</c:v>
                      </c:pt>
                      <c:pt idx="82">
                        <c:v>536755.54</c:v>
                      </c:pt>
                      <c:pt idx="83">
                        <c:v>536755.54</c:v>
                      </c:pt>
                      <c:pt idx="84">
                        <c:v>536755.54</c:v>
                      </c:pt>
                      <c:pt idx="85">
                        <c:v>536755.54</c:v>
                      </c:pt>
                      <c:pt idx="86">
                        <c:v>536755.54</c:v>
                      </c:pt>
                      <c:pt idx="87">
                        <c:v>536755.54</c:v>
                      </c:pt>
                      <c:pt idx="88">
                        <c:v>49843323.840000004</c:v>
                      </c:pt>
                      <c:pt idx="89">
                        <c:v>135465777</c:v>
                      </c:pt>
                      <c:pt idx="90">
                        <c:v>135465777</c:v>
                      </c:pt>
                      <c:pt idx="91">
                        <c:v>135465777</c:v>
                      </c:pt>
                      <c:pt idx="92">
                        <c:v>135465777</c:v>
                      </c:pt>
                      <c:pt idx="93">
                        <c:v>135465777</c:v>
                      </c:pt>
                      <c:pt idx="94">
                        <c:v>187994675.09999999</c:v>
                      </c:pt>
                      <c:pt idx="95">
                        <c:v>1E-4</c:v>
                      </c:pt>
                      <c:pt idx="96">
                        <c:v>1E-4</c:v>
                      </c:pt>
                      <c:pt idx="97">
                        <c:v>1E-4</c:v>
                      </c:pt>
                      <c:pt idx="98">
                        <c:v>720624.97</c:v>
                      </c:pt>
                      <c:pt idx="99">
                        <c:v>2026194.61</c:v>
                      </c:pt>
                      <c:pt idx="100">
                        <c:v>2398339.79</c:v>
                      </c:pt>
                      <c:pt idx="101">
                        <c:v>5525905.25</c:v>
                      </c:pt>
                      <c:pt idx="102">
                        <c:v>5525905.25</c:v>
                      </c:pt>
                      <c:pt idx="103">
                        <c:v>13296758.220000001</c:v>
                      </c:pt>
                      <c:pt idx="104">
                        <c:v>20158616.609999999</c:v>
                      </c:pt>
                      <c:pt idx="105">
                        <c:v>24622485.010000002</c:v>
                      </c:pt>
                      <c:pt idx="106">
                        <c:v>29193165.829999998</c:v>
                      </c:pt>
                      <c:pt idx="107">
                        <c:v>28530702.170000002</c:v>
                      </c:pt>
                      <c:pt idx="108">
                        <c:v>28530702.170000002</c:v>
                      </c:pt>
                      <c:pt idx="109">
                        <c:v>28253912.949999999</c:v>
                      </c:pt>
                      <c:pt idx="110">
                        <c:v>28949403.440000001</c:v>
                      </c:pt>
                      <c:pt idx="111">
                        <c:v>28056360.079999998</c:v>
                      </c:pt>
                      <c:pt idx="112">
                        <c:v>29597573.760000002</c:v>
                      </c:pt>
                      <c:pt idx="113">
                        <c:v>23871349.940000001</c:v>
                      </c:pt>
                      <c:pt idx="114">
                        <c:v>8446738.8000000007</c:v>
                      </c:pt>
                      <c:pt idx="115">
                        <c:v>9347117.6799999997</c:v>
                      </c:pt>
                      <c:pt idx="116">
                        <c:v>10334081.470000001</c:v>
                      </c:pt>
                      <c:pt idx="117">
                        <c:v>10334081.470000001</c:v>
                      </c:pt>
                      <c:pt idx="118">
                        <c:v>10881026.050000001</c:v>
                      </c:pt>
                      <c:pt idx="119">
                        <c:v>10881026.050000001</c:v>
                      </c:pt>
                      <c:pt idx="120">
                        <c:v>10881026.050000001</c:v>
                      </c:pt>
                      <c:pt idx="121">
                        <c:v>10881026.050000001</c:v>
                      </c:pt>
                      <c:pt idx="122">
                        <c:v>3960929.82</c:v>
                      </c:pt>
                      <c:pt idx="123">
                        <c:v>2562696.02</c:v>
                      </c:pt>
                      <c:pt idx="124">
                        <c:v>2673298.14</c:v>
                      </c:pt>
                      <c:pt idx="125">
                        <c:v>2225543.73</c:v>
                      </c:pt>
                      <c:pt idx="126">
                        <c:v>2242035.23</c:v>
                      </c:pt>
                      <c:pt idx="127">
                        <c:v>2242035.23</c:v>
                      </c:pt>
                      <c:pt idx="128">
                        <c:v>1E-4</c:v>
                      </c:pt>
                      <c:pt idx="129">
                        <c:v>1E-4</c:v>
                      </c:pt>
                      <c:pt idx="130">
                        <c:v>1E-4</c:v>
                      </c:pt>
                      <c:pt idx="131">
                        <c:v>1E-4</c:v>
                      </c:pt>
                      <c:pt idx="132">
                        <c:v>1E-4</c:v>
                      </c:pt>
                      <c:pt idx="133">
                        <c:v>1E-4</c:v>
                      </c:pt>
                      <c:pt idx="134">
                        <c:v>1E-4</c:v>
                      </c:pt>
                      <c:pt idx="135">
                        <c:v>1E-4</c:v>
                      </c:pt>
                      <c:pt idx="136">
                        <c:v>1E-4</c:v>
                      </c:pt>
                      <c:pt idx="137">
                        <c:v>1E-4</c:v>
                      </c:pt>
                      <c:pt idx="138">
                        <c:v>1E-4</c:v>
                      </c:pt>
                      <c:pt idx="139">
                        <c:v>1E-4</c:v>
                      </c:pt>
                      <c:pt idx="140">
                        <c:v>1E-4</c:v>
                      </c:pt>
                      <c:pt idx="141">
                        <c:v>1E-4</c:v>
                      </c:pt>
                      <c:pt idx="142">
                        <c:v>1E-4</c:v>
                      </c:pt>
                      <c:pt idx="143">
                        <c:v>1E-4</c:v>
                      </c:pt>
                      <c:pt idx="144">
                        <c:v>1E-4</c:v>
                      </c:pt>
                      <c:pt idx="145">
                        <c:v>1E-4</c:v>
                      </c:pt>
                      <c:pt idx="146">
                        <c:v>1E-4</c:v>
                      </c:pt>
                      <c:pt idx="147">
                        <c:v>1E-4</c:v>
                      </c:pt>
                      <c:pt idx="148">
                        <c:v>1E-4</c:v>
                      </c:pt>
                      <c:pt idx="149">
                        <c:v>1E-4</c:v>
                      </c:pt>
                      <c:pt idx="150">
                        <c:v>1E-4</c:v>
                      </c:pt>
                      <c:pt idx="151">
                        <c:v>1E-4</c:v>
                      </c:pt>
                      <c:pt idx="152">
                        <c:v>1E-4</c:v>
                      </c:pt>
                      <c:pt idx="153">
                        <c:v>1E-4</c:v>
                      </c:pt>
                      <c:pt idx="154">
                        <c:v>1E-4</c:v>
                      </c:pt>
                      <c:pt idx="155">
                        <c:v>1E-4</c:v>
                      </c:pt>
                      <c:pt idx="156">
                        <c:v>2002626.15</c:v>
                      </c:pt>
                      <c:pt idx="157">
                        <c:v>2002626.15</c:v>
                      </c:pt>
                      <c:pt idx="158">
                        <c:v>2002626.15</c:v>
                      </c:pt>
                      <c:pt idx="159">
                        <c:v>2002626.15</c:v>
                      </c:pt>
                      <c:pt idx="160">
                        <c:v>2002626.15</c:v>
                      </c:pt>
                      <c:pt idx="161">
                        <c:v>26670345.640000001</c:v>
                      </c:pt>
                      <c:pt idx="162">
                        <c:v>17952354.210000001</c:v>
                      </c:pt>
                      <c:pt idx="163">
                        <c:v>17952354.210000001</c:v>
                      </c:pt>
                      <c:pt idx="164">
                        <c:v>17331109.91</c:v>
                      </c:pt>
                      <c:pt idx="165">
                        <c:v>13045328.210000001</c:v>
                      </c:pt>
                      <c:pt idx="166">
                        <c:v>13045328.210000001</c:v>
                      </c:pt>
                      <c:pt idx="167">
                        <c:v>13045328.210000001</c:v>
                      </c:pt>
                      <c:pt idx="168">
                        <c:v>281082.56</c:v>
                      </c:pt>
                      <c:pt idx="169">
                        <c:v>281082.56</c:v>
                      </c:pt>
                      <c:pt idx="170">
                        <c:v>1241095.96</c:v>
                      </c:pt>
                      <c:pt idx="171">
                        <c:v>3396411.57</c:v>
                      </c:pt>
                      <c:pt idx="172">
                        <c:v>3396411.57</c:v>
                      </c:pt>
                      <c:pt idx="173">
                        <c:v>1909282.02</c:v>
                      </c:pt>
                      <c:pt idx="174">
                        <c:v>25492418.859999999</c:v>
                      </c:pt>
                      <c:pt idx="175">
                        <c:v>28919526.879999999</c:v>
                      </c:pt>
                      <c:pt idx="176">
                        <c:v>24939092.949999999</c:v>
                      </c:pt>
                      <c:pt idx="177">
                        <c:v>24939092.949999999</c:v>
                      </c:pt>
                      <c:pt idx="178">
                        <c:v>28529539.850000001</c:v>
                      </c:pt>
                      <c:pt idx="179">
                        <c:v>28529539.850000001</c:v>
                      </c:pt>
                      <c:pt idx="180">
                        <c:v>28529539.850000001</c:v>
                      </c:pt>
                      <c:pt idx="181">
                        <c:v>47324029.859999999</c:v>
                      </c:pt>
                      <c:pt idx="182">
                        <c:v>1E-4</c:v>
                      </c:pt>
                      <c:pt idx="183">
                        <c:v>1E-4</c:v>
                      </c:pt>
                      <c:pt idx="184">
                        <c:v>1E-4</c:v>
                      </c:pt>
                      <c:pt idx="185">
                        <c:v>1E-4</c:v>
                      </c:pt>
                      <c:pt idx="186">
                        <c:v>67687.27</c:v>
                      </c:pt>
                      <c:pt idx="187">
                        <c:v>53342.38</c:v>
                      </c:pt>
                      <c:pt idx="188">
                        <c:v>35261714.520000003</c:v>
                      </c:pt>
                      <c:pt idx="189">
                        <c:v>45879168.289999999</c:v>
                      </c:pt>
                      <c:pt idx="190">
                        <c:v>51870709.659999996</c:v>
                      </c:pt>
                      <c:pt idx="191">
                        <c:v>98901773.950000003</c:v>
                      </c:pt>
                      <c:pt idx="192">
                        <c:v>93711735.5</c:v>
                      </c:pt>
                      <c:pt idx="193">
                        <c:v>261651203.30000001</c:v>
                      </c:pt>
                      <c:pt idx="194">
                        <c:v>261651203.30000001</c:v>
                      </c:pt>
                      <c:pt idx="195">
                        <c:v>251209193.5</c:v>
                      </c:pt>
                      <c:pt idx="196">
                        <c:v>269496339.5</c:v>
                      </c:pt>
                      <c:pt idx="197">
                        <c:v>256912408.5</c:v>
                      </c:pt>
                      <c:pt idx="198">
                        <c:v>378286293.89999998</c:v>
                      </c:pt>
                      <c:pt idx="199">
                        <c:v>472421558.30000001</c:v>
                      </c:pt>
                      <c:pt idx="200">
                        <c:v>419964964.80000001</c:v>
                      </c:pt>
                      <c:pt idx="201">
                        <c:v>419964964.80000001</c:v>
                      </c:pt>
                      <c:pt idx="202">
                        <c:v>609998780.20000005</c:v>
                      </c:pt>
                      <c:pt idx="203">
                        <c:v>630249.39</c:v>
                      </c:pt>
                      <c:pt idx="204">
                        <c:v>630249.39</c:v>
                      </c:pt>
                      <c:pt idx="205">
                        <c:v>630249.39</c:v>
                      </c:pt>
                      <c:pt idx="206">
                        <c:v>630249.39</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yVal>
                <c:smooth val="0"/>
                <c:extLst>
                  <c:ext xmlns:c16="http://schemas.microsoft.com/office/drawing/2014/chart" uri="{C3380CC4-5D6E-409C-BE32-E72D297353CC}">
                    <c16:uniqueId val="{00000000-5959-4F9D-899D-AB09A4042D45}"/>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'Heatmap Final (SMD)'!$B$25</c15:sqref>
                        </c15:formulaRef>
                      </c:ext>
                    </c:extLst>
                    <c:strCache>
                      <c:ptCount val="1"/>
                      <c:pt idx="0">
                        <c:v>as2_row_means_M</c:v>
                      </c:pt>
                    </c:strCache>
                  </c:strRef>
                </c:tx>
                <c:spPr>
                  <a:ln w="25400" cap="rnd">
                    <a:solidFill>
                      <a:srgbClr val="43682B"/>
                    </a:solidFill>
                    <a:round/>
                  </a:ln>
                  <a:effectLst/>
                </c:spPr>
                <c:marker>
                  <c:symbol val="none"/>
                </c:marker>
                <c:xVal>
                  <c:numRef>
                    <c:extLst xmlns:c15="http://schemas.microsoft.com/office/drawing/2012/chart">
                      <c:ext xmlns:c15="http://schemas.microsoft.com/office/drawing/2012/chart" uri="{02D57815-91ED-43cb-92C2-25804820EDAC}">
                        <c15:formulaRef>
                          <c15:sqref>'Heatmap Final (SMD)'!$D$21:$HO$21</c15:sqref>
                        </c15:formulaRef>
                      </c:ext>
                    </c:extLst>
                    <c:numCache>
                      <c:formatCode>General</c:formatCode>
                      <c:ptCount val="2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xVal>
                <c:yVal>
                  <c:numRef>
                    <c:extLst xmlns:c15="http://schemas.microsoft.com/office/drawing/2012/chart">
                      <c:ext xmlns:c15="http://schemas.microsoft.com/office/drawing/2012/chart" uri="{02D57815-91ED-43cb-92C2-25804820EDAC}">
                        <c15:formulaRef>
                          <c15:sqref>'Heatmap Final (SMD)'!$D$25:$HO$25</c15:sqref>
                        </c15:formulaRef>
                      </c:ext>
                    </c:extLst>
                    <c:numCache>
                      <c:formatCode>General</c:formatCode>
                      <c:ptCount val="220"/>
                      <c:pt idx="0">
                        <c:v>1E-4</c:v>
                      </c:pt>
                      <c:pt idx="1">
                        <c:v>1E-4</c:v>
                      </c:pt>
                      <c:pt idx="2">
                        <c:v>1E-4</c:v>
                      </c:pt>
                      <c:pt idx="3">
                        <c:v>1E-4</c:v>
                      </c:pt>
                      <c:pt idx="4">
                        <c:v>1E-4</c:v>
                      </c:pt>
                      <c:pt idx="5">
                        <c:v>1E-4</c:v>
                      </c:pt>
                      <c:pt idx="6">
                        <c:v>1E-4</c:v>
                      </c:pt>
                      <c:pt idx="7">
                        <c:v>1E-4</c:v>
                      </c:pt>
                      <c:pt idx="8">
                        <c:v>1E-4</c:v>
                      </c:pt>
                      <c:pt idx="9">
                        <c:v>1E-4</c:v>
                      </c:pt>
                      <c:pt idx="10">
                        <c:v>1E-4</c:v>
                      </c:pt>
                      <c:pt idx="11">
                        <c:v>1E-4</c:v>
                      </c:pt>
                      <c:pt idx="12">
                        <c:v>15190911.140000001</c:v>
                      </c:pt>
                      <c:pt idx="13">
                        <c:v>3837275.8</c:v>
                      </c:pt>
                      <c:pt idx="14">
                        <c:v>3837275.8</c:v>
                      </c:pt>
                      <c:pt idx="15">
                        <c:v>3837275.8</c:v>
                      </c:pt>
                      <c:pt idx="16">
                        <c:v>3837275.8</c:v>
                      </c:pt>
                      <c:pt idx="17">
                        <c:v>3837275.8</c:v>
                      </c:pt>
                      <c:pt idx="18">
                        <c:v>3837275.8</c:v>
                      </c:pt>
                      <c:pt idx="19">
                        <c:v>3837275.8</c:v>
                      </c:pt>
                      <c:pt idx="20">
                        <c:v>3837275.8</c:v>
                      </c:pt>
                      <c:pt idx="21">
                        <c:v>73241.440000000002</c:v>
                      </c:pt>
                      <c:pt idx="22">
                        <c:v>1E-4</c:v>
                      </c:pt>
                      <c:pt idx="23">
                        <c:v>1E-4</c:v>
                      </c:pt>
                      <c:pt idx="24">
                        <c:v>1E-4</c:v>
                      </c:pt>
                      <c:pt idx="25">
                        <c:v>737497.17</c:v>
                      </c:pt>
                      <c:pt idx="26">
                        <c:v>546365.57999999996</c:v>
                      </c:pt>
                      <c:pt idx="27">
                        <c:v>1277544.97</c:v>
                      </c:pt>
                      <c:pt idx="28">
                        <c:v>1277544.97</c:v>
                      </c:pt>
                      <c:pt idx="29">
                        <c:v>1277544.97</c:v>
                      </c:pt>
                      <c:pt idx="30">
                        <c:v>1277544.97</c:v>
                      </c:pt>
                      <c:pt idx="31">
                        <c:v>1277544.97</c:v>
                      </c:pt>
                      <c:pt idx="32">
                        <c:v>1277544.97</c:v>
                      </c:pt>
                      <c:pt idx="33">
                        <c:v>1637576.83</c:v>
                      </c:pt>
                      <c:pt idx="34">
                        <c:v>1637576.83</c:v>
                      </c:pt>
                      <c:pt idx="35">
                        <c:v>1E-4</c:v>
                      </c:pt>
                      <c:pt idx="36">
                        <c:v>1E-4</c:v>
                      </c:pt>
                      <c:pt idx="37">
                        <c:v>1E-4</c:v>
                      </c:pt>
                      <c:pt idx="38">
                        <c:v>1E-4</c:v>
                      </c:pt>
                      <c:pt idx="39">
                        <c:v>1E-4</c:v>
                      </c:pt>
                      <c:pt idx="40">
                        <c:v>1E-4</c:v>
                      </c:pt>
                      <c:pt idx="41">
                        <c:v>1E-4</c:v>
                      </c:pt>
                      <c:pt idx="42">
                        <c:v>1E-4</c:v>
                      </c:pt>
                      <c:pt idx="43">
                        <c:v>1E-4</c:v>
                      </c:pt>
                      <c:pt idx="44">
                        <c:v>1E-4</c:v>
                      </c:pt>
                      <c:pt idx="45">
                        <c:v>1E-4</c:v>
                      </c:pt>
                      <c:pt idx="46">
                        <c:v>1E-4</c:v>
                      </c:pt>
                      <c:pt idx="47">
                        <c:v>1E-4</c:v>
                      </c:pt>
                      <c:pt idx="48">
                        <c:v>1E-4</c:v>
                      </c:pt>
                      <c:pt idx="49">
                        <c:v>1E-4</c:v>
                      </c:pt>
                      <c:pt idx="50">
                        <c:v>1E-4</c:v>
                      </c:pt>
                      <c:pt idx="51">
                        <c:v>1E-4</c:v>
                      </c:pt>
                      <c:pt idx="52">
                        <c:v>1E-4</c:v>
                      </c:pt>
                      <c:pt idx="53">
                        <c:v>1E-4</c:v>
                      </c:pt>
                      <c:pt idx="54">
                        <c:v>1E-4</c:v>
                      </c:pt>
                      <c:pt idx="55">
                        <c:v>1E-4</c:v>
                      </c:pt>
                      <c:pt idx="56">
                        <c:v>1E-4</c:v>
                      </c:pt>
                      <c:pt idx="57">
                        <c:v>1E-4</c:v>
                      </c:pt>
                      <c:pt idx="58">
                        <c:v>1E-4</c:v>
                      </c:pt>
                      <c:pt idx="59">
                        <c:v>1E-4</c:v>
                      </c:pt>
                      <c:pt idx="60">
                        <c:v>1E-4</c:v>
                      </c:pt>
                      <c:pt idx="61">
                        <c:v>1E-4</c:v>
                      </c:pt>
                      <c:pt idx="62">
                        <c:v>1E-4</c:v>
                      </c:pt>
                      <c:pt idx="63">
                        <c:v>1E-4</c:v>
                      </c:pt>
                      <c:pt idx="64">
                        <c:v>1E-4</c:v>
                      </c:pt>
                      <c:pt idx="65">
                        <c:v>1E-4</c:v>
                      </c:pt>
                      <c:pt idx="66">
                        <c:v>1E-4</c:v>
                      </c:pt>
                      <c:pt idx="67">
                        <c:v>22108497.390000001</c:v>
                      </c:pt>
                      <c:pt idx="68">
                        <c:v>30168009.170000002</c:v>
                      </c:pt>
                      <c:pt idx="69">
                        <c:v>30168009.170000002</c:v>
                      </c:pt>
                      <c:pt idx="70">
                        <c:v>47263909.32</c:v>
                      </c:pt>
                      <c:pt idx="71">
                        <c:v>47263909.32</c:v>
                      </c:pt>
                      <c:pt idx="72">
                        <c:v>47263909.32</c:v>
                      </c:pt>
                      <c:pt idx="73">
                        <c:v>47263909.32</c:v>
                      </c:pt>
                      <c:pt idx="74">
                        <c:v>49828093.479999997</c:v>
                      </c:pt>
                      <c:pt idx="75">
                        <c:v>49828093.479999997</c:v>
                      </c:pt>
                      <c:pt idx="76">
                        <c:v>49828093.479999997</c:v>
                      </c:pt>
                      <c:pt idx="77">
                        <c:v>49828093.479999997</c:v>
                      </c:pt>
                      <c:pt idx="78">
                        <c:v>48954833.549999997</c:v>
                      </c:pt>
                      <c:pt idx="79">
                        <c:v>12085442.890000001</c:v>
                      </c:pt>
                      <c:pt idx="80">
                        <c:v>2828245.67</c:v>
                      </c:pt>
                      <c:pt idx="81">
                        <c:v>1096023.72</c:v>
                      </c:pt>
                      <c:pt idx="82">
                        <c:v>1096023.72</c:v>
                      </c:pt>
                      <c:pt idx="83">
                        <c:v>1096023.72</c:v>
                      </c:pt>
                      <c:pt idx="84">
                        <c:v>1096023.72</c:v>
                      </c:pt>
                      <c:pt idx="85">
                        <c:v>1096023.72</c:v>
                      </c:pt>
                      <c:pt idx="86">
                        <c:v>1096023.72</c:v>
                      </c:pt>
                      <c:pt idx="87">
                        <c:v>1096023.72</c:v>
                      </c:pt>
                      <c:pt idx="88">
                        <c:v>43369986.840000004</c:v>
                      </c:pt>
                      <c:pt idx="89">
                        <c:v>202924322.80000001</c:v>
                      </c:pt>
                      <c:pt idx="90">
                        <c:v>202924322.80000001</c:v>
                      </c:pt>
                      <c:pt idx="91">
                        <c:v>202924322.80000001</c:v>
                      </c:pt>
                      <c:pt idx="92">
                        <c:v>202924322.80000001</c:v>
                      </c:pt>
                      <c:pt idx="93">
                        <c:v>202924322.80000001</c:v>
                      </c:pt>
                      <c:pt idx="94">
                        <c:v>266125785.40000001</c:v>
                      </c:pt>
                      <c:pt idx="95">
                        <c:v>1E-4</c:v>
                      </c:pt>
                      <c:pt idx="96">
                        <c:v>1E-4</c:v>
                      </c:pt>
                      <c:pt idx="97">
                        <c:v>1E-4</c:v>
                      </c:pt>
                      <c:pt idx="98">
                        <c:v>85706.31</c:v>
                      </c:pt>
                      <c:pt idx="99">
                        <c:v>728397.13</c:v>
                      </c:pt>
                      <c:pt idx="100">
                        <c:v>1613435.37</c:v>
                      </c:pt>
                      <c:pt idx="101">
                        <c:v>3919888.75</c:v>
                      </c:pt>
                      <c:pt idx="102">
                        <c:v>3919888.75</c:v>
                      </c:pt>
                      <c:pt idx="103">
                        <c:v>18124325.68</c:v>
                      </c:pt>
                      <c:pt idx="104">
                        <c:v>26430295.920000002</c:v>
                      </c:pt>
                      <c:pt idx="105">
                        <c:v>30334890.870000001</c:v>
                      </c:pt>
                      <c:pt idx="106">
                        <c:v>40225643.710000001</c:v>
                      </c:pt>
                      <c:pt idx="107">
                        <c:v>39348818.539999999</c:v>
                      </c:pt>
                      <c:pt idx="108">
                        <c:v>39348818.539999999</c:v>
                      </c:pt>
                      <c:pt idx="109">
                        <c:v>39902094.920000002</c:v>
                      </c:pt>
                      <c:pt idx="110">
                        <c:v>40912185.609999999</c:v>
                      </c:pt>
                      <c:pt idx="111">
                        <c:v>44418145.25</c:v>
                      </c:pt>
                      <c:pt idx="112">
                        <c:v>47119253.840000004</c:v>
                      </c:pt>
                      <c:pt idx="113">
                        <c:v>41685163.390000001</c:v>
                      </c:pt>
                      <c:pt idx="114">
                        <c:v>15039098.029999999</c:v>
                      </c:pt>
                      <c:pt idx="115">
                        <c:v>15526020.619999999</c:v>
                      </c:pt>
                      <c:pt idx="116">
                        <c:v>18347385.600000001</c:v>
                      </c:pt>
                      <c:pt idx="117">
                        <c:v>18347385.600000001</c:v>
                      </c:pt>
                      <c:pt idx="118">
                        <c:v>19391355.75</c:v>
                      </c:pt>
                      <c:pt idx="119">
                        <c:v>19391355.75</c:v>
                      </c:pt>
                      <c:pt idx="120">
                        <c:v>19391355.75</c:v>
                      </c:pt>
                      <c:pt idx="121">
                        <c:v>19391355.75</c:v>
                      </c:pt>
                      <c:pt idx="122">
                        <c:v>7390307.9400000004</c:v>
                      </c:pt>
                      <c:pt idx="123">
                        <c:v>4411397.7699999996</c:v>
                      </c:pt>
                      <c:pt idx="124">
                        <c:v>5845498.2300000004</c:v>
                      </c:pt>
                      <c:pt idx="125">
                        <c:v>4026353.09</c:v>
                      </c:pt>
                      <c:pt idx="126">
                        <c:v>3103836.1</c:v>
                      </c:pt>
                      <c:pt idx="127">
                        <c:v>3103836.1</c:v>
                      </c:pt>
                      <c:pt idx="128">
                        <c:v>1E-4</c:v>
                      </c:pt>
                      <c:pt idx="129">
                        <c:v>1E-4</c:v>
                      </c:pt>
                      <c:pt idx="130">
                        <c:v>1E-4</c:v>
                      </c:pt>
                      <c:pt idx="131">
                        <c:v>1E-4</c:v>
                      </c:pt>
                      <c:pt idx="132">
                        <c:v>1E-4</c:v>
                      </c:pt>
                      <c:pt idx="133">
                        <c:v>1E-4</c:v>
                      </c:pt>
                      <c:pt idx="134">
                        <c:v>1E-4</c:v>
                      </c:pt>
                      <c:pt idx="135">
                        <c:v>1E-4</c:v>
                      </c:pt>
                      <c:pt idx="136">
                        <c:v>1E-4</c:v>
                      </c:pt>
                      <c:pt idx="137">
                        <c:v>1E-4</c:v>
                      </c:pt>
                      <c:pt idx="138">
                        <c:v>1E-4</c:v>
                      </c:pt>
                      <c:pt idx="139">
                        <c:v>1E-4</c:v>
                      </c:pt>
                      <c:pt idx="140">
                        <c:v>1E-4</c:v>
                      </c:pt>
                      <c:pt idx="141">
                        <c:v>1E-4</c:v>
                      </c:pt>
                      <c:pt idx="142">
                        <c:v>1E-4</c:v>
                      </c:pt>
                      <c:pt idx="143">
                        <c:v>1E-4</c:v>
                      </c:pt>
                      <c:pt idx="144">
                        <c:v>1E-4</c:v>
                      </c:pt>
                      <c:pt idx="145">
                        <c:v>1E-4</c:v>
                      </c:pt>
                      <c:pt idx="146">
                        <c:v>1E-4</c:v>
                      </c:pt>
                      <c:pt idx="147">
                        <c:v>1E-4</c:v>
                      </c:pt>
                      <c:pt idx="148">
                        <c:v>1E-4</c:v>
                      </c:pt>
                      <c:pt idx="149">
                        <c:v>1E-4</c:v>
                      </c:pt>
                      <c:pt idx="150">
                        <c:v>1E-4</c:v>
                      </c:pt>
                      <c:pt idx="151">
                        <c:v>1E-4</c:v>
                      </c:pt>
                      <c:pt idx="152">
                        <c:v>1E-4</c:v>
                      </c:pt>
                      <c:pt idx="153">
                        <c:v>1E-4</c:v>
                      </c:pt>
                      <c:pt idx="154">
                        <c:v>1E-4</c:v>
                      </c:pt>
                      <c:pt idx="155">
                        <c:v>1E-4</c:v>
                      </c:pt>
                      <c:pt idx="156">
                        <c:v>59316.480000000003</c:v>
                      </c:pt>
                      <c:pt idx="157">
                        <c:v>59316.480000000003</c:v>
                      </c:pt>
                      <c:pt idx="158">
                        <c:v>59316.480000000003</c:v>
                      </c:pt>
                      <c:pt idx="159">
                        <c:v>59316.480000000003</c:v>
                      </c:pt>
                      <c:pt idx="160">
                        <c:v>59316.480000000003</c:v>
                      </c:pt>
                      <c:pt idx="161">
                        <c:v>27985348.059999999</c:v>
                      </c:pt>
                      <c:pt idx="162">
                        <c:v>18975072.129999999</c:v>
                      </c:pt>
                      <c:pt idx="163">
                        <c:v>18975072.129999999</c:v>
                      </c:pt>
                      <c:pt idx="164">
                        <c:v>19033452.27</c:v>
                      </c:pt>
                      <c:pt idx="165">
                        <c:v>14316608.439999999</c:v>
                      </c:pt>
                      <c:pt idx="166">
                        <c:v>14316608.439999999</c:v>
                      </c:pt>
                      <c:pt idx="167">
                        <c:v>14316608.439999999</c:v>
                      </c:pt>
                      <c:pt idx="168">
                        <c:v>451684.71</c:v>
                      </c:pt>
                      <c:pt idx="169">
                        <c:v>451684.71</c:v>
                      </c:pt>
                      <c:pt idx="170">
                        <c:v>149754.23999999999</c:v>
                      </c:pt>
                      <c:pt idx="171">
                        <c:v>48728.84</c:v>
                      </c:pt>
                      <c:pt idx="172">
                        <c:v>48728.84</c:v>
                      </c:pt>
                      <c:pt idx="173">
                        <c:v>349266.44</c:v>
                      </c:pt>
                      <c:pt idx="174">
                        <c:v>4188052.65</c:v>
                      </c:pt>
                      <c:pt idx="175">
                        <c:v>6203832.7699999996</c:v>
                      </c:pt>
                      <c:pt idx="176">
                        <c:v>5335380.7</c:v>
                      </c:pt>
                      <c:pt idx="177">
                        <c:v>5335380.7</c:v>
                      </c:pt>
                      <c:pt idx="178">
                        <c:v>6216489.3399999999</c:v>
                      </c:pt>
                      <c:pt idx="179">
                        <c:v>6216489.3399999999</c:v>
                      </c:pt>
                      <c:pt idx="180">
                        <c:v>6216489.3399999999</c:v>
                      </c:pt>
                      <c:pt idx="181">
                        <c:v>7479833.7699999996</c:v>
                      </c:pt>
                      <c:pt idx="182">
                        <c:v>1E-4</c:v>
                      </c:pt>
                      <c:pt idx="183">
                        <c:v>1E-4</c:v>
                      </c:pt>
                      <c:pt idx="184">
                        <c:v>1E-4</c:v>
                      </c:pt>
                      <c:pt idx="185">
                        <c:v>1E-4</c:v>
                      </c:pt>
                      <c:pt idx="186">
                        <c:v>30969.95</c:v>
                      </c:pt>
                      <c:pt idx="187">
                        <c:v>178165.27</c:v>
                      </c:pt>
                      <c:pt idx="188">
                        <c:v>52330065.049999997</c:v>
                      </c:pt>
                      <c:pt idx="189">
                        <c:v>66799894.109999999</c:v>
                      </c:pt>
                      <c:pt idx="190">
                        <c:v>102248179.8</c:v>
                      </c:pt>
                      <c:pt idx="191">
                        <c:v>152241425</c:v>
                      </c:pt>
                      <c:pt idx="192">
                        <c:v>144278419</c:v>
                      </c:pt>
                      <c:pt idx="193">
                        <c:v>223600081.80000001</c:v>
                      </c:pt>
                      <c:pt idx="194">
                        <c:v>223600081.80000001</c:v>
                      </c:pt>
                      <c:pt idx="195">
                        <c:v>214520235.90000001</c:v>
                      </c:pt>
                      <c:pt idx="196">
                        <c:v>227718388.09999999</c:v>
                      </c:pt>
                      <c:pt idx="197">
                        <c:v>178669514</c:v>
                      </c:pt>
                      <c:pt idx="198">
                        <c:v>199800960.40000001</c:v>
                      </c:pt>
                      <c:pt idx="199">
                        <c:v>248258001.5</c:v>
                      </c:pt>
                      <c:pt idx="200">
                        <c:v>220687064.80000001</c:v>
                      </c:pt>
                      <c:pt idx="201">
                        <c:v>220687064.80000001</c:v>
                      </c:pt>
                      <c:pt idx="202">
                        <c:v>288801128.60000002</c:v>
                      </c:pt>
                      <c:pt idx="203">
                        <c:v>83333.149999999994</c:v>
                      </c:pt>
                      <c:pt idx="204">
                        <c:v>83333.149999999994</c:v>
                      </c:pt>
                      <c:pt idx="205">
                        <c:v>83333.149999999994</c:v>
                      </c:pt>
                      <c:pt idx="206">
                        <c:v>83333.149999999994</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yVal>
                <c:smooth val="0"/>
                <c:extLst xmlns:c15="http://schemas.microsoft.com/office/drawing/2012/chart">
                  <c:ext xmlns:c16="http://schemas.microsoft.com/office/drawing/2014/chart" uri="{C3380CC4-5D6E-409C-BE32-E72D297353CC}">
                    <c16:uniqueId val="{00000001-5959-4F9D-899D-AB09A4042D45}"/>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'Heatmap Final (SMD)'!$B$26</c15:sqref>
                        </c15:formulaRef>
                      </c:ext>
                    </c:extLst>
                    <c:strCache>
                      <c:ptCount val="1"/>
                      <c:pt idx="0">
                        <c:v>as2_row_means_L</c:v>
                      </c:pt>
                    </c:strCache>
                  </c:strRef>
                </c:tx>
                <c:spPr>
                  <a:ln w="25400" cap="rnd">
                    <a:solidFill>
                      <a:srgbClr val="264477"/>
                    </a:solidFill>
                    <a:round/>
                  </a:ln>
                  <a:effectLst/>
                </c:spPr>
                <c:marker>
                  <c:symbol val="none"/>
                </c:marker>
                <c:xVal>
                  <c:numRef>
                    <c:extLst xmlns:c15="http://schemas.microsoft.com/office/drawing/2012/chart">
                      <c:ext xmlns:c15="http://schemas.microsoft.com/office/drawing/2012/chart" uri="{02D57815-91ED-43cb-92C2-25804820EDAC}">
                        <c15:formulaRef>
                          <c15:sqref>'Heatmap Final (SMD)'!$D$21:$HO$21</c15:sqref>
                        </c15:formulaRef>
                      </c:ext>
                    </c:extLst>
                    <c:numCache>
                      <c:formatCode>General</c:formatCode>
                      <c:ptCount val="2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xVal>
                <c:yVal>
                  <c:numRef>
                    <c:extLst xmlns:c15="http://schemas.microsoft.com/office/drawing/2012/chart">
                      <c:ext xmlns:c15="http://schemas.microsoft.com/office/drawing/2012/chart" uri="{02D57815-91ED-43cb-92C2-25804820EDAC}">
                        <c15:formulaRef>
                          <c15:sqref>'Heatmap Final (SMD)'!$D$26:$HO$26</c15:sqref>
                        </c15:formulaRef>
                      </c:ext>
                    </c:extLst>
                    <c:numCache>
                      <c:formatCode>General</c:formatCode>
                      <c:ptCount val="220"/>
                      <c:pt idx="0">
                        <c:v>1E-4</c:v>
                      </c:pt>
                      <c:pt idx="1">
                        <c:v>1E-4</c:v>
                      </c:pt>
                      <c:pt idx="2">
                        <c:v>1E-4</c:v>
                      </c:pt>
                      <c:pt idx="3">
                        <c:v>1E-4</c:v>
                      </c:pt>
                      <c:pt idx="4">
                        <c:v>1E-4</c:v>
                      </c:pt>
                      <c:pt idx="5">
                        <c:v>1E-4</c:v>
                      </c:pt>
                      <c:pt idx="6">
                        <c:v>1E-4</c:v>
                      </c:pt>
                      <c:pt idx="7">
                        <c:v>1E-4</c:v>
                      </c:pt>
                      <c:pt idx="8">
                        <c:v>1E-4</c:v>
                      </c:pt>
                      <c:pt idx="9">
                        <c:v>1E-4</c:v>
                      </c:pt>
                      <c:pt idx="10">
                        <c:v>1E-4</c:v>
                      </c:pt>
                      <c:pt idx="11">
                        <c:v>1E-4</c:v>
                      </c:pt>
                      <c:pt idx="12">
                        <c:v>51458121.399999999</c:v>
                      </c:pt>
                      <c:pt idx="13">
                        <c:v>21121254.800000001</c:v>
                      </c:pt>
                      <c:pt idx="14">
                        <c:v>21121254.800000001</c:v>
                      </c:pt>
                      <c:pt idx="15">
                        <c:v>21121254.800000001</c:v>
                      </c:pt>
                      <c:pt idx="16">
                        <c:v>21121254.800000001</c:v>
                      </c:pt>
                      <c:pt idx="17">
                        <c:v>21121254.800000001</c:v>
                      </c:pt>
                      <c:pt idx="18">
                        <c:v>21121254.800000001</c:v>
                      </c:pt>
                      <c:pt idx="19">
                        <c:v>21121254.800000001</c:v>
                      </c:pt>
                      <c:pt idx="20">
                        <c:v>21121254.800000001</c:v>
                      </c:pt>
                      <c:pt idx="21">
                        <c:v>129793.9</c:v>
                      </c:pt>
                      <c:pt idx="22">
                        <c:v>1E-4</c:v>
                      </c:pt>
                      <c:pt idx="23">
                        <c:v>1E-4</c:v>
                      </c:pt>
                      <c:pt idx="24">
                        <c:v>1E-4</c:v>
                      </c:pt>
                      <c:pt idx="25">
                        <c:v>472163.7</c:v>
                      </c:pt>
                      <c:pt idx="26">
                        <c:v>16958495.5</c:v>
                      </c:pt>
                      <c:pt idx="27">
                        <c:v>29632157.699999999</c:v>
                      </c:pt>
                      <c:pt idx="28">
                        <c:v>29632157.699999999</c:v>
                      </c:pt>
                      <c:pt idx="29">
                        <c:v>29632157.699999999</c:v>
                      </c:pt>
                      <c:pt idx="30">
                        <c:v>29632157.699999999</c:v>
                      </c:pt>
                      <c:pt idx="31">
                        <c:v>29632157.699999999</c:v>
                      </c:pt>
                      <c:pt idx="32">
                        <c:v>29632157.699999999</c:v>
                      </c:pt>
                      <c:pt idx="33">
                        <c:v>49072153.600000001</c:v>
                      </c:pt>
                      <c:pt idx="34">
                        <c:v>49072153.600000001</c:v>
                      </c:pt>
                      <c:pt idx="35">
                        <c:v>1E-4</c:v>
                      </c:pt>
                      <c:pt idx="36">
                        <c:v>1E-4</c:v>
                      </c:pt>
                      <c:pt idx="37">
                        <c:v>1E-4</c:v>
                      </c:pt>
                      <c:pt idx="38">
                        <c:v>1E-4</c:v>
                      </c:pt>
                      <c:pt idx="39">
                        <c:v>1E-4</c:v>
                      </c:pt>
                      <c:pt idx="40">
                        <c:v>1E-4</c:v>
                      </c:pt>
                      <c:pt idx="41">
                        <c:v>1E-4</c:v>
                      </c:pt>
                      <c:pt idx="42">
                        <c:v>1E-4</c:v>
                      </c:pt>
                      <c:pt idx="43">
                        <c:v>1E-4</c:v>
                      </c:pt>
                      <c:pt idx="44">
                        <c:v>1E-4</c:v>
                      </c:pt>
                      <c:pt idx="45">
                        <c:v>1E-4</c:v>
                      </c:pt>
                      <c:pt idx="46">
                        <c:v>1E-4</c:v>
                      </c:pt>
                      <c:pt idx="47">
                        <c:v>1E-4</c:v>
                      </c:pt>
                      <c:pt idx="48">
                        <c:v>1E-4</c:v>
                      </c:pt>
                      <c:pt idx="49">
                        <c:v>1E-4</c:v>
                      </c:pt>
                      <c:pt idx="50">
                        <c:v>1E-4</c:v>
                      </c:pt>
                      <c:pt idx="51">
                        <c:v>1E-4</c:v>
                      </c:pt>
                      <c:pt idx="52">
                        <c:v>1E-4</c:v>
                      </c:pt>
                      <c:pt idx="53">
                        <c:v>1E-4</c:v>
                      </c:pt>
                      <c:pt idx="54">
                        <c:v>1E-4</c:v>
                      </c:pt>
                      <c:pt idx="55">
                        <c:v>1E-4</c:v>
                      </c:pt>
                      <c:pt idx="56">
                        <c:v>1E-4</c:v>
                      </c:pt>
                      <c:pt idx="57">
                        <c:v>1E-4</c:v>
                      </c:pt>
                      <c:pt idx="58">
                        <c:v>1E-4</c:v>
                      </c:pt>
                      <c:pt idx="59">
                        <c:v>1E-4</c:v>
                      </c:pt>
                      <c:pt idx="60">
                        <c:v>1E-4</c:v>
                      </c:pt>
                      <c:pt idx="61">
                        <c:v>1E-4</c:v>
                      </c:pt>
                      <c:pt idx="62">
                        <c:v>1E-4</c:v>
                      </c:pt>
                      <c:pt idx="63">
                        <c:v>1E-4</c:v>
                      </c:pt>
                      <c:pt idx="64">
                        <c:v>1E-4</c:v>
                      </c:pt>
                      <c:pt idx="65">
                        <c:v>1E-4</c:v>
                      </c:pt>
                      <c:pt idx="66">
                        <c:v>1E-4</c:v>
                      </c:pt>
                      <c:pt idx="67">
                        <c:v>3531561.6</c:v>
                      </c:pt>
                      <c:pt idx="68">
                        <c:v>13180602.4</c:v>
                      </c:pt>
                      <c:pt idx="69">
                        <c:v>13180602.4</c:v>
                      </c:pt>
                      <c:pt idx="70">
                        <c:v>29512000</c:v>
                      </c:pt>
                      <c:pt idx="71">
                        <c:v>29512000</c:v>
                      </c:pt>
                      <c:pt idx="72">
                        <c:v>29512000</c:v>
                      </c:pt>
                      <c:pt idx="73">
                        <c:v>29512000</c:v>
                      </c:pt>
                      <c:pt idx="74">
                        <c:v>33375483.100000001</c:v>
                      </c:pt>
                      <c:pt idx="75">
                        <c:v>33375483.100000001</c:v>
                      </c:pt>
                      <c:pt idx="76">
                        <c:v>33375483.100000001</c:v>
                      </c:pt>
                      <c:pt idx="77">
                        <c:v>33375483.100000001</c:v>
                      </c:pt>
                      <c:pt idx="78">
                        <c:v>37867369.5</c:v>
                      </c:pt>
                      <c:pt idx="79">
                        <c:v>1143166.1000000001</c:v>
                      </c:pt>
                      <c:pt idx="80">
                        <c:v>2904612.2</c:v>
                      </c:pt>
                      <c:pt idx="81">
                        <c:v>210058.9</c:v>
                      </c:pt>
                      <c:pt idx="82">
                        <c:v>210058.9</c:v>
                      </c:pt>
                      <c:pt idx="83">
                        <c:v>210058.9</c:v>
                      </c:pt>
                      <c:pt idx="84">
                        <c:v>210058.9</c:v>
                      </c:pt>
                      <c:pt idx="85">
                        <c:v>210058.9</c:v>
                      </c:pt>
                      <c:pt idx="86">
                        <c:v>210058.9</c:v>
                      </c:pt>
                      <c:pt idx="87">
                        <c:v>210058.9</c:v>
                      </c:pt>
                      <c:pt idx="88">
                        <c:v>31368916.600000001</c:v>
                      </c:pt>
                      <c:pt idx="89">
                        <c:v>111640666.5</c:v>
                      </c:pt>
                      <c:pt idx="90">
                        <c:v>111640666.5</c:v>
                      </c:pt>
                      <c:pt idx="91">
                        <c:v>111640666.5</c:v>
                      </c:pt>
                      <c:pt idx="92">
                        <c:v>111640666.5</c:v>
                      </c:pt>
                      <c:pt idx="93">
                        <c:v>111640666.5</c:v>
                      </c:pt>
                      <c:pt idx="94">
                        <c:v>164215867.80000001</c:v>
                      </c:pt>
                      <c:pt idx="95">
                        <c:v>1E-4</c:v>
                      </c:pt>
                      <c:pt idx="96">
                        <c:v>1E-4</c:v>
                      </c:pt>
                      <c:pt idx="97">
                        <c:v>1E-4</c:v>
                      </c:pt>
                      <c:pt idx="98">
                        <c:v>299381.59999999998</c:v>
                      </c:pt>
                      <c:pt idx="99">
                        <c:v>1701306.8</c:v>
                      </c:pt>
                      <c:pt idx="100">
                        <c:v>1852631.3</c:v>
                      </c:pt>
                      <c:pt idx="101">
                        <c:v>9463054.0999999996</c:v>
                      </c:pt>
                      <c:pt idx="102">
                        <c:v>9463054.0999999996</c:v>
                      </c:pt>
                      <c:pt idx="103">
                        <c:v>24458388.5</c:v>
                      </c:pt>
                      <c:pt idx="104">
                        <c:v>31478832.399999999</c:v>
                      </c:pt>
                      <c:pt idx="105">
                        <c:v>33082745.399999999</c:v>
                      </c:pt>
                      <c:pt idx="106">
                        <c:v>40712014.899999999</c:v>
                      </c:pt>
                      <c:pt idx="107">
                        <c:v>39910848.200000003</c:v>
                      </c:pt>
                      <c:pt idx="108">
                        <c:v>39910848.200000003</c:v>
                      </c:pt>
                      <c:pt idx="109">
                        <c:v>39249987.100000001</c:v>
                      </c:pt>
                      <c:pt idx="110">
                        <c:v>40184440.899999999</c:v>
                      </c:pt>
                      <c:pt idx="111">
                        <c:v>41138887.399999999</c:v>
                      </c:pt>
                      <c:pt idx="112">
                        <c:v>43462031.100000001</c:v>
                      </c:pt>
                      <c:pt idx="113">
                        <c:v>38392237.100000001</c:v>
                      </c:pt>
                      <c:pt idx="114">
                        <c:v>11137323.9</c:v>
                      </c:pt>
                      <c:pt idx="115">
                        <c:v>8472150.3000000007</c:v>
                      </c:pt>
                      <c:pt idx="116">
                        <c:v>12775556.699999999</c:v>
                      </c:pt>
                      <c:pt idx="117">
                        <c:v>12775556.699999999</c:v>
                      </c:pt>
                      <c:pt idx="118">
                        <c:v>13483038.5</c:v>
                      </c:pt>
                      <c:pt idx="119">
                        <c:v>13483038.5</c:v>
                      </c:pt>
                      <c:pt idx="120">
                        <c:v>13483038.5</c:v>
                      </c:pt>
                      <c:pt idx="121">
                        <c:v>13483038.5</c:v>
                      </c:pt>
                      <c:pt idx="122">
                        <c:v>9692539</c:v>
                      </c:pt>
                      <c:pt idx="123">
                        <c:v>6494942.5999999996</c:v>
                      </c:pt>
                      <c:pt idx="124">
                        <c:v>8242110.0999999996</c:v>
                      </c:pt>
                      <c:pt idx="125">
                        <c:v>8153773.4000000004</c:v>
                      </c:pt>
                      <c:pt idx="126">
                        <c:v>5241662.2</c:v>
                      </c:pt>
                      <c:pt idx="127">
                        <c:v>5241662.2</c:v>
                      </c:pt>
                      <c:pt idx="128">
                        <c:v>1E-4</c:v>
                      </c:pt>
                      <c:pt idx="129">
                        <c:v>1E-4</c:v>
                      </c:pt>
                      <c:pt idx="130">
                        <c:v>1E-4</c:v>
                      </c:pt>
                      <c:pt idx="131">
                        <c:v>1E-4</c:v>
                      </c:pt>
                      <c:pt idx="132">
                        <c:v>1E-4</c:v>
                      </c:pt>
                      <c:pt idx="133">
                        <c:v>1E-4</c:v>
                      </c:pt>
                      <c:pt idx="134">
                        <c:v>1E-4</c:v>
                      </c:pt>
                      <c:pt idx="135">
                        <c:v>1E-4</c:v>
                      </c:pt>
                      <c:pt idx="136">
                        <c:v>1E-4</c:v>
                      </c:pt>
                      <c:pt idx="137">
                        <c:v>1E-4</c:v>
                      </c:pt>
                      <c:pt idx="138">
                        <c:v>1E-4</c:v>
                      </c:pt>
                      <c:pt idx="139">
                        <c:v>1E-4</c:v>
                      </c:pt>
                      <c:pt idx="140">
                        <c:v>1E-4</c:v>
                      </c:pt>
                      <c:pt idx="141">
                        <c:v>1E-4</c:v>
                      </c:pt>
                      <c:pt idx="142">
                        <c:v>1E-4</c:v>
                      </c:pt>
                      <c:pt idx="143">
                        <c:v>1E-4</c:v>
                      </c:pt>
                      <c:pt idx="144">
                        <c:v>1E-4</c:v>
                      </c:pt>
                      <c:pt idx="145">
                        <c:v>1E-4</c:v>
                      </c:pt>
                      <c:pt idx="146">
                        <c:v>1E-4</c:v>
                      </c:pt>
                      <c:pt idx="147">
                        <c:v>1E-4</c:v>
                      </c:pt>
                      <c:pt idx="148">
                        <c:v>1E-4</c:v>
                      </c:pt>
                      <c:pt idx="149">
                        <c:v>1E-4</c:v>
                      </c:pt>
                      <c:pt idx="150">
                        <c:v>1E-4</c:v>
                      </c:pt>
                      <c:pt idx="151">
                        <c:v>1E-4</c:v>
                      </c:pt>
                      <c:pt idx="152">
                        <c:v>1E-4</c:v>
                      </c:pt>
                      <c:pt idx="153">
                        <c:v>1E-4</c:v>
                      </c:pt>
                      <c:pt idx="154">
                        <c:v>1E-4</c:v>
                      </c:pt>
                      <c:pt idx="155">
                        <c:v>1E-4</c:v>
                      </c:pt>
                      <c:pt idx="156">
                        <c:v>2874810.1</c:v>
                      </c:pt>
                      <c:pt idx="157">
                        <c:v>2874810.1</c:v>
                      </c:pt>
                      <c:pt idx="158">
                        <c:v>2874810.1</c:v>
                      </c:pt>
                      <c:pt idx="159">
                        <c:v>2874810.1</c:v>
                      </c:pt>
                      <c:pt idx="160">
                        <c:v>2874810.1</c:v>
                      </c:pt>
                      <c:pt idx="161">
                        <c:v>14410017.4</c:v>
                      </c:pt>
                      <c:pt idx="162">
                        <c:v>10409114.9</c:v>
                      </c:pt>
                      <c:pt idx="163">
                        <c:v>10409114.9</c:v>
                      </c:pt>
                      <c:pt idx="164">
                        <c:v>10957720.699999999</c:v>
                      </c:pt>
                      <c:pt idx="165">
                        <c:v>8420279.8000000007</c:v>
                      </c:pt>
                      <c:pt idx="166">
                        <c:v>8420279.8000000007</c:v>
                      </c:pt>
                      <c:pt idx="167">
                        <c:v>8420279.8000000007</c:v>
                      </c:pt>
                      <c:pt idx="168">
                        <c:v>2578631.5</c:v>
                      </c:pt>
                      <c:pt idx="169">
                        <c:v>2578631.5</c:v>
                      </c:pt>
                      <c:pt idx="170">
                        <c:v>2752833.5</c:v>
                      </c:pt>
                      <c:pt idx="171">
                        <c:v>2929915.8</c:v>
                      </c:pt>
                      <c:pt idx="172">
                        <c:v>2929915.8</c:v>
                      </c:pt>
                      <c:pt idx="173">
                        <c:v>2812643.8</c:v>
                      </c:pt>
                      <c:pt idx="174">
                        <c:v>98882284.099999994</c:v>
                      </c:pt>
                      <c:pt idx="175">
                        <c:v>238225326.90000001</c:v>
                      </c:pt>
                      <c:pt idx="176">
                        <c:v>204817542.19999999</c:v>
                      </c:pt>
                      <c:pt idx="177">
                        <c:v>204817542.19999999</c:v>
                      </c:pt>
                      <c:pt idx="178">
                        <c:v>238465479.90000001</c:v>
                      </c:pt>
                      <c:pt idx="179">
                        <c:v>238465479.90000001</c:v>
                      </c:pt>
                      <c:pt idx="180">
                        <c:v>238465479.90000001</c:v>
                      </c:pt>
                      <c:pt idx="181">
                        <c:v>422881228.39999998</c:v>
                      </c:pt>
                      <c:pt idx="182">
                        <c:v>1E-4</c:v>
                      </c:pt>
                      <c:pt idx="183">
                        <c:v>1E-4</c:v>
                      </c:pt>
                      <c:pt idx="184">
                        <c:v>1E-4</c:v>
                      </c:pt>
                      <c:pt idx="185">
                        <c:v>1E-4</c:v>
                      </c:pt>
                      <c:pt idx="186">
                        <c:v>11642691.800000001</c:v>
                      </c:pt>
                      <c:pt idx="187">
                        <c:v>6204356.9000000004</c:v>
                      </c:pt>
                      <c:pt idx="188">
                        <c:v>51821664.899999999</c:v>
                      </c:pt>
                      <c:pt idx="189">
                        <c:v>74443898.799999997</c:v>
                      </c:pt>
                      <c:pt idx="190">
                        <c:v>91323943.099999994</c:v>
                      </c:pt>
                      <c:pt idx="191">
                        <c:v>98192649</c:v>
                      </c:pt>
                      <c:pt idx="192">
                        <c:v>93053200.700000003</c:v>
                      </c:pt>
                      <c:pt idx="193">
                        <c:v>562486815</c:v>
                      </c:pt>
                      <c:pt idx="194">
                        <c:v>562486815</c:v>
                      </c:pt>
                      <c:pt idx="195">
                        <c:v>541697214.70000005</c:v>
                      </c:pt>
                      <c:pt idx="196">
                        <c:v>589370591.79999995</c:v>
                      </c:pt>
                      <c:pt idx="197">
                        <c:v>716338525.89999998</c:v>
                      </c:pt>
                      <c:pt idx="198">
                        <c:v>1035969483</c:v>
                      </c:pt>
                      <c:pt idx="199">
                        <c:v>1290229567</c:v>
                      </c:pt>
                      <c:pt idx="200">
                        <c:v>1147479445</c:v>
                      </c:pt>
                      <c:pt idx="201">
                        <c:v>1147479445</c:v>
                      </c:pt>
                      <c:pt idx="202">
                        <c:v>1617078010</c:v>
                      </c:pt>
                      <c:pt idx="203">
                        <c:v>3787705.5</c:v>
                      </c:pt>
                      <c:pt idx="204">
                        <c:v>3787705.5</c:v>
                      </c:pt>
                      <c:pt idx="205">
                        <c:v>3787705.5</c:v>
                      </c:pt>
                      <c:pt idx="206">
                        <c:v>3787705.5</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yVal>
                <c:smooth val="0"/>
                <c:extLst xmlns:c15="http://schemas.microsoft.com/office/drawing/2012/chart">
                  <c:ext xmlns:c16="http://schemas.microsoft.com/office/drawing/2014/chart" uri="{C3380CC4-5D6E-409C-BE32-E72D297353CC}">
                    <c16:uniqueId val="{00000002-5959-4F9D-899D-AB09A4042D4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'Heatmap Final (SMD)'!$B$27</c15:sqref>
                        </c15:formulaRef>
                      </c:ext>
                    </c:extLst>
                    <c:strCache>
                      <c:ptCount val="1"/>
                      <c:pt idx="0">
                        <c:v>as2_row_means_T</c:v>
                      </c:pt>
                    </c:strCache>
                  </c:strRef>
                </c:tx>
                <c:spPr>
                  <a:ln w="25400" cap="rnd">
                    <a:solidFill>
                      <a:srgbClr val="997300"/>
                    </a:solidFill>
                    <a:round/>
                  </a:ln>
                  <a:effectLst/>
                </c:spPr>
                <c:marker>
                  <c:symbol val="none"/>
                </c:marker>
                <c:xVal>
                  <c:numRef>
                    <c:extLst xmlns:c15="http://schemas.microsoft.com/office/drawing/2012/chart">
                      <c:ext xmlns:c15="http://schemas.microsoft.com/office/drawing/2012/chart" uri="{02D57815-91ED-43cb-92C2-25804820EDAC}">
                        <c15:formulaRef>
                          <c15:sqref>'Heatmap Final (SMD)'!$D$21:$HO$21</c15:sqref>
                        </c15:formulaRef>
                      </c:ext>
                    </c:extLst>
                    <c:numCache>
                      <c:formatCode>General</c:formatCode>
                      <c:ptCount val="2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xVal>
                <c:yVal>
                  <c:numRef>
                    <c:extLst xmlns:c15="http://schemas.microsoft.com/office/drawing/2012/chart">
                      <c:ext xmlns:c15="http://schemas.microsoft.com/office/drawing/2012/chart" uri="{02D57815-91ED-43cb-92C2-25804820EDAC}">
                        <c15:formulaRef>
                          <c15:sqref>'Heatmap Final (SMD)'!$D$27:$HO$27</c15:sqref>
                        </c15:formulaRef>
                      </c:ext>
                    </c:extLst>
                    <c:numCache>
                      <c:formatCode>General</c:formatCode>
                      <c:ptCount val="220"/>
                      <c:pt idx="0">
                        <c:v>1E-4</c:v>
                      </c:pt>
                      <c:pt idx="1">
                        <c:v>1E-4</c:v>
                      </c:pt>
                      <c:pt idx="2">
                        <c:v>1E-4</c:v>
                      </c:pt>
                      <c:pt idx="3">
                        <c:v>1E-4</c:v>
                      </c:pt>
                      <c:pt idx="4">
                        <c:v>1E-4</c:v>
                      </c:pt>
                      <c:pt idx="5">
                        <c:v>1E-4</c:v>
                      </c:pt>
                      <c:pt idx="6">
                        <c:v>1E-4</c:v>
                      </c:pt>
                      <c:pt idx="7">
                        <c:v>1E-4</c:v>
                      </c:pt>
                      <c:pt idx="8">
                        <c:v>1E-4</c:v>
                      </c:pt>
                      <c:pt idx="9">
                        <c:v>1E-4</c:v>
                      </c:pt>
                      <c:pt idx="10">
                        <c:v>1E-4</c:v>
                      </c:pt>
                      <c:pt idx="11">
                        <c:v>1E-4</c:v>
                      </c:pt>
                      <c:pt idx="12">
                        <c:v>678000000</c:v>
                      </c:pt>
                      <c:pt idx="13">
                        <c:v>473000000</c:v>
                      </c:pt>
                      <c:pt idx="14">
                        <c:v>473000000</c:v>
                      </c:pt>
                      <c:pt idx="15">
                        <c:v>473000000</c:v>
                      </c:pt>
                      <c:pt idx="16">
                        <c:v>473000000</c:v>
                      </c:pt>
                      <c:pt idx="17">
                        <c:v>473000000</c:v>
                      </c:pt>
                      <c:pt idx="18">
                        <c:v>473000000</c:v>
                      </c:pt>
                      <c:pt idx="19">
                        <c:v>473000000</c:v>
                      </c:pt>
                      <c:pt idx="20">
                        <c:v>473000000</c:v>
                      </c:pt>
                      <c:pt idx="21">
                        <c:v>49000000</c:v>
                      </c:pt>
                      <c:pt idx="22">
                        <c:v>1E-4</c:v>
                      </c:pt>
                      <c:pt idx="23">
                        <c:v>1E-4</c:v>
                      </c:pt>
                      <c:pt idx="24">
                        <c:v>1E-4</c:v>
                      </c:pt>
                      <c:pt idx="25">
                        <c:v>10200000</c:v>
                      </c:pt>
                      <c:pt idx="26">
                        <c:v>17400000</c:v>
                      </c:pt>
                      <c:pt idx="27">
                        <c:v>14900000</c:v>
                      </c:pt>
                      <c:pt idx="28">
                        <c:v>14900000</c:v>
                      </c:pt>
                      <c:pt idx="29">
                        <c:v>14900000</c:v>
                      </c:pt>
                      <c:pt idx="30">
                        <c:v>14900000</c:v>
                      </c:pt>
                      <c:pt idx="31">
                        <c:v>14900000</c:v>
                      </c:pt>
                      <c:pt idx="32">
                        <c:v>14900000</c:v>
                      </c:pt>
                      <c:pt idx="33">
                        <c:v>18100000</c:v>
                      </c:pt>
                      <c:pt idx="34">
                        <c:v>18100000</c:v>
                      </c:pt>
                      <c:pt idx="35">
                        <c:v>1E-4</c:v>
                      </c:pt>
                      <c:pt idx="36">
                        <c:v>1E-4</c:v>
                      </c:pt>
                      <c:pt idx="37">
                        <c:v>1E-4</c:v>
                      </c:pt>
                      <c:pt idx="38">
                        <c:v>1E-4</c:v>
                      </c:pt>
                      <c:pt idx="39">
                        <c:v>1E-4</c:v>
                      </c:pt>
                      <c:pt idx="40">
                        <c:v>1E-4</c:v>
                      </c:pt>
                      <c:pt idx="41">
                        <c:v>1E-4</c:v>
                      </c:pt>
                      <c:pt idx="42">
                        <c:v>1E-4</c:v>
                      </c:pt>
                      <c:pt idx="43">
                        <c:v>1E-4</c:v>
                      </c:pt>
                      <c:pt idx="44">
                        <c:v>1E-4</c:v>
                      </c:pt>
                      <c:pt idx="45">
                        <c:v>1E-4</c:v>
                      </c:pt>
                      <c:pt idx="46">
                        <c:v>1E-4</c:v>
                      </c:pt>
                      <c:pt idx="47">
                        <c:v>1E-4</c:v>
                      </c:pt>
                      <c:pt idx="48">
                        <c:v>1E-4</c:v>
                      </c:pt>
                      <c:pt idx="49">
                        <c:v>1E-4</c:v>
                      </c:pt>
                      <c:pt idx="50">
                        <c:v>1E-4</c:v>
                      </c:pt>
                      <c:pt idx="51">
                        <c:v>1E-4</c:v>
                      </c:pt>
                      <c:pt idx="52">
                        <c:v>1E-4</c:v>
                      </c:pt>
                      <c:pt idx="53">
                        <c:v>1E-4</c:v>
                      </c:pt>
                      <c:pt idx="54">
                        <c:v>1E-4</c:v>
                      </c:pt>
                      <c:pt idx="55">
                        <c:v>1E-4</c:v>
                      </c:pt>
                      <c:pt idx="56">
                        <c:v>1E-4</c:v>
                      </c:pt>
                      <c:pt idx="57">
                        <c:v>1E-4</c:v>
                      </c:pt>
                      <c:pt idx="58">
                        <c:v>1E-4</c:v>
                      </c:pt>
                      <c:pt idx="59">
                        <c:v>1E-4</c:v>
                      </c:pt>
                      <c:pt idx="60">
                        <c:v>1E-4</c:v>
                      </c:pt>
                      <c:pt idx="61">
                        <c:v>1E-4</c:v>
                      </c:pt>
                      <c:pt idx="62">
                        <c:v>1E-4</c:v>
                      </c:pt>
                      <c:pt idx="63">
                        <c:v>1E-4</c:v>
                      </c:pt>
                      <c:pt idx="64">
                        <c:v>1E-4</c:v>
                      </c:pt>
                      <c:pt idx="65">
                        <c:v>1E-4</c:v>
                      </c:pt>
                      <c:pt idx="66">
                        <c:v>1E-4</c:v>
                      </c:pt>
                      <c:pt idx="67">
                        <c:v>508000</c:v>
                      </c:pt>
                      <c:pt idx="68">
                        <c:v>1670000</c:v>
                      </c:pt>
                      <c:pt idx="69">
                        <c:v>1670000</c:v>
                      </c:pt>
                      <c:pt idx="70">
                        <c:v>7510000</c:v>
                      </c:pt>
                      <c:pt idx="71">
                        <c:v>7510000</c:v>
                      </c:pt>
                      <c:pt idx="72">
                        <c:v>7510000</c:v>
                      </c:pt>
                      <c:pt idx="73">
                        <c:v>7510000</c:v>
                      </c:pt>
                      <c:pt idx="74">
                        <c:v>8570000</c:v>
                      </c:pt>
                      <c:pt idx="75">
                        <c:v>8570000</c:v>
                      </c:pt>
                      <c:pt idx="76">
                        <c:v>8570000</c:v>
                      </c:pt>
                      <c:pt idx="77">
                        <c:v>8570000</c:v>
                      </c:pt>
                      <c:pt idx="78">
                        <c:v>9820000</c:v>
                      </c:pt>
                      <c:pt idx="79">
                        <c:v>439000</c:v>
                      </c:pt>
                      <c:pt idx="80">
                        <c:v>421000</c:v>
                      </c:pt>
                      <c:pt idx="81">
                        <c:v>1010000</c:v>
                      </c:pt>
                      <c:pt idx="82">
                        <c:v>1010000</c:v>
                      </c:pt>
                      <c:pt idx="83">
                        <c:v>1010000</c:v>
                      </c:pt>
                      <c:pt idx="84">
                        <c:v>1010000</c:v>
                      </c:pt>
                      <c:pt idx="85">
                        <c:v>1010000</c:v>
                      </c:pt>
                      <c:pt idx="86">
                        <c:v>1010000</c:v>
                      </c:pt>
                      <c:pt idx="87">
                        <c:v>1010000</c:v>
                      </c:pt>
                      <c:pt idx="88">
                        <c:v>251000000</c:v>
                      </c:pt>
                      <c:pt idx="89">
                        <c:v>220000000</c:v>
                      </c:pt>
                      <c:pt idx="90">
                        <c:v>220000000</c:v>
                      </c:pt>
                      <c:pt idx="91">
                        <c:v>220000000</c:v>
                      </c:pt>
                      <c:pt idx="92">
                        <c:v>220000000</c:v>
                      </c:pt>
                      <c:pt idx="93">
                        <c:v>220000000</c:v>
                      </c:pt>
                      <c:pt idx="94">
                        <c:v>282000000</c:v>
                      </c:pt>
                      <c:pt idx="95">
                        <c:v>1E-4</c:v>
                      </c:pt>
                      <c:pt idx="96">
                        <c:v>1E-4</c:v>
                      </c:pt>
                      <c:pt idx="97">
                        <c:v>1E-4</c:v>
                      </c:pt>
                      <c:pt idx="98">
                        <c:v>363000</c:v>
                      </c:pt>
                      <c:pt idx="99">
                        <c:v>255000</c:v>
                      </c:pt>
                      <c:pt idx="100">
                        <c:v>428000</c:v>
                      </c:pt>
                      <c:pt idx="101">
                        <c:v>991000</c:v>
                      </c:pt>
                      <c:pt idx="102">
                        <c:v>991000</c:v>
                      </c:pt>
                      <c:pt idx="103">
                        <c:v>2930000</c:v>
                      </c:pt>
                      <c:pt idx="104">
                        <c:v>2930000</c:v>
                      </c:pt>
                      <c:pt idx="105">
                        <c:v>3580000</c:v>
                      </c:pt>
                      <c:pt idx="106">
                        <c:v>3790000</c:v>
                      </c:pt>
                      <c:pt idx="107">
                        <c:v>3700000</c:v>
                      </c:pt>
                      <c:pt idx="108">
                        <c:v>3700000</c:v>
                      </c:pt>
                      <c:pt idx="109">
                        <c:v>3500000</c:v>
                      </c:pt>
                      <c:pt idx="110">
                        <c:v>3580000</c:v>
                      </c:pt>
                      <c:pt idx="111">
                        <c:v>3780000</c:v>
                      </c:pt>
                      <c:pt idx="112">
                        <c:v>4010000</c:v>
                      </c:pt>
                      <c:pt idx="113">
                        <c:v>3270000</c:v>
                      </c:pt>
                      <c:pt idx="114">
                        <c:v>6940000</c:v>
                      </c:pt>
                      <c:pt idx="115">
                        <c:v>11100000</c:v>
                      </c:pt>
                      <c:pt idx="116">
                        <c:v>13100000</c:v>
                      </c:pt>
                      <c:pt idx="117">
                        <c:v>13100000</c:v>
                      </c:pt>
                      <c:pt idx="118">
                        <c:v>13800000</c:v>
                      </c:pt>
                      <c:pt idx="119">
                        <c:v>13800000</c:v>
                      </c:pt>
                      <c:pt idx="120">
                        <c:v>13800000</c:v>
                      </c:pt>
                      <c:pt idx="121">
                        <c:v>13800000</c:v>
                      </c:pt>
                      <c:pt idx="122">
                        <c:v>5300000</c:v>
                      </c:pt>
                      <c:pt idx="123">
                        <c:v>1830000</c:v>
                      </c:pt>
                      <c:pt idx="124">
                        <c:v>2040000</c:v>
                      </c:pt>
                      <c:pt idx="125">
                        <c:v>1240000</c:v>
                      </c:pt>
                      <c:pt idx="126">
                        <c:v>1730000</c:v>
                      </c:pt>
                      <c:pt idx="127">
                        <c:v>1730000</c:v>
                      </c:pt>
                      <c:pt idx="128">
                        <c:v>1E-4</c:v>
                      </c:pt>
                      <c:pt idx="129">
                        <c:v>1E-4</c:v>
                      </c:pt>
                      <c:pt idx="130">
                        <c:v>1E-4</c:v>
                      </c:pt>
                      <c:pt idx="131">
                        <c:v>1E-4</c:v>
                      </c:pt>
                      <c:pt idx="132">
                        <c:v>1E-4</c:v>
                      </c:pt>
                      <c:pt idx="133">
                        <c:v>1E-4</c:v>
                      </c:pt>
                      <c:pt idx="134">
                        <c:v>1E-4</c:v>
                      </c:pt>
                      <c:pt idx="135">
                        <c:v>1E-4</c:v>
                      </c:pt>
                      <c:pt idx="136">
                        <c:v>1E-4</c:v>
                      </c:pt>
                      <c:pt idx="137">
                        <c:v>1E-4</c:v>
                      </c:pt>
                      <c:pt idx="138">
                        <c:v>1E-4</c:v>
                      </c:pt>
                      <c:pt idx="139">
                        <c:v>1E-4</c:v>
                      </c:pt>
                      <c:pt idx="140">
                        <c:v>1E-4</c:v>
                      </c:pt>
                      <c:pt idx="141">
                        <c:v>1E-4</c:v>
                      </c:pt>
                      <c:pt idx="142">
                        <c:v>1E-4</c:v>
                      </c:pt>
                      <c:pt idx="143">
                        <c:v>1E-4</c:v>
                      </c:pt>
                      <c:pt idx="144">
                        <c:v>1E-4</c:v>
                      </c:pt>
                      <c:pt idx="145">
                        <c:v>1E-4</c:v>
                      </c:pt>
                      <c:pt idx="146">
                        <c:v>1E-4</c:v>
                      </c:pt>
                      <c:pt idx="147">
                        <c:v>1E-4</c:v>
                      </c:pt>
                      <c:pt idx="148">
                        <c:v>1E-4</c:v>
                      </c:pt>
                      <c:pt idx="149">
                        <c:v>1E-4</c:v>
                      </c:pt>
                      <c:pt idx="150">
                        <c:v>1E-4</c:v>
                      </c:pt>
                      <c:pt idx="151">
                        <c:v>1E-4</c:v>
                      </c:pt>
                      <c:pt idx="152">
                        <c:v>1E-4</c:v>
                      </c:pt>
                      <c:pt idx="153">
                        <c:v>1E-4</c:v>
                      </c:pt>
                      <c:pt idx="154">
                        <c:v>1E-4</c:v>
                      </c:pt>
                      <c:pt idx="155">
                        <c:v>1E-4</c:v>
                      </c:pt>
                      <c:pt idx="156">
                        <c:v>5170000</c:v>
                      </c:pt>
                      <c:pt idx="157">
                        <c:v>5170000</c:v>
                      </c:pt>
                      <c:pt idx="158">
                        <c:v>5170000</c:v>
                      </c:pt>
                      <c:pt idx="159">
                        <c:v>5170000</c:v>
                      </c:pt>
                      <c:pt idx="160">
                        <c:v>5170000</c:v>
                      </c:pt>
                      <c:pt idx="161">
                        <c:v>2620000</c:v>
                      </c:pt>
                      <c:pt idx="162">
                        <c:v>4860000</c:v>
                      </c:pt>
                      <c:pt idx="163">
                        <c:v>4860000</c:v>
                      </c:pt>
                      <c:pt idx="164">
                        <c:v>3340000</c:v>
                      </c:pt>
                      <c:pt idx="165">
                        <c:v>2740000</c:v>
                      </c:pt>
                      <c:pt idx="166">
                        <c:v>2740000</c:v>
                      </c:pt>
                      <c:pt idx="167">
                        <c:v>2740000</c:v>
                      </c:pt>
                      <c:pt idx="168">
                        <c:v>3630000</c:v>
                      </c:pt>
                      <c:pt idx="169">
                        <c:v>3630000</c:v>
                      </c:pt>
                      <c:pt idx="170">
                        <c:v>931000</c:v>
                      </c:pt>
                      <c:pt idx="171">
                        <c:v>1250000</c:v>
                      </c:pt>
                      <c:pt idx="172">
                        <c:v>1250000</c:v>
                      </c:pt>
                      <c:pt idx="173">
                        <c:v>1010000</c:v>
                      </c:pt>
                      <c:pt idx="174">
                        <c:v>486000000</c:v>
                      </c:pt>
                      <c:pt idx="175">
                        <c:v>852000000</c:v>
                      </c:pt>
                      <c:pt idx="176">
                        <c:v>736000000</c:v>
                      </c:pt>
                      <c:pt idx="177">
                        <c:v>736000000</c:v>
                      </c:pt>
                      <c:pt idx="178">
                        <c:v>858000000</c:v>
                      </c:pt>
                      <c:pt idx="179">
                        <c:v>858000000</c:v>
                      </c:pt>
                      <c:pt idx="180">
                        <c:v>858000000</c:v>
                      </c:pt>
                      <c:pt idx="181">
                        <c:v>1550000000</c:v>
                      </c:pt>
                      <c:pt idx="182">
                        <c:v>1E-4</c:v>
                      </c:pt>
                      <c:pt idx="183">
                        <c:v>1E-4</c:v>
                      </c:pt>
                      <c:pt idx="184">
                        <c:v>1E-4</c:v>
                      </c:pt>
                      <c:pt idx="185">
                        <c:v>1E-4</c:v>
                      </c:pt>
                      <c:pt idx="186">
                        <c:v>13600000</c:v>
                      </c:pt>
                      <c:pt idx="187">
                        <c:v>7350000</c:v>
                      </c:pt>
                      <c:pt idx="188">
                        <c:v>92200000</c:v>
                      </c:pt>
                      <c:pt idx="189">
                        <c:v>92200000</c:v>
                      </c:pt>
                      <c:pt idx="190">
                        <c:v>70000000</c:v>
                      </c:pt>
                      <c:pt idx="191">
                        <c:v>86600000</c:v>
                      </c:pt>
                      <c:pt idx="192">
                        <c:v>82200000</c:v>
                      </c:pt>
                      <c:pt idx="193">
                        <c:v>318000000</c:v>
                      </c:pt>
                      <c:pt idx="194">
                        <c:v>318000000</c:v>
                      </c:pt>
                      <c:pt idx="195">
                        <c:v>307000000</c:v>
                      </c:pt>
                      <c:pt idx="196">
                        <c:v>337000000</c:v>
                      </c:pt>
                      <c:pt idx="197">
                        <c:v>371000000</c:v>
                      </c:pt>
                      <c:pt idx="198">
                        <c:v>528000000</c:v>
                      </c:pt>
                      <c:pt idx="199">
                        <c:v>649000000</c:v>
                      </c:pt>
                      <c:pt idx="200">
                        <c:v>577000000</c:v>
                      </c:pt>
                      <c:pt idx="201">
                        <c:v>577000000</c:v>
                      </c:pt>
                      <c:pt idx="202">
                        <c:v>858000000</c:v>
                      </c:pt>
                      <c:pt idx="203">
                        <c:v>74800</c:v>
                      </c:pt>
                      <c:pt idx="204">
                        <c:v>74800</c:v>
                      </c:pt>
                      <c:pt idx="205">
                        <c:v>74800</c:v>
                      </c:pt>
                      <c:pt idx="206">
                        <c:v>74800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numCache>
                  </c:numRef>
                </c:yVal>
                <c:smooth val="0"/>
                <c:extLst xmlns:c15="http://schemas.microsoft.com/office/drawing/2012/chart">
                  <c:ext xmlns:c16="http://schemas.microsoft.com/office/drawing/2014/chart" uri="{C3380CC4-5D6E-409C-BE32-E72D297353CC}">
                    <c16:uniqueId val="{00000003-5959-4F9D-899D-AB09A4042D45}"/>
                  </c:ext>
                </c:extLst>
              </c15:ser>
            </c15:filteredScatterSeries>
          </c:ext>
        </c:extLst>
      </c:scatterChart>
      <c:valAx>
        <c:axId val="1668850063"/>
        <c:scaling>
          <c:orientation val="minMax"/>
          <c:max val="208"/>
          <c:min val="0"/>
        </c:scaling>
        <c:delete val="0"/>
        <c:axPos val="b"/>
        <c:majorGridlines>
          <c:spPr>
            <a:ln w="9525" cap="flat" cmpd="sng" algn="ctr">
              <a:solidFill>
                <a:schemeClr val="bg1">
                  <a:lumMod val="75000"/>
                </a:schemeClr>
              </a:solidFill>
              <a:round/>
            </a:ln>
            <a:effectLst/>
          </c:spPr>
        </c:majorGridlines>
        <c:numFmt formatCode="General" sourceLinked="1"/>
        <c:majorTickMark val="out"/>
        <c:minorTickMark val="none"/>
        <c:tickLblPos val="low"/>
        <c:spPr>
          <a:noFill/>
          <a:ln w="9525" cap="rnd" cmpd="sng" algn="ctr">
            <a:solidFill>
              <a:schemeClr val="tx1">
                <a:lumMod val="25000"/>
                <a:lumOff val="75000"/>
              </a:schemeClr>
            </a:solidFill>
            <a:round/>
            <a:headEnd type="none"/>
          </a:ln>
          <a:effectLst/>
        </c:spPr>
        <c:txPr>
          <a:bodyPr rot="0" spcFirstLastPara="1" vertOverflow="ellipsis" wrap="square" anchor="ctr" anchorCtr="1"/>
          <a:lstStyle/>
          <a:p>
            <a:pPr>
              <a:defRPr sz="1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2559"/>
        <c:crosses val="autoZero"/>
        <c:crossBetween val="midCat"/>
        <c:majorUnit val="20"/>
        <c:minorUnit val="1"/>
      </c:valAx>
      <c:valAx>
        <c:axId val="1668852559"/>
        <c:scaling>
          <c:orientation val="minMax"/>
          <c:max val="4"/>
        </c:scaling>
        <c:delete val="0"/>
        <c:axPos val="l"/>
        <c:majorGridlines>
          <c:spPr>
            <a:ln w="9525" cap="flat" cmpd="sng" algn="ctr">
              <a:no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0063"/>
        <c:crosses val="autoZero"/>
        <c:crossBetween val="midCat"/>
      </c:valAx>
      <c:spPr>
        <a:noFill/>
        <a:ln>
          <a:solidFill>
            <a:schemeClr val="bg1">
              <a:lumMod val="75000"/>
            </a:schemeClr>
          </a:solidFill>
        </a:ln>
        <a:effectLst/>
      </c:spPr>
    </c:plotArea>
    <c:plotVisOnly val="1"/>
    <c:dispBlanksAs val="span"/>
    <c:showDLblsOverMax val="0"/>
    <c:extLst/>
  </c:chart>
  <c:spPr>
    <a:solidFill>
      <a:srgbClr val="FFFFFF">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1103606606606"/>
          <c:y val="3.3146010339684617E-2"/>
          <c:w val="0.8876205751056182"/>
          <c:h val="0.87295158805764439"/>
        </c:manualLayout>
      </c:layout>
      <c:scatterChart>
        <c:scatterStyle val="lineMarker"/>
        <c:varyColors val="0"/>
        <c:ser>
          <c:idx val="2"/>
          <c:order val="0"/>
          <c:tx>
            <c:v>Extreme</c:v>
          </c:tx>
          <c:spPr>
            <a:ln w="19050" cap="rnd">
              <a:solidFill>
                <a:schemeClr val="accent4"/>
              </a:solidFill>
              <a:round/>
            </a:ln>
            <a:effectLst/>
          </c:spPr>
          <c:marker>
            <c:symbol val="none"/>
          </c:marker>
          <c:xVal>
            <c:numRef>
              <c:f>'Heatmap Final (SMD)'!$D$3:$HD$3</c:f>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f>'Heatmap Final (SMD)'!$D$6:$HD$6</c:f>
              <c:numCache>
                <c:formatCode>General</c:formatCode>
                <c:ptCount val="209"/>
                <c:pt idx="0">
                  <c:v>337882.88</c:v>
                </c:pt>
                <c:pt idx="1">
                  <c:v>337882.88</c:v>
                </c:pt>
                <c:pt idx="2">
                  <c:v>337882.88</c:v>
                </c:pt>
                <c:pt idx="3">
                  <c:v>1533649.18</c:v>
                </c:pt>
                <c:pt idx="4">
                  <c:v>2312528.08</c:v>
                </c:pt>
                <c:pt idx="5">
                  <c:v>2312528.08</c:v>
                </c:pt>
                <c:pt idx="6">
                  <c:v>32716065.739999998</c:v>
                </c:pt>
                <c:pt idx="7">
                  <c:v>112098624</c:v>
                </c:pt>
                <c:pt idx="8">
                  <c:v>112098624</c:v>
                </c:pt>
                <c:pt idx="9">
                  <c:v>112098624</c:v>
                </c:pt>
                <c:pt idx="10">
                  <c:v>112098624</c:v>
                </c:pt>
                <c:pt idx="11">
                  <c:v>112098624</c:v>
                </c:pt>
                <c:pt idx="12">
                  <c:v>112098624</c:v>
                </c:pt>
                <c:pt idx="13">
                  <c:v>112098624</c:v>
                </c:pt>
                <c:pt idx="14">
                  <c:v>93024.63</c:v>
                </c:pt>
                <c:pt idx="15">
                  <c:v>93024.63</c:v>
                </c:pt>
                <c:pt idx="16">
                  <c:v>1E-4</c:v>
                </c:pt>
                <c:pt idx="17">
                  <c:v>1E-4</c:v>
                </c:pt>
                <c:pt idx="18">
                  <c:v>1E-4</c:v>
                </c:pt>
                <c:pt idx="19">
                  <c:v>1E-4</c:v>
                </c:pt>
                <c:pt idx="20">
                  <c:v>1E-4</c:v>
                </c:pt>
                <c:pt idx="21">
                  <c:v>113851.41</c:v>
                </c:pt>
                <c:pt idx="22">
                  <c:v>113851.41</c:v>
                </c:pt>
                <c:pt idx="23">
                  <c:v>113851.41</c:v>
                </c:pt>
                <c:pt idx="24">
                  <c:v>3178059.84</c:v>
                </c:pt>
                <c:pt idx="25">
                  <c:v>3178059.84</c:v>
                </c:pt>
                <c:pt idx="26">
                  <c:v>3178059.84</c:v>
                </c:pt>
                <c:pt idx="27">
                  <c:v>3178059.84</c:v>
                </c:pt>
                <c:pt idx="28">
                  <c:v>4199462.6500000004</c:v>
                </c:pt>
                <c:pt idx="29">
                  <c:v>4199462.6500000004</c:v>
                </c:pt>
                <c:pt idx="30">
                  <c:v>4199462.6500000004</c:v>
                </c:pt>
                <c:pt idx="31">
                  <c:v>6236345.79</c:v>
                </c:pt>
                <c:pt idx="32">
                  <c:v>12311916.609999999</c:v>
                </c:pt>
                <c:pt idx="33">
                  <c:v>1E-4</c:v>
                </c:pt>
                <c:pt idx="34">
                  <c:v>1E-4</c:v>
                </c:pt>
                <c:pt idx="35">
                  <c:v>1E-4</c:v>
                </c:pt>
                <c:pt idx="36">
                  <c:v>1E-4</c:v>
                </c:pt>
                <c:pt idx="37">
                  <c:v>1E-4</c:v>
                </c:pt>
                <c:pt idx="38">
                  <c:v>1E-4</c:v>
                </c:pt>
                <c:pt idx="39">
                  <c:v>1E-4</c:v>
                </c:pt>
                <c:pt idx="40">
                  <c:v>121416374.5</c:v>
                </c:pt>
                <c:pt idx="41">
                  <c:v>56005134.57</c:v>
                </c:pt>
                <c:pt idx="42">
                  <c:v>55965215.799999997</c:v>
                </c:pt>
                <c:pt idx="43">
                  <c:v>78775403.599999994</c:v>
                </c:pt>
                <c:pt idx="44">
                  <c:v>117927614.09999999</c:v>
                </c:pt>
                <c:pt idx="45">
                  <c:v>116184812.8</c:v>
                </c:pt>
                <c:pt idx="46">
                  <c:v>397231793</c:v>
                </c:pt>
                <c:pt idx="47">
                  <c:v>378351268.5</c:v>
                </c:pt>
                <c:pt idx="48">
                  <c:v>378351268.5</c:v>
                </c:pt>
                <c:pt idx="49">
                  <c:v>378351268.5</c:v>
                </c:pt>
                <c:pt idx="50">
                  <c:v>378351268.5</c:v>
                </c:pt>
                <c:pt idx="51">
                  <c:v>410574370.69999999</c:v>
                </c:pt>
                <c:pt idx="52">
                  <c:v>4026828.62</c:v>
                </c:pt>
                <c:pt idx="53">
                  <c:v>1201428.01</c:v>
                </c:pt>
                <c:pt idx="54">
                  <c:v>1009307.19</c:v>
                </c:pt>
                <c:pt idx="55">
                  <c:v>1169711.53</c:v>
                </c:pt>
                <c:pt idx="56">
                  <c:v>5912806.7599999998</c:v>
                </c:pt>
                <c:pt idx="57">
                  <c:v>17719335.739999998</c:v>
                </c:pt>
                <c:pt idx="58">
                  <c:v>21438160.030000001</c:v>
                </c:pt>
                <c:pt idx="59">
                  <c:v>400312058.69999999</c:v>
                </c:pt>
                <c:pt idx="60">
                  <c:v>404114115.30000001</c:v>
                </c:pt>
                <c:pt idx="61">
                  <c:v>437133241.80000001</c:v>
                </c:pt>
                <c:pt idx="62">
                  <c:v>437133241.80000001</c:v>
                </c:pt>
                <c:pt idx="63">
                  <c:v>437133241.80000001</c:v>
                </c:pt>
                <c:pt idx="64">
                  <c:v>437133241.80000001</c:v>
                </c:pt>
                <c:pt idx="65">
                  <c:v>427158552.5</c:v>
                </c:pt>
                <c:pt idx="66">
                  <c:v>434304563.5</c:v>
                </c:pt>
                <c:pt idx="67">
                  <c:v>346534397.19999999</c:v>
                </c:pt>
                <c:pt idx="68">
                  <c:v>74096843.739999995</c:v>
                </c:pt>
                <c:pt idx="69">
                  <c:v>19324325.579999998</c:v>
                </c:pt>
                <c:pt idx="70">
                  <c:v>19096462.690000001</c:v>
                </c:pt>
                <c:pt idx="71">
                  <c:v>19748354.77</c:v>
                </c:pt>
                <c:pt idx="72">
                  <c:v>19932784.309999999</c:v>
                </c:pt>
                <c:pt idx="73">
                  <c:v>27900936.300000001</c:v>
                </c:pt>
                <c:pt idx="74">
                  <c:v>27900936.300000001</c:v>
                </c:pt>
                <c:pt idx="75">
                  <c:v>27900936.300000001</c:v>
                </c:pt>
                <c:pt idx="76">
                  <c:v>23050695.600000001</c:v>
                </c:pt>
                <c:pt idx="77">
                  <c:v>16239132.82</c:v>
                </c:pt>
                <c:pt idx="78">
                  <c:v>19655880.870000001</c:v>
                </c:pt>
                <c:pt idx="79">
                  <c:v>39870484.869999997</c:v>
                </c:pt>
                <c:pt idx="80">
                  <c:v>40186042.479999997</c:v>
                </c:pt>
                <c:pt idx="81">
                  <c:v>40919004.060000002</c:v>
                </c:pt>
                <c:pt idx="82">
                  <c:v>38161660.25</c:v>
                </c:pt>
                <c:pt idx="83">
                  <c:v>40653113.539999999</c:v>
                </c:pt>
                <c:pt idx="84">
                  <c:v>40101865.869999997</c:v>
                </c:pt>
                <c:pt idx="85">
                  <c:v>40101865.869999997</c:v>
                </c:pt>
                <c:pt idx="86">
                  <c:v>39743354.530000001</c:v>
                </c:pt>
                <c:pt idx="87">
                  <c:v>18457296.489999998</c:v>
                </c:pt>
                <c:pt idx="88">
                  <c:v>17593600.219999999</c:v>
                </c:pt>
                <c:pt idx="89">
                  <c:v>17469134.41</c:v>
                </c:pt>
                <c:pt idx="90">
                  <c:v>17321056.18</c:v>
                </c:pt>
                <c:pt idx="91">
                  <c:v>5497864.7199999997</c:v>
                </c:pt>
                <c:pt idx="92">
                  <c:v>4676418.83</c:v>
                </c:pt>
                <c:pt idx="93">
                  <c:v>2013270.24</c:v>
                </c:pt>
                <c:pt idx="94">
                  <c:v>2324998.0099999998</c:v>
                </c:pt>
                <c:pt idx="95">
                  <c:v>1230218.04</c:v>
                </c:pt>
                <c:pt idx="96">
                  <c:v>1685121.12</c:v>
                </c:pt>
                <c:pt idx="97">
                  <c:v>1685121.12</c:v>
                </c:pt>
                <c:pt idx="98">
                  <c:v>1685121.12</c:v>
                </c:pt>
                <c:pt idx="99">
                  <c:v>1941517.61</c:v>
                </c:pt>
                <c:pt idx="100">
                  <c:v>1841608.55</c:v>
                </c:pt>
                <c:pt idx="101">
                  <c:v>2075292.05</c:v>
                </c:pt>
                <c:pt idx="102">
                  <c:v>6096341.4100000001</c:v>
                </c:pt>
                <c:pt idx="103">
                  <c:v>6096341.4100000001</c:v>
                </c:pt>
                <c:pt idx="104">
                  <c:v>6096341.4100000001</c:v>
                </c:pt>
                <c:pt idx="105">
                  <c:v>5994352.0300000003</c:v>
                </c:pt>
                <c:pt idx="106">
                  <c:v>5582689.6399999997</c:v>
                </c:pt>
                <c:pt idx="107">
                  <c:v>9648063.1899999995</c:v>
                </c:pt>
                <c:pt idx="108">
                  <c:v>149745508.30000001</c:v>
                </c:pt>
                <c:pt idx="109">
                  <c:v>143459288.30000001</c:v>
                </c:pt>
                <c:pt idx="110">
                  <c:v>134775879.40000001</c:v>
                </c:pt>
                <c:pt idx="111">
                  <c:v>133053720.7</c:v>
                </c:pt>
                <c:pt idx="112">
                  <c:v>131229254.59999999</c:v>
                </c:pt>
                <c:pt idx="113">
                  <c:v>126761304.09999999</c:v>
                </c:pt>
                <c:pt idx="114">
                  <c:v>126761304.09999999</c:v>
                </c:pt>
                <c:pt idx="115">
                  <c:v>35170487.43</c:v>
                </c:pt>
                <c:pt idx="116">
                  <c:v>17131680.989999998</c:v>
                </c:pt>
                <c:pt idx="117">
                  <c:v>14884478.039999999</c:v>
                </c:pt>
                <c:pt idx="118">
                  <c:v>9368952.1799999997</c:v>
                </c:pt>
                <c:pt idx="119">
                  <c:v>2772338.48</c:v>
                </c:pt>
                <c:pt idx="120">
                  <c:v>2763114.59</c:v>
                </c:pt>
                <c:pt idx="121">
                  <c:v>2565437.5099999998</c:v>
                </c:pt>
                <c:pt idx="122">
                  <c:v>1971110.58</c:v>
                </c:pt>
                <c:pt idx="123">
                  <c:v>2450341.63</c:v>
                </c:pt>
                <c:pt idx="124">
                  <c:v>8407554.2899999991</c:v>
                </c:pt>
                <c:pt idx="125">
                  <c:v>7047817.3099999996</c:v>
                </c:pt>
                <c:pt idx="126">
                  <c:v>7106051.5800000001</c:v>
                </c:pt>
                <c:pt idx="127">
                  <c:v>6515673.7300000004</c:v>
                </c:pt>
                <c:pt idx="128">
                  <c:v>6810609.7599999998</c:v>
                </c:pt>
                <c:pt idx="129">
                  <c:v>6347139.7999999998</c:v>
                </c:pt>
                <c:pt idx="130">
                  <c:v>6031219.8499999996</c:v>
                </c:pt>
                <c:pt idx="131">
                  <c:v>5774072.4400000004</c:v>
                </c:pt>
                <c:pt idx="132">
                  <c:v>7181769.2199999997</c:v>
                </c:pt>
                <c:pt idx="133">
                  <c:v>7337808.1100000003</c:v>
                </c:pt>
                <c:pt idx="134">
                  <c:v>7849004.3600000003</c:v>
                </c:pt>
                <c:pt idx="135">
                  <c:v>8011694.1799999997</c:v>
                </c:pt>
                <c:pt idx="136">
                  <c:v>8826747.6199999992</c:v>
                </c:pt>
                <c:pt idx="137">
                  <c:v>9636487.2100000009</c:v>
                </c:pt>
                <c:pt idx="138">
                  <c:v>8894473.4600000009</c:v>
                </c:pt>
                <c:pt idx="139">
                  <c:v>7520040.29</c:v>
                </c:pt>
                <c:pt idx="140">
                  <c:v>4524732.84</c:v>
                </c:pt>
                <c:pt idx="141">
                  <c:v>3408724.16</c:v>
                </c:pt>
                <c:pt idx="142">
                  <c:v>3551738.69</c:v>
                </c:pt>
                <c:pt idx="143">
                  <c:v>7326573.7400000002</c:v>
                </c:pt>
                <c:pt idx="144">
                  <c:v>9390429.9399999995</c:v>
                </c:pt>
                <c:pt idx="145">
                  <c:v>11685554.779999999</c:v>
                </c:pt>
                <c:pt idx="146">
                  <c:v>11685554.779999999</c:v>
                </c:pt>
                <c:pt idx="147">
                  <c:v>11685554.779999999</c:v>
                </c:pt>
                <c:pt idx="148">
                  <c:v>11414718.08</c:v>
                </c:pt>
                <c:pt idx="149">
                  <c:v>11414718.08</c:v>
                </c:pt>
                <c:pt idx="150">
                  <c:v>11414718.08</c:v>
                </c:pt>
                <c:pt idx="151">
                  <c:v>11414718.08</c:v>
                </c:pt>
                <c:pt idx="152">
                  <c:v>11414718.08</c:v>
                </c:pt>
                <c:pt idx="153">
                  <c:v>11705526.060000001</c:v>
                </c:pt>
                <c:pt idx="154">
                  <c:v>5732688.6699999999</c:v>
                </c:pt>
                <c:pt idx="155">
                  <c:v>5049734.16</c:v>
                </c:pt>
                <c:pt idx="156">
                  <c:v>1700466.33</c:v>
                </c:pt>
                <c:pt idx="157">
                  <c:v>1700466.33</c:v>
                </c:pt>
                <c:pt idx="158">
                  <c:v>1700466.33</c:v>
                </c:pt>
                <c:pt idx="159">
                  <c:v>1700466.33</c:v>
                </c:pt>
                <c:pt idx="160">
                  <c:v>1706900.25</c:v>
                </c:pt>
                <c:pt idx="161">
                  <c:v>572241.91</c:v>
                </c:pt>
                <c:pt idx="162">
                  <c:v>458019.56</c:v>
                </c:pt>
                <c:pt idx="163">
                  <c:v>15588582.390000001</c:v>
                </c:pt>
                <c:pt idx="164">
                  <c:v>26977291.52</c:v>
                </c:pt>
                <c:pt idx="165">
                  <c:v>83998086.769999996</c:v>
                </c:pt>
                <c:pt idx="166">
                  <c:v>87762477.859999999</c:v>
                </c:pt>
                <c:pt idx="167">
                  <c:v>97745652.579999998</c:v>
                </c:pt>
                <c:pt idx="168">
                  <c:v>204696207.30000001</c:v>
                </c:pt>
                <c:pt idx="169">
                  <c:v>307877564.69999999</c:v>
                </c:pt>
                <c:pt idx="170">
                  <c:v>286688095.30000001</c:v>
                </c:pt>
                <c:pt idx="171">
                  <c:v>286688095.30000001</c:v>
                </c:pt>
                <c:pt idx="172">
                  <c:v>286688095.30000001</c:v>
                </c:pt>
                <c:pt idx="173">
                  <c:v>286688095.30000001</c:v>
                </c:pt>
                <c:pt idx="174">
                  <c:v>286688095.30000001</c:v>
                </c:pt>
                <c:pt idx="175">
                  <c:v>32459783.039999999</c:v>
                </c:pt>
                <c:pt idx="176">
                  <c:v>77736501.980000004</c:v>
                </c:pt>
                <c:pt idx="177">
                  <c:v>85642791.670000002</c:v>
                </c:pt>
                <c:pt idx="178">
                  <c:v>85642791.670000002</c:v>
                </c:pt>
                <c:pt idx="179">
                  <c:v>90828519.299999997</c:v>
                </c:pt>
                <c:pt idx="180">
                  <c:v>90828519.299999997</c:v>
                </c:pt>
                <c:pt idx="181">
                  <c:v>90828519.299999997</c:v>
                </c:pt>
                <c:pt idx="182">
                  <c:v>69549826.519999996</c:v>
                </c:pt>
                <c:pt idx="183">
                  <c:v>89782013.609999999</c:v>
                </c:pt>
                <c:pt idx="184">
                  <c:v>89888847.519999996</c:v>
                </c:pt>
                <c:pt idx="185">
                  <c:v>89888847.519999996</c:v>
                </c:pt>
                <c:pt idx="186">
                  <c:v>81183124.560000002</c:v>
                </c:pt>
                <c:pt idx="187">
                  <c:v>86546014.75</c:v>
                </c:pt>
                <c:pt idx="188">
                  <c:v>93153117.579999998</c:v>
                </c:pt>
                <c:pt idx="189">
                  <c:v>13152659.08</c:v>
                </c:pt>
                <c:pt idx="190">
                  <c:v>190685.7</c:v>
                </c:pt>
                <c:pt idx="191">
                  <c:v>685397.11</c:v>
                </c:pt>
                <c:pt idx="192">
                  <c:v>13624541.029999999</c:v>
                </c:pt>
                <c:pt idx="193">
                  <c:v>27877490.899999999</c:v>
                </c:pt>
                <c:pt idx="194">
                  <c:v>24809042.91</c:v>
                </c:pt>
                <c:pt idx="195">
                  <c:v>22265863.989999998</c:v>
                </c:pt>
                <c:pt idx="196">
                  <c:v>27696133.899999999</c:v>
                </c:pt>
                <c:pt idx="197">
                  <c:v>36394096.380000003</c:v>
                </c:pt>
                <c:pt idx="198">
                  <c:v>88013434.849999994</c:v>
                </c:pt>
                <c:pt idx="199">
                  <c:v>86289004.209999993</c:v>
                </c:pt>
                <c:pt idx="200">
                  <c:v>92599646.459999993</c:v>
                </c:pt>
                <c:pt idx="201">
                  <c:v>96697239.590000004</c:v>
                </c:pt>
                <c:pt idx="202">
                  <c:v>100825633.5</c:v>
                </c:pt>
                <c:pt idx="203">
                  <c:v>100825633.5</c:v>
                </c:pt>
                <c:pt idx="204">
                  <c:v>115705605.2</c:v>
                </c:pt>
                <c:pt idx="205">
                  <c:v>81647696.799999997</c:v>
                </c:pt>
                <c:pt idx="206">
                  <c:v>42823380.689999998</c:v>
                </c:pt>
                <c:pt idx="207">
                  <c:v>3611298.47</c:v>
                </c:pt>
                <c:pt idx="208">
                  <c:v>2649243.36</c:v>
                </c:pt>
              </c:numCache>
            </c:numRef>
          </c:yVal>
          <c:smooth val="0"/>
          <c:extLst>
            <c:ext xmlns:c16="http://schemas.microsoft.com/office/drawing/2014/chart" uri="{C3380CC4-5D6E-409C-BE32-E72D297353CC}">
              <c16:uniqueId val="{00000000-35F6-40C6-9AEA-AF7A2D8DF3C6}"/>
            </c:ext>
          </c:extLst>
        </c:ser>
        <c:ser>
          <c:idx val="3"/>
          <c:order val="1"/>
          <c:tx>
            <c:v>Moderate</c:v>
          </c:tx>
          <c:spPr>
            <a:ln w="25400" cap="rnd">
              <a:solidFill>
                <a:srgbClr val="CE7CA1"/>
              </a:solidFill>
              <a:round/>
            </a:ln>
            <a:effectLst/>
          </c:spPr>
          <c:marker>
            <c:symbol val="none"/>
          </c:marker>
          <c:xVal>
            <c:numRef>
              <c:f>'Heatmap Final (SMD)'!$D$3:$HD$3</c:f>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f>'Heatmap Final (SMD)'!$D$7:$HD$7</c:f>
              <c:numCache>
                <c:formatCode>General</c:formatCode>
                <c:ptCount val="209"/>
                <c:pt idx="0">
                  <c:v>88269.8</c:v>
                </c:pt>
                <c:pt idx="1">
                  <c:v>88269.8</c:v>
                </c:pt>
                <c:pt idx="2">
                  <c:v>88269.8</c:v>
                </c:pt>
                <c:pt idx="3">
                  <c:v>2145109.4</c:v>
                </c:pt>
                <c:pt idx="4">
                  <c:v>3183271.2</c:v>
                </c:pt>
                <c:pt idx="5">
                  <c:v>3183271.2</c:v>
                </c:pt>
                <c:pt idx="6">
                  <c:v>41506428</c:v>
                </c:pt>
                <c:pt idx="7">
                  <c:v>163779569.90000001</c:v>
                </c:pt>
                <c:pt idx="8">
                  <c:v>163779569.90000001</c:v>
                </c:pt>
                <c:pt idx="9">
                  <c:v>163779569.90000001</c:v>
                </c:pt>
                <c:pt idx="10">
                  <c:v>163779569.90000001</c:v>
                </c:pt>
                <c:pt idx="11">
                  <c:v>163779569.90000001</c:v>
                </c:pt>
                <c:pt idx="12">
                  <c:v>163779569.90000001</c:v>
                </c:pt>
                <c:pt idx="13">
                  <c:v>163779569.90000001</c:v>
                </c:pt>
                <c:pt idx="14">
                  <c:v>228603</c:v>
                </c:pt>
                <c:pt idx="15">
                  <c:v>228603</c:v>
                </c:pt>
                <c:pt idx="16">
                  <c:v>1E-4</c:v>
                </c:pt>
                <c:pt idx="17">
                  <c:v>1E-4</c:v>
                </c:pt>
                <c:pt idx="18">
                  <c:v>1E-4</c:v>
                </c:pt>
                <c:pt idx="19">
                  <c:v>1E-4</c:v>
                </c:pt>
                <c:pt idx="20">
                  <c:v>1E-4</c:v>
                </c:pt>
                <c:pt idx="21">
                  <c:v>102994.9</c:v>
                </c:pt>
                <c:pt idx="22">
                  <c:v>102994.9</c:v>
                </c:pt>
                <c:pt idx="23">
                  <c:v>102994.9</c:v>
                </c:pt>
                <c:pt idx="24">
                  <c:v>4541990.0999999996</c:v>
                </c:pt>
                <c:pt idx="25">
                  <c:v>4541990.0999999996</c:v>
                </c:pt>
                <c:pt idx="26">
                  <c:v>4541990.0999999996</c:v>
                </c:pt>
                <c:pt idx="27">
                  <c:v>4541990.0999999996</c:v>
                </c:pt>
                <c:pt idx="28">
                  <c:v>6021655.0999999996</c:v>
                </c:pt>
                <c:pt idx="29">
                  <c:v>6021655.0999999996</c:v>
                </c:pt>
                <c:pt idx="30">
                  <c:v>6021655.0999999996</c:v>
                </c:pt>
                <c:pt idx="31">
                  <c:v>8894854.3000000007</c:v>
                </c:pt>
                <c:pt idx="32">
                  <c:v>17585608.199999999</c:v>
                </c:pt>
                <c:pt idx="33">
                  <c:v>1E-4</c:v>
                </c:pt>
                <c:pt idx="34">
                  <c:v>1E-4</c:v>
                </c:pt>
                <c:pt idx="35">
                  <c:v>1E-4</c:v>
                </c:pt>
                <c:pt idx="36">
                  <c:v>1E-4</c:v>
                </c:pt>
                <c:pt idx="37">
                  <c:v>1E-4</c:v>
                </c:pt>
                <c:pt idx="38">
                  <c:v>1E-4</c:v>
                </c:pt>
                <c:pt idx="39">
                  <c:v>1E-4</c:v>
                </c:pt>
                <c:pt idx="40">
                  <c:v>307252753.30000001</c:v>
                </c:pt>
                <c:pt idx="41">
                  <c:v>147942697</c:v>
                </c:pt>
                <c:pt idx="42">
                  <c:v>129813435.3</c:v>
                </c:pt>
                <c:pt idx="43">
                  <c:v>153772530.5</c:v>
                </c:pt>
                <c:pt idx="44">
                  <c:v>208537001.80000001</c:v>
                </c:pt>
                <c:pt idx="45">
                  <c:v>228152760.80000001</c:v>
                </c:pt>
                <c:pt idx="46">
                  <c:v>999333860.20000005</c:v>
                </c:pt>
                <c:pt idx="47">
                  <c:v>951748779.79999995</c:v>
                </c:pt>
                <c:pt idx="48">
                  <c:v>951748779.79999995</c:v>
                </c:pt>
                <c:pt idx="49">
                  <c:v>951748779.79999995</c:v>
                </c:pt>
                <c:pt idx="50">
                  <c:v>951748779.79999995</c:v>
                </c:pt>
                <c:pt idx="51">
                  <c:v>1041735690</c:v>
                </c:pt>
                <c:pt idx="52">
                  <c:v>6264208.2999999998</c:v>
                </c:pt>
                <c:pt idx="53">
                  <c:v>1248453.6000000001</c:v>
                </c:pt>
                <c:pt idx="54">
                  <c:v>391826.7</c:v>
                </c:pt>
                <c:pt idx="55">
                  <c:v>572101.4</c:v>
                </c:pt>
                <c:pt idx="56">
                  <c:v>2586164.9</c:v>
                </c:pt>
                <c:pt idx="57">
                  <c:v>15050003.9</c:v>
                </c:pt>
                <c:pt idx="58">
                  <c:v>24538405.100000001</c:v>
                </c:pt>
                <c:pt idx="59">
                  <c:v>319628523.39999998</c:v>
                </c:pt>
                <c:pt idx="60">
                  <c:v>323260786.19999999</c:v>
                </c:pt>
                <c:pt idx="61">
                  <c:v>349694669.89999998</c:v>
                </c:pt>
                <c:pt idx="62">
                  <c:v>349694669.89999998</c:v>
                </c:pt>
                <c:pt idx="63">
                  <c:v>349694669.89999998</c:v>
                </c:pt>
                <c:pt idx="64">
                  <c:v>349694669.89999998</c:v>
                </c:pt>
                <c:pt idx="65">
                  <c:v>346343458.60000002</c:v>
                </c:pt>
                <c:pt idx="66">
                  <c:v>352590890.60000002</c:v>
                </c:pt>
                <c:pt idx="67">
                  <c:v>307107176</c:v>
                </c:pt>
                <c:pt idx="68">
                  <c:v>107466388.90000001</c:v>
                </c:pt>
                <c:pt idx="69">
                  <c:v>14430147.6</c:v>
                </c:pt>
                <c:pt idx="70">
                  <c:v>14260221.5</c:v>
                </c:pt>
                <c:pt idx="71">
                  <c:v>14677953.699999999</c:v>
                </c:pt>
                <c:pt idx="72">
                  <c:v>15810006.800000001</c:v>
                </c:pt>
                <c:pt idx="73">
                  <c:v>24217926.199999999</c:v>
                </c:pt>
                <c:pt idx="74">
                  <c:v>24217926.199999999</c:v>
                </c:pt>
                <c:pt idx="75">
                  <c:v>24217926.199999999</c:v>
                </c:pt>
                <c:pt idx="76">
                  <c:v>18568833.5</c:v>
                </c:pt>
                <c:pt idx="77">
                  <c:v>19214019.5</c:v>
                </c:pt>
                <c:pt idx="78">
                  <c:v>26036469.600000001</c:v>
                </c:pt>
                <c:pt idx="79">
                  <c:v>67851822.5</c:v>
                </c:pt>
                <c:pt idx="80">
                  <c:v>70760014.799999997</c:v>
                </c:pt>
                <c:pt idx="81">
                  <c:v>70808289.599999994</c:v>
                </c:pt>
                <c:pt idx="82">
                  <c:v>71253102</c:v>
                </c:pt>
                <c:pt idx="83">
                  <c:v>71875543</c:v>
                </c:pt>
                <c:pt idx="84">
                  <c:v>70529578</c:v>
                </c:pt>
                <c:pt idx="85">
                  <c:v>70529578</c:v>
                </c:pt>
                <c:pt idx="86">
                  <c:v>69582301.700000003</c:v>
                </c:pt>
                <c:pt idx="87">
                  <c:v>23173619.100000001</c:v>
                </c:pt>
                <c:pt idx="88">
                  <c:v>18577168.100000001</c:v>
                </c:pt>
                <c:pt idx="89">
                  <c:v>17470737.800000001</c:v>
                </c:pt>
                <c:pt idx="90">
                  <c:v>16041547</c:v>
                </c:pt>
                <c:pt idx="91">
                  <c:v>7607049.0999999996</c:v>
                </c:pt>
                <c:pt idx="92">
                  <c:v>6931089.7000000002</c:v>
                </c:pt>
                <c:pt idx="93">
                  <c:v>1465377.1</c:v>
                </c:pt>
                <c:pt idx="94">
                  <c:v>1397999.6</c:v>
                </c:pt>
                <c:pt idx="95">
                  <c:v>1506464.5</c:v>
                </c:pt>
                <c:pt idx="96">
                  <c:v>1262864.2</c:v>
                </c:pt>
                <c:pt idx="97">
                  <c:v>1262864.2</c:v>
                </c:pt>
                <c:pt idx="98">
                  <c:v>1262864.2</c:v>
                </c:pt>
                <c:pt idx="99">
                  <c:v>1354235.2</c:v>
                </c:pt>
                <c:pt idx="100">
                  <c:v>1241632.8999999999</c:v>
                </c:pt>
                <c:pt idx="101">
                  <c:v>1116083.8999999999</c:v>
                </c:pt>
                <c:pt idx="102">
                  <c:v>2513357.2999999998</c:v>
                </c:pt>
                <c:pt idx="103">
                  <c:v>2513357.2999999998</c:v>
                </c:pt>
                <c:pt idx="104">
                  <c:v>2513357.2999999998</c:v>
                </c:pt>
                <c:pt idx="105">
                  <c:v>2606922</c:v>
                </c:pt>
                <c:pt idx="106">
                  <c:v>2426738.1</c:v>
                </c:pt>
                <c:pt idx="107">
                  <c:v>7445703</c:v>
                </c:pt>
                <c:pt idx="108">
                  <c:v>69668780.900000006</c:v>
                </c:pt>
                <c:pt idx="109">
                  <c:v>67562459.900000006</c:v>
                </c:pt>
                <c:pt idx="110">
                  <c:v>63643775.600000001</c:v>
                </c:pt>
                <c:pt idx="111">
                  <c:v>62755802</c:v>
                </c:pt>
                <c:pt idx="112">
                  <c:v>61927033.5</c:v>
                </c:pt>
                <c:pt idx="113">
                  <c:v>58998562.600000001</c:v>
                </c:pt>
                <c:pt idx="114">
                  <c:v>58998562.600000001</c:v>
                </c:pt>
                <c:pt idx="115">
                  <c:v>15777773.9</c:v>
                </c:pt>
                <c:pt idx="116">
                  <c:v>7992078.0999999996</c:v>
                </c:pt>
                <c:pt idx="117">
                  <c:v>7576417.7000000002</c:v>
                </c:pt>
                <c:pt idx="118">
                  <c:v>4145895.7</c:v>
                </c:pt>
                <c:pt idx="119">
                  <c:v>1891083.1</c:v>
                </c:pt>
                <c:pt idx="120">
                  <c:v>1875270.1</c:v>
                </c:pt>
                <c:pt idx="121">
                  <c:v>1652355.7</c:v>
                </c:pt>
                <c:pt idx="122">
                  <c:v>1003078.3</c:v>
                </c:pt>
                <c:pt idx="123">
                  <c:v>1272335.3999999999</c:v>
                </c:pt>
                <c:pt idx="124">
                  <c:v>2997614.3</c:v>
                </c:pt>
                <c:pt idx="125">
                  <c:v>2130122.1</c:v>
                </c:pt>
                <c:pt idx="126">
                  <c:v>3336003.7</c:v>
                </c:pt>
                <c:pt idx="127">
                  <c:v>3752623.3</c:v>
                </c:pt>
                <c:pt idx="128">
                  <c:v>4812171.3</c:v>
                </c:pt>
                <c:pt idx="129">
                  <c:v>4606361.2</c:v>
                </c:pt>
                <c:pt idx="130">
                  <c:v>4395176.3</c:v>
                </c:pt>
                <c:pt idx="131">
                  <c:v>4143902.4</c:v>
                </c:pt>
                <c:pt idx="132">
                  <c:v>4665528.5</c:v>
                </c:pt>
                <c:pt idx="133">
                  <c:v>5156146.5999999996</c:v>
                </c:pt>
                <c:pt idx="134">
                  <c:v>6453888.9000000004</c:v>
                </c:pt>
                <c:pt idx="135">
                  <c:v>6590083.0999999996</c:v>
                </c:pt>
                <c:pt idx="136">
                  <c:v>7093000.5999999996</c:v>
                </c:pt>
                <c:pt idx="137">
                  <c:v>7735398.0999999996</c:v>
                </c:pt>
                <c:pt idx="138">
                  <c:v>8153498.7999999998</c:v>
                </c:pt>
                <c:pt idx="139">
                  <c:v>7403540.9000000004</c:v>
                </c:pt>
                <c:pt idx="140">
                  <c:v>3505594.2</c:v>
                </c:pt>
                <c:pt idx="141">
                  <c:v>3266340.7</c:v>
                </c:pt>
                <c:pt idx="142">
                  <c:v>2089202.5</c:v>
                </c:pt>
                <c:pt idx="143">
                  <c:v>6166255.7999999998</c:v>
                </c:pt>
                <c:pt idx="144">
                  <c:v>7898802</c:v>
                </c:pt>
                <c:pt idx="145">
                  <c:v>14042336.699999999</c:v>
                </c:pt>
                <c:pt idx="146">
                  <c:v>14042336.699999999</c:v>
                </c:pt>
                <c:pt idx="147">
                  <c:v>14042336.699999999</c:v>
                </c:pt>
                <c:pt idx="148">
                  <c:v>13679101.699999999</c:v>
                </c:pt>
                <c:pt idx="149">
                  <c:v>13679101.699999999</c:v>
                </c:pt>
                <c:pt idx="150">
                  <c:v>13679101.699999999</c:v>
                </c:pt>
                <c:pt idx="151">
                  <c:v>13679101.699999999</c:v>
                </c:pt>
                <c:pt idx="152">
                  <c:v>13679101.699999999</c:v>
                </c:pt>
                <c:pt idx="153">
                  <c:v>13938039.699999999</c:v>
                </c:pt>
                <c:pt idx="154">
                  <c:v>4236873.2</c:v>
                </c:pt>
                <c:pt idx="155">
                  <c:v>3044835.2</c:v>
                </c:pt>
                <c:pt idx="156">
                  <c:v>1004161.2</c:v>
                </c:pt>
                <c:pt idx="157">
                  <c:v>1004161.2</c:v>
                </c:pt>
                <c:pt idx="158">
                  <c:v>1004161.2</c:v>
                </c:pt>
                <c:pt idx="159">
                  <c:v>1004161.2</c:v>
                </c:pt>
                <c:pt idx="160">
                  <c:v>1025060.9</c:v>
                </c:pt>
                <c:pt idx="161">
                  <c:v>458256.1</c:v>
                </c:pt>
                <c:pt idx="162">
                  <c:v>328866.59999999998</c:v>
                </c:pt>
                <c:pt idx="163">
                  <c:v>4390533.4000000004</c:v>
                </c:pt>
                <c:pt idx="164">
                  <c:v>16633224</c:v>
                </c:pt>
                <c:pt idx="165">
                  <c:v>59206674.600000001</c:v>
                </c:pt>
                <c:pt idx="166">
                  <c:v>74881908.200000003</c:v>
                </c:pt>
                <c:pt idx="167">
                  <c:v>74434541.599999994</c:v>
                </c:pt>
                <c:pt idx="168">
                  <c:v>176470998.5</c:v>
                </c:pt>
                <c:pt idx="169">
                  <c:v>344200920.69999999</c:v>
                </c:pt>
                <c:pt idx="170">
                  <c:v>320467614.89999998</c:v>
                </c:pt>
                <c:pt idx="171">
                  <c:v>320467614.89999998</c:v>
                </c:pt>
                <c:pt idx="172">
                  <c:v>320467614.89999998</c:v>
                </c:pt>
                <c:pt idx="173">
                  <c:v>320467614.89999998</c:v>
                </c:pt>
                <c:pt idx="174">
                  <c:v>320467614.89999998</c:v>
                </c:pt>
                <c:pt idx="175">
                  <c:v>47703443.899999999</c:v>
                </c:pt>
                <c:pt idx="176">
                  <c:v>108634332.2</c:v>
                </c:pt>
                <c:pt idx="177">
                  <c:v>109942324.3</c:v>
                </c:pt>
                <c:pt idx="178">
                  <c:v>109942324.3</c:v>
                </c:pt>
                <c:pt idx="179">
                  <c:v>116600177.90000001</c:v>
                </c:pt>
                <c:pt idx="180">
                  <c:v>116600177.90000001</c:v>
                </c:pt>
                <c:pt idx="181">
                  <c:v>116600177.90000001</c:v>
                </c:pt>
                <c:pt idx="182">
                  <c:v>66204804</c:v>
                </c:pt>
                <c:pt idx="183">
                  <c:v>92675606.299999997</c:v>
                </c:pt>
                <c:pt idx="184">
                  <c:v>91773950.700000003</c:v>
                </c:pt>
                <c:pt idx="185">
                  <c:v>91773950.700000003</c:v>
                </c:pt>
                <c:pt idx="186">
                  <c:v>88671012.900000006</c:v>
                </c:pt>
                <c:pt idx="187">
                  <c:v>95427445</c:v>
                </c:pt>
                <c:pt idx="188">
                  <c:v>103620856.90000001</c:v>
                </c:pt>
                <c:pt idx="189">
                  <c:v>7565973.5</c:v>
                </c:pt>
                <c:pt idx="190">
                  <c:v>120484</c:v>
                </c:pt>
                <c:pt idx="191">
                  <c:v>182558.6</c:v>
                </c:pt>
                <c:pt idx="192">
                  <c:v>11897139.6</c:v>
                </c:pt>
                <c:pt idx="193">
                  <c:v>30928240.5</c:v>
                </c:pt>
                <c:pt idx="194">
                  <c:v>31722319</c:v>
                </c:pt>
                <c:pt idx="195">
                  <c:v>28297400.699999999</c:v>
                </c:pt>
                <c:pt idx="196">
                  <c:v>26633852.899999999</c:v>
                </c:pt>
                <c:pt idx="197">
                  <c:v>24500251.5</c:v>
                </c:pt>
                <c:pt idx="198">
                  <c:v>24790833.399999999</c:v>
                </c:pt>
                <c:pt idx="199">
                  <c:v>24306764.899999999</c:v>
                </c:pt>
                <c:pt idx="200">
                  <c:v>25152024.100000001</c:v>
                </c:pt>
                <c:pt idx="201">
                  <c:v>26266877.5</c:v>
                </c:pt>
                <c:pt idx="202">
                  <c:v>8422330.8000000007</c:v>
                </c:pt>
                <c:pt idx="203">
                  <c:v>8422330.8000000007</c:v>
                </c:pt>
                <c:pt idx="204">
                  <c:v>5665525.5</c:v>
                </c:pt>
                <c:pt idx="205">
                  <c:v>3142112.1</c:v>
                </c:pt>
                <c:pt idx="206">
                  <c:v>1262605.3</c:v>
                </c:pt>
                <c:pt idx="207">
                  <c:v>464246.6</c:v>
                </c:pt>
                <c:pt idx="208">
                  <c:v>437588.7</c:v>
                </c:pt>
              </c:numCache>
            </c:numRef>
          </c:yVal>
          <c:smooth val="0"/>
          <c:extLst>
            <c:ext xmlns:c16="http://schemas.microsoft.com/office/drawing/2014/chart" uri="{C3380CC4-5D6E-409C-BE32-E72D297353CC}">
              <c16:uniqueId val="{00000001-35F6-40C6-9AEA-AF7A2D8DF3C6}"/>
            </c:ext>
          </c:extLst>
        </c:ser>
        <c:ser>
          <c:idx val="4"/>
          <c:order val="2"/>
          <c:tx>
            <c:v>Low</c:v>
          </c:tx>
          <c:spPr>
            <a:ln w="25400" cap="rnd">
              <a:solidFill>
                <a:srgbClr val="183760"/>
              </a:solidFill>
              <a:round/>
            </a:ln>
            <a:effectLst/>
          </c:spPr>
          <c:marker>
            <c:symbol val="none"/>
          </c:marker>
          <c:xVal>
            <c:numRef>
              <c:f>'Heatmap Final (SMD)'!$D$3:$HD$3</c:f>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f>'Heatmap Final (SMD)'!$D$8:$HD$8</c:f>
              <c:numCache>
                <c:formatCode>General</c:formatCode>
                <c:ptCount val="209"/>
                <c:pt idx="0">
                  <c:v>1768966</c:v>
                </c:pt>
                <c:pt idx="1">
                  <c:v>1768966</c:v>
                </c:pt>
                <c:pt idx="2">
                  <c:v>1768966</c:v>
                </c:pt>
                <c:pt idx="3">
                  <c:v>8743245.8000000007</c:v>
                </c:pt>
                <c:pt idx="4">
                  <c:v>14467368.300000001</c:v>
                </c:pt>
                <c:pt idx="5">
                  <c:v>14467368.300000001</c:v>
                </c:pt>
                <c:pt idx="6">
                  <c:v>68495890.400000006</c:v>
                </c:pt>
                <c:pt idx="7">
                  <c:v>476065778.60000002</c:v>
                </c:pt>
                <c:pt idx="8">
                  <c:v>476065778.60000002</c:v>
                </c:pt>
                <c:pt idx="9">
                  <c:v>476065778.60000002</c:v>
                </c:pt>
                <c:pt idx="10">
                  <c:v>476065778.60000002</c:v>
                </c:pt>
                <c:pt idx="11">
                  <c:v>476065778.60000002</c:v>
                </c:pt>
                <c:pt idx="12">
                  <c:v>476065778.60000002</c:v>
                </c:pt>
                <c:pt idx="13">
                  <c:v>476065778.60000002</c:v>
                </c:pt>
                <c:pt idx="14">
                  <c:v>246543.4</c:v>
                </c:pt>
                <c:pt idx="15">
                  <c:v>246543.4</c:v>
                </c:pt>
                <c:pt idx="16">
                  <c:v>1E-4</c:v>
                </c:pt>
                <c:pt idx="17">
                  <c:v>1E-4</c:v>
                </c:pt>
                <c:pt idx="18">
                  <c:v>1E-4</c:v>
                </c:pt>
                <c:pt idx="19">
                  <c:v>1E-4</c:v>
                </c:pt>
                <c:pt idx="20">
                  <c:v>1E-4</c:v>
                </c:pt>
                <c:pt idx="21">
                  <c:v>5696418.2999999998</c:v>
                </c:pt>
                <c:pt idx="22">
                  <c:v>5696418.2999999998</c:v>
                </c:pt>
                <c:pt idx="23">
                  <c:v>5696418.2999999998</c:v>
                </c:pt>
                <c:pt idx="24">
                  <c:v>6077680.4000000004</c:v>
                </c:pt>
                <c:pt idx="25">
                  <c:v>6077680.4000000004</c:v>
                </c:pt>
                <c:pt idx="26">
                  <c:v>6077680.4000000004</c:v>
                </c:pt>
                <c:pt idx="27">
                  <c:v>6077680.4000000004</c:v>
                </c:pt>
                <c:pt idx="28">
                  <c:v>6204767.7000000002</c:v>
                </c:pt>
                <c:pt idx="29">
                  <c:v>6204767.7000000002</c:v>
                </c:pt>
                <c:pt idx="30">
                  <c:v>6204767.7000000002</c:v>
                </c:pt>
                <c:pt idx="31">
                  <c:v>9176238.0999999996</c:v>
                </c:pt>
                <c:pt idx="32">
                  <c:v>17842925.300000001</c:v>
                </c:pt>
                <c:pt idx="33">
                  <c:v>1E-4</c:v>
                </c:pt>
                <c:pt idx="34">
                  <c:v>1E-4</c:v>
                </c:pt>
                <c:pt idx="35">
                  <c:v>1E-4</c:v>
                </c:pt>
                <c:pt idx="36">
                  <c:v>1E-4</c:v>
                </c:pt>
                <c:pt idx="37">
                  <c:v>1E-4</c:v>
                </c:pt>
                <c:pt idx="38">
                  <c:v>1E-4</c:v>
                </c:pt>
                <c:pt idx="39">
                  <c:v>1E-4</c:v>
                </c:pt>
                <c:pt idx="40">
                  <c:v>74131647.299999997</c:v>
                </c:pt>
                <c:pt idx="41">
                  <c:v>41023155.100000001</c:v>
                </c:pt>
                <c:pt idx="42">
                  <c:v>56023305.799999997</c:v>
                </c:pt>
                <c:pt idx="43">
                  <c:v>112770497.2</c:v>
                </c:pt>
                <c:pt idx="44">
                  <c:v>230462445.30000001</c:v>
                </c:pt>
                <c:pt idx="45">
                  <c:v>234035997.40000001</c:v>
                </c:pt>
                <c:pt idx="46">
                  <c:v>517096783.69999999</c:v>
                </c:pt>
                <c:pt idx="47">
                  <c:v>492483891.30000001</c:v>
                </c:pt>
                <c:pt idx="48">
                  <c:v>492483891.30000001</c:v>
                </c:pt>
                <c:pt idx="49">
                  <c:v>492483891.30000001</c:v>
                </c:pt>
                <c:pt idx="50">
                  <c:v>492483891.30000001</c:v>
                </c:pt>
                <c:pt idx="51">
                  <c:v>538844696.10000002</c:v>
                </c:pt>
                <c:pt idx="52">
                  <c:v>5039514.0999999996</c:v>
                </c:pt>
                <c:pt idx="53">
                  <c:v>2677685.4</c:v>
                </c:pt>
                <c:pt idx="54">
                  <c:v>1586298.3</c:v>
                </c:pt>
                <c:pt idx="55">
                  <c:v>1565335.6</c:v>
                </c:pt>
                <c:pt idx="56">
                  <c:v>6647810.4000000004</c:v>
                </c:pt>
                <c:pt idx="57">
                  <c:v>16336677.199999999</c:v>
                </c:pt>
                <c:pt idx="58">
                  <c:v>16250965.800000001</c:v>
                </c:pt>
                <c:pt idx="59">
                  <c:v>266067376.30000001</c:v>
                </c:pt>
                <c:pt idx="60">
                  <c:v>256523129.5</c:v>
                </c:pt>
                <c:pt idx="61">
                  <c:v>283827610.5</c:v>
                </c:pt>
                <c:pt idx="62">
                  <c:v>283827610.5</c:v>
                </c:pt>
                <c:pt idx="63">
                  <c:v>283827610.5</c:v>
                </c:pt>
                <c:pt idx="64">
                  <c:v>283827610.5</c:v>
                </c:pt>
                <c:pt idx="65">
                  <c:v>288663686.5</c:v>
                </c:pt>
                <c:pt idx="66">
                  <c:v>293514414.5</c:v>
                </c:pt>
                <c:pt idx="67">
                  <c:v>231935793.59999999</c:v>
                </c:pt>
                <c:pt idx="68">
                  <c:v>50957453.700000003</c:v>
                </c:pt>
                <c:pt idx="69">
                  <c:v>28525943.399999999</c:v>
                </c:pt>
                <c:pt idx="70">
                  <c:v>28188267.800000001</c:v>
                </c:pt>
                <c:pt idx="71">
                  <c:v>29153241.399999999</c:v>
                </c:pt>
                <c:pt idx="72">
                  <c:v>29992271</c:v>
                </c:pt>
                <c:pt idx="73">
                  <c:v>44945537.200000003</c:v>
                </c:pt>
                <c:pt idx="74">
                  <c:v>44945537.200000003</c:v>
                </c:pt>
                <c:pt idx="75">
                  <c:v>44945537.200000003</c:v>
                </c:pt>
                <c:pt idx="76">
                  <c:v>37800254.799999997</c:v>
                </c:pt>
                <c:pt idx="77">
                  <c:v>24300195.5</c:v>
                </c:pt>
                <c:pt idx="78">
                  <c:v>23544131.5</c:v>
                </c:pt>
                <c:pt idx="79">
                  <c:v>36279440.600000001</c:v>
                </c:pt>
                <c:pt idx="80">
                  <c:v>35050022.799999997</c:v>
                </c:pt>
                <c:pt idx="81">
                  <c:v>32806318.5</c:v>
                </c:pt>
                <c:pt idx="82">
                  <c:v>26781863.399999999</c:v>
                </c:pt>
                <c:pt idx="83">
                  <c:v>34194600.700000003</c:v>
                </c:pt>
                <c:pt idx="84">
                  <c:v>33597281.600000001</c:v>
                </c:pt>
                <c:pt idx="85">
                  <c:v>33597281.600000001</c:v>
                </c:pt>
                <c:pt idx="86">
                  <c:v>33570770.700000003</c:v>
                </c:pt>
                <c:pt idx="87">
                  <c:v>23159252.5</c:v>
                </c:pt>
                <c:pt idx="88">
                  <c:v>22896432.800000001</c:v>
                </c:pt>
                <c:pt idx="89">
                  <c:v>23311408.399999999</c:v>
                </c:pt>
                <c:pt idx="90">
                  <c:v>22852252.699999999</c:v>
                </c:pt>
                <c:pt idx="91">
                  <c:v>8294479</c:v>
                </c:pt>
                <c:pt idx="92">
                  <c:v>8862561.9000000004</c:v>
                </c:pt>
                <c:pt idx="93">
                  <c:v>3065590.8</c:v>
                </c:pt>
                <c:pt idx="94">
                  <c:v>3701697.6</c:v>
                </c:pt>
                <c:pt idx="95">
                  <c:v>3156686.9</c:v>
                </c:pt>
                <c:pt idx="96">
                  <c:v>3540229.1</c:v>
                </c:pt>
                <c:pt idx="97">
                  <c:v>3540229.1</c:v>
                </c:pt>
                <c:pt idx="98">
                  <c:v>3540229.1</c:v>
                </c:pt>
                <c:pt idx="99">
                  <c:v>4183353.7</c:v>
                </c:pt>
                <c:pt idx="100">
                  <c:v>3771287.7</c:v>
                </c:pt>
                <c:pt idx="101">
                  <c:v>3717431.1</c:v>
                </c:pt>
                <c:pt idx="102">
                  <c:v>3920319.7</c:v>
                </c:pt>
                <c:pt idx="103">
                  <c:v>3920319.7</c:v>
                </c:pt>
                <c:pt idx="104">
                  <c:v>3920319.7</c:v>
                </c:pt>
                <c:pt idx="105">
                  <c:v>4130097.8</c:v>
                </c:pt>
                <c:pt idx="106">
                  <c:v>3914191.2</c:v>
                </c:pt>
                <c:pt idx="107">
                  <c:v>6919869.5999999996</c:v>
                </c:pt>
                <c:pt idx="108">
                  <c:v>108941215.59999999</c:v>
                </c:pt>
                <c:pt idx="109">
                  <c:v>105651096.40000001</c:v>
                </c:pt>
                <c:pt idx="110">
                  <c:v>102084342.5</c:v>
                </c:pt>
                <c:pt idx="111">
                  <c:v>100661238.3</c:v>
                </c:pt>
                <c:pt idx="112">
                  <c:v>99285082.299999997</c:v>
                </c:pt>
                <c:pt idx="113">
                  <c:v>96165250</c:v>
                </c:pt>
                <c:pt idx="114">
                  <c:v>96165250</c:v>
                </c:pt>
                <c:pt idx="115">
                  <c:v>49959723.100000001</c:v>
                </c:pt>
                <c:pt idx="116">
                  <c:v>35363015.200000003</c:v>
                </c:pt>
                <c:pt idx="117">
                  <c:v>33733798.600000001</c:v>
                </c:pt>
                <c:pt idx="118">
                  <c:v>9524065.9000000004</c:v>
                </c:pt>
                <c:pt idx="119">
                  <c:v>3638789.4</c:v>
                </c:pt>
                <c:pt idx="120">
                  <c:v>3880538.5</c:v>
                </c:pt>
                <c:pt idx="121">
                  <c:v>2258368.7999999998</c:v>
                </c:pt>
                <c:pt idx="122">
                  <c:v>2158476.6</c:v>
                </c:pt>
                <c:pt idx="123">
                  <c:v>2205350.2999999998</c:v>
                </c:pt>
                <c:pt idx="124">
                  <c:v>6830954</c:v>
                </c:pt>
                <c:pt idx="125">
                  <c:v>5663456.5</c:v>
                </c:pt>
                <c:pt idx="126">
                  <c:v>5174985.4000000004</c:v>
                </c:pt>
                <c:pt idx="127">
                  <c:v>4920648.5</c:v>
                </c:pt>
                <c:pt idx="128">
                  <c:v>5948025.5</c:v>
                </c:pt>
                <c:pt idx="129">
                  <c:v>5556346.2000000002</c:v>
                </c:pt>
                <c:pt idx="130">
                  <c:v>5276184.4000000004</c:v>
                </c:pt>
                <c:pt idx="131">
                  <c:v>5790572.9000000004</c:v>
                </c:pt>
                <c:pt idx="132">
                  <c:v>7126464.7000000002</c:v>
                </c:pt>
                <c:pt idx="133">
                  <c:v>7109050.5999999996</c:v>
                </c:pt>
                <c:pt idx="134">
                  <c:v>7590831.4000000004</c:v>
                </c:pt>
                <c:pt idx="135">
                  <c:v>7750617.2999999998</c:v>
                </c:pt>
                <c:pt idx="136">
                  <c:v>8597923.5999999996</c:v>
                </c:pt>
                <c:pt idx="137">
                  <c:v>9438985.1999999993</c:v>
                </c:pt>
                <c:pt idx="138">
                  <c:v>8717812.5</c:v>
                </c:pt>
                <c:pt idx="139">
                  <c:v>7936848</c:v>
                </c:pt>
                <c:pt idx="140">
                  <c:v>5786539.5</c:v>
                </c:pt>
                <c:pt idx="141">
                  <c:v>5323729</c:v>
                </c:pt>
                <c:pt idx="142">
                  <c:v>4341934.5999999996</c:v>
                </c:pt>
                <c:pt idx="143">
                  <c:v>10006122.5</c:v>
                </c:pt>
                <c:pt idx="144">
                  <c:v>9365910.5999999996</c:v>
                </c:pt>
                <c:pt idx="145">
                  <c:v>12067267.5</c:v>
                </c:pt>
                <c:pt idx="146">
                  <c:v>12067267.5</c:v>
                </c:pt>
                <c:pt idx="147">
                  <c:v>12067267.5</c:v>
                </c:pt>
                <c:pt idx="148">
                  <c:v>11768104.699999999</c:v>
                </c:pt>
                <c:pt idx="149">
                  <c:v>11768104.699999999</c:v>
                </c:pt>
                <c:pt idx="150">
                  <c:v>11768104.699999999</c:v>
                </c:pt>
                <c:pt idx="151">
                  <c:v>11768104.699999999</c:v>
                </c:pt>
                <c:pt idx="152">
                  <c:v>11768104.699999999</c:v>
                </c:pt>
                <c:pt idx="153">
                  <c:v>12031282.5</c:v>
                </c:pt>
                <c:pt idx="154">
                  <c:v>4334847.8</c:v>
                </c:pt>
                <c:pt idx="155">
                  <c:v>2150485.6</c:v>
                </c:pt>
                <c:pt idx="156">
                  <c:v>1607526.7</c:v>
                </c:pt>
                <c:pt idx="157">
                  <c:v>1607526.7</c:v>
                </c:pt>
                <c:pt idx="158">
                  <c:v>1607526.7</c:v>
                </c:pt>
                <c:pt idx="159">
                  <c:v>1607526.7</c:v>
                </c:pt>
                <c:pt idx="160">
                  <c:v>1618276.3</c:v>
                </c:pt>
                <c:pt idx="161">
                  <c:v>990773.2</c:v>
                </c:pt>
                <c:pt idx="162">
                  <c:v>714762.5</c:v>
                </c:pt>
                <c:pt idx="163">
                  <c:v>27554965</c:v>
                </c:pt>
                <c:pt idx="164">
                  <c:v>33681367.700000003</c:v>
                </c:pt>
                <c:pt idx="165">
                  <c:v>126191222</c:v>
                </c:pt>
                <c:pt idx="166">
                  <c:v>133002732.90000001</c:v>
                </c:pt>
                <c:pt idx="167">
                  <c:v>128672313.2</c:v>
                </c:pt>
                <c:pt idx="168">
                  <c:v>166595722.80000001</c:v>
                </c:pt>
                <c:pt idx="169">
                  <c:v>227739786</c:v>
                </c:pt>
                <c:pt idx="170">
                  <c:v>212430191.5</c:v>
                </c:pt>
                <c:pt idx="171">
                  <c:v>212430191.5</c:v>
                </c:pt>
                <c:pt idx="172">
                  <c:v>212430191.5</c:v>
                </c:pt>
                <c:pt idx="173">
                  <c:v>212430191.5</c:v>
                </c:pt>
                <c:pt idx="174">
                  <c:v>212430191.5</c:v>
                </c:pt>
                <c:pt idx="175">
                  <c:v>27573682.800000001</c:v>
                </c:pt>
                <c:pt idx="176">
                  <c:v>59643376.200000003</c:v>
                </c:pt>
                <c:pt idx="177">
                  <c:v>99188961.200000003</c:v>
                </c:pt>
                <c:pt idx="178">
                  <c:v>99188961.200000003</c:v>
                </c:pt>
                <c:pt idx="179">
                  <c:v>105029294.8</c:v>
                </c:pt>
                <c:pt idx="180">
                  <c:v>105029294.8</c:v>
                </c:pt>
                <c:pt idx="181">
                  <c:v>105029294.8</c:v>
                </c:pt>
                <c:pt idx="182">
                  <c:v>97040028.700000003</c:v>
                </c:pt>
                <c:pt idx="183">
                  <c:v>111785581</c:v>
                </c:pt>
                <c:pt idx="184">
                  <c:v>113959136.40000001</c:v>
                </c:pt>
                <c:pt idx="185">
                  <c:v>113959136.40000001</c:v>
                </c:pt>
                <c:pt idx="186">
                  <c:v>73115768.299999997</c:v>
                </c:pt>
                <c:pt idx="187">
                  <c:v>77507852.900000006</c:v>
                </c:pt>
                <c:pt idx="188">
                  <c:v>82612796.099999994</c:v>
                </c:pt>
                <c:pt idx="189">
                  <c:v>20154723.600000001</c:v>
                </c:pt>
                <c:pt idx="190">
                  <c:v>125241.60000000001</c:v>
                </c:pt>
                <c:pt idx="191">
                  <c:v>339566.5</c:v>
                </c:pt>
                <c:pt idx="192">
                  <c:v>13853935.6</c:v>
                </c:pt>
                <c:pt idx="193">
                  <c:v>33300319.399999999</c:v>
                </c:pt>
                <c:pt idx="194">
                  <c:v>52679745.899999999</c:v>
                </c:pt>
                <c:pt idx="195">
                  <c:v>48038457.600000001</c:v>
                </c:pt>
                <c:pt idx="196">
                  <c:v>65304145.5</c:v>
                </c:pt>
                <c:pt idx="197">
                  <c:v>70835703.099999994</c:v>
                </c:pt>
                <c:pt idx="198">
                  <c:v>171939014.69999999</c:v>
                </c:pt>
                <c:pt idx="199">
                  <c:v>168571241.90000001</c:v>
                </c:pt>
                <c:pt idx="200">
                  <c:v>178952484.69999999</c:v>
                </c:pt>
                <c:pt idx="201">
                  <c:v>186758232.59999999</c:v>
                </c:pt>
                <c:pt idx="202">
                  <c:v>194186507.19999999</c:v>
                </c:pt>
                <c:pt idx="203">
                  <c:v>194186507.19999999</c:v>
                </c:pt>
                <c:pt idx="204">
                  <c:v>220634989.5</c:v>
                </c:pt>
                <c:pt idx="205">
                  <c:v>209722926.40000001</c:v>
                </c:pt>
                <c:pt idx="206">
                  <c:v>63361106.799999997</c:v>
                </c:pt>
                <c:pt idx="207">
                  <c:v>3468485.7</c:v>
                </c:pt>
                <c:pt idx="208">
                  <c:v>3228293.5</c:v>
                </c:pt>
              </c:numCache>
            </c:numRef>
          </c:yVal>
          <c:smooth val="0"/>
          <c:extLst>
            <c:ext xmlns:c16="http://schemas.microsoft.com/office/drawing/2014/chart" uri="{C3380CC4-5D6E-409C-BE32-E72D297353CC}">
              <c16:uniqueId val="{00000002-35F6-40C6-9AEA-AF7A2D8DF3C6}"/>
            </c:ext>
          </c:extLst>
        </c:ser>
        <c:ser>
          <c:idx val="5"/>
          <c:order val="3"/>
          <c:tx>
            <c:v>Threshold</c:v>
          </c:tx>
          <c:spPr>
            <a:ln w="25400" cap="rnd">
              <a:solidFill>
                <a:srgbClr val="1EA689"/>
              </a:solidFill>
              <a:round/>
            </a:ln>
            <a:effectLst/>
          </c:spPr>
          <c:marker>
            <c:symbol val="none"/>
          </c:marker>
          <c:xVal>
            <c:numRef>
              <c:f>'Heatmap Final (SMD)'!$D$3:$HD$3</c:f>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f>'Heatmap Final (SMD)'!$D$9:$HD$9</c:f>
              <c:numCache>
                <c:formatCode>General</c:formatCode>
                <c:ptCount val="209"/>
                <c:pt idx="0">
                  <c:v>3697114.3</c:v>
                </c:pt>
                <c:pt idx="1">
                  <c:v>3697114.3</c:v>
                </c:pt>
                <c:pt idx="2">
                  <c:v>3697114.3</c:v>
                </c:pt>
                <c:pt idx="3">
                  <c:v>2065550.6</c:v>
                </c:pt>
                <c:pt idx="4">
                  <c:v>1853035</c:v>
                </c:pt>
                <c:pt idx="5">
                  <c:v>1853035</c:v>
                </c:pt>
                <c:pt idx="6">
                  <c:v>100324654.59999999</c:v>
                </c:pt>
                <c:pt idx="7">
                  <c:v>290102157.80000001</c:v>
                </c:pt>
                <c:pt idx="8">
                  <c:v>290102157.80000001</c:v>
                </c:pt>
                <c:pt idx="9">
                  <c:v>290102157.80000001</c:v>
                </c:pt>
                <c:pt idx="10">
                  <c:v>290102157.80000001</c:v>
                </c:pt>
                <c:pt idx="11">
                  <c:v>290102157.80000001</c:v>
                </c:pt>
                <c:pt idx="12">
                  <c:v>290102157.80000001</c:v>
                </c:pt>
                <c:pt idx="13">
                  <c:v>290102157.80000001</c:v>
                </c:pt>
                <c:pt idx="14">
                  <c:v>2636851.5</c:v>
                </c:pt>
                <c:pt idx="15">
                  <c:v>2636851.5</c:v>
                </c:pt>
                <c:pt idx="16">
                  <c:v>1E-4</c:v>
                </c:pt>
                <c:pt idx="17">
                  <c:v>1E-4</c:v>
                </c:pt>
                <c:pt idx="18">
                  <c:v>1E-4</c:v>
                </c:pt>
                <c:pt idx="19">
                  <c:v>1E-4</c:v>
                </c:pt>
                <c:pt idx="20">
                  <c:v>1E-4</c:v>
                </c:pt>
                <c:pt idx="21">
                  <c:v>1038734.4</c:v>
                </c:pt>
                <c:pt idx="22">
                  <c:v>1038734.4</c:v>
                </c:pt>
                <c:pt idx="23">
                  <c:v>1038734.4</c:v>
                </c:pt>
                <c:pt idx="24">
                  <c:v>26753356.699999999</c:v>
                </c:pt>
                <c:pt idx="25">
                  <c:v>26753356.699999999</c:v>
                </c:pt>
                <c:pt idx="26">
                  <c:v>26753356.699999999</c:v>
                </c:pt>
                <c:pt idx="27">
                  <c:v>26753356.699999999</c:v>
                </c:pt>
                <c:pt idx="28">
                  <c:v>35324897.5</c:v>
                </c:pt>
                <c:pt idx="29">
                  <c:v>35324897.5</c:v>
                </c:pt>
                <c:pt idx="30">
                  <c:v>35324897.5</c:v>
                </c:pt>
                <c:pt idx="31">
                  <c:v>52347991</c:v>
                </c:pt>
                <c:pt idx="32">
                  <c:v>101399315.3</c:v>
                </c:pt>
                <c:pt idx="33">
                  <c:v>1E-4</c:v>
                </c:pt>
                <c:pt idx="34">
                  <c:v>1E-4</c:v>
                </c:pt>
                <c:pt idx="35">
                  <c:v>1E-4</c:v>
                </c:pt>
                <c:pt idx="36">
                  <c:v>1E-4</c:v>
                </c:pt>
                <c:pt idx="37">
                  <c:v>1E-4</c:v>
                </c:pt>
                <c:pt idx="38">
                  <c:v>1E-4</c:v>
                </c:pt>
                <c:pt idx="39">
                  <c:v>1E-4</c:v>
                </c:pt>
                <c:pt idx="40">
                  <c:v>27581059</c:v>
                </c:pt>
                <c:pt idx="41">
                  <c:v>16534464.800000001</c:v>
                </c:pt>
                <c:pt idx="42">
                  <c:v>33051208.699999999</c:v>
                </c:pt>
                <c:pt idx="43">
                  <c:v>130602097.3</c:v>
                </c:pt>
                <c:pt idx="44">
                  <c:v>342505060.89999998</c:v>
                </c:pt>
                <c:pt idx="45">
                  <c:v>392108561.80000001</c:v>
                </c:pt>
                <c:pt idx="46">
                  <c:v>740091819.79999995</c:v>
                </c:pt>
                <c:pt idx="47">
                  <c:v>704884128.20000005</c:v>
                </c:pt>
                <c:pt idx="48">
                  <c:v>704884128.20000005</c:v>
                </c:pt>
                <c:pt idx="49">
                  <c:v>704884128.20000005</c:v>
                </c:pt>
                <c:pt idx="50">
                  <c:v>704884128.20000005</c:v>
                </c:pt>
                <c:pt idx="51">
                  <c:v>768451206.79999995</c:v>
                </c:pt>
                <c:pt idx="52">
                  <c:v>2143218.6</c:v>
                </c:pt>
                <c:pt idx="53">
                  <c:v>597032.80000000005</c:v>
                </c:pt>
                <c:pt idx="54">
                  <c:v>276472</c:v>
                </c:pt>
                <c:pt idx="55">
                  <c:v>204846.2</c:v>
                </c:pt>
                <c:pt idx="56">
                  <c:v>344053.5</c:v>
                </c:pt>
                <c:pt idx="57">
                  <c:v>1233767.3999999999</c:v>
                </c:pt>
                <c:pt idx="58">
                  <c:v>3135965.2</c:v>
                </c:pt>
                <c:pt idx="59">
                  <c:v>61463695.700000003</c:v>
                </c:pt>
                <c:pt idx="60">
                  <c:v>59938361.399999999</c:v>
                </c:pt>
                <c:pt idx="61">
                  <c:v>64739351.399999999</c:v>
                </c:pt>
                <c:pt idx="62">
                  <c:v>64739351.399999999</c:v>
                </c:pt>
                <c:pt idx="63">
                  <c:v>64739351.399999999</c:v>
                </c:pt>
                <c:pt idx="64">
                  <c:v>64739351.399999999</c:v>
                </c:pt>
                <c:pt idx="65">
                  <c:v>66288576.600000001</c:v>
                </c:pt>
                <c:pt idx="66">
                  <c:v>67418071.200000003</c:v>
                </c:pt>
                <c:pt idx="67">
                  <c:v>62615024.5</c:v>
                </c:pt>
                <c:pt idx="68">
                  <c:v>18478296</c:v>
                </c:pt>
                <c:pt idx="69">
                  <c:v>17389725.600000001</c:v>
                </c:pt>
                <c:pt idx="70">
                  <c:v>17188886.199999999</c:v>
                </c:pt>
                <c:pt idx="71">
                  <c:v>17827077.600000001</c:v>
                </c:pt>
                <c:pt idx="72">
                  <c:v>19557889.199999999</c:v>
                </c:pt>
                <c:pt idx="73">
                  <c:v>23636681.600000001</c:v>
                </c:pt>
                <c:pt idx="74">
                  <c:v>23636681.600000001</c:v>
                </c:pt>
                <c:pt idx="75">
                  <c:v>23636681.600000001</c:v>
                </c:pt>
                <c:pt idx="76">
                  <c:v>23250429</c:v>
                </c:pt>
                <c:pt idx="77">
                  <c:v>11638881.699999999</c:v>
                </c:pt>
                <c:pt idx="78">
                  <c:v>11928023.6</c:v>
                </c:pt>
                <c:pt idx="79">
                  <c:v>16486542.4</c:v>
                </c:pt>
                <c:pt idx="80">
                  <c:v>15802476.199999999</c:v>
                </c:pt>
                <c:pt idx="81">
                  <c:v>16653814.4</c:v>
                </c:pt>
                <c:pt idx="82">
                  <c:v>15271778.800000001</c:v>
                </c:pt>
                <c:pt idx="83">
                  <c:v>16719341.5</c:v>
                </c:pt>
                <c:pt idx="84">
                  <c:v>16679844.9</c:v>
                </c:pt>
                <c:pt idx="85">
                  <c:v>16679844.9</c:v>
                </c:pt>
                <c:pt idx="86">
                  <c:v>15655262.1</c:v>
                </c:pt>
                <c:pt idx="87">
                  <c:v>13097141.699999999</c:v>
                </c:pt>
                <c:pt idx="88">
                  <c:v>7936415.9000000004</c:v>
                </c:pt>
                <c:pt idx="89">
                  <c:v>8152911.5999999996</c:v>
                </c:pt>
                <c:pt idx="90">
                  <c:v>8498540.9000000004</c:v>
                </c:pt>
                <c:pt idx="91">
                  <c:v>1932189</c:v>
                </c:pt>
                <c:pt idx="92">
                  <c:v>2382764.2000000002</c:v>
                </c:pt>
                <c:pt idx="93">
                  <c:v>764715.1</c:v>
                </c:pt>
                <c:pt idx="94">
                  <c:v>956119.1</c:v>
                </c:pt>
                <c:pt idx="95">
                  <c:v>1029619.7</c:v>
                </c:pt>
                <c:pt idx="96">
                  <c:v>2010311.2</c:v>
                </c:pt>
                <c:pt idx="97">
                  <c:v>2010311.2</c:v>
                </c:pt>
                <c:pt idx="98">
                  <c:v>2010311.2</c:v>
                </c:pt>
                <c:pt idx="99">
                  <c:v>2077716.6</c:v>
                </c:pt>
                <c:pt idx="100">
                  <c:v>1851430.7</c:v>
                </c:pt>
                <c:pt idx="101">
                  <c:v>2828317.1</c:v>
                </c:pt>
                <c:pt idx="102">
                  <c:v>2264428.9</c:v>
                </c:pt>
                <c:pt idx="103">
                  <c:v>2264428.9</c:v>
                </c:pt>
                <c:pt idx="104">
                  <c:v>2264428.9</c:v>
                </c:pt>
                <c:pt idx="105">
                  <c:v>1993904.5</c:v>
                </c:pt>
                <c:pt idx="106">
                  <c:v>1907182.2</c:v>
                </c:pt>
                <c:pt idx="107">
                  <c:v>2757832.9</c:v>
                </c:pt>
                <c:pt idx="108">
                  <c:v>8407669</c:v>
                </c:pt>
                <c:pt idx="109">
                  <c:v>8386532.2999999998</c:v>
                </c:pt>
                <c:pt idx="110">
                  <c:v>8454594</c:v>
                </c:pt>
                <c:pt idx="111">
                  <c:v>8366799.2999999998</c:v>
                </c:pt>
                <c:pt idx="112">
                  <c:v>8357833.2999999998</c:v>
                </c:pt>
                <c:pt idx="113">
                  <c:v>9366960.1999999993</c:v>
                </c:pt>
                <c:pt idx="114">
                  <c:v>9366960.1999999993</c:v>
                </c:pt>
                <c:pt idx="115">
                  <c:v>5950577.2000000002</c:v>
                </c:pt>
                <c:pt idx="116">
                  <c:v>4810092.4000000004</c:v>
                </c:pt>
                <c:pt idx="117">
                  <c:v>4830429.5999999996</c:v>
                </c:pt>
                <c:pt idx="118">
                  <c:v>4560872.2</c:v>
                </c:pt>
                <c:pt idx="119">
                  <c:v>4938121.4000000004</c:v>
                </c:pt>
                <c:pt idx="120">
                  <c:v>5067890.5999999996</c:v>
                </c:pt>
                <c:pt idx="121">
                  <c:v>6430884.0999999996</c:v>
                </c:pt>
                <c:pt idx="122">
                  <c:v>1301240.7</c:v>
                </c:pt>
                <c:pt idx="123">
                  <c:v>1634754.9</c:v>
                </c:pt>
                <c:pt idx="124">
                  <c:v>1871307.8</c:v>
                </c:pt>
                <c:pt idx="125">
                  <c:v>1589889.3</c:v>
                </c:pt>
                <c:pt idx="126">
                  <c:v>2124743.2000000002</c:v>
                </c:pt>
                <c:pt idx="127">
                  <c:v>1888313.2</c:v>
                </c:pt>
                <c:pt idx="128">
                  <c:v>2417965.4</c:v>
                </c:pt>
                <c:pt idx="129">
                  <c:v>2268542.4</c:v>
                </c:pt>
                <c:pt idx="130">
                  <c:v>2151778.6</c:v>
                </c:pt>
                <c:pt idx="131">
                  <c:v>4238297.8</c:v>
                </c:pt>
                <c:pt idx="132">
                  <c:v>5363311.0999999996</c:v>
                </c:pt>
                <c:pt idx="133">
                  <c:v>5286845.5</c:v>
                </c:pt>
                <c:pt idx="134">
                  <c:v>6607198.0999999996</c:v>
                </c:pt>
                <c:pt idx="135">
                  <c:v>6743955.5999999996</c:v>
                </c:pt>
                <c:pt idx="136">
                  <c:v>7433784.2999999998</c:v>
                </c:pt>
                <c:pt idx="137">
                  <c:v>8187408.4000000004</c:v>
                </c:pt>
                <c:pt idx="138">
                  <c:v>8367095</c:v>
                </c:pt>
                <c:pt idx="139">
                  <c:v>9485452.5999999996</c:v>
                </c:pt>
                <c:pt idx="140">
                  <c:v>2780198</c:v>
                </c:pt>
                <c:pt idx="141">
                  <c:v>2519816.9</c:v>
                </c:pt>
                <c:pt idx="142">
                  <c:v>923112.1</c:v>
                </c:pt>
                <c:pt idx="143">
                  <c:v>4444563.5999999996</c:v>
                </c:pt>
                <c:pt idx="144">
                  <c:v>3811020.5</c:v>
                </c:pt>
                <c:pt idx="145">
                  <c:v>7409453.2999999998</c:v>
                </c:pt>
                <c:pt idx="146">
                  <c:v>7409453.2999999998</c:v>
                </c:pt>
                <c:pt idx="147">
                  <c:v>7409453.2999999998</c:v>
                </c:pt>
                <c:pt idx="148">
                  <c:v>7233481.2999999998</c:v>
                </c:pt>
                <c:pt idx="149">
                  <c:v>7233481.2999999998</c:v>
                </c:pt>
                <c:pt idx="150">
                  <c:v>7233481.2999999998</c:v>
                </c:pt>
                <c:pt idx="151">
                  <c:v>7233481.2999999998</c:v>
                </c:pt>
                <c:pt idx="152">
                  <c:v>7233481.2999999998</c:v>
                </c:pt>
                <c:pt idx="153">
                  <c:v>7424591</c:v>
                </c:pt>
                <c:pt idx="154">
                  <c:v>2844575.8</c:v>
                </c:pt>
                <c:pt idx="155">
                  <c:v>1913050.1</c:v>
                </c:pt>
                <c:pt idx="156">
                  <c:v>2036966</c:v>
                </c:pt>
                <c:pt idx="157">
                  <c:v>2036966</c:v>
                </c:pt>
                <c:pt idx="158">
                  <c:v>2036966</c:v>
                </c:pt>
                <c:pt idx="159">
                  <c:v>2036966</c:v>
                </c:pt>
                <c:pt idx="160">
                  <c:v>2166600.6</c:v>
                </c:pt>
                <c:pt idx="161">
                  <c:v>1396468.7</c:v>
                </c:pt>
                <c:pt idx="162">
                  <c:v>1318916.1000000001</c:v>
                </c:pt>
                <c:pt idx="163">
                  <c:v>26568403.899999999</c:v>
                </c:pt>
                <c:pt idx="164">
                  <c:v>32257941.699999999</c:v>
                </c:pt>
                <c:pt idx="165">
                  <c:v>75784299.799999997</c:v>
                </c:pt>
                <c:pt idx="166">
                  <c:v>82481743</c:v>
                </c:pt>
                <c:pt idx="167">
                  <c:v>80199764.099999994</c:v>
                </c:pt>
                <c:pt idx="168">
                  <c:v>138844525.90000001</c:v>
                </c:pt>
                <c:pt idx="169">
                  <c:v>172413199.5</c:v>
                </c:pt>
                <c:pt idx="170">
                  <c:v>160554709.5</c:v>
                </c:pt>
                <c:pt idx="171">
                  <c:v>160554709.5</c:v>
                </c:pt>
                <c:pt idx="172">
                  <c:v>160554709.5</c:v>
                </c:pt>
                <c:pt idx="173">
                  <c:v>160554709.5</c:v>
                </c:pt>
                <c:pt idx="174">
                  <c:v>160554709.5</c:v>
                </c:pt>
                <c:pt idx="175">
                  <c:v>85088488.599999994</c:v>
                </c:pt>
                <c:pt idx="176">
                  <c:v>85859127</c:v>
                </c:pt>
                <c:pt idx="177">
                  <c:v>84220782.400000006</c:v>
                </c:pt>
                <c:pt idx="178">
                  <c:v>84220782.400000006</c:v>
                </c:pt>
                <c:pt idx="179">
                  <c:v>89246599.5</c:v>
                </c:pt>
                <c:pt idx="180">
                  <c:v>89246599.5</c:v>
                </c:pt>
                <c:pt idx="181">
                  <c:v>89246599.5</c:v>
                </c:pt>
                <c:pt idx="182">
                  <c:v>157686022.59999999</c:v>
                </c:pt>
                <c:pt idx="183">
                  <c:v>168209285.30000001</c:v>
                </c:pt>
                <c:pt idx="184">
                  <c:v>165310347.90000001</c:v>
                </c:pt>
                <c:pt idx="185">
                  <c:v>165310347.90000001</c:v>
                </c:pt>
                <c:pt idx="186">
                  <c:v>157435122.40000001</c:v>
                </c:pt>
                <c:pt idx="187">
                  <c:v>169991900.30000001</c:v>
                </c:pt>
                <c:pt idx="188">
                  <c:v>184633607.19999999</c:v>
                </c:pt>
                <c:pt idx="189">
                  <c:v>37730385.700000003</c:v>
                </c:pt>
                <c:pt idx="190">
                  <c:v>3280078.5</c:v>
                </c:pt>
                <c:pt idx="191">
                  <c:v>8330694.5</c:v>
                </c:pt>
                <c:pt idx="192">
                  <c:v>108514630.8</c:v>
                </c:pt>
                <c:pt idx="193">
                  <c:v>160540599.09999999</c:v>
                </c:pt>
                <c:pt idx="194">
                  <c:v>145672275.69999999</c:v>
                </c:pt>
                <c:pt idx="195">
                  <c:v>129818745</c:v>
                </c:pt>
                <c:pt idx="196">
                  <c:v>156343918.5</c:v>
                </c:pt>
                <c:pt idx="197">
                  <c:v>145133489.19999999</c:v>
                </c:pt>
                <c:pt idx="198">
                  <c:v>138708148.69999999</c:v>
                </c:pt>
                <c:pt idx="199">
                  <c:v>136003808</c:v>
                </c:pt>
                <c:pt idx="200">
                  <c:v>145837507.30000001</c:v>
                </c:pt>
                <c:pt idx="201">
                  <c:v>152259702.5</c:v>
                </c:pt>
                <c:pt idx="202">
                  <c:v>75625796.400000006</c:v>
                </c:pt>
                <c:pt idx="203">
                  <c:v>75625796.400000006</c:v>
                </c:pt>
                <c:pt idx="204">
                  <c:v>71811844.5</c:v>
                </c:pt>
                <c:pt idx="205">
                  <c:v>90608742.099999994</c:v>
                </c:pt>
                <c:pt idx="206">
                  <c:v>18245121.899999999</c:v>
                </c:pt>
                <c:pt idx="207">
                  <c:v>5842178.7000000002</c:v>
                </c:pt>
                <c:pt idx="208">
                  <c:v>8587598</c:v>
                </c:pt>
              </c:numCache>
            </c:numRef>
          </c:yVal>
          <c:smooth val="0"/>
          <c:extLst>
            <c:ext xmlns:c16="http://schemas.microsoft.com/office/drawing/2014/chart" uri="{C3380CC4-5D6E-409C-BE32-E72D297353CC}">
              <c16:uniqueId val="{00000003-35F6-40C6-9AEA-AF7A2D8DF3C6}"/>
            </c:ext>
          </c:extLst>
        </c:ser>
        <c:ser>
          <c:idx val="0"/>
          <c:order val="4"/>
          <c:tx>
            <c:strRef>
              <c:f>'Heatmap Final (SMD)'!$IW$2:$IX$2</c:f>
              <c:strCache>
                <c:ptCount val="2"/>
                <c:pt idx="0">
                  <c:v>β [60-65]</c:v>
                </c:pt>
              </c:strCache>
              <c:extLst xmlns:c15="http://schemas.microsoft.com/office/drawing/2012/chart"/>
            </c:strRef>
          </c:tx>
          <c:spPr>
            <a:ln w="19050" cap="rnd">
              <a:solidFill>
                <a:schemeClr val="accent6"/>
              </a:solidFill>
              <a:round/>
            </a:ln>
            <a:effectLst/>
          </c:spPr>
          <c:marker>
            <c:symbol val="none"/>
          </c:marker>
          <c:xVal>
            <c:numRef>
              <c:f>'Heatmap Final (SMD)'!$IW$3:$IW$8</c:f>
              <c:numCache>
                <c:formatCode>General</c:formatCode>
                <c:ptCount val="6"/>
                <c:pt idx="0">
                  <c:v>60</c:v>
                </c:pt>
                <c:pt idx="1">
                  <c:v>61</c:v>
                </c:pt>
                <c:pt idx="2">
                  <c:v>62</c:v>
                </c:pt>
                <c:pt idx="3">
                  <c:v>63</c:v>
                </c:pt>
                <c:pt idx="4">
                  <c:v>64</c:v>
                </c:pt>
                <c:pt idx="5">
                  <c:v>65</c:v>
                </c:pt>
              </c:numCache>
              <c:extLst xmlns:c15="http://schemas.microsoft.com/office/drawing/2012/chart"/>
            </c:numRef>
          </c:xVal>
          <c:yVal>
            <c:numRef>
              <c:f>'Heatmap Final (SMD)'!#REF!</c:f>
              <c:numCache>
                <c:formatCode>General</c:formatCode>
                <c:ptCount val="1"/>
                <c:pt idx="0">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35F6-40C6-9AEA-AF7A2D8DF3C6}"/>
            </c:ext>
          </c:extLst>
        </c:ser>
        <c:ser>
          <c:idx val="1"/>
          <c:order val="5"/>
          <c:tx>
            <c:strRef>
              <c:f>'Heatmap Final (SMD)'!$JC$2:$JD$2</c:f>
              <c:strCache>
                <c:ptCount val="2"/>
                <c:pt idx="0">
                  <c:v>βA2 [60-68]</c:v>
                </c:pt>
              </c:strCache>
              <c:extLst xmlns:c15="http://schemas.microsoft.com/office/drawing/2012/chart"/>
            </c:strRef>
          </c:tx>
          <c:spPr>
            <a:ln w="19050" cap="rnd">
              <a:solidFill>
                <a:schemeClr val="accent5"/>
              </a:solidFill>
              <a:round/>
            </a:ln>
            <a:effectLst/>
          </c:spPr>
          <c:marker>
            <c:symbol val="none"/>
          </c:marker>
          <c:xVal>
            <c:numRef>
              <c:f>'Heatmap Final (SMD)'!$JC$3:$JC$11</c:f>
              <c:numCache>
                <c:formatCode>General</c:formatCode>
                <c:ptCount val="9"/>
                <c:pt idx="0">
                  <c:v>60</c:v>
                </c:pt>
                <c:pt idx="1">
                  <c:v>61</c:v>
                </c:pt>
                <c:pt idx="2">
                  <c:v>62</c:v>
                </c:pt>
                <c:pt idx="3">
                  <c:v>63</c:v>
                </c:pt>
                <c:pt idx="4">
                  <c:v>64</c:v>
                </c:pt>
                <c:pt idx="5">
                  <c:v>65</c:v>
                </c:pt>
                <c:pt idx="6">
                  <c:v>66</c:v>
                </c:pt>
                <c:pt idx="7">
                  <c:v>67</c:v>
                </c:pt>
                <c:pt idx="8">
                  <c:v>68</c:v>
                </c:pt>
              </c:numCache>
              <c:extLst xmlns:c15="http://schemas.microsoft.com/office/drawing/2012/chart"/>
            </c:numRef>
          </c:xVal>
          <c:yVal>
            <c:numRef>
              <c:f>'Heatmap Final (SMD)'!#REF!</c:f>
              <c:numCache>
                <c:formatCode>General</c:formatCode>
                <c:ptCount val="1"/>
                <c:pt idx="0">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5-35F6-40C6-9AEA-AF7A2D8DF3C6}"/>
            </c:ext>
          </c:extLst>
        </c:ser>
        <c:ser>
          <c:idx val="6"/>
          <c:order val="6"/>
          <c:tx>
            <c:strRef>
              <c:f>'Heatmap Final (SMD)'!$JE$2:$JF$2</c:f>
              <c:strCache>
                <c:ptCount val="2"/>
                <c:pt idx="0">
                  <c:v>β [73-79]</c:v>
                </c:pt>
              </c:strCache>
              <c:extLst xmlns:c15="http://schemas.microsoft.com/office/drawing/2012/chart"/>
            </c:strRef>
          </c:tx>
          <c:spPr>
            <a:ln w="19050" cap="rnd">
              <a:solidFill>
                <a:schemeClr val="accent6">
                  <a:lumMod val="80000"/>
                  <a:lumOff val="20000"/>
                </a:schemeClr>
              </a:solidFill>
              <a:round/>
            </a:ln>
            <a:effectLst/>
          </c:spPr>
          <c:marker>
            <c:symbol val="none"/>
          </c:marker>
          <c:xVal>
            <c:numRef>
              <c:f>'Heatmap Final (SMD)'!$JE$3:$JE$9</c:f>
              <c:numCache>
                <c:formatCode>General</c:formatCode>
                <c:ptCount val="7"/>
                <c:pt idx="0">
                  <c:v>73</c:v>
                </c:pt>
                <c:pt idx="1">
                  <c:v>74</c:v>
                </c:pt>
                <c:pt idx="2">
                  <c:v>75</c:v>
                </c:pt>
                <c:pt idx="3">
                  <c:v>76</c:v>
                </c:pt>
                <c:pt idx="4">
                  <c:v>77</c:v>
                </c:pt>
                <c:pt idx="5">
                  <c:v>78</c:v>
                </c:pt>
                <c:pt idx="6">
                  <c:v>79</c:v>
                </c:pt>
              </c:numCache>
              <c:extLst xmlns:c15="http://schemas.microsoft.com/office/drawing/2012/chart"/>
            </c:numRef>
          </c:xVal>
          <c:yVal>
            <c:numRef>
              <c:f>'Heatmap Final (SMD)'!#REF!</c:f>
              <c:numCache>
                <c:formatCode>General</c:formatCode>
                <c:ptCount val="1"/>
                <c:pt idx="0">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6-35F6-40C6-9AEA-AF7A2D8DF3C6}"/>
            </c:ext>
          </c:extLst>
        </c:ser>
        <c:ser>
          <c:idx val="7"/>
          <c:order val="7"/>
          <c:tx>
            <c:strRef>
              <c:f>'Heatmap Final (SMD)'!$JG$2:$JH$2</c:f>
              <c:strCache>
                <c:ptCount val="2"/>
                <c:pt idx="0">
                  <c:v>β [198-205]</c:v>
                </c:pt>
              </c:strCache>
              <c:extLst xmlns:c15="http://schemas.microsoft.com/office/drawing/2012/chart"/>
            </c:strRef>
          </c:tx>
          <c:spPr>
            <a:ln w="19050" cap="rnd">
              <a:solidFill>
                <a:schemeClr val="accent5">
                  <a:lumMod val="80000"/>
                  <a:lumOff val="20000"/>
                </a:schemeClr>
              </a:solidFill>
              <a:round/>
            </a:ln>
            <a:effectLst/>
          </c:spPr>
          <c:marker>
            <c:symbol val="none"/>
          </c:marker>
          <c:xVal>
            <c:numRef>
              <c:f>'Heatmap Final (SMD)'!$JG$3:$JG$10</c:f>
              <c:numCache>
                <c:formatCode>General</c:formatCode>
                <c:ptCount val="8"/>
                <c:pt idx="0">
                  <c:v>198</c:v>
                </c:pt>
                <c:pt idx="1">
                  <c:v>199</c:v>
                </c:pt>
                <c:pt idx="2">
                  <c:v>200</c:v>
                </c:pt>
                <c:pt idx="3">
                  <c:v>201</c:v>
                </c:pt>
                <c:pt idx="4">
                  <c:v>202</c:v>
                </c:pt>
                <c:pt idx="5">
                  <c:v>203</c:v>
                </c:pt>
                <c:pt idx="6">
                  <c:v>204</c:v>
                </c:pt>
                <c:pt idx="7">
                  <c:v>205</c:v>
                </c:pt>
              </c:numCache>
              <c:extLst xmlns:c15="http://schemas.microsoft.com/office/drawing/2012/chart"/>
            </c:numRef>
          </c:xVal>
          <c:yVal>
            <c:numRef>
              <c:f>'Heatmap Final (SMD)'!#REF!</c:f>
              <c:numCache>
                <c:formatCode>General</c:formatCode>
                <c:ptCount val="1"/>
                <c:pt idx="0">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35F6-40C6-9AEA-AF7A2D8DF3C6}"/>
            </c:ext>
          </c:extLst>
        </c:ser>
        <c:ser>
          <c:idx val="8"/>
          <c:order val="8"/>
          <c:tx>
            <c:strRef>
              <c:f>'Heatmap Final (SMD)'!$JI$2:$JJ$2</c:f>
              <c:strCache>
                <c:ptCount val="2"/>
                <c:pt idx="0">
                  <c:v>β [165-189]</c:v>
                </c:pt>
              </c:strCache>
              <c:extLst xmlns:c15="http://schemas.microsoft.com/office/drawing/2012/chart"/>
            </c:strRef>
          </c:tx>
          <c:spPr>
            <a:ln w="19050" cap="rnd">
              <a:solidFill>
                <a:schemeClr val="accent4">
                  <a:lumMod val="80000"/>
                  <a:lumOff val="20000"/>
                </a:schemeClr>
              </a:solidFill>
              <a:round/>
            </a:ln>
            <a:effectLst/>
          </c:spPr>
          <c:marker>
            <c:symbol val="none"/>
          </c:marker>
          <c:xVal>
            <c:numRef>
              <c:f>'Heatmap Final (SMD)'!$JI$3:$JI$27</c:f>
              <c:numCache>
                <c:formatCode>General</c:formatCode>
                <c:ptCount val="25"/>
                <c:pt idx="0">
                  <c:v>165</c:v>
                </c:pt>
                <c:pt idx="1">
                  <c:v>166</c:v>
                </c:pt>
                <c:pt idx="2">
                  <c:v>167</c:v>
                </c:pt>
                <c:pt idx="3">
                  <c:v>168</c:v>
                </c:pt>
                <c:pt idx="4">
                  <c:v>169</c:v>
                </c:pt>
                <c:pt idx="5">
                  <c:v>170</c:v>
                </c:pt>
                <c:pt idx="6">
                  <c:v>171</c:v>
                </c:pt>
                <c:pt idx="7">
                  <c:v>172</c:v>
                </c:pt>
                <c:pt idx="8">
                  <c:v>173</c:v>
                </c:pt>
                <c:pt idx="9">
                  <c:v>174</c:v>
                </c:pt>
                <c:pt idx="10">
                  <c:v>175</c:v>
                </c:pt>
                <c:pt idx="11">
                  <c:v>176</c:v>
                </c:pt>
                <c:pt idx="12">
                  <c:v>177</c:v>
                </c:pt>
                <c:pt idx="13">
                  <c:v>178</c:v>
                </c:pt>
                <c:pt idx="14">
                  <c:v>179</c:v>
                </c:pt>
                <c:pt idx="15">
                  <c:v>180</c:v>
                </c:pt>
                <c:pt idx="16">
                  <c:v>181</c:v>
                </c:pt>
                <c:pt idx="17">
                  <c:v>182</c:v>
                </c:pt>
                <c:pt idx="18">
                  <c:v>183</c:v>
                </c:pt>
                <c:pt idx="19">
                  <c:v>184</c:v>
                </c:pt>
                <c:pt idx="20">
                  <c:v>185</c:v>
                </c:pt>
                <c:pt idx="21">
                  <c:v>186</c:v>
                </c:pt>
                <c:pt idx="22">
                  <c:v>187</c:v>
                </c:pt>
                <c:pt idx="23">
                  <c:v>188</c:v>
                </c:pt>
                <c:pt idx="24">
                  <c:v>189</c:v>
                </c:pt>
              </c:numCache>
              <c:extLst xmlns:c15="http://schemas.microsoft.com/office/drawing/2012/chart"/>
            </c:numRef>
          </c:xVal>
          <c:yVal>
            <c:numRef>
              <c:f>'Heatmap Final (SMD)'!#REF!</c:f>
              <c:numCache>
                <c:formatCode>General</c:formatCode>
                <c:ptCount val="1"/>
                <c:pt idx="0">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35F6-40C6-9AEA-AF7A2D8DF3C6}"/>
            </c:ext>
          </c:extLst>
        </c:ser>
        <c:ser>
          <c:idx val="9"/>
          <c:order val="9"/>
          <c:tx>
            <c:strRef>
              <c:f>'Heatmap Final (SMD)'!$JK$2:$JL$2</c:f>
              <c:strCache>
                <c:ptCount val="2"/>
                <c:pt idx="0">
                  <c:v>β [111-116]</c:v>
                </c:pt>
              </c:strCache>
              <c:extLst xmlns:c15="http://schemas.microsoft.com/office/drawing/2012/chart"/>
            </c:strRef>
          </c:tx>
          <c:spPr>
            <a:ln w="19050" cap="rnd">
              <a:solidFill>
                <a:schemeClr val="accent6">
                  <a:lumMod val="80000"/>
                </a:schemeClr>
              </a:solidFill>
              <a:round/>
            </a:ln>
            <a:effectLst/>
          </c:spPr>
          <c:marker>
            <c:symbol val="none"/>
          </c:marker>
          <c:xVal>
            <c:numRef>
              <c:f>'Heatmap Final (SMD)'!$JK$3:$JK$8</c:f>
              <c:numCache>
                <c:formatCode>General</c:formatCode>
                <c:ptCount val="6"/>
                <c:pt idx="0">
                  <c:v>111</c:v>
                </c:pt>
                <c:pt idx="1">
                  <c:v>112</c:v>
                </c:pt>
                <c:pt idx="2">
                  <c:v>113</c:v>
                </c:pt>
                <c:pt idx="3">
                  <c:v>114</c:v>
                </c:pt>
                <c:pt idx="4">
                  <c:v>115</c:v>
                </c:pt>
                <c:pt idx="5">
                  <c:v>116</c:v>
                </c:pt>
              </c:numCache>
              <c:extLst xmlns:c15="http://schemas.microsoft.com/office/drawing/2012/chart"/>
            </c:numRef>
          </c:xVal>
          <c:yVal>
            <c:numRef>
              <c:f>'Heatmap Final (SMD)'!#REF!</c:f>
              <c:numCache>
                <c:formatCode>General</c:formatCode>
                <c:ptCount val="1"/>
                <c:pt idx="0">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9-35F6-40C6-9AEA-AF7A2D8DF3C6}"/>
            </c:ext>
          </c:extLst>
        </c:ser>
        <c:ser>
          <c:idx val="10"/>
          <c:order val="10"/>
          <c:tx>
            <c:strRef>
              <c:f>'Heatmap Final (SMD)'!$JM$2:$JN$2</c:f>
              <c:strCache>
                <c:ptCount val="2"/>
                <c:pt idx="0">
                  <c:v>β [145-156]</c:v>
                </c:pt>
              </c:strCache>
              <c:extLst xmlns:c15="http://schemas.microsoft.com/office/drawing/2012/chart"/>
            </c:strRef>
          </c:tx>
          <c:spPr>
            <a:ln w="19050" cap="rnd">
              <a:solidFill>
                <a:schemeClr val="accent5">
                  <a:lumMod val="80000"/>
                </a:schemeClr>
              </a:solidFill>
              <a:round/>
            </a:ln>
            <a:effectLst/>
          </c:spPr>
          <c:marker>
            <c:symbol val="none"/>
          </c:marker>
          <c:xVal>
            <c:numRef>
              <c:f>'Heatmap Final (SMD)'!$JM$3:$JM$14</c:f>
              <c:numCache>
                <c:formatCode>General</c:formatCode>
                <c:ptCount val="12"/>
                <c:pt idx="0">
                  <c:v>145</c:v>
                </c:pt>
                <c:pt idx="1">
                  <c:v>146</c:v>
                </c:pt>
                <c:pt idx="2">
                  <c:v>147</c:v>
                </c:pt>
                <c:pt idx="3">
                  <c:v>148</c:v>
                </c:pt>
                <c:pt idx="4">
                  <c:v>149</c:v>
                </c:pt>
                <c:pt idx="5">
                  <c:v>150</c:v>
                </c:pt>
                <c:pt idx="6">
                  <c:v>151</c:v>
                </c:pt>
                <c:pt idx="7">
                  <c:v>152</c:v>
                </c:pt>
                <c:pt idx="8">
                  <c:v>153</c:v>
                </c:pt>
                <c:pt idx="9">
                  <c:v>154</c:v>
                </c:pt>
                <c:pt idx="10">
                  <c:v>155</c:v>
                </c:pt>
                <c:pt idx="11">
                  <c:v>156</c:v>
                </c:pt>
              </c:numCache>
              <c:extLst xmlns:c15="http://schemas.microsoft.com/office/drawing/2012/chart"/>
            </c:numRef>
          </c:xVal>
          <c:yVal>
            <c:numRef>
              <c:f>'Heatmap Final (SMD)'!#REF!</c:f>
              <c:numCache>
                <c:formatCode>General</c:formatCode>
                <c:ptCount val="1"/>
                <c:pt idx="0">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A-35F6-40C6-9AEA-AF7A2D8DF3C6}"/>
            </c:ext>
          </c:extLst>
        </c:ser>
        <c:ser>
          <c:idx val="11"/>
          <c:order val="11"/>
          <c:tx>
            <c:strRef>
              <c:f>'Heatmap Final (SMD)'!$JQ$2:$JR$2</c:f>
              <c:strCache>
                <c:ptCount val="2"/>
                <c:pt idx="0">
                  <c:v>βA1 [60-69]*</c:v>
                </c:pt>
              </c:strCache>
              <c:extLst xmlns:c15="http://schemas.microsoft.com/office/drawing/2012/chart"/>
            </c:strRef>
          </c:tx>
          <c:spPr>
            <a:ln w="19050" cap="rnd">
              <a:solidFill>
                <a:schemeClr val="accent4">
                  <a:lumMod val="80000"/>
                </a:schemeClr>
              </a:solidFill>
              <a:round/>
            </a:ln>
            <a:effectLst/>
          </c:spPr>
          <c:marker>
            <c:symbol val="none"/>
          </c:marker>
          <c:xVal>
            <c:numRef>
              <c:f>'Heatmap Final (SMD)'!$JQ$3:$JQ$12</c:f>
              <c:numCache>
                <c:formatCode>General</c:formatCode>
                <c:ptCount val="10"/>
                <c:pt idx="0">
                  <c:v>60</c:v>
                </c:pt>
                <c:pt idx="1">
                  <c:v>61</c:v>
                </c:pt>
                <c:pt idx="2">
                  <c:v>62</c:v>
                </c:pt>
                <c:pt idx="3">
                  <c:v>63</c:v>
                </c:pt>
                <c:pt idx="4">
                  <c:v>64</c:v>
                </c:pt>
                <c:pt idx="5">
                  <c:v>65</c:v>
                </c:pt>
                <c:pt idx="6">
                  <c:v>66</c:v>
                </c:pt>
                <c:pt idx="7">
                  <c:v>67</c:v>
                </c:pt>
                <c:pt idx="8">
                  <c:v>68</c:v>
                </c:pt>
                <c:pt idx="9">
                  <c:v>69</c:v>
                </c:pt>
              </c:numCache>
              <c:extLst xmlns:c15="http://schemas.microsoft.com/office/drawing/2012/chart"/>
            </c:numRef>
          </c:xVal>
          <c:yVal>
            <c:numRef>
              <c:f>'Heatmap Final (SMD)'!#REF!</c:f>
              <c:numCache>
                <c:formatCode>General</c:formatCode>
                <c:ptCount val="1"/>
                <c:pt idx="0">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B-35F6-40C6-9AEA-AF7A2D8DF3C6}"/>
            </c:ext>
          </c:extLst>
        </c:ser>
        <c:ser>
          <c:idx val="12"/>
          <c:order val="12"/>
          <c:tx>
            <c:strRef>
              <c:f>'Heatmap Final (SMD)'!$JS$2:$JT$2</c:f>
              <c:strCache>
                <c:ptCount val="2"/>
                <c:pt idx="0">
                  <c:v>βA1 [60-69]</c:v>
                </c:pt>
              </c:strCache>
              <c:extLst xmlns:c15="http://schemas.microsoft.com/office/drawing/2012/chart"/>
            </c:strRef>
          </c:tx>
          <c:spPr>
            <a:ln w="19050" cap="rnd">
              <a:solidFill>
                <a:schemeClr val="accent6">
                  <a:lumMod val="60000"/>
                  <a:lumOff val="40000"/>
                </a:schemeClr>
              </a:solidFill>
              <a:round/>
            </a:ln>
            <a:effectLst/>
          </c:spPr>
          <c:marker>
            <c:symbol val="none"/>
          </c:marker>
          <c:xVal>
            <c:numRef>
              <c:f>'Heatmap Final (SMD)'!$JS$3:$JS$12</c:f>
              <c:numCache>
                <c:formatCode>General</c:formatCode>
                <c:ptCount val="10"/>
                <c:pt idx="0">
                  <c:v>60</c:v>
                </c:pt>
                <c:pt idx="1">
                  <c:v>61</c:v>
                </c:pt>
                <c:pt idx="2">
                  <c:v>62</c:v>
                </c:pt>
                <c:pt idx="3">
                  <c:v>63</c:v>
                </c:pt>
                <c:pt idx="4">
                  <c:v>64</c:v>
                </c:pt>
                <c:pt idx="5">
                  <c:v>65</c:v>
                </c:pt>
                <c:pt idx="6">
                  <c:v>66</c:v>
                </c:pt>
                <c:pt idx="7">
                  <c:v>67</c:v>
                </c:pt>
                <c:pt idx="8">
                  <c:v>68</c:v>
                </c:pt>
                <c:pt idx="9">
                  <c:v>69</c:v>
                </c:pt>
              </c:numCache>
              <c:extLst xmlns:c15="http://schemas.microsoft.com/office/drawing/2012/chart"/>
            </c:numRef>
          </c:xVal>
          <c:yVal>
            <c:numRef>
              <c:f>'Heatmap Final (SMD)'!#REF!</c:f>
              <c:numCache>
                <c:formatCode>General</c:formatCode>
                <c:ptCount val="1"/>
                <c:pt idx="0">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C-35F6-40C6-9AEA-AF7A2D8DF3C6}"/>
            </c:ext>
          </c:extLst>
        </c:ser>
        <c:dLbls>
          <c:showLegendKey val="0"/>
          <c:showVal val="0"/>
          <c:showCatName val="0"/>
          <c:showSerName val="0"/>
          <c:showPercent val="0"/>
          <c:showBubbleSize val="0"/>
        </c:dLbls>
        <c:axId val="1668850063"/>
        <c:axId val="1668852559"/>
        <c:extLst/>
      </c:scatterChart>
      <c:valAx>
        <c:axId val="1668850063"/>
        <c:scaling>
          <c:orientation val="minMax"/>
          <c:max val="210"/>
          <c:min val="0"/>
        </c:scaling>
        <c:delete val="0"/>
        <c:axPos val="b"/>
        <c:majorGridlines>
          <c:spPr>
            <a:ln w="9525" cap="flat" cmpd="sng" algn="ctr">
              <a:solidFill>
                <a:schemeClr val="bg1">
                  <a:lumMod val="75000"/>
                </a:schemeClr>
              </a:solidFill>
              <a:round/>
            </a:ln>
            <a:effectLst/>
          </c:spPr>
        </c:majorGridlines>
        <c:numFmt formatCode="General" sourceLinked="1"/>
        <c:majorTickMark val="out"/>
        <c:minorTickMark val="none"/>
        <c:tickLblPos val="low"/>
        <c:spPr>
          <a:noFill/>
          <a:ln w="9525" cap="rnd" cmpd="sng" algn="ctr">
            <a:solidFill>
              <a:schemeClr val="tx1">
                <a:lumMod val="25000"/>
                <a:lumOff val="75000"/>
              </a:schemeClr>
            </a:solidFill>
            <a:round/>
            <a:headEnd type="none"/>
          </a:ln>
          <a:effectLst/>
        </c:spPr>
        <c:txPr>
          <a:bodyPr rot="0" spcFirstLastPara="1" vertOverflow="ellipsis" wrap="square" anchor="ctr" anchorCtr="1"/>
          <a:lstStyle/>
          <a:p>
            <a:pPr>
              <a:defRPr sz="1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2559"/>
        <c:crosses val="autoZero"/>
        <c:crossBetween val="midCat"/>
        <c:majorUnit val="20"/>
        <c:minorUnit val="1"/>
      </c:valAx>
      <c:valAx>
        <c:axId val="1668852559"/>
        <c:scaling>
          <c:logBase val="10"/>
          <c:orientation val="minMax"/>
          <c:max val="1200000000"/>
          <c:min val="100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a:defRPr sz="1400" b="0" i="0" u="none" strike="noStrike" kern="1200" baseline="0">
                    <a:solidFill>
                      <a:schemeClr val="tx1"/>
                    </a:solidFill>
                    <a:latin typeface="+mn-lt"/>
                    <a:ea typeface="+mn-ea"/>
                    <a:cs typeface="+mn-cs"/>
                  </a:defRPr>
                </a:pPr>
                <a:r>
                  <a:rPr lang="en-US" sz="2800" b="0" i="0" baseline="0">
                    <a:effectLst/>
                    <a:latin typeface="Times New Roman" panose="02020603050405020304" pitchFamily="18" charset="0"/>
                    <a:cs typeface="Times New Roman" panose="02020603050405020304" pitchFamily="18" charset="0"/>
                  </a:rPr>
                  <a:t>Average normalized abundance</a:t>
                </a:r>
                <a:endParaRPr lang="en-US" sz="2800" b="0">
                  <a:effectLst/>
                  <a:latin typeface="Times New Roman" panose="02020603050405020304" pitchFamily="18" charset="0"/>
                  <a:cs typeface="Times New Roman" panose="02020603050405020304" pitchFamily="18" charset="0"/>
                </a:endParaRPr>
              </a:p>
            </c:rich>
          </c:tx>
          <c:layout>
            <c:manualLayout>
              <c:xMode val="edge"/>
              <c:yMode val="edge"/>
              <c:x val="1.0325302468844886E-2"/>
              <c:y val="8.7167772694518447E-2"/>
            </c:manualLayout>
          </c:layout>
          <c:overlay val="0"/>
          <c:spPr>
            <a:noFill/>
            <a:ln>
              <a:noFill/>
            </a:ln>
            <a:effectLst/>
          </c:spPr>
          <c:txPr>
            <a:bodyPr rot="-5400000" spcFirstLastPara="1" vertOverflow="ellipsis" vert="horz" wrap="square" anchor="ctr" anchorCtr="1"/>
            <a:lstStyle/>
            <a:p>
              <a:pPr algn="ctr">
                <a:defRPr sz="1400" b="0" i="0" u="none" strike="noStrike" kern="1200" baseline="0">
                  <a:solidFill>
                    <a:schemeClr val="tx1"/>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0063"/>
        <c:crosses val="autoZero"/>
        <c:crossBetween val="midCat"/>
      </c:valAx>
      <c:spPr>
        <a:noFill/>
        <a:ln>
          <a:solidFill>
            <a:schemeClr val="bg1">
              <a:lumMod val="75000"/>
            </a:schemeClr>
          </a:solidFill>
        </a:ln>
        <a:effectLst/>
      </c:spPr>
    </c:plotArea>
    <c:legend>
      <c:legendPos val="tr"/>
      <c:layout>
        <c:manualLayout>
          <c:xMode val="edge"/>
          <c:yMode val="edge"/>
          <c:x val="0.72579222598171089"/>
          <c:y val="4.9479559432239036E-2"/>
          <c:w val="0.25975344943672007"/>
          <c:h val="9.5342271630385611E-2"/>
        </c:manualLayout>
      </c:layout>
      <c:overlay val="1"/>
      <c:spPr>
        <a:solidFill>
          <a:schemeClr val="bg1"/>
        </a:solidFill>
        <a:ln>
          <a:noFill/>
        </a:ln>
        <a:effectLst/>
      </c:spPr>
      <c:txPr>
        <a:bodyPr rot="0" spcFirstLastPara="1" vertOverflow="ellipsis" vert="horz" wrap="square" anchor="ctr" anchorCtr="1"/>
        <a:lstStyle/>
        <a:p>
          <a:pPr>
            <a:defRPr sz="1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chart>
  <c:spPr>
    <a:solidFill>
      <a:srgbClr val="FFFFFF">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l-GR" sz="2000" b="1" i="0" u="none" strike="noStrike" baseline="0">
                <a:effectLst/>
                <a:latin typeface="Times New Roman" panose="02020603050405020304" pitchFamily="18" charset="0"/>
                <a:cs typeface="Times New Roman" panose="02020603050405020304" pitchFamily="18" charset="0"/>
              </a:rPr>
              <a:t>β-</a:t>
            </a:r>
            <a:r>
              <a:rPr lang="en-US" sz="2000" b="1" i="0" u="none" strike="noStrike" baseline="0">
                <a:effectLst/>
                <a:latin typeface="Times New Roman" panose="02020603050405020304" pitchFamily="18" charset="0"/>
                <a:cs typeface="Times New Roman" panose="02020603050405020304" pitchFamily="18" charset="0"/>
              </a:rPr>
              <a:t>casein</a:t>
            </a:r>
            <a:r>
              <a:rPr lang="en-US" sz="2000" b="1" i="0" u="none" strike="noStrike" baseline="30000">
                <a:solidFill>
                  <a:schemeClr val="bg1"/>
                </a:solidFill>
                <a:effectLst/>
                <a:latin typeface="Times New Roman" panose="02020603050405020304" pitchFamily="18" charset="0"/>
                <a:cs typeface="Times New Roman" panose="02020603050405020304" pitchFamily="18" charset="0"/>
              </a:rPr>
              <a:t>3</a:t>
            </a:r>
            <a:r>
              <a:rPr lang="en-US" sz="2000" b="1" i="0" u="none" strike="noStrike" baseline="0">
                <a:latin typeface="Times New Roman" panose="02020603050405020304" pitchFamily="18" charset="0"/>
                <a:cs typeface="Times New Roman" panose="02020603050405020304" pitchFamily="18" charset="0"/>
              </a:rPr>
              <a:t> </a:t>
            </a:r>
            <a:endParaRPr lang="en-US" sz="2000" b="1">
              <a:latin typeface="Times New Roman" panose="02020603050405020304" pitchFamily="18" charset="0"/>
              <a:cs typeface="Times New Roman" panose="02020603050405020304" pitchFamily="18" charset="0"/>
            </a:endParaRPr>
          </a:p>
        </c:rich>
      </c:tx>
      <c:layout>
        <c:manualLayout>
          <c:xMode val="edge"/>
          <c:yMode val="edge"/>
          <c:x val="5.7714304522732886E-2"/>
          <c:y val="3.760704456653132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5871375052319684E-2"/>
          <c:y val="3.2910227149658855E-2"/>
          <c:w val="0.93280550274674268"/>
          <c:h val="0.87295158805764439"/>
        </c:manualLayout>
      </c:layout>
      <c:scatterChart>
        <c:scatterStyle val="lineMarker"/>
        <c:varyColors val="0"/>
        <c:ser>
          <c:idx val="2"/>
          <c:order val="2"/>
          <c:tx>
            <c:strRef>
              <c:f>'Heatmap Final (absMTLE)'!$A$7</c:f>
              <c:strCache>
                <c:ptCount val="1"/>
                <c:pt idx="0">
                  <c:v>row_means_E</c:v>
                </c:pt>
              </c:strCache>
            </c:strRef>
          </c:tx>
          <c:spPr>
            <a:ln w="25400" cap="rnd">
              <a:solidFill>
                <a:srgbClr val="F3BE89"/>
              </a:solidFill>
              <a:round/>
            </a:ln>
            <a:effectLst/>
          </c:spPr>
          <c:marker>
            <c:symbol val="none"/>
          </c:marker>
          <c:xVal>
            <c:numRef>
              <c:f>'Heatmap Final (absMTLE)'!$B$2:$HB$2</c:f>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f>'Heatmap Final (absMTLE)'!$B$7:$HB$7</c:f>
              <c:numCache>
                <c:formatCode>General</c:formatCode>
                <c:ptCount val="209"/>
                <c:pt idx="0">
                  <c:v>337882.88</c:v>
                </c:pt>
                <c:pt idx="1">
                  <c:v>337882.88</c:v>
                </c:pt>
                <c:pt idx="2">
                  <c:v>337882.88</c:v>
                </c:pt>
                <c:pt idx="3">
                  <c:v>1533649.18</c:v>
                </c:pt>
                <c:pt idx="4">
                  <c:v>2312528.08</c:v>
                </c:pt>
                <c:pt idx="5">
                  <c:v>2312528.08</c:v>
                </c:pt>
                <c:pt idx="6">
                  <c:v>32716065.739999998</c:v>
                </c:pt>
                <c:pt idx="7">
                  <c:v>112098624</c:v>
                </c:pt>
                <c:pt idx="8">
                  <c:v>112098624</c:v>
                </c:pt>
                <c:pt idx="9">
                  <c:v>112098624</c:v>
                </c:pt>
                <c:pt idx="10">
                  <c:v>112098624</c:v>
                </c:pt>
                <c:pt idx="11">
                  <c:v>112098624</c:v>
                </c:pt>
                <c:pt idx="12">
                  <c:v>112098624</c:v>
                </c:pt>
                <c:pt idx="13">
                  <c:v>112098624</c:v>
                </c:pt>
                <c:pt idx="14">
                  <c:v>93024.63</c:v>
                </c:pt>
                <c:pt idx="15">
                  <c:v>93024.63</c:v>
                </c:pt>
                <c:pt idx="16">
                  <c:v>1E-4</c:v>
                </c:pt>
                <c:pt idx="17">
                  <c:v>1E-4</c:v>
                </c:pt>
                <c:pt idx="18">
                  <c:v>1E-4</c:v>
                </c:pt>
                <c:pt idx="19">
                  <c:v>1E-4</c:v>
                </c:pt>
                <c:pt idx="20">
                  <c:v>1E-4</c:v>
                </c:pt>
                <c:pt idx="21">
                  <c:v>113851.41</c:v>
                </c:pt>
                <c:pt idx="22">
                  <c:v>113851.41</c:v>
                </c:pt>
                <c:pt idx="23">
                  <c:v>113851.41</c:v>
                </c:pt>
                <c:pt idx="24">
                  <c:v>3178059.84</c:v>
                </c:pt>
                <c:pt idx="25">
                  <c:v>3178059.84</c:v>
                </c:pt>
                <c:pt idx="26">
                  <c:v>3178059.84</c:v>
                </c:pt>
                <c:pt idx="27">
                  <c:v>3178059.84</c:v>
                </c:pt>
                <c:pt idx="28">
                  <c:v>4199462.6500000004</c:v>
                </c:pt>
                <c:pt idx="29">
                  <c:v>4199462.6500000004</c:v>
                </c:pt>
                <c:pt idx="30">
                  <c:v>4199462.6500000004</c:v>
                </c:pt>
                <c:pt idx="31">
                  <c:v>6236345.79</c:v>
                </c:pt>
                <c:pt idx="32">
                  <c:v>12311916.609999999</c:v>
                </c:pt>
                <c:pt idx="33">
                  <c:v>1E-4</c:v>
                </c:pt>
                <c:pt idx="34">
                  <c:v>1E-4</c:v>
                </c:pt>
                <c:pt idx="35">
                  <c:v>1E-4</c:v>
                </c:pt>
                <c:pt idx="36">
                  <c:v>1E-4</c:v>
                </c:pt>
                <c:pt idx="37">
                  <c:v>1E-4</c:v>
                </c:pt>
                <c:pt idx="38">
                  <c:v>1E-4</c:v>
                </c:pt>
                <c:pt idx="39">
                  <c:v>1E-4</c:v>
                </c:pt>
                <c:pt idx="40">
                  <c:v>121416374.5</c:v>
                </c:pt>
                <c:pt idx="41">
                  <c:v>56005134.57</c:v>
                </c:pt>
                <c:pt idx="42">
                  <c:v>55965215.799999997</c:v>
                </c:pt>
                <c:pt idx="43">
                  <c:v>78775403.599999994</c:v>
                </c:pt>
                <c:pt idx="44">
                  <c:v>117927614.09999999</c:v>
                </c:pt>
                <c:pt idx="45">
                  <c:v>116184812.8</c:v>
                </c:pt>
                <c:pt idx="46">
                  <c:v>397231793</c:v>
                </c:pt>
                <c:pt idx="47">
                  <c:v>378351268.5</c:v>
                </c:pt>
                <c:pt idx="48">
                  <c:v>378351268.5</c:v>
                </c:pt>
                <c:pt idx="49">
                  <c:v>378351268.5</c:v>
                </c:pt>
                <c:pt idx="50">
                  <c:v>378351268.5</c:v>
                </c:pt>
                <c:pt idx="51">
                  <c:v>410574370.69999999</c:v>
                </c:pt>
                <c:pt idx="52">
                  <c:v>4026828.62</c:v>
                </c:pt>
                <c:pt idx="53">
                  <c:v>1201428.01</c:v>
                </c:pt>
                <c:pt idx="54">
                  <c:v>1009307.19</c:v>
                </c:pt>
                <c:pt idx="55">
                  <c:v>1169711.53</c:v>
                </c:pt>
                <c:pt idx="56">
                  <c:v>5912806.7599999998</c:v>
                </c:pt>
                <c:pt idx="57">
                  <c:v>17719335.739999998</c:v>
                </c:pt>
                <c:pt idx="58">
                  <c:v>21438160.030000001</c:v>
                </c:pt>
                <c:pt idx="59">
                  <c:v>400312058.69999999</c:v>
                </c:pt>
                <c:pt idx="60">
                  <c:v>404114115.30000001</c:v>
                </c:pt>
                <c:pt idx="61">
                  <c:v>437133241.80000001</c:v>
                </c:pt>
                <c:pt idx="62">
                  <c:v>437133241.80000001</c:v>
                </c:pt>
                <c:pt idx="63">
                  <c:v>437133241.80000001</c:v>
                </c:pt>
                <c:pt idx="64">
                  <c:v>437133241.80000001</c:v>
                </c:pt>
                <c:pt idx="65">
                  <c:v>427158552.5</c:v>
                </c:pt>
                <c:pt idx="66">
                  <c:v>434304563.5</c:v>
                </c:pt>
                <c:pt idx="67">
                  <c:v>346534397.19999999</c:v>
                </c:pt>
                <c:pt idx="68">
                  <c:v>74096843.739999995</c:v>
                </c:pt>
                <c:pt idx="69">
                  <c:v>19324325.579999998</c:v>
                </c:pt>
                <c:pt idx="70">
                  <c:v>19096462.690000001</c:v>
                </c:pt>
                <c:pt idx="71">
                  <c:v>19748354.77</c:v>
                </c:pt>
                <c:pt idx="72">
                  <c:v>19932784.309999999</c:v>
                </c:pt>
                <c:pt idx="73">
                  <c:v>27900936.300000001</c:v>
                </c:pt>
                <c:pt idx="74">
                  <c:v>27900936.300000001</c:v>
                </c:pt>
                <c:pt idx="75">
                  <c:v>27900936.300000001</c:v>
                </c:pt>
                <c:pt idx="76">
                  <c:v>23050695.600000001</c:v>
                </c:pt>
                <c:pt idx="77">
                  <c:v>16239132.82</c:v>
                </c:pt>
                <c:pt idx="78">
                  <c:v>19655880.870000001</c:v>
                </c:pt>
                <c:pt idx="79">
                  <c:v>39870484.869999997</c:v>
                </c:pt>
                <c:pt idx="80">
                  <c:v>40186042.479999997</c:v>
                </c:pt>
                <c:pt idx="81">
                  <c:v>40919004.060000002</c:v>
                </c:pt>
                <c:pt idx="82">
                  <c:v>38161660.25</c:v>
                </c:pt>
                <c:pt idx="83">
                  <c:v>40653113.539999999</c:v>
                </c:pt>
                <c:pt idx="84">
                  <c:v>40101865.869999997</c:v>
                </c:pt>
                <c:pt idx="85">
                  <c:v>40101865.869999997</c:v>
                </c:pt>
                <c:pt idx="86">
                  <c:v>39743354.530000001</c:v>
                </c:pt>
                <c:pt idx="87">
                  <c:v>18457296.489999998</c:v>
                </c:pt>
                <c:pt idx="88">
                  <c:v>17593600.219999999</c:v>
                </c:pt>
                <c:pt idx="89">
                  <c:v>17469134.41</c:v>
                </c:pt>
                <c:pt idx="90">
                  <c:v>17321056.18</c:v>
                </c:pt>
                <c:pt idx="91">
                  <c:v>5497864.7199999997</c:v>
                </c:pt>
                <c:pt idx="92">
                  <c:v>4676418.83</c:v>
                </c:pt>
                <c:pt idx="93">
                  <c:v>2013270.24</c:v>
                </c:pt>
                <c:pt idx="94">
                  <c:v>2324998.0099999998</c:v>
                </c:pt>
                <c:pt idx="95">
                  <c:v>1230218.04</c:v>
                </c:pt>
                <c:pt idx="96">
                  <c:v>1685121.12</c:v>
                </c:pt>
                <c:pt idx="97">
                  <c:v>1685121.12</c:v>
                </c:pt>
                <c:pt idx="98">
                  <c:v>1685121.12</c:v>
                </c:pt>
                <c:pt idx="99">
                  <c:v>1941517.61</c:v>
                </c:pt>
                <c:pt idx="100">
                  <c:v>1841608.55</c:v>
                </c:pt>
                <c:pt idx="101">
                  <c:v>2075292.05</c:v>
                </c:pt>
                <c:pt idx="102">
                  <c:v>6096341.4100000001</c:v>
                </c:pt>
                <c:pt idx="103">
                  <c:v>6096341.4100000001</c:v>
                </c:pt>
                <c:pt idx="104">
                  <c:v>6096341.4100000001</c:v>
                </c:pt>
                <c:pt idx="105">
                  <c:v>5994352.0300000003</c:v>
                </c:pt>
                <c:pt idx="106">
                  <c:v>5582689.6399999997</c:v>
                </c:pt>
                <c:pt idx="107">
                  <c:v>9648063.1899999995</c:v>
                </c:pt>
                <c:pt idx="108">
                  <c:v>149745508.30000001</c:v>
                </c:pt>
                <c:pt idx="109">
                  <c:v>143459288.30000001</c:v>
                </c:pt>
                <c:pt idx="110">
                  <c:v>134775879.40000001</c:v>
                </c:pt>
                <c:pt idx="111">
                  <c:v>133053720.7</c:v>
                </c:pt>
                <c:pt idx="112">
                  <c:v>131229254.59999999</c:v>
                </c:pt>
                <c:pt idx="113">
                  <c:v>126761304.09999999</c:v>
                </c:pt>
                <c:pt idx="114">
                  <c:v>126761304.09999999</c:v>
                </c:pt>
                <c:pt idx="115">
                  <c:v>35170487.43</c:v>
                </c:pt>
                <c:pt idx="116">
                  <c:v>17131680.989999998</c:v>
                </c:pt>
                <c:pt idx="117">
                  <c:v>14884478.039999999</c:v>
                </c:pt>
                <c:pt idx="118">
                  <c:v>9368952.1799999997</c:v>
                </c:pt>
                <c:pt idx="119">
                  <c:v>2772338.48</c:v>
                </c:pt>
                <c:pt idx="120">
                  <c:v>2763114.59</c:v>
                </c:pt>
                <c:pt idx="121">
                  <c:v>2565437.5099999998</c:v>
                </c:pt>
                <c:pt idx="122">
                  <c:v>1971110.58</c:v>
                </c:pt>
                <c:pt idx="123">
                  <c:v>2450341.63</c:v>
                </c:pt>
                <c:pt idx="124">
                  <c:v>8407554.2899999991</c:v>
                </c:pt>
                <c:pt idx="125">
                  <c:v>7047817.3099999996</c:v>
                </c:pt>
                <c:pt idx="126">
                  <c:v>7106051.5800000001</c:v>
                </c:pt>
                <c:pt idx="127">
                  <c:v>6515673.7300000004</c:v>
                </c:pt>
                <c:pt idx="128">
                  <c:v>6810609.7599999998</c:v>
                </c:pt>
                <c:pt idx="129">
                  <c:v>6347139.7999999998</c:v>
                </c:pt>
                <c:pt idx="130">
                  <c:v>6031219.8499999996</c:v>
                </c:pt>
                <c:pt idx="131">
                  <c:v>5774072.4400000004</c:v>
                </c:pt>
                <c:pt idx="132">
                  <c:v>7181769.2199999997</c:v>
                </c:pt>
                <c:pt idx="133">
                  <c:v>7337808.1100000003</c:v>
                </c:pt>
                <c:pt idx="134">
                  <c:v>7849004.3600000003</c:v>
                </c:pt>
                <c:pt idx="135">
                  <c:v>8011694.1799999997</c:v>
                </c:pt>
                <c:pt idx="136">
                  <c:v>8826747.6199999992</c:v>
                </c:pt>
                <c:pt idx="137">
                  <c:v>9636487.2100000009</c:v>
                </c:pt>
                <c:pt idx="138">
                  <c:v>8894473.4600000009</c:v>
                </c:pt>
                <c:pt idx="139">
                  <c:v>7520040.29</c:v>
                </c:pt>
                <c:pt idx="140">
                  <c:v>4524732.84</c:v>
                </c:pt>
                <c:pt idx="141">
                  <c:v>3408724.16</c:v>
                </c:pt>
                <c:pt idx="142">
                  <c:v>3551738.69</c:v>
                </c:pt>
                <c:pt idx="143">
                  <c:v>7326573.7400000002</c:v>
                </c:pt>
                <c:pt idx="144">
                  <c:v>9390429.9399999995</c:v>
                </c:pt>
                <c:pt idx="145">
                  <c:v>11685554.779999999</c:v>
                </c:pt>
                <c:pt idx="146">
                  <c:v>11685554.779999999</c:v>
                </c:pt>
                <c:pt idx="147">
                  <c:v>11685554.779999999</c:v>
                </c:pt>
                <c:pt idx="148">
                  <c:v>11414718.08</c:v>
                </c:pt>
                <c:pt idx="149">
                  <c:v>11414718.08</c:v>
                </c:pt>
                <c:pt idx="150">
                  <c:v>11414718.08</c:v>
                </c:pt>
                <c:pt idx="151">
                  <c:v>11414718.08</c:v>
                </c:pt>
                <c:pt idx="152">
                  <c:v>11414718.08</c:v>
                </c:pt>
                <c:pt idx="153">
                  <c:v>11705526.060000001</c:v>
                </c:pt>
                <c:pt idx="154">
                  <c:v>5732688.6699999999</c:v>
                </c:pt>
                <c:pt idx="155">
                  <c:v>5049734.16</c:v>
                </c:pt>
                <c:pt idx="156">
                  <c:v>1700466.33</c:v>
                </c:pt>
                <c:pt idx="157">
                  <c:v>1700466.33</c:v>
                </c:pt>
                <c:pt idx="158">
                  <c:v>1700466.33</c:v>
                </c:pt>
                <c:pt idx="159">
                  <c:v>1700466.33</c:v>
                </c:pt>
                <c:pt idx="160">
                  <c:v>1706900.25</c:v>
                </c:pt>
                <c:pt idx="161">
                  <c:v>572241.91</c:v>
                </c:pt>
                <c:pt idx="162">
                  <c:v>458019.56</c:v>
                </c:pt>
                <c:pt idx="163">
                  <c:v>15588582.390000001</c:v>
                </c:pt>
                <c:pt idx="164">
                  <c:v>26977291.52</c:v>
                </c:pt>
                <c:pt idx="165">
                  <c:v>83998086.769999996</c:v>
                </c:pt>
                <c:pt idx="166">
                  <c:v>87762477.859999999</c:v>
                </c:pt>
                <c:pt idx="167">
                  <c:v>97745652.579999998</c:v>
                </c:pt>
                <c:pt idx="168">
                  <c:v>204696207.30000001</c:v>
                </c:pt>
                <c:pt idx="169">
                  <c:v>307877564.69999999</c:v>
                </c:pt>
                <c:pt idx="170">
                  <c:v>286688095.30000001</c:v>
                </c:pt>
                <c:pt idx="171">
                  <c:v>286688095.30000001</c:v>
                </c:pt>
                <c:pt idx="172">
                  <c:v>286688095.30000001</c:v>
                </c:pt>
                <c:pt idx="173">
                  <c:v>286688095.30000001</c:v>
                </c:pt>
                <c:pt idx="174">
                  <c:v>286688095.30000001</c:v>
                </c:pt>
                <c:pt idx="175">
                  <c:v>32459783.039999999</c:v>
                </c:pt>
                <c:pt idx="176">
                  <c:v>77736501.980000004</c:v>
                </c:pt>
                <c:pt idx="177">
                  <c:v>85642791.670000002</c:v>
                </c:pt>
                <c:pt idx="178">
                  <c:v>85642791.670000002</c:v>
                </c:pt>
                <c:pt idx="179">
                  <c:v>90828519.299999997</c:v>
                </c:pt>
                <c:pt idx="180">
                  <c:v>90828519.299999997</c:v>
                </c:pt>
                <c:pt idx="181">
                  <c:v>90828519.299999997</c:v>
                </c:pt>
                <c:pt idx="182">
                  <c:v>69549826.519999996</c:v>
                </c:pt>
                <c:pt idx="183">
                  <c:v>89782013.609999999</c:v>
                </c:pt>
                <c:pt idx="184">
                  <c:v>89888847.519999996</c:v>
                </c:pt>
                <c:pt idx="185">
                  <c:v>89888847.519999996</c:v>
                </c:pt>
                <c:pt idx="186">
                  <c:v>81183124.560000002</c:v>
                </c:pt>
                <c:pt idx="187">
                  <c:v>86546014.75</c:v>
                </c:pt>
                <c:pt idx="188">
                  <c:v>93153117.579999998</c:v>
                </c:pt>
                <c:pt idx="189">
                  <c:v>13152659.08</c:v>
                </c:pt>
                <c:pt idx="190">
                  <c:v>190685.7</c:v>
                </c:pt>
                <c:pt idx="191">
                  <c:v>685397.11</c:v>
                </c:pt>
                <c:pt idx="192">
                  <c:v>13624541.029999999</c:v>
                </c:pt>
                <c:pt idx="193">
                  <c:v>27877490.899999999</c:v>
                </c:pt>
                <c:pt idx="194">
                  <c:v>24809042.91</c:v>
                </c:pt>
                <c:pt idx="195">
                  <c:v>22265863.989999998</c:v>
                </c:pt>
                <c:pt idx="196">
                  <c:v>27696133.899999999</c:v>
                </c:pt>
                <c:pt idx="197">
                  <c:v>36394096.380000003</c:v>
                </c:pt>
                <c:pt idx="198">
                  <c:v>88013434.849999994</c:v>
                </c:pt>
                <c:pt idx="199">
                  <c:v>86289004.209999993</c:v>
                </c:pt>
                <c:pt idx="200">
                  <c:v>92599646.459999993</c:v>
                </c:pt>
                <c:pt idx="201">
                  <c:v>96697239.590000004</c:v>
                </c:pt>
                <c:pt idx="202">
                  <c:v>100825633.5</c:v>
                </c:pt>
                <c:pt idx="203">
                  <c:v>100825633.5</c:v>
                </c:pt>
                <c:pt idx="204">
                  <c:v>115705605.2</c:v>
                </c:pt>
                <c:pt idx="205">
                  <c:v>81647696.799999997</c:v>
                </c:pt>
                <c:pt idx="206">
                  <c:v>42823380.689999998</c:v>
                </c:pt>
                <c:pt idx="207">
                  <c:v>3611298.47</c:v>
                </c:pt>
                <c:pt idx="208">
                  <c:v>2649243.36</c:v>
                </c:pt>
              </c:numCache>
            </c:numRef>
          </c:yVal>
          <c:smooth val="0"/>
          <c:extLst>
            <c:ext xmlns:c16="http://schemas.microsoft.com/office/drawing/2014/chart" uri="{C3380CC4-5D6E-409C-BE32-E72D297353CC}">
              <c16:uniqueId val="{0000004D-C520-4A3B-8F83-8723A82063A7}"/>
            </c:ext>
          </c:extLst>
        </c:ser>
        <c:ser>
          <c:idx val="3"/>
          <c:order val="3"/>
          <c:tx>
            <c:strRef>
              <c:f>'Heatmap Final (absMTLE)'!$A$8</c:f>
              <c:strCache>
                <c:ptCount val="1"/>
                <c:pt idx="0">
                  <c:v>row_means_M</c:v>
                </c:pt>
              </c:strCache>
            </c:strRef>
          </c:tx>
          <c:spPr>
            <a:ln w="25400" cap="rnd">
              <a:solidFill>
                <a:srgbClr val="1EA689"/>
              </a:solidFill>
              <a:round/>
            </a:ln>
            <a:effectLst/>
          </c:spPr>
          <c:marker>
            <c:symbol val="none"/>
          </c:marker>
          <c:xVal>
            <c:numRef>
              <c:f>'Heatmap Final (absMTLE)'!$B$2:$HB$2</c:f>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f>'Heatmap Final (absMTLE)'!$B$8:$HB$8</c:f>
              <c:numCache>
                <c:formatCode>General</c:formatCode>
                <c:ptCount val="209"/>
                <c:pt idx="0">
                  <c:v>88269.8</c:v>
                </c:pt>
                <c:pt idx="1">
                  <c:v>88269.8</c:v>
                </c:pt>
                <c:pt idx="2">
                  <c:v>88269.8</c:v>
                </c:pt>
                <c:pt idx="3">
                  <c:v>2145109.4</c:v>
                </c:pt>
                <c:pt idx="4">
                  <c:v>3183271.2</c:v>
                </c:pt>
                <c:pt idx="5">
                  <c:v>3183271.2</c:v>
                </c:pt>
                <c:pt idx="6">
                  <c:v>41506428</c:v>
                </c:pt>
                <c:pt idx="7">
                  <c:v>163779569.90000001</c:v>
                </c:pt>
                <c:pt idx="8">
                  <c:v>163779569.90000001</c:v>
                </c:pt>
                <c:pt idx="9">
                  <c:v>163779569.90000001</c:v>
                </c:pt>
                <c:pt idx="10">
                  <c:v>163779569.90000001</c:v>
                </c:pt>
                <c:pt idx="11">
                  <c:v>163779569.90000001</c:v>
                </c:pt>
                <c:pt idx="12">
                  <c:v>163779569.90000001</c:v>
                </c:pt>
                <c:pt idx="13">
                  <c:v>163779569.90000001</c:v>
                </c:pt>
                <c:pt idx="14">
                  <c:v>228603</c:v>
                </c:pt>
                <c:pt idx="15">
                  <c:v>228603</c:v>
                </c:pt>
                <c:pt idx="16">
                  <c:v>1E-4</c:v>
                </c:pt>
                <c:pt idx="17">
                  <c:v>1E-4</c:v>
                </c:pt>
                <c:pt idx="18">
                  <c:v>1E-4</c:v>
                </c:pt>
                <c:pt idx="19">
                  <c:v>1E-4</c:v>
                </c:pt>
                <c:pt idx="20">
                  <c:v>1E-4</c:v>
                </c:pt>
                <c:pt idx="21">
                  <c:v>102994.9</c:v>
                </c:pt>
                <c:pt idx="22">
                  <c:v>102994.9</c:v>
                </c:pt>
                <c:pt idx="23">
                  <c:v>102994.9</c:v>
                </c:pt>
                <c:pt idx="24">
                  <c:v>4541990.0999999996</c:v>
                </c:pt>
                <c:pt idx="25">
                  <c:v>4541990.0999999996</c:v>
                </c:pt>
                <c:pt idx="26">
                  <c:v>4541990.0999999996</c:v>
                </c:pt>
                <c:pt idx="27">
                  <c:v>4541990.0999999996</c:v>
                </c:pt>
                <c:pt idx="28">
                  <c:v>6021655.0999999996</c:v>
                </c:pt>
                <c:pt idx="29">
                  <c:v>6021655.0999999996</c:v>
                </c:pt>
                <c:pt idx="30">
                  <c:v>6021655.0999999996</c:v>
                </c:pt>
                <c:pt idx="31">
                  <c:v>8894854.3000000007</c:v>
                </c:pt>
                <c:pt idx="32">
                  <c:v>17585608.199999999</c:v>
                </c:pt>
                <c:pt idx="33">
                  <c:v>1E-4</c:v>
                </c:pt>
                <c:pt idx="34">
                  <c:v>1E-4</c:v>
                </c:pt>
                <c:pt idx="35">
                  <c:v>1E-4</c:v>
                </c:pt>
                <c:pt idx="36">
                  <c:v>1E-4</c:v>
                </c:pt>
                <c:pt idx="37">
                  <c:v>1E-4</c:v>
                </c:pt>
                <c:pt idx="38">
                  <c:v>1E-4</c:v>
                </c:pt>
                <c:pt idx="39">
                  <c:v>1E-4</c:v>
                </c:pt>
                <c:pt idx="40">
                  <c:v>307252753.30000001</c:v>
                </c:pt>
                <c:pt idx="41">
                  <c:v>147942697</c:v>
                </c:pt>
                <c:pt idx="42">
                  <c:v>129813435.3</c:v>
                </c:pt>
                <c:pt idx="43">
                  <c:v>153772530.5</c:v>
                </c:pt>
                <c:pt idx="44">
                  <c:v>208537001.80000001</c:v>
                </c:pt>
                <c:pt idx="45">
                  <c:v>228152760.80000001</c:v>
                </c:pt>
                <c:pt idx="46">
                  <c:v>999333860.20000005</c:v>
                </c:pt>
                <c:pt idx="47">
                  <c:v>951748779.79999995</c:v>
                </c:pt>
                <c:pt idx="48">
                  <c:v>951748779.79999995</c:v>
                </c:pt>
                <c:pt idx="49">
                  <c:v>951748779.79999995</c:v>
                </c:pt>
                <c:pt idx="50">
                  <c:v>951748779.79999995</c:v>
                </c:pt>
                <c:pt idx="51">
                  <c:v>1041735690</c:v>
                </c:pt>
                <c:pt idx="52">
                  <c:v>6264208.2999999998</c:v>
                </c:pt>
                <c:pt idx="53">
                  <c:v>1248453.6000000001</c:v>
                </c:pt>
                <c:pt idx="54">
                  <c:v>391826.7</c:v>
                </c:pt>
                <c:pt idx="55">
                  <c:v>572101.4</c:v>
                </c:pt>
                <c:pt idx="56">
                  <c:v>2586164.9</c:v>
                </c:pt>
                <c:pt idx="57">
                  <c:v>15050003.9</c:v>
                </c:pt>
                <c:pt idx="58">
                  <c:v>24538405.100000001</c:v>
                </c:pt>
                <c:pt idx="59">
                  <c:v>319628523.39999998</c:v>
                </c:pt>
                <c:pt idx="60">
                  <c:v>323260786.19999999</c:v>
                </c:pt>
                <c:pt idx="61">
                  <c:v>349694669.89999998</c:v>
                </c:pt>
                <c:pt idx="62">
                  <c:v>349694669.89999998</c:v>
                </c:pt>
                <c:pt idx="63">
                  <c:v>349694669.89999998</c:v>
                </c:pt>
                <c:pt idx="64">
                  <c:v>349694669.89999998</c:v>
                </c:pt>
                <c:pt idx="65">
                  <c:v>346343458.60000002</c:v>
                </c:pt>
                <c:pt idx="66">
                  <c:v>352590890.60000002</c:v>
                </c:pt>
                <c:pt idx="67">
                  <c:v>307107176</c:v>
                </c:pt>
                <c:pt idx="68">
                  <c:v>107466388.90000001</c:v>
                </c:pt>
                <c:pt idx="69">
                  <c:v>14430147.6</c:v>
                </c:pt>
                <c:pt idx="70">
                  <c:v>14260221.5</c:v>
                </c:pt>
                <c:pt idx="71">
                  <c:v>14677953.699999999</c:v>
                </c:pt>
                <c:pt idx="72">
                  <c:v>15810006.800000001</c:v>
                </c:pt>
                <c:pt idx="73">
                  <c:v>24217926.199999999</c:v>
                </c:pt>
                <c:pt idx="74">
                  <c:v>24217926.199999999</c:v>
                </c:pt>
                <c:pt idx="75">
                  <c:v>24217926.199999999</c:v>
                </c:pt>
                <c:pt idx="76">
                  <c:v>18568833.5</c:v>
                </c:pt>
                <c:pt idx="77">
                  <c:v>19214019.5</c:v>
                </c:pt>
                <c:pt idx="78">
                  <c:v>26036469.600000001</c:v>
                </c:pt>
                <c:pt idx="79">
                  <c:v>67851822.5</c:v>
                </c:pt>
                <c:pt idx="80">
                  <c:v>70760014.799999997</c:v>
                </c:pt>
                <c:pt idx="81">
                  <c:v>70808289.599999994</c:v>
                </c:pt>
                <c:pt idx="82">
                  <c:v>71253102</c:v>
                </c:pt>
                <c:pt idx="83">
                  <c:v>71875543</c:v>
                </c:pt>
                <c:pt idx="84">
                  <c:v>70529578</c:v>
                </c:pt>
                <c:pt idx="85">
                  <c:v>70529578</c:v>
                </c:pt>
                <c:pt idx="86">
                  <c:v>69582301.700000003</c:v>
                </c:pt>
                <c:pt idx="87">
                  <c:v>23173619.100000001</c:v>
                </c:pt>
                <c:pt idx="88">
                  <c:v>18577168.100000001</c:v>
                </c:pt>
                <c:pt idx="89">
                  <c:v>17470737.800000001</c:v>
                </c:pt>
                <c:pt idx="90">
                  <c:v>16041547</c:v>
                </c:pt>
                <c:pt idx="91">
                  <c:v>7607049.0999999996</c:v>
                </c:pt>
                <c:pt idx="92">
                  <c:v>6931089.7000000002</c:v>
                </c:pt>
                <c:pt idx="93">
                  <c:v>1465377.1</c:v>
                </c:pt>
                <c:pt idx="94">
                  <c:v>1397999.6</c:v>
                </c:pt>
                <c:pt idx="95">
                  <c:v>1506464.5</c:v>
                </c:pt>
                <c:pt idx="96">
                  <c:v>1262864.2</c:v>
                </c:pt>
                <c:pt idx="97">
                  <c:v>1262864.2</c:v>
                </c:pt>
                <c:pt idx="98">
                  <c:v>1262864.2</c:v>
                </c:pt>
                <c:pt idx="99">
                  <c:v>1354235.2</c:v>
                </c:pt>
                <c:pt idx="100">
                  <c:v>1241632.8999999999</c:v>
                </c:pt>
                <c:pt idx="101">
                  <c:v>1116083.8999999999</c:v>
                </c:pt>
                <c:pt idx="102">
                  <c:v>2513357.2999999998</c:v>
                </c:pt>
                <c:pt idx="103">
                  <c:v>2513357.2999999998</c:v>
                </c:pt>
                <c:pt idx="104">
                  <c:v>2513357.2999999998</c:v>
                </c:pt>
                <c:pt idx="105">
                  <c:v>2606922</c:v>
                </c:pt>
                <c:pt idx="106">
                  <c:v>2426738.1</c:v>
                </c:pt>
                <c:pt idx="107">
                  <c:v>7445703</c:v>
                </c:pt>
                <c:pt idx="108">
                  <c:v>69668780.900000006</c:v>
                </c:pt>
                <c:pt idx="109">
                  <c:v>67562459.900000006</c:v>
                </c:pt>
                <c:pt idx="110">
                  <c:v>63643775.600000001</c:v>
                </c:pt>
                <c:pt idx="111">
                  <c:v>62755802</c:v>
                </c:pt>
                <c:pt idx="112">
                  <c:v>61927033.5</c:v>
                </c:pt>
                <c:pt idx="113">
                  <c:v>58998562.600000001</c:v>
                </c:pt>
                <c:pt idx="114">
                  <c:v>58998562.600000001</c:v>
                </c:pt>
                <c:pt idx="115">
                  <c:v>15777773.9</c:v>
                </c:pt>
                <c:pt idx="116">
                  <c:v>7992078.0999999996</c:v>
                </c:pt>
                <c:pt idx="117">
                  <c:v>7576417.7000000002</c:v>
                </c:pt>
                <c:pt idx="118">
                  <c:v>4145895.7</c:v>
                </c:pt>
                <c:pt idx="119">
                  <c:v>1891083.1</c:v>
                </c:pt>
                <c:pt idx="120">
                  <c:v>1875270.1</c:v>
                </c:pt>
                <c:pt idx="121">
                  <c:v>1652355.7</c:v>
                </c:pt>
                <c:pt idx="122">
                  <c:v>1003078.3</c:v>
                </c:pt>
                <c:pt idx="123">
                  <c:v>1272335.3999999999</c:v>
                </c:pt>
                <c:pt idx="124">
                  <c:v>2997614.3</c:v>
                </c:pt>
                <c:pt idx="125">
                  <c:v>2130122.1</c:v>
                </c:pt>
                <c:pt idx="126">
                  <c:v>3336003.7</c:v>
                </c:pt>
                <c:pt idx="127">
                  <c:v>3752623.3</c:v>
                </c:pt>
                <c:pt idx="128">
                  <c:v>4812171.3</c:v>
                </c:pt>
                <c:pt idx="129">
                  <c:v>4606361.2</c:v>
                </c:pt>
                <c:pt idx="130">
                  <c:v>4395176.3</c:v>
                </c:pt>
                <c:pt idx="131">
                  <c:v>4143902.4</c:v>
                </c:pt>
                <c:pt idx="132">
                  <c:v>4665528.5</c:v>
                </c:pt>
                <c:pt idx="133">
                  <c:v>5156146.5999999996</c:v>
                </c:pt>
                <c:pt idx="134">
                  <c:v>6453888.9000000004</c:v>
                </c:pt>
                <c:pt idx="135">
                  <c:v>6590083.0999999996</c:v>
                </c:pt>
                <c:pt idx="136">
                  <c:v>7093000.5999999996</c:v>
                </c:pt>
                <c:pt idx="137">
                  <c:v>7735398.0999999996</c:v>
                </c:pt>
                <c:pt idx="138">
                  <c:v>8153498.7999999998</c:v>
                </c:pt>
                <c:pt idx="139">
                  <c:v>7403540.9000000004</c:v>
                </c:pt>
                <c:pt idx="140">
                  <c:v>3505594.2</c:v>
                </c:pt>
                <c:pt idx="141">
                  <c:v>3266340.7</c:v>
                </c:pt>
                <c:pt idx="142">
                  <c:v>2089202.5</c:v>
                </c:pt>
                <c:pt idx="143">
                  <c:v>6166255.7999999998</c:v>
                </c:pt>
                <c:pt idx="144">
                  <c:v>7898802</c:v>
                </c:pt>
                <c:pt idx="145">
                  <c:v>14042336.699999999</c:v>
                </c:pt>
                <c:pt idx="146">
                  <c:v>14042336.699999999</c:v>
                </c:pt>
                <c:pt idx="147">
                  <c:v>14042336.699999999</c:v>
                </c:pt>
                <c:pt idx="148">
                  <c:v>13679101.699999999</c:v>
                </c:pt>
                <c:pt idx="149">
                  <c:v>13679101.699999999</c:v>
                </c:pt>
                <c:pt idx="150">
                  <c:v>13679101.699999999</c:v>
                </c:pt>
                <c:pt idx="151">
                  <c:v>13679101.699999999</c:v>
                </c:pt>
                <c:pt idx="152">
                  <c:v>13679101.699999999</c:v>
                </c:pt>
                <c:pt idx="153">
                  <c:v>13938039.699999999</c:v>
                </c:pt>
                <c:pt idx="154">
                  <c:v>4236873.2</c:v>
                </c:pt>
                <c:pt idx="155">
                  <c:v>3044835.2</c:v>
                </c:pt>
                <c:pt idx="156">
                  <c:v>1004161.2</c:v>
                </c:pt>
                <c:pt idx="157">
                  <c:v>1004161.2</c:v>
                </c:pt>
                <c:pt idx="158">
                  <c:v>1004161.2</c:v>
                </c:pt>
                <c:pt idx="159">
                  <c:v>1004161.2</c:v>
                </c:pt>
                <c:pt idx="160">
                  <c:v>1025060.9</c:v>
                </c:pt>
                <c:pt idx="161">
                  <c:v>458256.1</c:v>
                </c:pt>
                <c:pt idx="162">
                  <c:v>328866.59999999998</c:v>
                </c:pt>
                <c:pt idx="163">
                  <c:v>4390533.4000000004</c:v>
                </c:pt>
                <c:pt idx="164">
                  <c:v>16633224</c:v>
                </c:pt>
                <c:pt idx="165">
                  <c:v>59206674.600000001</c:v>
                </c:pt>
                <c:pt idx="166">
                  <c:v>74881908.200000003</c:v>
                </c:pt>
                <c:pt idx="167">
                  <c:v>74434541.599999994</c:v>
                </c:pt>
                <c:pt idx="168">
                  <c:v>176470998.5</c:v>
                </c:pt>
                <c:pt idx="169">
                  <c:v>344200920.69999999</c:v>
                </c:pt>
                <c:pt idx="170">
                  <c:v>320467614.89999998</c:v>
                </c:pt>
                <c:pt idx="171">
                  <c:v>320467614.89999998</c:v>
                </c:pt>
                <c:pt idx="172">
                  <c:v>320467614.89999998</c:v>
                </c:pt>
                <c:pt idx="173">
                  <c:v>320467614.89999998</c:v>
                </c:pt>
                <c:pt idx="174">
                  <c:v>320467614.89999998</c:v>
                </c:pt>
                <c:pt idx="175">
                  <c:v>47703443.899999999</c:v>
                </c:pt>
                <c:pt idx="176">
                  <c:v>108634332.2</c:v>
                </c:pt>
                <c:pt idx="177">
                  <c:v>109942324.3</c:v>
                </c:pt>
                <c:pt idx="178">
                  <c:v>109942324.3</c:v>
                </c:pt>
                <c:pt idx="179">
                  <c:v>116600177.90000001</c:v>
                </c:pt>
                <c:pt idx="180">
                  <c:v>116600177.90000001</c:v>
                </c:pt>
                <c:pt idx="181">
                  <c:v>116600177.90000001</c:v>
                </c:pt>
                <c:pt idx="182">
                  <c:v>66204804</c:v>
                </c:pt>
                <c:pt idx="183">
                  <c:v>92675606.299999997</c:v>
                </c:pt>
                <c:pt idx="184">
                  <c:v>91773950.700000003</c:v>
                </c:pt>
                <c:pt idx="185">
                  <c:v>91773950.700000003</c:v>
                </c:pt>
                <c:pt idx="186">
                  <c:v>88671012.900000006</c:v>
                </c:pt>
                <c:pt idx="187">
                  <c:v>95427445</c:v>
                </c:pt>
                <c:pt idx="188">
                  <c:v>103620856.90000001</c:v>
                </c:pt>
                <c:pt idx="189">
                  <c:v>7565973.5</c:v>
                </c:pt>
                <c:pt idx="190">
                  <c:v>120484</c:v>
                </c:pt>
                <c:pt idx="191">
                  <c:v>182558.6</c:v>
                </c:pt>
                <c:pt idx="192">
                  <c:v>11897139.6</c:v>
                </c:pt>
                <c:pt idx="193">
                  <c:v>30928240.5</c:v>
                </c:pt>
                <c:pt idx="194">
                  <c:v>31722319</c:v>
                </c:pt>
                <c:pt idx="195">
                  <c:v>28297400.699999999</c:v>
                </c:pt>
                <c:pt idx="196">
                  <c:v>26633852.899999999</c:v>
                </c:pt>
                <c:pt idx="197">
                  <c:v>24500251.5</c:v>
                </c:pt>
                <c:pt idx="198">
                  <c:v>24790833.399999999</c:v>
                </c:pt>
                <c:pt idx="199">
                  <c:v>24306764.899999999</c:v>
                </c:pt>
                <c:pt idx="200">
                  <c:v>25152024.100000001</c:v>
                </c:pt>
                <c:pt idx="201">
                  <c:v>26266877.5</c:v>
                </c:pt>
                <c:pt idx="202">
                  <c:v>8422330.8000000007</c:v>
                </c:pt>
                <c:pt idx="203">
                  <c:v>8422330.8000000007</c:v>
                </c:pt>
                <c:pt idx="204">
                  <c:v>5665525.5</c:v>
                </c:pt>
                <c:pt idx="205">
                  <c:v>3142112.1</c:v>
                </c:pt>
                <c:pt idx="206">
                  <c:v>1262605.3</c:v>
                </c:pt>
                <c:pt idx="207">
                  <c:v>464246.6</c:v>
                </c:pt>
                <c:pt idx="208">
                  <c:v>437588.7</c:v>
                </c:pt>
              </c:numCache>
            </c:numRef>
          </c:yVal>
          <c:smooth val="0"/>
          <c:extLst>
            <c:ext xmlns:c16="http://schemas.microsoft.com/office/drawing/2014/chart" uri="{C3380CC4-5D6E-409C-BE32-E72D297353CC}">
              <c16:uniqueId val="{0000004F-C520-4A3B-8F83-8723A82063A7}"/>
            </c:ext>
          </c:extLst>
        </c:ser>
        <c:ser>
          <c:idx val="4"/>
          <c:order val="4"/>
          <c:tx>
            <c:strRef>
              <c:f>'Heatmap Final (absMTLE)'!$A$9</c:f>
              <c:strCache>
                <c:ptCount val="1"/>
                <c:pt idx="0">
                  <c:v>row_means_L</c:v>
                </c:pt>
              </c:strCache>
            </c:strRef>
          </c:tx>
          <c:spPr>
            <a:ln w="25400" cap="rnd">
              <a:solidFill>
                <a:srgbClr val="183760"/>
              </a:solidFill>
              <a:round/>
            </a:ln>
            <a:effectLst/>
          </c:spPr>
          <c:marker>
            <c:symbol val="none"/>
          </c:marker>
          <c:xVal>
            <c:numRef>
              <c:f>'Heatmap Final (absMTLE)'!$B$2:$HB$2</c:f>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f>'Heatmap Final (absMTLE)'!$B$9:$HB$9</c:f>
              <c:numCache>
                <c:formatCode>General</c:formatCode>
                <c:ptCount val="209"/>
                <c:pt idx="0">
                  <c:v>1768966</c:v>
                </c:pt>
                <c:pt idx="1">
                  <c:v>1768966</c:v>
                </c:pt>
                <c:pt idx="2">
                  <c:v>1768966</c:v>
                </c:pt>
                <c:pt idx="3">
                  <c:v>8743245.8000000007</c:v>
                </c:pt>
                <c:pt idx="4">
                  <c:v>14467368.300000001</c:v>
                </c:pt>
                <c:pt idx="5">
                  <c:v>14467368.300000001</c:v>
                </c:pt>
                <c:pt idx="6">
                  <c:v>68495890.400000006</c:v>
                </c:pt>
                <c:pt idx="7">
                  <c:v>476065778.60000002</c:v>
                </c:pt>
                <c:pt idx="8">
                  <c:v>476065778.60000002</c:v>
                </c:pt>
                <c:pt idx="9">
                  <c:v>476065778.60000002</c:v>
                </c:pt>
                <c:pt idx="10">
                  <c:v>476065778.60000002</c:v>
                </c:pt>
                <c:pt idx="11">
                  <c:v>476065778.60000002</c:v>
                </c:pt>
                <c:pt idx="12">
                  <c:v>476065778.60000002</c:v>
                </c:pt>
                <c:pt idx="13">
                  <c:v>476065778.60000002</c:v>
                </c:pt>
                <c:pt idx="14">
                  <c:v>246543.4</c:v>
                </c:pt>
                <c:pt idx="15">
                  <c:v>246543.4</c:v>
                </c:pt>
                <c:pt idx="16">
                  <c:v>1E-4</c:v>
                </c:pt>
                <c:pt idx="17">
                  <c:v>1E-4</c:v>
                </c:pt>
                <c:pt idx="18">
                  <c:v>1E-4</c:v>
                </c:pt>
                <c:pt idx="19">
                  <c:v>1E-4</c:v>
                </c:pt>
                <c:pt idx="20">
                  <c:v>1E-4</c:v>
                </c:pt>
                <c:pt idx="21">
                  <c:v>5696418.2999999998</c:v>
                </c:pt>
                <c:pt idx="22">
                  <c:v>5696418.2999999998</c:v>
                </c:pt>
                <c:pt idx="23">
                  <c:v>5696418.2999999998</c:v>
                </c:pt>
                <c:pt idx="24">
                  <c:v>6077680.4000000004</c:v>
                </c:pt>
                <c:pt idx="25">
                  <c:v>6077680.4000000004</c:v>
                </c:pt>
                <c:pt idx="26">
                  <c:v>6077680.4000000004</c:v>
                </c:pt>
                <c:pt idx="27">
                  <c:v>6077680.4000000004</c:v>
                </c:pt>
                <c:pt idx="28">
                  <c:v>6204767.7000000002</c:v>
                </c:pt>
                <c:pt idx="29">
                  <c:v>6204767.7000000002</c:v>
                </c:pt>
                <c:pt idx="30">
                  <c:v>6204767.7000000002</c:v>
                </c:pt>
                <c:pt idx="31">
                  <c:v>9176238.0999999996</c:v>
                </c:pt>
                <c:pt idx="32">
                  <c:v>17842925.300000001</c:v>
                </c:pt>
                <c:pt idx="33">
                  <c:v>1E-4</c:v>
                </c:pt>
                <c:pt idx="34">
                  <c:v>1E-4</c:v>
                </c:pt>
                <c:pt idx="35">
                  <c:v>1E-4</c:v>
                </c:pt>
                <c:pt idx="36">
                  <c:v>1E-4</c:v>
                </c:pt>
                <c:pt idx="37">
                  <c:v>1E-4</c:v>
                </c:pt>
                <c:pt idx="38">
                  <c:v>1E-4</c:v>
                </c:pt>
                <c:pt idx="39">
                  <c:v>1E-4</c:v>
                </c:pt>
                <c:pt idx="40">
                  <c:v>74131647.299999997</c:v>
                </c:pt>
                <c:pt idx="41">
                  <c:v>41023155.100000001</c:v>
                </c:pt>
                <c:pt idx="42">
                  <c:v>56023305.799999997</c:v>
                </c:pt>
                <c:pt idx="43">
                  <c:v>112770497.2</c:v>
                </c:pt>
                <c:pt idx="44">
                  <c:v>230462445.30000001</c:v>
                </c:pt>
                <c:pt idx="45">
                  <c:v>234035997.40000001</c:v>
                </c:pt>
                <c:pt idx="46">
                  <c:v>517096783.69999999</c:v>
                </c:pt>
                <c:pt idx="47">
                  <c:v>492483891.30000001</c:v>
                </c:pt>
                <c:pt idx="48">
                  <c:v>492483891.30000001</c:v>
                </c:pt>
                <c:pt idx="49">
                  <c:v>492483891.30000001</c:v>
                </c:pt>
                <c:pt idx="50">
                  <c:v>492483891.30000001</c:v>
                </c:pt>
                <c:pt idx="51">
                  <c:v>538844696.10000002</c:v>
                </c:pt>
                <c:pt idx="52">
                  <c:v>5039514.0999999996</c:v>
                </c:pt>
                <c:pt idx="53">
                  <c:v>2677685.4</c:v>
                </c:pt>
                <c:pt idx="54">
                  <c:v>1586298.3</c:v>
                </c:pt>
                <c:pt idx="55">
                  <c:v>1565335.6</c:v>
                </c:pt>
                <c:pt idx="56">
                  <c:v>6647810.4000000004</c:v>
                </c:pt>
                <c:pt idx="57">
                  <c:v>16336677.199999999</c:v>
                </c:pt>
                <c:pt idx="58">
                  <c:v>16250965.800000001</c:v>
                </c:pt>
                <c:pt idx="59">
                  <c:v>266067376.30000001</c:v>
                </c:pt>
                <c:pt idx="60">
                  <c:v>256523129.5</c:v>
                </c:pt>
                <c:pt idx="61">
                  <c:v>283827610.5</c:v>
                </c:pt>
                <c:pt idx="62">
                  <c:v>283827610.5</c:v>
                </c:pt>
                <c:pt idx="63">
                  <c:v>283827610.5</c:v>
                </c:pt>
                <c:pt idx="64">
                  <c:v>283827610.5</c:v>
                </c:pt>
                <c:pt idx="65">
                  <c:v>288663686.5</c:v>
                </c:pt>
                <c:pt idx="66">
                  <c:v>293514414.5</c:v>
                </c:pt>
                <c:pt idx="67">
                  <c:v>231935793.59999999</c:v>
                </c:pt>
                <c:pt idx="68">
                  <c:v>50957453.700000003</c:v>
                </c:pt>
                <c:pt idx="69">
                  <c:v>28525943.399999999</c:v>
                </c:pt>
                <c:pt idx="70">
                  <c:v>28188267.800000001</c:v>
                </c:pt>
                <c:pt idx="71">
                  <c:v>29153241.399999999</c:v>
                </c:pt>
                <c:pt idx="72">
                  <c:v>29992271</c:v>
                </c:pt>
                <c:pt idx="73">
                  <c:v>44945537.200000003</c:v>
                </c:pt>
                <c:pt idx="74">
                  <c:v>44945537.200000003</c:v>
                </c:pt>
                <c:pt idx="75">
                  <c:v>44945537.200000003</c:v>
                </c:pt>
                <c:pt idx="76">
                  <c:v>37800254.799999997</c:v>
                </c:pt>
                <c:pt idx="77">
                  <c:v>24300195.5</c:v>
                </c:pt>
                <c:pt idx="78">
                  <c:v>23544131.5</c:v>
                </c:pt>
                <c:pt idx="79">
                  <c:v>36279440.600000001</c:v>
                </c:pt>
                <c:pt idx="80">
                  <c:v>35050022.799999997</c:v>
                </c:pt>
                <c:pt idx="81">
                  <c:v>32806318.5</c:v>
                </c:pt>
                <c:pt idx="82">
                  <c:v>26781863.399999999</c:v>
                </c:pt>
                <c:pt idx="83">
                  <c:v>34194600.700000003</c:v>
                </c:pt>
                <c:pt idx="84">
                  <c:v>33597281.600000001</c:v>
                </c:pt>
                <c:pt idx="85">
                  <c:v>33597281.600000001</c:v>
                </c:pt>
                <c:pt idx="86">
                  <c:v>33570770.700000003</c:v>
                </c:pt>
                <c:pt idx="87">
                  <c:v>23159252.5</c:v>
                </c:pt>
                <c:pt idx="88">
                  <c:v>22896432.800000001</c:v>
                </c:pt>
                <c:pt idx="89">
                  <c:v>23311408.399999999</c:v>
                </c:pt>
                <c:pt idx="90">
                  <c:v>22852252.699999999</c:v>
                </c:pt>
                <c:pt idx="91">
                  <c:v>8294479</c:v>
                </c:pt>
                <c:pt idx="92">
                  <c:v>8862561.9000000004</c:v>
                </c:pt>
                <c:pt idx="93">
                  <c:v>3065590.8</c:v>
                </c:pt>
                <c:pt idx="94">
                  <c:v>3701697.6</c:v>
                </c:pt>
                <c:pt idx="95">
                  <c:v>3156686.9</c:v>
                </c:pt>
                <c:pt idx="96">
                  <c:v>3540229.1</c:v>
                </c:pt>
                <c:pt idx="97">
                  <c:v>3540229.1</c:v>
                </c:pt>
                <c:pt idx="98">
                  <c:v>3540229.1</c:v>
                </c:pt>
                <c:pt idx="99">
                  <c:v>4183353.7</c:v>
                </c:pt>
                <c:pt idx="100">
                  <c:v>3771287.7</c:v>
                </c:pt>
                <c:pt idx="101">
                  <c:v>3717431.1</c:v>
                </c:pt>
                <c:pt idx="102">
                  <c:v>3920319.7</c:v>
                </c:pt>
                <c:pt idx="103">
                  <c:v>3920319.7</c:v>
                </c:pt>
                <c:pt idx="104">
                  <c:v>3920319.7</c:v>
                </c:pt>
                <c:pt idx="105">
                  <c:v>4130097.8</c:v>
                </c:pt>
                <c:pt idx="106">
                  <c:v>3914191.2</c:v>
                </c:pt>
                <c:pt idx="107">
                  <c:v>6919869.5999999996</c:v>
                </c:pt>
                <c:pt idx="108">
                  <c:v>108941215.59999999</c:v>
                </c:pt>
                <c:pt idx="109">
                  <c:v>105651096.40000001</c:v>
                </c:pt>
                <c:pt idx="110">
                  <c:v>102084342.5</c:v>
                </c:pt>
                <c:pt idx="111">
                  <c:v>100661238.3</c:v>
                </c:pt>
                <c:pt idx="112">
                  <c:v>99285082.299999997</c:v>
                </c:pt>
                <c:pt idx="113">
                  <c:v>96165250</c:v>
                </c:pt>
                <c:pt idx="114">
                  <c:v>96165250</c:v>
                </c:pt>
                <c:pt idx="115">
                  <c:v>49959723.100000001</c:v>
                </c:pt>
                <c:pt idx="116">
                  <c:v>35363015.200000003</c:v>
                </c:pt>
                <c:pt idx="117">
                  <c:v>33733798.600000001</c:v>
                </c:pt>
                <c:pt idx="118">
                  <c:v>9524065.9000000004</c:v>
                </c:pt>
                <c:pt idx="119">
                  <c:v>3638789.4</c:v>
                </c:pt>
                <c:pt idx="120">
                  <c:v>3880538.5</c:v>
                </c:pt>
                <c:pt idx="121">
                  <c:v>2258368.7999999998</c:v>
                </c:pt>
                <c:pt idx="122">
                  <c:v>2158476.6</c:v>
                </c:pt>
                <c:pt idx="123">
                  <c:v>2205350.2999999998</c:v>
                </c:pt>
                <c:pt idx="124">
                  <c:v>6830954</c:v>
                </c:pt>
                <c:pt idx="125">
                  <c:v>5663456.5</c:v>
                </c:pt>
                <c:pt idx="126">
                  <c:v>5174985.4000000004</c:v>
                </c:pt>
                <c:pt idx="127">
                  <c:v>4920648.5</c:v>
                </c:pt>
                <c:pt idx="128">
                  <c:v>5948025.5</c:v>
                </c:pt>
                <c:pt idx="129">
                  <c:v>5556346.2000000002</c:v>
                </c:pt>
                <c:pt idx="130">
                  <c:v>5276184.4000000004</c:v>
                </c:pt>
                <c:pt idx="131">
                  <c:v>5790572.9000000004</c:v>
                </c:pt>
                <c:pt idx="132">
                  <c:v>7126464.7000000002</c:v>
                </c:pt>
                <c:pt idx="133">
                  <c:v>7109050.5999999996</c:v>
                </c:pt>
                <c:pt idx="134">
                  <c:v>7590831.4000000004</c:v>
                </c:pt>
                <c:pt idx="135">
                  <c:v>7750617.2999999998</c:v>
                </c:pt>
                <c:pt idx="136">
                  <c:v>8597923.5999999996</c:v>
                </c:pt>
                <c:pt idx="137">
                  <c:v>9438985.1999999993</c:v>
                </c:pt>
                <c:pt idx="138">
                  <c:v>8717812.5</c:v>
                </c:pt>
                <c:pt idx="139">
                  <c:v>7936848</c:v>
                </c:pt>
                <c:pt idx="140">
                  <c:v>5786539.5</c:v>
                </c:pt>
                <c:pt idx="141">
                  <c:v>5323729</c:v>
                </c:pt>
                <c:pt idx="142">
                  <c:v>4341934.5999999996</c:v>
                </c:pt>
                <c:pt idx="143">
                  <c:v>10006122.5</c:v>
                </c:pt>
                <c:pt idx="144">
                  <c:v>9365910.5999999996</c:v>
                </c:pt>
                <c:pt idx="145">
                  <c:v>12067267.5</c:v>
                </c:pt>
                <c:pt idx="146">
                  <c:v>12067267.5</c:v>
                </c:pt>
                <c:pt idx="147">
                  <c:v>12067267.5</c:v>
                </c:pt>
                <c:pt idx="148">
                  <c:v>11768104.699999999</c:v>
                </c:pt>
                <c:pt idx="149">
                  <c:v>11768104.699999999</c:v>
                </c:pt>
                <c:pt idx="150">
                  <c:v>11768104.699999999</c:v>
                </c:pt>
                <c:pt idx="151">
                  <c:v>11768104.699999999</c:v>
                </c:pt>
                <c:pt idx="152">
                  <c:v>11768104.699999999</c:v>
                </c:pt>
                <c:pt idx="153">
                  <c:v>12031282.5</c:v>
                </c:pt>
                <c:pt idx="154">
                  <c:v>4334847.8</c:v>
                </c:pt>
                <c:pt idx="155">
                  <c:v>2150485.6</c:v>
                </c:pt>
                <c:pt idx="156">
                  <c:v>1607526.7</c:v>
                </c:pt>
                <c:pt idx="157">
                  <c:v>1607526.7</c:v>
                </c:pt>
                <c:pt idx="158">
                  <c:v>1607526.7</c:v>
                </c:pt>
                <c:pt idx="159">
                  <c:v>1607526.7</c:v>
                </c:pt>
                <c:pt idx="160">
                  <c:v>1618276.3</c:v>
                </c:pt>
                <c:pt idx="161">
                  <c:v>990773.2</c:v>
                </c:pt>
                <c:pt idx="162">
                  <c:v>714762.5</c:v>
                </c:pt>
                <c:pt idx="163">
                  <c:v>27554965</c:v>
                </c:pt>
                <c:pt idx="164">
                  <c:v>33681367.700000003</c:v>
                </c:pt>
                <c:pt idx="165">
                  <c:v>126191222</c:v>
                </c:pt>
                <c:pt idx="166">
                  <c:v>133002732.90000001</c:v>
                </c:pt>
                <c:pt idx="167">
                  <c:v>128672313.2</c:v>
                </c:pt>
                <c:pt idx="168">
                  <c:v>166595722.80000001</c:v>
                </c:pt>
                <c:pt idx="169">
                  <c:v>227739786</c:v>
                </c:pt>
                <c:pt idx="170">
                  <c:v>212430191.5</c:v>
                </c:pt>
                <c:pt idx="171">
                  <c:v>212430191.5</c:v>
                </c:pt>
                <c:pt idx="172">
                  <c:v>212430191.5</c:v>
                </c:pt>
                <c:pt idx="173">
                  <c:v>212430191.5</c:v>
                </c:pt>
                <c:pt idx="174">
                  <c:v>212430191.5</c:v>
                </c:pt>
                <c:pt idx="175">
                  <c:v>27573682.800000001</c:v>
                </c:pt>
                <c:pt idx="176">
                  <c:v>59643376.200000003</c:v>
                </c:pt>
                <c:pt idx="177">
                  <c:v>99188961.200000003</c:v>
                </c:pt>
                <c:pt idx="178">
                  <c:v>99188961.200000003</c:v>
                </c:pt>
                <c:pt idx="179">
                  <c:v>105029294.8</c:v>
                </c:pt>
                <c:pt idx="180">
                  <c:v>105029294.8</c:v>
                </c:pt>
                <c:pt idx="181">
                  <c:v>105029294.8</c:v>
                </c:pt>
                <c:pt idx="182">
                  <c:v>97040028.700000003</c:v>
                </c:pt>
                <c:pt idx="183">
                  <c:v>111785581</c:v>
                </c:pt>
                <c:pt idx="184">
                  <c:v>113959136.40000001</c:v>
                </c:pt>
                <c:pt idx="185">
                  <c:v>113959136.40000001</c:v>
                </c:pt>
                <c:pt idx="186">
                  <c:v>73115768.299999997</c:v>
                </c:pt>
                <c:pt idx="187">
                  <c:v>77507852.900000006</c:v>
                </c:pt>
                <c:pt idx="188">
                  <c:v>82612796.099999994</c:v>
                </c:pt>
                <c:pt idx="189">
                  <c:v>20154723.600000001</c:v>
                </c:pt>
                <c:pt idx="190">
                  <c:v>125241.60000000001</c:v>
                </c:pt>
                <c:pt idx="191">
                  <c:v>339566.5</c:v>
                </c:pt>
                <c:pt idx="192">
                  <c:v>13853935.6</c:v>
                </c:pt>
                <c:pt idx="193">
                  <c:v>33300319.399999999</c:v>
                </c:pt>
                <c:pt idx="194">
                  <c:v>52679745.899999999</c:v>
                </c:pt>
                <c:pt idx="195">
                  <c:v>48038457.600000001</c:v>
                </c:pt>
                <c:pt idx="196">
                  <c:v>65304145.5</c:v>
                </c:pt>
                <c:pt idx="197">
                  <c:v>70835703.099999994</c:v>
                </c:pt>
                <c:pt idx="198">
                  <c:v>171939014.69999999</c:v>
                </c:pt>
                <c:pt idx="199">
                  <c:v>168571241.90000001</c:v>
                </c:pt>
                <c:pt idx="200">
                  <c:v>178952484.69999999</c:v>
                </c:pt>
                <c:pt idx="201">
                  <c:v>186758232.59999999</c:v>
                </c:pt>
                <c:pt idx="202">
                  <c:v>194186507.19999999</c:v>
                </c:pt>
                <c:pt idx="203">
                  <c:v>194186507.19999999</c:v>
                </c:pt>
                <c:pt idx="204">
                  <c:v>220634989.5</c:v>
                </c:pt>
                <c:pt idx="205">
                  <c:v>209722926.40000001</c:v>
                </c:pt>
                <c:pt idx="206">
                  <c:v>63361106.799999997</c:v>
                </c:pt>
                <c:pt idx="207">
                  <c:v>3468485.7</c:v>
                </c:pt>
                <c:pt idx="208">
                  <c:v>3228293.5</c:v>
                </c:pt>
              </c:numCache>
            </c:numRef>
          </c:yVal>
          <c:smooth val="0"/>
          <c:extLst>
            <c:ext xmlns:c16="http://schemas.microsoft.com/office/drawing/2014/chart" uri="{C3380CC4-5D6E-409C-BE32-E72D297353CC}">
              <c16:uniqueId val="{00000053-C520-4A3B-8F83-8723A82063A7}"/>
            </c:ext>
          </c:extLst>
        </c:ser>
        <c:ser>
          <c:idx val="5"/>
          <c:order val="5"/>
          <c:tx>
            <c:strRef>
              <c:f>'Heatmap Final (absMTLE)'!$A$10</c:f>
              <c:strCache>
                <c:ptCount val="1"/>
                <c:pt idx="0">
                  <c:v>row_means_T</c:v>
                </c:pt>
              </c:strCache>
            </c:strRef>
          </c:tx>
          <c:spPr>
            <a:ln w="25400" cap="rnd">
              <a:solidFill>
                <a:srgbClr val="CE7CA1"/>
              </a:solidFill>
              <a:round/>
            </a:ln>
            <a:effectLst/>
          </c:spPr>
          <c:marker>
            <c:symbol val="none"/>
          </c:marker>
          <c:xVal>
            <c:numRef>
              <c:f>'Heatmap Final (absMTLE)'!$B$2:$HB$2</c:f>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f>'Heatmap Final (absMTLE)'!$B$10:$HB$10</c:f>
              <c:numCache>
                <c:formatCode>General</c:formatCode>
                <c:ptCount val="209"/>
                <c:pt idx="0">
                  <c:v>3697114.3</c:v>
                </c:pt>
                <c:pt idx="1">
                  <c:v>3697114.3</c:v>
                </c:pt>
                <c:pt idx="2">
                  <c:v>3697114.3</c:v>
                </c:pt>
                <c:pt idx="3">
                  <c:v>2065550.6</c:v>
                </c:pt>
                <c:pt idx="4">
                  <c:v>1853035</c:v>
                </c:pt>
                <c:pt idx="5">
                  <c:v>1853035</c:v>
                </c:pt>
                <c:pt idx="6">
                  <c:v>100324654.59999999</c:v>
                </c:pt>
                <c:pt idx="7">
                  <c:v>290102157.80000001</c:v>
                </c:pt>
                <c:pt idx="8">
                  <c:v>290102157.80000001</c:v>
                </c:pt>
                <c:pt idx="9">
                  <c:v>290102157.80000001</c:v>
                </c:pt>
                <c:pt idx="10">
                  <c:v>290102157.80000001</c:v>
                </c:pt>
                <c:pt idx="11">
                  <c:v>290102157.80000001</c:v>
                </c:pt>
                <c:pt idx="12">
                  <c:v>290102157.80000001</c:v>
                </c:pt>
                <c:pt idx="13">
                  <c:v>290102157.80000001</c:v>
                </c:pt>
                <c:pt idx="14">
                  <c:v>2636851.5</c:v>
                </c:pt>
                <c:pt idx="15">
                  <c:v>2636851.5</c:v>
                </c:pt>
                <c:pt idx="16">
                  <c:v>1E-4</c:v>
                </c:pt>
                <c:pt idx="17">
                  <c:v>1E-4</c:v>
                </c:pt>
                <c:pt idx="18">
                  <c:v>1E-4</c:v>
                </c:pt>
                <c:pt idx="19">
                  <c:v>1E-4</c:v>
                </c:pt>
                <c:pt idx="20">
                  <c:v>1E-4</c:v>
                </c:pt>
                <c:pt idx="21">
                  <c:v>1038734.4</c:v>
                </c:pt>
                <c:pt idx="22">
                  <c:v>1038734.4</c:v>
                </c:pt>
                <c:pt idx="23">
                  <c:v>1038734.4</c:v>
                </c:pt>
                <c:pt idx="24">
                  <c:v>26753356.699999999</c:v>
                </c:pt>
                <c:pt idx="25">
                  <c:v>26753356.699999999</c:v>
                </c:pt>
                <c:pt idx="26">
                  <c:v>26753356.699999999</c:v>
                </c:pt>
                <c:pt idx="27">
                  <c:v>26753356.699999999</c:v>
                </c:pt>
                <c:pt idx="28">
                  <c:v>35324897.5</c:v>
                </c:pt>
                <c:pt idx="29">
                  <c:v>35324897.5</c:v>
                </c:pt>
                <c:pt idx="30">
                  <c:v>35324897.5</c:v>
                </c:pt>
                <c:pt idx="31">
                  <c:v>52347991</c:v>
                </c:pt>
                <c:pt idx="32">
                  <c:v>101399315.3</c:v>
                </c:pt>
                <c:pt idx="33">
                  <c:v>1E-4</c:v>
                </c:pt>
                <c:pt idx="34">
                  <c:v>1E-4</c:v>
                </c:pt>
                <c:pt idx="35">
                  <c:v>1E-4</c:v>
                </c:pt>
                <c:pt idx="36">
                  <c:v>1E-4</c:v>
                </c:pt>
                <c:pt idx="37">
                  <c:v>1E-4</c:v>
                </c:pt>
                <c:pt idx="38">
                  <c:v>1E-4</c:v>
                </c:pt>
                <c:pt idx="39">
                  <c:v>1E-4</c:v>
                </c:pt>
                <c:pt idx="40">
                  <c:v>27581059</c:v>
                </c:pt>
                <c:pt idx="41">
                  <c:v>16534464.800000001</c:v>
                </c:pt>
                <c:pt idx="42">
                  <c:v>33051208.699999999</c:v>
                </c:pt>
                <c:pt idx="43">
                  <c:v>130602097.3</c:v>
                </c:pt>
                <c:pt idx="44">
                  <c:v>342505060.89999998</c:v>
                </c:pt>
                <c:pt idx="45">
                  <c:v>392108561.80000001</c:v>
                </c:pt>
                <c:pt idx="46">
                  <c:v>740091819.79999995</c:v>
                </c:pt>
                <c:pt idx="47">
                  <c:v>704884128.20000005</c:v>
                </c:pt>
                <c:pt idx="48">
                  <c:v>704884128.20000005</c:v>
                </c:pt>
                <c:pt idx="49">
                  <c:v>704884128.20000005</c:v>
                </c:pt>
                <c:pt idx="50">
                  <c:v>704884128.20000005</c:v>
                </c:pt>
                <c:pt idx="51">
                  <c:v>768451206.79999995</c:v>
                </c:pt>
                <c:pt idx="52">
                  <c:v>2143218.6</c:v>
                </c:pt>
                <c:pt idx="53">
                  <c:v>597032.80000000005</c:v>
                </c:pt>
                <c:pt idx="54">
                  <c:v>276472</c:v>
                </c:pt>
                <c:pt idx="55">
                  <c:v>204846.2</c:v>
                </c:pt>
                <c:pt idx="56">
                  <c:v>344053.5</c:v>
                </c:pt>
                <c:pt idx="57">
                  <c:v>1233767.3999999999</c:v>
                </c:pt>
                <c:pt idx="58">
                  <c:v>3135965.2</c:v>
                </c:pt>
                <c:pt idx="59">
                  <c:v>61463695.700000003</c:v>
                </c:pt>
                <c:pt idx="60">
                  <c:v>59938361.399999999</c:v>
                </c:pt>
                <c:pt idx="61">
                  <c:v>64739351.399999999</c:v>
                </c:pt>
                <c:pt idx="62">
                  <c:v>64739351.399999999</c:v>
                </c:pt>
                <c:pt idx="63">
                  <c:v>64739351.399999999</c:v>
                </c:pt>
                <c:pt idx="64">
                  <c:v>64739351.399999999</c:v>
                </c:pt>
                <c:pt idx="65">
                  <c:v>66288576.600000001</c:v>
                </c:pt>
                <c:pt idx="66">
                  <c:v>67418071.200000003</c:v>
                </c:pt>
                <c:pt idx="67">
                  <c:v>62615024.5</c:v>
                </c:pt>
                <c:pt idx="68">
                  <c:v>18478296</c:v>
                </c:pt>
                <c:pt idx="69">
                  <c:v>17389725.600000001</c:v>
                </c:pt>
                <c:pt idx="70">
                  <c:v>17188886.199999999</c:v>
                </c:pt>
                <c:pt idx="71">
                  <c:v>17827077.600000001</c:v>
                </c:pt>
                <c:pt idx="72">
                  <c:v>19557889.199999999</c:v>
                </c:pt>
                <c:pt idx="73">
                  <c:v>23636681.600000001</c:v>
                </c:pt>
                <c:pt idx="74">
                  <c:v>23636681.600000001</c:v>
                </c:pt>
                <c:pt idx="75">
                  <c:v>23636681.600000001</c:v>
                </c:pt>
                <c:pt idx="76">
                  <c:v>23250429</c:v>
                </c:pt>
                <c:pt idx="77">
                  <c:v>11638881.699999999</c:v>
                </c:pt>
                <c:pt idx="78">
                  <c:v>11928023.6</c:v>
                </c:pt>
                <c:pt idx="79">
                  <c:v>16486542.4</c:v>
                </c:pt>
                <c:pt idx="80">
                  <c:v>15802476.199999999</c:v>
                </c:pt>
                <c:pt idx="81">
                  <c:v>16653814.4</c:v>
                </c:pt>
                <c:pt idx="82">
                  <c:v>15271778.800000001</c:v>
                </c:pt>
                <c:pt idx="83">
                  <c:v>16719341.5</c:v>
                </c:pt>
                <c:pt idx="84">
                  <c:v>16679844.9</c:v>
                </c:pt>
                <c:pt idx="85">
                  <c:v>16679844.9</c:v>
                </c:pt>
                <c:pt idx="86">
                  <c:v>15655262.1</c:v>
                </c:pt>
                <c:pt idx="87">
                  <c:v>13097141.699999999</c:v>
                </c:pt>
                <c:pt idx="88">
                  <c:v>7936415.9000000004</c:v>
                </c:pt>
                <c:pt idx="89">
                  <c:v>8152911.5999999996</c:v>
                </c:pt>
                <c:pt idx="90">
                  <c:v>8498540.9000000004</c:v>
                </c:pt>
                <c:pt idx="91">
                  <c:v>1932189</c:v>
                </c:pt>
                <c:pt idx="92">
                  <c:v>2382764.2000000002</c:v>
                </c:pt>
                <c:pt idx="93">
                  <c:v>764715.1</c:v>
                </c:pt>
                <c:pt idx="94">
                  <c:v>956119.1</c:v>
                </c:pt>
                <c:pt idx="95">
                  <c:v>1029619.7</c:v>
                </c:pt>
                <c:pt idx="96">
                  <c:v>2010311.2</c:v>
                </c:pt>
                <c:pt idx="97">
                  <c:v>2010311.2</c:v>
                </c:pt>
                <c:pt idx="98">
                  <c:v>2010311.2</c:v>
                </c:pt>
                <c:pt idx="99">
                  <c:v>2077716.6</c:v>
                </c:pt>
                <c:pt idx="100">
                  <c:v>1851430.7</c:v>
                </c:pt>
                <c:pt idx="101">
                  <c:v>2828317.1</c:v>
                </c:pt>
                <c:pt idx="102">
                  <c:v>2264428.9</c:v>
                </c:pt>
                <c:pt idx="103">
                  <c:v>2264428.9</c:v>
                </c:pt>
                <c:pt idx="104">
                  <c:v>2264428.9</c:v>
                </c:pt>
                <c:pt idx="105">
                  <c:v>1993904.5</c:v>
                </c:pt>
                <c:pt idx="106">
                  <c:v>1907182.2</c:v>
                </c:pt>
                <c:pt idx="107">
                  <c:v>2757832.9</c:v>
                </c:pt>
                <c:pt idx="108">
                  <c:v>8407669</c:v>
                </c:pt>
                <c:pt idx="109">
                  <c:v>8386532.2999999998</c:v>
                </c:pt>
                <c:pt idx="110">
                  <c:v>8454594</c:v>
                </c:pt>
                <c:pt idx="111">
                  <c:v>8366799.2999999998</c:v>
                </c:pt>
                <c:pt idx="112">
                  <c:v>8357833.2999999998</c:v>
                </c:pt>
                <c:pt idx="113">
                  <c:v>9366960.1999999993</c:v>
                </c:pt>
                <c:pt idx="114">
                  <c:v>9366960.1999999993</c:v>
                </c:pt>
                <c:pt idx="115">
                  <c:v>5950577.2000000002</c:v>
                </c:pt>
                <c:pt idx="116">
                  <c:v>4810092.4000000004</c:v>
                </c:pt>
                <c:pt idx="117">
                  <c:v>4830429.5999999996</c:v>
                </c:pt>
                <c:pt idx="118">
                  <c:v>4560872.2</c:v>
                </c:pt>
                <c:pt idx="119">
                  <c:v>4938121.4000000004</c:v>
                </c:pt>
                <c:pt idx="120">
                  <c:v>5067890.5999999996</c:v>
                </c:pt>
                <c:pt idx="121">
                  <c:v>6430884.0999999996</c:v>
                </c:pt>
                <c:pt idx="122">
                  <c:v>1301240.7</c:v>
                </c:pt>
                <c:pt idx="123">
                  <c:v>1634754.9</c:v>
                </c:pt>
                <c:pt idx="124">
                  <c:v>1871307.8</c:v>
                </c:pt>
                <c:pt idx="125">
                  <c:v>1589889.3</c:v>
                </c:pt>
                <c:pt idx="126">
                  <c:v>2124743.2000000002</c:v>
                </c:pt>
                <c:pt idx="127">
                  <c:v>1888313.2</c:v>
                </c:pt>
                <c:pt idx="128">
                  <c:v>2417965.4</c:v>
                </c:pt>
                <c:pt idx="129">
                  <c:v>2268542.4</c:v>
                </c:pt>
                <c:pt idx="130">
                  <c:v>2151778.6</c:v>
                </c:pt>
                <c:pt idx="131">
                  <c:v>4238297.8</c:v>
                </c:pt>
                <c:pt idx="132">
                  <c:v>5363311.0999999996</c:v>
                </c:pt>
                <c:pt idx="133">
                  <c:v>5286845.5</c:v>
                </c:pt>
                <c:pt idx="134">
                  <c:v>6607198.0999999996</c:v>
                </c:pt>
                <c:pt idx="135">
                  <c:v>6743955.5999999996</c:v>
                </c:pt>
                <c:pt idx="136">
                  <c:v>7433784.2999999998</c:v>
                </c:pt>
                <c:pt idx="137">
                  <c:v>8187408.4000000004</c:v>
                </c:pt>
                <c:pt idx="138">
                  <c:v>8367095</c:v>
                </c:pt>
                <c:pt idx="139">
                  <c:v>9485452.5999999996</c:v>
                </c:pt>
                <c:pt idx="140">
                  <c:v>2780198</c:v>
                </c:pt>
                <c:pt idx="141">
                  <c:v>2519816.9</c:v>
                </c:pt>
                <c:pt idx="142">
                  <c:v>923112.1</c:v>
                </c:pt>
                <c:pt idx="143">
                  <c:v>4444563.5999999996</c:v>
                </c:pt>
                <c:pt idx="144">
                  <c:v>3811020.5</c:v>
                </c:pt>
                <c:pt idx="145">
                  <c:v>7409453.2999999998</c:v>
                </c:pt>
                <c:pt idx="146">
                  <c:v>7409453.2999999998</c:v>
                </c:pt>
                <c:pt idx="147">
                  <c:v>7409453.2999999998</c:v>
                </c:pt>
                <c:pt idx="148">
                  <c:v>7233481.2999999998</c:v>
                </c:pt>
                <c:pt idx="149">
                  <c:v>7233481.2999999998</c:v>
                </c:pt>
                <c:pt idx="150">
                  <c:v>7233481.2999999998</c:v>
                </c:pt>
                <c:pt idx="151">
                  <c:v>7233481.2999999998</c:v>
                </c:pt>
                <c:pt idx="152">
                  <c:v>7233481.2999999998</c:v>
                </c:pt>
                <c:pt idx="153">
                  <c:v>7424591</c:v>
                </c:pt>
                <c:pt idx="154">
                  <c:v>2844575.8</c:v>
                </c:pt>
                <c:pt idx="155">
                  <c:v>1913050.1</c:v>
                </c:pt>
                <c:pt idx="156">
                  <c:v>2036966</c:v>
                </c:pt>
                <c:pt idx="157">
                  <c:v>2036966</c:v>
                </c:pt>
                <c:pt idx="158">
                  <c:v>2036966</c:v>
                </c:pt>
                <c:pt idx="159">
                  <c:v>2036966</c:v>
                </c:pt>
                <c:pt idx="160">
                  <c:v>2166600.6</c:v>
                </c:pt>
                <c:pt idx="161">
                  <c:v>1396468.7</c:v>
                </c:pt>
                <c:pt idx="162">
                  <c:v>1318916.1000000001</c:v>
                </c:pt>
                <c:pt idx="163">
                  <c:v>26568403.899999999</c:v>
                </c:pt>
                <c:pt idx="164">
                  <c:v>32257941.699999999</c:v>
                </c:pt>
                <c:pt idx="165">
                  <c:v>75784299.799999997</c:v>
                </c:pt>
                <c:pt idx="166">
                  <c:v>82481743</c:v>
                </c:pt>
                <c:pt idx="167">
                  <c:v>80199764.099999994</c:v>
                </c:pt>
                <c:pt idx="168">
                  <c:v>138844525.90000001</c:v>
                </c:pt>
                <c:pt idx="169">
                  <c:v>172413199.5</c:v>
                </c:pt>
                <c:pt idx="170">
                  <c:v>160554709.5</c:v>
                </c:pt>
                <c:pt idx="171">
                  <c:v>160554709.5</c:v>
                </c:pt>
                <c:pt idx="172">
                  <c:v>160554709.5</c:v>
                </c:pt>
                <c:pt idx="173">
                  <c:v>160554709.5</c:v>
                </c:pt>
                <c:pt idx="174">
                  <c:v>160554709.5</c:v>
                </c:pt>
                <c:pt idx="175">
                  <c:v>85088488.599999994</c:v>
                </c:pt>
                <c:pt idx="176">
                  <c:v>85859127</c:v>
                </c:pt>
                <c:pt idx="177">
                  <c:v>84220782.400000006</c:v>
                </c:pt>
                <c:pt idx="178">
                  <c:v>84220782.400000006</c:v>
                </c:pt>
                <c:pt idx="179">
                  <c:v>89246599.5</c:v>
                </c:pt>
                <c:pt idx="180">
                  <c:v>89246599.5</c:v>
                </c:pt>
                <c:pt idx="181">
                  <c:v>89246599.5</c:v>
                </c:pt>
                <c:pt idx="182">
                  <c:v>157686022.59999999</c:v>
                </c:pt>
                <c:pt idx="183">
                  <c:v>168209285.30000001</c:v>
                </c:pt>
                <c:pt idx="184">
                  <c:v>165310347.90000001</c:v>
                </c:pt>
                <c:pt idx="185">
                  <c:v>165310347.90000001</c:v>
                </c:pt>
                <c:pt idx="186">
                  <c:v>157435122.40000001</c:v>
                </c:pt>
                <c:pt idx="187">
                  <c:v>169991900.30000001</c:v>
                </c:pt>
                <c:pt idx="188">
                  <c:v>184633607.19999999</c:v>
                </c:pt>
                <c:pt idx="189">
                  <c:v>37730385.700000003</c:v>
                </c:pt>
                <c:pt idx="190">
                  <c:v>3280078.5</c:v>
                </c:pt>
                <c:pt idx="191">
                  <c:v>8330694.5</c:v>
                </c:pt>
                <c:pt idx="192">
                  <c:v>108514630.8</c:v>
                </c:pt>
                <c:pt idx="193">
                  <c:v>160540599.09999999</c:v>
                </c:pt>
                <c:pt idx="194">
                  <c:v>145672275.69999999</c:v>
                </c:pt>
                <c:pt idx="195">
                  <c:v>129818745</c:v>
                </c:pt>
                <c:pt idx="196">
                  <c:v>156343918.5</c:v>
                </c:pt>
                <c:pt idx="197">
                  <c:v>145133489.19999999</c:v>
                </c:pt>
                <c:pt idx="198">
                  <c:v>138708148.69999999</c:v>
                </c:pt>
                <c:pt idx="199">
                  <c:v>136003808</c:v>
                </c:pt>
                <c:pt idx="200">
                  <c:v>145837507.30000001</c:v>
                </c:pt>
                <c:pt idx="201">
                  <c:v>152259702.5</c:v>
                </c:pt>
                <c:pt idx="202">
                  <c:v>75625796.400000006</c:v>
                </c:pt>
                <c:pt idx="203">
                  <c:v>75625796.400000006</c:v>
                </c:pt>
                <c:pt idx="204">
                  <c:v>71811844.5</c:v>
                </c:pt>
                <c:pt idx="205">
                  <c:v>90608742.099999994</c:v>
                </c:pt>
                <c:pt idx="206">
                  <c:v>18245121.899999999</c:v>
                </c:pt>
                <c:pt idx="207">
                  <c:v>5842178.7000000002</c:v>
                </c:pt>
                <c:pt idx="208">
                  <c:v>8587598</c:v>
                </c:pt>
              </c:numCache>
            </c:numRef>
          </c:yVal>
          <c:smooth val="0"/>
          <c:extLst>
            <c:ext xmlns:c16="http://schemas.microsoft.com/office/drawing/2014/chart" uri="{C3380CC4-5D6E-409C-BE32-E72D297353CC}">
              <c16:uniqueId val="{00000054-C520-4A3B-8F83-8723A82063A7}"/>
            </c:ext>
          </c:extLst>
        </c:ser>
        <c:dLbls>
          <c:showLegendKey val="0"/>
          <c:showVal val="0"/>
          <c:showCatName val="0"/>
          <c:showSerName val="0"/>
          <c:showPercent val="0"/>
          <c:showBubbleSize val="0"/>
        </c:dLbls>
        <c:axId val="1668850063"/>
        <c:axId val="1668852559"/>
        <c:extLst>
          <c:ext xmlns:c15="http://schemas.microsoft.com/office/drawing/2012/chart" uri="{02D57815-91ED-43cb-92C2-25804820EDAC}">
            <c15:filteredScatterSeries>
              <c15:ser>
                <c:idx val="0"/>
                <c:order val="0"/>
                <c:tx>
                  <c:strRef>
                    <c:extLst>
                      <c:ext uri="{02D57815-91ED-43cb-92C2-25804820EDAC}">
                        <c15:formulaRef>
                          <c15:sqref>'Heatmap Final (absMTLE)'!$A$5</c15:sqref>
                        </c15:formulaRef>
                      </c:ext>
                    </c:extLst>
                    <c:strCache>
                      <c:ptCount val="1"/>
                      <c:pt idx="0">
                        <c:v>Avg_mean_NB</c:v>
                      </c:pt>
                    </c:strCache>
                  </c:strRef>
                </c:tx>
                <c:spPr>
                  <a:ln w="19050" cap="rnd">
                    <a:solidFill>
                      <a:schemeClr val="accent6"/>
                    </a:solidFill>
                    <a:round/>
                  </a:ln>
                  <a:effectLst/>
                </c:spPr>
                <c:marker>
                  <c:symbol val="none"/>
                </c:marker>
                <c:xVal>
                  <c:numRef>
                    <c:extLst>
                      <c:ext uri="{02D57815-91ED-43cb-92C2-25804820EDAC}">
                        <c15:formulaRef>
                          <c15:sqref>'Heatmap Final (absMTLE)'!$B$2:$HB$2</c15:sqref>
                        </c15:formulaRef>
                      </c:ext>
                    </c:extLst>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extLst>
                      <c:ext uri="{02D57815-91ED-43cb-92C2-25804820EDAC}">
                        <c15:formulaRef>
                          <c15:sqref>'Heatmap Final (absMTLE)'!$B$5:$HB$5</c15:sqref>
                        </c15:formulaRef>
                      </c:ext>
                    </c:extLst>
                    <c:numCache>
                      <c:formatCode>General</c:formatCode>
                      <c:ptCount val="209"/>
                      <c:pt idx="0">
                        <c:v>2870765.0511488901</c:v>
                      </c:pt>
                      <c:pt idx="1">
                        <c:v>2870765.0511488901</c:v>
                      </c:pt>
                      <c:pt idx="2">
                        <c:v>2870765.0511488901</c:v>
                      </c:pt>
                      <c:pt idx="3">
                        <c:v>4927419.9553995403</c:v>
                      </c:pt>
                      <c:pt idx="4">
                        <c:v>7259177.8107065801</c:v>
                      </c:pt>
                      <c:pt idx="5">
                        <c:v>7259177.8107065801</c:v>
                      </c:pt>
                      <c:pt idx="6">
                        <c:v>86683755.671926796</c:v>
                      </c:pt>
                      <c:pt idx="7">
                        <c:v>369800852.41937298</c:v>
                      </c:pt>
                      <c:pt idx="8">
                        <c:v>369800852.41937298</c:v>
                      </c:pt>
                      <c:pt idx="9">
                        <c:v>369800852.41937298</c:v>
                      </c:pt>
                      <c:pt idx="10">
                        <c:v>369800852.41937298</c:v>
                      </c:pt>
                      <c:pt idx="11">
                        <c:v>369800852.41937298</c:v>
                      </c:pt>
                      <c:pt idx="12">
                        <c:v>369800852.41937298</c:v>
                      </c:pt>
                      <c:pt idx="13">
                        <c:v>369800852.41937298</c:v>
                      </c:pt>
                      <c:pt idx="14">
                        <c:v>1612433.7369361301</c:v>
                      </c:pt>
                      <c:pt idx="15">
                        <c:v>1612433.7369361301</c:v>
                      </c:pt>
                      <c:pt idx="16">
                        <c:v>1E-4</c:v>
                      </c:pt>
                      <c:pt idx="17">
                        <c:v>1E-4</c:v>
                      </c:pt>
                      <c:pt idx="18">
                        <c:v>1E-4</c:v>
                      </c:pt>
                      <c:pt idx="19">
                        <c:v>1E-4</c:v>
                      </c:pt>
                      <c:pt idx="20">
                        <c:v>1E-4</c:v>
                      </c:pt>
                      <c:pt idx="21">
                        <c:v>3034884.6195347402</c:v>
                      </c:pt>
                      <c:pt idx="22">
                        <c:v>3034884.6195347402</c:v>
                      </c:pt>
                      <c:pt idx="23">
                        <c:v>3034884.6195347402</c:v>
                      </c:pt>
                      <c:pt idx="24">
                        <c:v>17892352.5791464</c:v>
                      </c:pt>
                      <c:pt idx="25">
                        <c:v>17892352.5791464</c:v>
                      </c:pt>
                      <c:pt idx="26">
                        <c:v>17892352.5791464</c:v>
                      </c:pt>
                      <c:pt idx="27">
                        <c:v>17892352.5791464</c:v>
                      </c:pt>
                      <c:pt idx="28">
                        <c:v>22844841.899016999</c:v>
                      </c:pt>
                      <c:pt idx="29">
                        <c:v>22844841.899016999</c:v>
                      </c:pt>
                      <c:pt idx="30">
                        <c:v>22844841.899016999</c:v>
                      </c:pt>
                      <c:pt idx="31">
                        <c:v>33845811.1995726</c:v>
                      </c:pt>
                      <c:pt idx="32">
                        <c:v>65589433.8485291</c:v>
                      </c:pt>
                      <c:pt idx="33">
                        <c:v>1E-4</c:v>
                      </c:pt>
                      <c:pt idx="34">
                        <c:v>1E-4</c:v>
                      </c:pt>
                      <c:pt idx="35">
                        <c:v>1E-4</c:v>
                      </c:pt>
                      <c:pt idx="36">
                        <c:v>1E-4</c:v>
                      </c:pt>
                      <c:pt idx="37">
                        <c:v>1E-4</c:v>
                      </c:pt>
                      <c:pt idx="38">
                        <c:v>1E-4</c:v>
                      </c:pt>
                      <c:pt idx="39">
                        <c:v>1E-4</c:v>
                      </c:pt>
                      <c:pt idx="40">
                        <c:v>47531311.135861598</c:v>
                      </c:pt>
                      <c:pt idx="41">
                        <c:v>27029617.762795702</c:v>
                      </c:pt>
                      <c:pt idx="42">
                        <c:v>42896393.205419101</c:v>
                      </c:pt>
                      <c:pt idx="43">
                        <c:v>122959982.949008</c:v>
                      </c:pt>
                      <c:pt idx="44">
                        <c:v>294486797.05079699</c:v>
                      </c:pt>
                      <c:pt idx="45">
                        <c:v>324363177.02699602</c:v>
                      </c:pt>
                      <c:pt idx="46">
                        <c:v>644522518.59143698</c:v>
                      </c:pt>
                      <c:pt idx="47">
                        <c:v>613855455.24416304</c:v>
                      </c:pt>
                      <c:pt idx="48">
                        <c:v>613855455.24416304</c:v>
                      </c:pt>
                      <c:pt idx="49">
                        <c:v>613855455.24416304</c:v>
                      </c:pt>
                      <c:pt idx="50">
                        <c:v>613855455.24416304</c:v>
                      </c:pt>
                      <c:pt idx="51">
                        <c:v>670048416.51779306</c:v>
                      </c:pt>
                      <c:pt idx="52">
                        <c:v>3384488.0821334901</c:v>
                      </c:pt>
                      <c:pt idx="53">
                        <c:v>1488741.09062328</c:v>
                      </c:pt>
                      <c:pt idx="54">
                        <c:v>837826.10256637901</c:v>
                      </c:pt>
                      <c:pt idx="55">
                        <c:v>787913.06757995801</c:v>
                      </c:pt>
                      <c:pt idx="56">
                        <c:v>3045663.6344021698</c:v>
                      </c:pt>
                      <c:pt idx="57">
                        <c:v>7706443.0117137199</c:v>
                      </c:pt>
                      <c:pt idx="58">
                        <c:v>8756679.7458199691</c:v>
                      </c:pt>
                      <c:pt idx="59">
                        <c:v>149150987.38552001</c:v>
                      </c:pt>
                      <c:pt idx="60">
                        <c:v>144188976.30031499</c:v>
                      </c:pt>
                      <c:pt idx="61">
                        <c:v>158634319.54132101</c:v>
                      </c:pt>
                      <c:pt idx="62">
                        <c:v>158634319.54132101</c:v>
                      </c:pt>
                      <c:pt idx="63">
                        <c:v>158634319.54132101</c:v>
                      </c:pt>
                      <c:pt idx="64">
                        <c:v>158634319.54132101</c:v>
                      </c:pt>
                      <c:pt idx="65">
                        <c:v>161592195.10340399</c:v>
                      </c:pt>
                      <c:pt idx="66">
                        <c:v>164316504.048397</c:v>
                      </c:pt>
                      <c:pt idx="67">
                        <c:v>135181068.37541899</c:v>
                      </c:pt>
                      <c:pt idx="68">
                        <c:v>32397934.992400799</c:v>
                      </c:pt>
                      <c:pt idx="69">
                        <c:v>22162390.357648</c:v>
                      </c:pt>
                      <c:pt idx="70">
                        <c:v>21902906.854272</c:v>
                      </c:pt>
                      <c:pt idx="71">
                        <c:v>22681147.825051799</c:v>
                      </c:pt>
                      <c:pt idx="72">
                        <c:v>24029767.103835199</c:v>
                      </c:pt>
                      <c:pt idx="73">
                        <c:v>32769048.2888733</c:v>
                      </c:pt>
                      <c:pt idx="74">
                        <c:v>32769048.2888733</c:v>
                      </c:pt>
                      <c:pt idx="75">
                        <c:v>32769048.2888733</c:v>
                      </c:pt>
                      <c:pt idx="76">
                        <c:v>29486068.642926101</c:v>
                      </c:pt>
                      <c:pt idx="77">
                        <c:v>17065159.032207001</c:v>
                      </c:pt>
                      <c:pt idx="78">
                        <c:v>16906355.560841002</c:v>
                      </c:pt>
                      <c:pt idx="79">
                        <c:v>24969213.075995199</c:v>
                      </c:pt>
                      <c:pt idx="80">
                        <c:v>24051424.750720099</c:v>
                      </c:pt>
                      <c:pt idx="81">
                        <c:v>23576316.176248401</c:v>
                      </c:pt>
                      <c:pt idx="82">
                        <c:v>20204672.223126899</c:v>
                      </c:pt>
                      <c:pt idx="83">
                        <c:v>24208738.311289702</c:v>
                      </c:pt>
                      <c:pt idx="84">
                        <c:v>23930174.922487698</c:v>
                      </c:pt>
                      <c:pt idx="85">
                        <c:v>23930174.922487698</c:v>
                      </c:pt>
                      <c:pt idx="86">
                        <c:v>23333337.167527098</c:v>
                      </c:pt>
                      <c:pt idx="87">
                        <c:v>17409474.878700301</c:v>
                      </c:pt>
                      <c:pt idx="88">
                        <c:v>14347851.7058612</c:v>
                      </c:pt>
                      <c:pt idx="89">
                        <c:v>14649410.2040955</c:v>
                      </c:pt>
                      <c:pt idx="90">
                        <c:v>14650131.6429375</c:v>
                      </c:pt>
                      <c:pt idx="91">
                        <c:v>4658884.7482946496</c:v>
                      </c:pt>
                      <c:pt idx="92">
                        <c:v>5159820.3580097398</c:v>
                      </c:pt>
                      <c:pt idx="93">
                        <c:v>1750804.69848776</c:v>
                      </c:pt>
                      <c:pt idx="94">
                        <c:v>2132795.6136952601</c:v>
                      </c:pt>
                      <c:pt idx="95">
                        <c:v>1941219.9153682301</c:v>
                      </c:pt>
                      <c:pt idx="96">
                        <c:v>2665990.3112320402</c:v>
                      </c:pt>
                      <c:pt idx="97">
                        <c:v>2665990.3112320402</c:v>
                      </c:pt>
                      <c:pt idx="98">
                        <c:v>2665990.3112320402</c:v>
                      </c:pt>
                      <c:pt idx="99">
                        <c:v>2980132.4772238499</c:v>
                      </c:pt>
                      <c:pt idx="100">
                        <c:v>2674226.5609452901</c:v>
                      </c:pt>
                      <c:pt idx="101">
                        <c:v>3209365.9427699102</c:v>
                      </c:pt>
                      <c:pt idx="102">
                        <c:v>2974096.3518106202</c:v>
                      </c:pt>
                      <c:pt idx="103">
                        <c:v>2974096.3518106202</c:v>
                      </c:pt>
                      <c:pt idx="104">
                        <c:v>2974096.3518106202</c:v>
                      </c:pt>
                      <c:pt idx="105">
                        <c:v>2909415.9150525299</c:v>
                      </c:pt>
                      <c:pt idx="106">
                        <c:v>2767328.9271982298</c:v>
                      </c:pt>
                      <c:pt idx="107">
                        <c:v>4541562.9360767901</c:v>
                      </c:pt>
                      <c:pt idx="108">
                        <c:v>51493474.698665403</c:v>
                      </c:pt>
                      <c:pt idx="109">
                        <c:v>50071345.491310596</c:v>
                      </c:pt>
                      <c:pt idx="110">
                        <c:v>48581629.0881951</c:v>
                      </c:pt>
                      <c:pt idx="111">
                        <c:v>47921558.8731324</c:v>
                      </c:pt>
                      <c:pt idx="112">
                        <c:v>47326654.266706198</c:v>
                      </c:pt>
                      <c:pt idx="113">
                        <c:v>46566227.2516369</c:v>
                      </c:pt>
                      <c:pt idx="114">
                        <c:v>46566227.2516369</c:v>
                      </c:pt>
                      <c:pt idx="115">
                        <c:v>24811639.709815599</c:v>
                      </c:pt>
                      <c:pt idx="116">
                        <c:v>17904202.169387199</c:v>
                      </c:pt>
                      <c:pt idx="117">
                        <c:v>17217587.7525298</c:v>
                      </c:pt>
                      <c:pt idx="118">
                        <c:v>6687955.2092012297</c:v>
                      </c:pt>
                      <c:pt idx="119">
                        <c:v>4381264.82921468</c:v>
                      </c:pt>
                      <c:pt idx="120">
                        <c:v>4559025.4271312896</c:v>
                      </c:pt>
                      <c:pt idx="121">
                        <c:v>4642663.2640460497</c:v>
                      </c:pt>
                      <c:pt idx="122">
                        <c:v>1668627.4958762501</c:v>
                      </c:pt>
                      <c:pt idx="123">
                        <c:v>1879295.79675519</c:v>
                      </c:pt>
                      <c:pt idx="124">
                        <c:v>3996870.4455512599</c:v>
                      </c:pt>
                      <c:pt idx="125">
                        <c:v>3335703.7957228101</c:v>
                      </c:pt>
                      <c:pt idx="126">
                        <c:v>3431989.8611545502</c:v>
                      </c:pt>
                      <c:pt idx="127">
                        <c:v>3187885.4952748399</c:v>
                      </c:pt>
                      <c:pt idx="128">
                        <c:v>3930848.2894725702</c:v>
                      </c:pt>
                      <c:pt idx="129">
                        <c:v>3677601.1417155899</c:v>
                      </c:pt>
                      <c:pt idx="130">
                        <c:v>3490809.6373867602</c:v>
                      </c:pt>
                      <c:pt idx="131">
                        <c:v>4903558.57378635</c:v>
                      </c:pt>
                      <c:pt idx="132">
                        <c:v>6118948.3482579002</c:v>
                      </c:pt>
                      <c:pt idx="133">
                        <c:v>6067790.5546599496</c:v>
                      </c:pt>
                      <c:pt idx="134">
                        <c:v>7028755.1981204003</c:v>
                      </c:pt>
                      <c:pt idx="135">
                        <c:v>7175382.0327900704</c:v>
                      </c:pt>
                      <c:pt idx="136">
                        <c:v>7932701.1303738896</c:v>
                      </c:pt>
                      <c:pt idx="137">
                        <c:v>8723798.4620711599</c:v>
                      </c:pt>
                      <c:pt idx="138">
                        <c:v>8517402.4871507492</c:v>
                      </c:pt>
                      <c:pt idx="139">
                        <c:v>8821764.9281893596</c:v>
                      </c:pt>
                      <c:pt idx="140">
                        <c:v>4068630.0801379099</c:v>
                      </c:pt>
                      <c:pt idx="141">
                        <c:v>3721493.5479157302</c:v>
                      </c:pt>
                      <c:pt idx="142">
                        <c:v>2388321.7353210398</c:v>
                      </c:pt>
                      <c:pt idx="143">
                        <c:v>6828088.8351919102</c:v>
                      </c:pt>
                      <c:pt idx="144">
                        <c:v>6191687.7012262298</c:v>
                      </c:pt>
                      <c:pt idx="145">
                        <c:v>9405659.3648813609</c:v>
                      </c:pt>
                      <c:pt idx="146">
                        <c:v>9405659.3648813609</c:v>
                      </c:pt>
                      <c:pt idx="147">
                        <c:v>9405659.3648813609</c:v>
                      </c:pt>
                      <c:pt idx="148">
                        <c:v>9176891.2957878709</c:v>
                      </c:pt>
                      <c:pt idx="149">
                        <c:v>9176891.2957878709</c:v>
                      </c:pt>
                      <c:pt idx="150">
                        <c:v>9176891.2957878709</c:v>
                      </c:pt>
                      <c:pt idx="151">
                        <c:v>9176891.2957878709</c:v>
                      </c:pt>
                      <c:pt idx="152">
                        <c:v>9176891.2957878709</c:v>
                      </c:pt>
                      <c:pt idx="153">
                        <c:v>9398887.3488284908</c:v>
                      </c:pt>
                      <c:pt idx="154">
                        <c:v>3483263.81601801</c:v>
                      </c:pt>
                      <c:pt idx="155">
                        <c:v>2014808.18747477</c:v>
                      </c:pt>
                      <c:pt idx="156">
                        <c:v>1852920.58129426</c:v>
                      </c:pt>
                      <c:pt idx="157">
                        <c:v>1852920.58129426</c:v>
                      </c:pt>
                      <c:pt idx="158">
                        <c:v>1852920.58129426</c:v>
                      </c:pt>
                      <c:pt idx="159">
                        <c:v>1852920.58129426</c:v>
                      </c:pt>
                      <c:pt idx="160">
                        <c:v>1931604.4470688701</c:v>
                      </c:pt>
                      <c:pt idx="161">
                        <c:v>1222599.2350963801</c:v>
                      </c:pt>
                      <c:pt idx="162">
                        <c:v>1059993.1072162201</c:v>
                      </c:pt>
                      <c:pt idx="163">
                        <c:v>26991215.815700699</c:v>
                      </c:pt>
                      <c:pt idx="164">
                        <c:v>32867981.442702699</c:v>
                      </c:pt>
                      <c:pt idx="165">
                        <c:v>97387266.457387999</c:v>
                      </c:pt>
                      <c:pt idx="166">
                        <c:v>104133595.813373</c:v>
                      </c:pt>
                      <c:pt idx="167">
                        <c:v>100973713.734192</c:v>
                      </c:pt>
                      <c:pt idx="168">
                        <c:v>150737895.99862501</c:v>
                      </c:pt>
                      <c:pt idx="169">
                        <c:v>196124593.69451201</c:v>
                      </c:pt>
                      <c:pt idx="170">
                        <c:v>182787058.93215299</c:v>
                      </c:pt>
                      <c:pt idx="171">
                        <c:v>182787058.93215299</c:v>
                      </c:pt>
                      <c:pt idx="172">
                        <c:v>182787058.93215299</c:v>
                      </c:pt>
                      <c:pt idx="173">
                        <c:v>182787058.93215299</c:v>
                      </c:pt>
                      <c:pt idx="174">
                        <c:v>182787058.93215299</c:v>
                      </c:pt>
                      <c:pt idx="175">
                        <c:v>60439286.117203303</c:v>
                      </c:pt>
                      <c:pt idx="176">
                        <c:v>74623805.247143105</c:v>
                      </c:pt>
                      <c:pt idx="177">
                        <c:v>90635716.167547196</c:v>
                      </c:pt>
                      <c:pt idx="178">
                        <c:v>90635716.167547196</c:v>
                      </c:pt>
                      <c:pt idx="179">
                        <c:v>96010611.793515205</c:v>
                      </c:pt>
                      <c:pt idx="180">
                        <c:v>96010611.793515205</c:v>
                      </c:pt>
                      <c:pt idx="181">
                        <c:v>96010611.793515205</c:v>
                      </c:pt>
                      <c:pt idx="182">
                        <c:v>131694882.348507</c:v>
                      </c:pt>
                      <c:pt idx="183">
                        <c:v>144027697.750112</c:v>
                      </c:pt>
                      <c:pt idx="184">
                        <c:v>143302685.82645699</c:v>
                      </c:pt>
                      <c:pt idx="185">
                        <c:v>143302685.82645699</c:v>
                      </c:pt>
                      <c:pt idx="186">
                        <c:v>121298256.359299</c:v>
                      </c:pt>
                      <c:pt idx="187">
                        <c:v>130355879.99791899</c:v>
                      </c:pt>
                      <c:pt idx="188">
                        <c:v>140910402.47769201</c:v>
                      </c:pt>
                      <c:pt idx="189">
                        <c:v>30197959.068756301</c:v>
                      </c:pt>
                      <c:pt idx="190">
                        <c:v>1928005.5441222</c:v>
                      </c:pt>
                      <c:pt idx="191">
                        <c:v>4905925.3405399099</c:v>
                      </c:pt>
                      <c:pt idx="192">
                        <c:v>67945761.452801898</c:v>
                      </c:pt>
                      <c:pt idx="193">
                        <c:v>106009050.68861</c:v>
                      </c:pt>
                      <c:pt idx="194">
                        <c:v>105818334.33158199</c:v>
                      </c:pt>
                      <c:pt idx="195">
                        <c:v>94770050.430212095</c:v>
                      </c:pt>
                      <c:pt idx="196">
                        <c:v>117326872.95436101</c:v>
                      </c:pt>
                      <c:pt idx="197">
                        <c:v>113291580.916572</c:v>
                      </c:pt>
                      <c:pt idx="198">
                        <c:v>152949948.432212</c:v>
                      </c:pt>
                      <c:pt idx="199">
                        <c:v>149961279.68848601</c:v>
                      </c:pt>
                      <c:pt idx="200">
                        <c:v>160029640.49122599</c:v>
                      </c:pt>
                      <c:pt idx="201">
                        <c:v>167044786.82097599</c:v>
                      </c:pt>
                      <c:pt idx="202">
                        <c:v>126437529.555858</c:v>
                      </c:pt>
                      <c:pt idx="203">
                        <c:v>126437529.555858</c:v>
                      </c:pt>
                      <c:pt idx="204">
                        <c:v>135593192.34673899</c:v>
                      </c:pt>
                      <c:pt idx="205">
                        <c:v>141657678.22447699</c:v>
                      </c:pt>
                      <c:pt idx="206">
                        <c:v>37580543.981656604</c:v>
                      </c:pt>
                      <c:pt idx="207">
                        <c:v>4824881.7238482097</c:v>
                      </c:pt>
                      <c:pt idx="208">
                        <c:v>6290753.176</c:v>
                      </c:pt>
                    </c:numCache>
                  </c:numRef>
                </c:yVal>
                <c:smooth val="0"/>
                <c:extLst>
                  <c:ext xmlns:c16="http://schemas.microsoft.com/office/drawing/2014/chart" uri="{C3380CC4-5D6E-409C-BE32-E72D297353CC}">
                    <c16:uniqueId val="{0000004B-C520-4A3B-8F83-8723A82063A7}"/>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'Heatmap Final (absMTLE)'!$A$6</c15:sqref>
                        </c15:formulaRef>
                      </c:ext>
                    </c:extLst>
                    <c:strCache>
                      <c:ptCount val="1"/>
                      <c:pt idx="0">
                        <c:v>Avg_mean_B</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'Heatmap Final (absMTLE)'!$B$2:$HB$2</c15:sqref>
                        </c15:formulaRef>
                      </c:ext>
                    </c:extLst>
                    <c:numCache>
                      <c:formatCode>General</c:formatCode>
                      <c:ptCount val="20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numCache>
                  </c:numRef>
                </c:xVal>
                <c:yVal>
                  <c:numRef>
                    <c:extLst xmlns:c15="http://schemas.microsoft.com/office/drawing/2012/chart">
                      <c:ext xmlns:c15="http://schemas.microsoft.com/office/drawing/2012/chart" uri="{02D57815-91ED-43cb-92C2-25804820EDAC}">
                        <c15:formulaRef>
                          <c15:sqref>'Heatmap Final (absMTLE)'!$B$6:$HB$6</c15:sqref>
                        </c15:formulaRef>
                      </c:ext>
                    </c:extLst>
                    <c:numCache>
                      <c:formatCode>General</c:formatCode>
                      <c:ptCount val="209"/>
                      <c:pt idx="0">
                        <c:v>230905.84409999999</c:v>
                      </c:pt>
                      <c:pt idx="1">
                        <c:v>230905.84409999999</c:v>
                      </c:pt>
                      <c:pt idx="2">
                        <c:v>230905.84409999999</c:v>
                      </c:pt>
                      <c:pt idx="3">
                        <c:v>1795703.54</c:v>
                      </c:pt>
                      <c:pt idx="4">
                        <c:v>2685703.6830000002</c:v>
                      </c:pt>
                      <c:pt idx="5">
                        <c:v>2685703.6830000002</c:v>
                      </c:pt>
                      <c:pt idx="6">
                        <c:v>36483363.850000001</c:v>
                      </c:pt>
                      <c:pt idx="7">
                        <c:v>134247600.80000001</c:v>
                      </c:pt>
                      <c:pt idx="8">
                        <c:v>134247600.80000001</c:v>
                      </c:pt>
                      <c:pt idx="9">
                        <c:v>134247600.80000001</c:v>
                      </c:pt>
                      <c:pt idx="10">
                        <c:v>134247600.80000001</c:v>
                      </c:pt>
                      <c:pt idx="11">
                        <c:v>134247600.80000001</c:v>
                      </c:pt>
                      <c:pt idx="12">
                        <c:v>134247600.80000001</c:v>
                      </c:pt>
                      <c:pt idx="13">
                        <c:v>134247600.80000001</c:v>
                      </c:pt>
                      <c:pt idx="14">
                        <c:v>151129.6635</c:v>
                      </c:pt>
                      <c:pt idx="15">
                        <c:v>151129.6635</c:v>
                      </c:pt>
                      <c:pt idx="16">
                        <c:v>1E-4</c:v>
                      </c:pt>
                      <c:pt idx="17">
                        <c:v>1E-4</c:v>
                      </c:pt>
                      <c:pt idx="18">
                        <c:v>1E-4</c:v>
                      </c:pt>
                      <c:pt idx="19">
                        <c:v>1E-4</c:v>
                      </c:pt>
                      <c:pt idx="20">
                        <c:v>1E-4</c:v>
                      </c:pt>
                      <c:pt idx="21">
                        <c:v>109198.61870000001</c:v>
                      </c:pt>
                      <c:pt idx="22">
                        <c:v>109198.61870000001</c:v>
                      </c:pt>
                      <c:pt idx="23">
                        <c:v>109198.61870000001</c:v>
                      </c:pt>
                      <c:pt idx="24">
                        <c:v>3762601.3730000001</c:v>
                      </c:pt>
                      <c:pt idx="25">
                        <c:v>3762601.3730000001</c:v>
                      </c:pt>
                      <c:pt idx="26">
                        <c:v>3762601.3730000001</c:v>
                      </c:pt>
                      <c:pt idx="27">
                        <c:v>3762601.3730000001</c:v>
                      </c:pt>
                      <c:pt idx="28">
                        <c:v>4980402.2920000004</c:v>
                      </c:pt>
                      <c:pt idx="29">
                        <c:v>4980402.2920000004</c:v>
                      </c:pt>
                      <c:pt idx="30">
                        <c:v>4980402.2920000004</c:v>
                      </c:pt>
                      <c:pt idx="31">
                        <c:v>7375706.5630000001</c:v>
                      </c:pt>
                      <c:pt idx="32">
                        <c:v>14572070.140000001</c:v>
                      </c:pt>
                      <c:pt idx="33">
                        <c:v>1E-4</c:v>
                      </c:pt>
                      <c:pt idx="34">
                        <c:v>1E-4</c:v>
                      </c:pt>
                      <c:pt idx="35">
                        <c:v>1E-4</c:v>
                      </c:pt>
                      <c:pt idx="36">
                        <c:v>1E-4</c:v>
                      </c:pt>
                      <c:pt idx="37">
                        <c:v>1E-4</c:v>
                      </c:pt>
                      <c:pt idx="38">
                        <c:v>1E-4</c:v>
                      </c:pt>
                      <c:pt idx="39">
                        <c:v>1E-4</c:v>
                      </c:pt>
                      <c:pt idx="40">
                        <c:v>201060536.80000001</c:v>
                      </c:pt>
                      <c:pt idx="41">
                        <c:v>95406947.040000007</c:v>
                      </c:pt>
                      <c:pt idx="42">
                        <c:v>87614452.739999995</c:v>
                      </c:pt>
                      <c:pt idx="43">
                        <c:v>110917029.40000001</c:v>
                      </c:pt>
                      <c:pt idx="44">
                        <c:v>156760208.80000001</c:v>
                      </c:pt>
                      <c:pt idx="45">
                        <c:v>164171076.19999999</c:v>
                      </c:pt>
                      <c:pt idx="46">
                        <c:v>655275536</c:v>
                      </c:pt>
                      <c:pt idx="47">
                        <c:v>624093059</c:v>
                      </c:pt>
                      <c:pt idx="48">
                        <c:v>624093059</c:v>
                      </c:pt>
                      <c:pt idx="49">
                        <c:v>624093059</c:v>
                      </c:pt>
                      <c:pt idx="50">
                        <c:v>624093059</c:v>
                      </c:pt>
                      <c:pt idx="51">
                        <c:v>681072078.70000005</c:v>
                      </c:pt>
                      <c:pt idx="52">
                        <c:v>4985705.6370000001</c:v>
                      </c:pt>
                      <c:pt idx="53">
                        <c:v>1221581.834</c:v>
                      </c:pt>
                      <c:pt idx="54">
                        <c:v>744672.71420000005</c:v>
                      </c:pt>
                      <c:pt idx="55">
                        <c:v>913592.91559999995</c:v>
                      </c:pt>
                      <c:pt idx="56">
                        <c:v>4487103.1260000002</c:v>
                      </c:pt>
                      <c:pt idx="57">
                        <c:v>16575336.380000001</c:v>
                      </c:pt>
                      <c:pt idx="58">
                        <c:v>22766836.48</c:v>
                      </c:pt>
                      <c:pt idx="59">
                        <c:v>365733400.80000001</c:v>
                      </c:pt>
                      <c:pt idx="60">
                        <c:v>369462688.60000002</c:v>
                      </c:pt>
                      <c:pt idx="61">
                        <c:v>399659568.10000002</c:v>
                      </c:pt>
                      <c:pt idx="62">
                        <c:v>399659568.10000002</c:v>
                      </c:pt>
                      <c:pt idx="63">
                        <c:v>399659568.10000002</c:v>
                      </c:pt>
                      <c:pt idx="64">
                        <c:v>399659568.10000002</c:v>
                      </c:pt>
                      <c:pt idx="65">
                        <c:v>392523512.30000001</c:v>
                      </c:pt>
                      <c:pt idx="66">
                        <c:v>399284418</c:v>
                      </c:pt>
                      <c:pt idx="67">
                        <c:v>329637016.69999999</c:v>
                      </c:pt>
                      <c:pt idx="68">
                        <c:v>88398077.390000001</c:v>
                      </c:pt>
                      <c:pt idx="69">
                        <c:v>17226820.739999998</c:v>
                      </c:pt>
                      <c:pt idx="70">
                        <c:v>17023787.91</c:v>
                      </c:pt>
                      <c:pt idx="71">
                        <c:v>17575325.739999998</c:v>
                      </c:pt>
                      <c:pt idx="72">
                        <c:v>18165879.66</c:v>
                      </c:pt>
                      <c:pt idx="73">
                        <c:v>26322503.390000001</c:v>
                      </c:pt>
                      <c:pt idx="74">
                        <c:v>26322503.390000001</c:v>
                      </c:pt>
                      <c:pt idx="75">
                        <c:v>26322503.390000001</c:v>
                      </c:pt>
                      <c:pt idx="76">
                        <c:v>21129897.57</c:v>
                      </c:pt>
                      <c:pt idx="77">
                        <c:v>17514084.27</c:v>
                      </c:pt>
                      <c:pt idx="78">
                        <c:v>22390418.91</c:v>
                      </c:pt>
                      <c:pt idx="79">
                        <c:v>51862486.710000001</c:v>
                      </c:pt>
                      <c:pt idx="80">
                        <c:v>53289173.5</c:v>
                      </c:pt>
                      <c:pt idx="81">
                        <c:v>53728697.859999999</c:v>
                      </c:pt>
                      <c:pt idx="82">
                        <c:v>52343706.719999999</c:v>
                      </c:pt>
                      <c:pt idx="83">
                        <c:v>54034154.729999997</c:v>
                      </c:pt>
                      <c:pt idx="84">
                        <c:v>53142313.939999998</c:v>
                      </c:pt>
                      <c:pt idx="85">
                        <c:v>53142313.939999998</c:v>
                      </c:pt>
                      <c:pt idx="86">
                        <c:v>52531474.729999997</c:v>
                      </c:pt>
                      <c:pt idx="87">
                        <c:v>20478577.600000001</c:v>
                      </c:pt>
                      <c:pt idx="88">
                        <c:v>18015129.329999998</c:v>
                      </c:pt>
                      <c:pt idx="89">
                        <c:v>17469821.57</c:v>
                      </c:pt>
                      <c:pt idx="90">
                        <c:v>16772695.08</c:v>
                      </c:pt>
                      <c:pt idx="91">
                        <c:v>6401800.8820000002</c:v>
                      </c:pt>
                      <c:pt idx="92">
                        <c:v>5642706.335</c:v>
                      </c:pt>
                      <c:pt idx="93">
                        <c:v>1778458.8929999999</c:v>
                      </c:pt>
                      <c:pt idx="94">
                        <c:v>1927712.966</c:v>
                      </c:pt>
                      <c:pt idx="95">
                        <c:v>1348609.362</c:v>
                      </c:pt>
                      <c:pt idx="96">
                        <c:v>1504153.8529999999</c:v>
                      </c:pt>
                      <c:pt idx="97">
                        <c:v>1504153.8529999999</c:v>
                      </c:pt>
                      <c:pt idx="98">
                        <c:v>1504153.8529999999</c:v>
                      </c:pt>
                      <c:pt idx="99">
                        <c:v>1689825.1329999999</c:v>
                      </c:pt>
                      <c:pt idx="100">
                        <c:v>1584476.1240000001</c:v>
                      </c:pt>
                      <c:pt idx="101">
                        <c:v>1664202.8330000001</c:v>
                      </c:pt>
                      <c:pt idx="102">
                        <c:v>4560776.784</c:v>
                      </c:pt>
                      <c:pt idx="103">
                        <c:v>4560776.784</c:v>
                      </c:pt>
                      <c:pt idx="104">
                        <c:v>4560776.784</c:v>
                      </c:pt>
                      <c:pt idx="105">
                        <c:v>4542596.3049999997</c:v>
                      </c:pt>
                      <c:pt idx="106">
                        <c:v>4230138.9689999996</c:v>
                      </c:pt>
                      <c:pt idx="107">
                        <c:v>8704194.5329999998</c:v>
                      </c:pt>
                      <c:pt idx="108">
                        <c:v>115426910.8</c:v>
                      </c:pt>
                      <c:pt idx="109">
                        <c:v>110932076.2</c:v>
                      </c:pt>
                      <c:pt idx="110">
                        <c:v>104290692.09999999</c:v>
                      </c:pt>
                      <c:pt idx="111">
                        <c:v>102926041.3</c:v>
                      </c:pt>
                      <c:pt idx="112">
                        <c:v>101528302.7</c:v>
                      </c:pt>
                      <c:pt idx="113">
                        <c:v>97720129.170000002</c:v>
                      </c:pt>
                      <c:pt idx="114">
                        <c:v>97720129.170000002</c:v>
                      </c:pt>
                      <c:pt idx="115">
                        <c:v>26859324.510000002</c:v>
                      </c:pt>
                      <c:pt idx="116">
                        <c:v>13214708.34</c:v>
                      </c:pt>
                      <c:pt idx="117">
                        <c:v>11752452.199999999</c:v>
                      </c:pt>
                      <c:pt idx="118">
                        <c:v>7130499.409</c:v>
                      </c:pt>
                      <c:pt idx="119">
                        <c:v>2394657.5959999999</c:v>
                      </c:pt>
                      <c:pt idx="120">
                        <c:v>2382609.8059999999</c:v>
                      </c:pt>
                      <c:pt idx="121">
                        <c:v>2174116.7480000001</c:v>
                      </c:pt>
                      <c:pt idx="122">
                        <c:v>1556239.5870000001</c:v>
                      </c:pt>
                      <c:pt idx="123">
                        <c:v>1945481.8289999999</c:v>
                      </c:pt>
                      <c:pt idx="124">
                        <c:v>6089008.568</c:v>
                      </c:pt>
                      <c:pt idx="125">
                        <c:v>4940233.642</c:v>
                      </c:pt>
                      <c:pt idx="126">
                        <c:v>5490316.7570000002</c:v>
                      </c:pt>
                      <c:pt idx="127">
                        <c:v>5331509.2410000004</c:v>
                      </c:pt>
                      <c:pt idx="128">
                        <c:v>5954136.1100000003</c:v>
                      </c:pt>
                      <c:pt idx="129">
                        <c:v>5601091.8159999996</c:v>
                      </c:pt>
                      <c:pt idx="130">
                        <c:v>5330058.3080000002</c:v>
                      </c:pt>
                      <c:pt idx="131">
                        <c:v>5075428.1440000003</c:v>
                      </c:pt>
                      <c:pt idx="132">
                        <c:v>6103380.3219999997</c:v>
                      </c:pt>
                      <c:pt idx="133">
                        <c:v>6402810.3269999996</c:v>
                      </c:pt>
                      <c:pt idx="134">
                        <c:v>7251097.7479999997</c:v>
                      </c:pt>
                      <c:pt idx="135">
                        <c:v>7402432.2929999996</c:v>
                      </c:pt>
                      <c:pt idx="136">
                        <c:v>8083713.2019999996</c:v>
                      </c:pt>
                      <c:pt idx="137">
                        <c:v>8821734.7339999992</c:v>
                      </c:pt>
                      <c:pt idx="138">
                        <c:v>8576912.8900000006</c:v>
                      </c:pt>
                      <c:pt idx="139">
                        <c:v>7470111.9819999998</c:v>
                      </c:pt>
                      <c:pt idx="140">
                        <c:v>4087959.1570000001</c:v>
                      </c:pt>
                      <c:pt idx="141">
                        <c:v>3347702.6570000001</c:v>
                      </c:pt>
                      <c:pt idx="142">
                        <c:v>2924937.4619999998</c:v>
                      </c:pt>
                      <c:pt idx="143">
                        <c:v>6829294.6289999997</c:v>
                      </c:pt>
                      <c:pt idx="144">
                        <c:v>8751160.8000000007</c:v>
                      </c:pt>
                      <c:pt idx="145">
                        <c:v>12695604.17</c:v>
                      </c:pt>
                      <c:pt idx="146">
                        <c:v>12695604.17</c:v>
                      </c:pt>
                      <c:pt idx="147">
                        <c:v>12695604.17</c:v>
                      </c:pt>
                      <c:pt idx="148">
                        <c:v>12385168.189999999</c:v>
                      </c:pt>
                      <c:pt idx="149">
                        <c:v>12385168.189999999</c:v>
                      </c:pt>
                      <c:pt idx="150">
                        <c:v>12385168.189999999</c:v>
                      </c:pt>
                      <c:pt idx="151">
                        <c:v>12385168.189999999</c:v>
                      </c:pt>
                      <c:pt idx="152">
                        <c:v>12385168.189999999</c:v>
                      </c:pt>
                      <c:pt idx="153">
                        <c:v>12662317.6</c:v>
                      </c:pt>
                      <c:pt idx="154">
                        <c:v>5091624.8849999998</c:v>
                      </c:pt>
                      <c:pt idx="155">
                        <c:v>4190491.747</c:v>
                      </c:pt>
                      <c:pt idx="156">
                        <c:v>1402049.8330000001</c:v>
                      </c:pt>
                      <c:pt idx="157">
                        <c:v>1402049.8330000001</c:v>
                      </c:pt>
                      <c:pt idx="158">
                        <c:v>1402049.8330000001</c:v>
                      </c:pt>
                      <c:pt idx="159">
                        <c:v>1402049.8330000001</c:v>
                      </c:pt>
                      <c:pt idx="160">
                        <c:v>1414683.3959999999</c:v>
                      </c:pt>
                      <c:pt idx="161">
                        <c:v>523390.85969999997</c:v>
                      </c:pt>
                      <c:pt idx="162">
                        <c:v>402668.28039999999</c:v>
                      </c:pt>
                      <c:pt idx="163">
                        <c:v>10789418.529999999</c:v>
                      </c:pt>
                      <c:pt idx="164">
                        <c:v>22544119.719999999</c:v>
                      </c:pt>
                      <c:pt idx="165">
                        <c:v>73373195.819999993</c:v>
                      </c:pt>
                      <c:pt idx="166">
                        <c:v>82242233.739999995</c:v>
                      </c:pt>
                      <c:pt idx="167">
                        <c:v>87755176.459999993</c:v>
                      </c:pt>
                      <c:pt idx="168">
                        <c:v>192599689.19999999</c:v>
                      </c:pt>
                      <c:pt idx="169">
                        <c:v>323444717.19999999</c:v>
                      </c:pt>
                      <c:pt idx="170">
                        <c:v>301165032.19999999</c:v>
                      </c:pt>
                      <c:pt idx="171">
                        <c:v>301165032.19999999</c:v>
                      </c:pt>
                      <c:pt idx="172">
                        <c:v>301165032.19999999</c:v>
                      </c:pt>
                      <c:pt idx="173">
                        <c:v>301165032.19999999</c:v>
                      </c:pt>
                      <c:pt idx="174">
                        <c:v>301165032.19999999</c:v>
                      </c:pt>
                      <c:pt idx="175">
                        <c:v>38992780.539999999</c:v>
                      </c:pt>
                      <c:pt idx="176">
                        <c:v>90978429.239999995</c:v>
                      </c:pt>
                      <c:pt idx="177">
                        <c:v>96056877.090000004</c:v>
                      </c:pt>
                      <c:pt idx="178">
                        <c:v>96056877.090000004</c:v>
                      </c:pt>
                      <c:pt idx="179">
                        <c:v>101873515.8</c:v>
                      </c:pt>
                      <c:pt idx="180">
                        <c:v>101873515.8</c:v>
                      </c:pt>
                      <c:pt idx="181">
                        <c:v>101873515.8</c:v>
                      </c:pt>
                      <c:pt idx="182">
                        <c:v>68116245.459999993</c:v>
                      </c:pt>
                      <c:pt idx="183">
                        <c:v>91022124.75</c:v>
                      </c:pt>
                      <c:pt idx="184">
                        <c:v>90696748.859999999</c:v>
                      </c:pt>
                      <c:pt idx="185">
                        <c:v>90696748.859999999</c:v>
                      </c:pt>
                      <c:pt idx="186">
                        <c:v>84392219.569999993</c:v>
                      </c:pt>
                      <c:pt idx="187">
                        <c:v>90352341.989999995</c:v>
                      </c:pt>
                      <c:pt idx="188">
                        <c:v>97639291.579999998</c:v>
                      </c:pt>
                      <c:pt idx="189">
                        <c:v>10758365.25</c:v>
                      </c:pt>
                      <c:pt idx="190">
                        <c:v>160599.27069999999</c:v>
                      </c:pt>
                      <c:pt idx="191">
                        <c:v>469894.897</c:v>
                      </c:pt>
                      <c:pt idx="192">
                        <c:v>12884226.140000001</c:v>
                      </c:pt>
                      <c:pt idx="193">
                        <c:v>29184955.030000001</c:v>
                      </c:pt>
                      <c:pt idx="194">
                        <c:v>27771875.5</c:v>
                      </c:pt>
                      <c:pt idx="195">
                        <c:v>24850808.309999999</c:v>
                      </c:pt>
                      <c:pt idx="196">
                        <c:v>27240870.600000001</c:v>
                      </c:pt>
                      <c:pt idx="197">
                        <c:v>31296734.300000001</c:v>
                      </c:pt>
                      <c:pt idx="198">
                        <c:v>60918034.229999997</c:v>
                      </c:pt>
                      <c:pt idx="199">
                        <c:v>59725187.380000003</c:v>
                      </c:pt>
                      <c:pt idx="200">
                        <c:v>63693522.609999999</c:v>
                      </c:pt>
                      <c:pt idx="201">
                        <c:v>66512798.710000001</c:v>
                      </c:pt>
                      <c:pt idx="202">
                        <c:v>61224218.020000003</c:v>
                      </c:pt>
                      <c:pt idx="203">
                        <c:v>61224218.020000003</c:v>
                      </c:pt>
                      <c:pt idx="204">
                        <c:v>68545571.069999993</c:v>
                      </c:pt>
                      <c:pt idx="205">
                        <c:v>48002446.210000001</c:v>
                      </c:pt>
                      <c:pt idx="206">
                        <c:v>25011619.809999999</c:v>
                      </c:pt>
                      <c:pt idx="207">
                        <c:v>2262561.9479999999</c:v>
                      </c:pt>
                      <c:pt idx="208">
                        <c:v>1701391.3689999999</c:v>
                      </c:pt>
                    </c:numCache>
                  </c:numRef>
                </c:yVal>
                <c:smooth val="0"/>
                <c:extLst xmlns:c15="http://schemas.microsoft.com/office/drawing/2012/chart">
                  <c:ext xmlns:c16="http://schemas.microsoft.com/office/drawing/2014/chart" uri="{C3380CC4-5D6E-409C-BE32-E72D297353CC}">
                    <c16:uniqueId val="{0000004C-C520-4A3B-8F83-8723A82063A7}"/>
                  </c:ext>
                </c:extLst>
              </c15:ser>
            </c15:filteredScatterSeries>
          </c:ext>
        </c:extLst>
      </c:scatterChart>
      <c:valAx>
        <c:axId val="1668850063"/>
        <c:scaling>
          <c:orientation val="minMax"/>
          <c:max val="210"/>
          <c:min val="0"/>
        </c:scaling>
        <c:delete val="0"/>
        <c:axPos val="b"/>
        <c:majorGridlines>
          <c:spPr>
            <a:ln w="9525" cap="flat" cmpd="sng" algn="ctr">
              <a:solidFill>
                <a:schemeClr val="bg1">
                  <a:lumMod val="75000"/>
                </a:schemeClr>
              </a:solidFill>
              <a:round/>
            </a:ln>
            <a:effectLst/>
          </c:spPr>
        </c:majorGridlines>
        <c:numFmt formatCode="General" sourceLinked="1"/>
        <c:majorTickMark val="out"/>
        <c:minorTickMark val="none"/>
        <c:tickLblPos val="low"/>
        <c:spPr>
          <a:noFill/>
          <a:ln w="9525" cap="rnd" cmpd="sng" algn="ctr">
            <a:solidFill>
              <a:schemeClr val="tx1">
                <a:lumMod val="25000"/>
                <a:lumOff val="75000"/>
              </a:schemeClr>
            </a:solidFill>
            <a:round/>
            <a:headEnd type="none"/>
          </a:ln>
          <a:effectLst/>
        </c:spPr>
        <c:txPr>
          <a:bodyPr rot="0" spcFirstLastPara="1" vertOverflow="ellipsis"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2559"/>
        <c:crosses val="autoZero"/>
        <c:crossBetween val="midCat"/>
        <c:majorUnit val="20"/>
        <c:minorUnit val="1"/>
      </c:valAx>
      <c:valAx>
        <c:axId val="1668852559"/>
        <c:scaling>
          <c:orientation val="minMax"/>
          <c:min val="10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800" b="0" i="0" baseline="0">
                    <a:effectLst/>
                    <a:latin typeface="Times New Roman" panose="02020603050405020304" pitchFamily="18" charset="0"/>
                    <a:cs typeface="Times New Roman" panose="02020603050405020304" pitchFamily="18" charset="0"/>
                  </a:rPr>
                  <a:t>Normalized Abundance</a:t>
                </a:r>
                <a:endParaRPr lang="en-US" sz="1400">
                  <a:effectLst/>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8850063"/>
        <c:crosses val="autoZero"/>
        <c:crossBetween val="midCat"/>
      </c:valAx>
      <c:spPr>
        <a:noFill/>
        <a:ln>
          <a:solidFill>
            <a:schemeClr val="bg1">
              <a:lumMod val="75000"/>
            </a:schemeClr>
          </a:solidFill>
        </a:ln>
        <a:effectLst/>
      </c:spPr>
    </c:plotArea>
    <c:legend>
      <c:legendPos val="tr"/>
      <c:layout>
        <c:manualLayout>
          <c:xMode val="edge"/>
          <c:yMode val="edge"/>
          <c:x val="0.93037261097456359"/>
          <c:y val="4.32563392777486E-2"/>
          <c:w val="5.6339397248811193E-2"/>
          <c:h val="0.5190650627181278"/>
        </c:manualLayout>
      </c:layout>
      <c:overlay val="1"/>
      <c:spPr>
        <a:solidFill>
          <a:schemeClr val="bg1"/>
        </a:solidFill>
        <a:ln>
          <a:solidFill>
            <a:schemeClr val="bg1">
              <a:lumMod val="75000"/>
            </a:schemeClr>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rgbClr val="FFFFFF">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2.jpg"/><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9</xdr:col>
      <xdr:colOff>183736</xdr:colOff>
      <xdr:row>45</xdr:row>
      <xdr:rowOff>34592</xdr:rowOff>
    </xdr:from>
    <xdr:to>
      <xdr:col>188</xdr:col>
      <xdr:colOff>74308</xdr:colOff>
      <xdr:row>56</xdr:row>
      <xdr:rowOff>72692</xdr:rowOff>
    </xdr:to>
    <xdr:graphicFrame macro="">
      <xdr:nvGraphicFramePr>
        <xdr:cNvPr id="2" name="Chart 1">
          <a:extLst>
            <a:ext uri="{FF2B5EF4-FFF2-40B4-BE49-F238E27FC236}">
              <a16:creationId xmlns:a16="http://schemas.microsoft.com/office/drawing/2014/main" id="{A528A0C1-B3BE-451D-9EE5-A470F66F1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266262</xdr:colOff>
      <xdr:row>1</xdr:row>
      <xdr:rowOff>187693</xdr:rowOff>
    </xdr:from>
    <xdr:to>
      <xdr:col>217</xdr:col>
      <xdr:colOff>6755</xdr:colOff>
      <xdr:row>13</xdr:row>
      <xdr:rowOff>41173</xdr:rowOff>
    </xdr:to>
    <xdr:graphicFrame macro="">
      <xdr:nvGraphicFramePr>
        <xdr:cNvPr id="3" name="Chart 2">
          <a:extLst>
            <a:ext uri="{FF2B5EF4-FFF2-40B4-BE49-F238E27FC236}">
              <a16:creationId xmlns:a16="http://schemas.microsoft.com/office/drawing/2014/main" id="{A833CA15-04C8-4E31-8678-74DDC6CE863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155707</xdr:colOff>
      <xdr:row>17</xdr:row>
      <xdr:rowOff>0</xdr:rowOff>
    </xdr:from>
    <xdr:to>
      <xdr:col>225</xdr:col>
      <xdr:colOff>20266</xdr:colOff>
      <xdr:row>42</xdr:row>
      <xdr:rowOff>39974</xdr:rowOff>
    </xdr:to>
    <xdr:graphicFrame macro="">
      <xdr:nvGraphicFramePr>
        <xdr:cNvPr id="4" name="Chart 3">
          <a:extLst>
            <a:ext uri="{FF2B5EF4-FFF2-40B4-BE49-F238E27FC236}">
              <a16:creationId xmlns:a16="http://schemas.microsoft.com/office/drawing/2014/main" id="{598FBFBE-1376-4AED-8250-F056CCAB4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185</xdr:col>
      <xdr:colOff>29014</xdr:colOff>
      <xdr:row>45</xdr:row>
      <xdr:rowOff>128813</xdr:rowOff>
    </xdr:from>
    <xdr:to>
      <xdr:col>187</xdr:col>
      <xdr:colOff>71483</xdr:colOff>
      <xdr:row>55</xdr:row>
      <xdr:rowOff>128294</xdr:rowOff>
    </xdr:to>
    <xdr:sp macro="" textlink="">
      <xdr:nvSpPr>
        <xdr:cNvPr id="6" name="Arrow: Down 8">
          <a:extLst>
            <a:ext uri="{FF2B5EF4-FFF2-40B4-BE49-F238E27FC236}">
              <a16:creationId xmlns:a16="http://schemas.microsoft.com/office/drawing/2014/main" id="{05916724-5D92-4C28-BEF7-705DB0AD7E0F}"/>
            </a:ext>
          </a:extLst>
        </xdr:cNvPr>
        <xdr:cNvSpPr/>
      </xdr:nvSpPr>
      <xdr:spPr>
        <a:xfrm>
          <a:off x="21384064" y="8291738"/>
          <a:ext cx="213919" cy="1637781"/>
        </a:xfrm>
        <a:prstGeom prst="downArrow">
          <a:avLst/>
        </a:prstGeom>
        <a:gradFill>
          <a:gsLst>
            <a:gs pos="0">
              <a:schemeClr val="bg1">
                <a:lumMod val="95000"/>
              </a:schemeClr>
            </a:gs>
            <a:gs pos="100000">
              <a:schemeClr val="tx1"/>
            </a:gs>
          </a:gsLst>
          <a:lin ang="5400000" scaled="1"/>
        </a:gra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186</xdr:col>
      <xdr:colOff>34994</xdr:colOff>
      <xdr:row>45</xdr:row>
      <xdr:rowOff>44823</xdr:rowOff>
    </xdr:from>
    <xdr:to>
      <xdr:col>194</xdr:col>
      <xdr:colOff>64886</xdr:colOff>
      <xdr:row>55</xdr:row>
      <xdr:rowOff>237618</xdr:rowOff>
    </xdr:to>
    <xdr:sp macro="" textlink="">
      <xdr:nvSpPr>
        <xdr:cNvPr id="7" name="TextBox 12">
          <a:extLst>
            <a:ext uri="{FF2B5EF4-FFF2-40B4-BE49-F238E27FC236}">
              <a16:creationId xmlns:a16="http://schemas.microsoft.com/office/drawing/2014/main" id="{936BB837-92BC-4080-952B-547D6774C8A5}"/>
            </a:ext>
          </a:extLst>
        </xdr:cNvPr>
        <xdr:cNvSpPr txBox="1"/>
      </xdr:nvSpPr>
      <xdr:spPr>
        <a:xfrm rot="16200000">
          <a:off x="21636925" y="7544569"/>
          <a:ext cx="1828854" cy="747068"/>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Times New Roman" panose="02020603050405020304" pitchFamily="18" charset="0"/>
              <a:cs typeface="Times New Roman" panose="02020603050405020304" pitchFamily="18" charset="0"/>
            </a:rPr>
            <a:t>Increasing</a:t>
          </a:r>
        </a:p>
        <a:p>
          <a:pPr algn="ctr"/>
          <a:r>
            <a:rPr lang="en-US" sz="1800" baseline="0">
              <a:latin typeface="Times New Roman" panose="02020603050405020304" pitchFamily="18" charset="0"/>
              <a:cs typeface="Times New Roman" panose="02020603050405020304" pitchFamily="18" charset="0"/>
            </a:rPr>
            <a:t> bitternes</a:t>
          </a:r>
          <a:endParaRPr lang="en-US" sz="1800">
            <a:latin typeface="Times New Roman" panose="02020603050405020304" pitchFamily="18" charset="0"/>
            <a:cs typeface="Times New Roman" panose="02020603050405020304" pitchFamily="18" charset="0"/>
          </a:endParaRPr>
        </a:p>
      </xdr:txBody>
    </xdr:sp>
    <xdr:clientData/>
  </xdr:twoCellAnchor>
  <xdr:twoCellAnchor>
    <xdr:from>
      <xdr:col>213</xdr:col>
      <xdr:colOff>79893</xdr:colOff>
      <xdr:row>2</xdr:row>
      <xdr:rowOff>107768</xdr:rowOff>
    </xdr:from>
    <xdr:to>
      <xdr:col>216</xdr:col>
      <xdr:colOff>43064</xdr:colOff>
      <xdr:row>11</xdr:row>
      <xdr:rowOff>36466</xdr:rowOff>
    </xdr:to>
    <xdr:sp macro="" textlink="">
      <xdr:nvSpPr>
        <xdr:cNvPr id="8" name="Arrow: Down 8">
          <a:extLst>
            <a:ext uri="{FF2B5EF4-FFF2-40B4-BE49-F238E27FC236}">
              <a16:creationId xmlns:a16="http://schemas.microsoft.com/office/drawing/2014/main" id="{0FA00D7B-FD24-4000-9160-CB271411C2F2}"/>
            </a:ext>
          </a:extLst>
        </xdr:cNvPr>
        <xdr:cNvSpPr/>
      </xdr:nvSpPr>
      <xdr:spPr>
        <a:xfrm>
          <a:off x="23835243" y="507818"/>
          <a:ext cx="220346" cy="1557473"/>
        </a:xfrm>
        <a:prstGeom prst="downArrow">
          <a:avLst/>
        </a:prstGeom>
        <a:gradFill>
          <a:gsLst>
            <a:gs pos="0">
              <a:schemeClr val="bg1">
                <a:lumMod val="95000"/>
              </a:schemeClr>
            </a:gs>
            <a:gs pos="100000">
              <a:schemeClr val="tx1"/>
            </a:gs>
          </a:gsLst>
          <a:lin ang="5400000" scaled="1"/>
        </a:gra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215</xdr:col>
      <xdr:colOff>6333</xdr:colOff>
      <xdr:row>2</xdr:row>
      <xdr:rowOff>17572</xdr:rowOff>
    </xdr:from>
    <xdr:to>
      <xdr:col>222</xdr:col>
      <xdr:colOff>42547</xdr:colOff>
      <xdr:row>11</xdr:row>
      <xdr:rowOff>76916</xdr:rowOff>
    </xdr:to>
    <xdr:sp macro="" textlink="">
      <xdr:nvSpPr>
        <xdr:cNvPr id="9" name="TextBox 12">
          <a:extLst>
            <a:ext uri="{FF2B5EF4-FFF2-40B4-BE49-F238E27FC236}">
              <a16:creationId xmlns:a16="http://schemas.microsoft.com/office/drawing/2014/main" id="{5EE9690F-6410-4037-B3BB-E41D62E60092}"/>
            </a:ext>
          </a:extLst>
        </xdr:cNvPr>
        <xdr:cNvSpPr txBox="1"/>
      </xdr:nvSpPr>
      <xdr:spPr>
        <a:xfrm rot="16200000">
          <a:off x="23407218" y="943537"/>
          <a:ext cx="1688119" cy="636289"/>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Times New Roman" panose="02020603050405020304" pitchFamily="18" charset="0"/>
              <a:cs typeface="Times New Roman" panose="02020603050405020304" pitchFamily="18" charset="0"/>
            </a:rPr>
            <a:t>Increasing</a:t>
          </a:r>
          <a:r>
            <a:rPr lang="en-US" sz="1800" baseline="0">
              <a:latin typeface="Times New Roman" panose="02020603050405020304" pitchFamily="18" charset="0"/>
              <a:cs typeface="Times New Roman" panose="02020603050405020304" pitchFamily="18" charset="0"/>
            </a:rPr>
            <a:t> bitternes</a:t>
          </a:r>
          <a:endParaRPr lang="en-US" sz="1800">
            <a:latin typeface="Times New Roman" panose="02020603050405020304" pitchFamily="18" charset="0"/>
            <a:cs typeface="Times New Roman" panose="02020603050405020304" pitchFamily="18" charset="0"/>
          </a:endParaRPr>
        </a:p>
      </xdr:txBody>
    </xdr:sp>
    <xdr:clientData/>
  </xdr:twoCellAnchor>
  <xdr:twoCellAnchor>
    <xdr:from>
      <xdr:col>224</xdr:col>
      <xdr:colOff>35833</xdr:colOff>
      <xdr:row>31</xdr:row>
      <xdr:rowOff>131959</xdr:rowOff>
    </xdr:from>
    <xdr:to>
      <xdr:col>226</xdr:col>
      <xdr:colOff>70410</xdr:colOff>
      <xdr:row>39</xdr:row>
      <xdr:rowOff>50876</xdr:rowOff>
    </xdr:to>
    <xdr:sp macro="" textlink="">
      <xdr:nvSpPr>
        <xdr:cNvPr id="10" name="Arrow: Down 8">
          <a:extLst>
            <a:ext uri="{FF2B5EF4-FFF2-40B4-BE49-F238E27FC236}">
              <a16:creationId xmlns:a16="http://schemas.microsoft.com/office/drawing/2014/main" id="{FF340965-DEA0-42DA-A10C-58A0436B4447}"/>
            </a:ext>
          </a:extLst>
        </xdr:cNvPr>
        <xdr:cNvSpPr/>
      </xdr:nvSpPr>
      <xdr:spPr>
        <a:xfrm>
          <a:off x="24734158" y="5685034"/>
          <a:ext cx="206027" cy="1471492"/>
        </a:xfrm>
        <a:prstGeom prst="downArrow">
          <a:avLst/>
        </a:prstGeom>
        <a:gradFill>
          <a:gsLst>
            <a:gs pos="0">
              <a:schemeClr val="bg1">
                <a:lumMod val="95000"/>
              </a:schemeClr>
            </a:gs>
            <a:gs pos="100000">
              <a:schemeClr val="tx1"/>
            </a:gs>
          </a:gsLst>
          <a:lin ang="5400000" scaled="1"/>
        </a:gra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225</xdr:col>
      <xdr:colOff>7983</xdr:colOff>
      <xdr:row>30</xdr:row>
      <xdr:rowOff>15241</xdr:rowOff>
    </xdr:from>
    <xdr:to>
      <xdr:col>233</xdr:col>
      <xdr:colOff>47470</xdr:colOff>
      <xdr:row>39</xdr:row>
      <xdr:rowOff>204554</xdr:rowOff>
    </xdr:to>
    <xdr:sp macro="" textlink="">
      <xdr:nvSpPr>
        <xdr:cNvPr id="13" name="TextBox 12">
          <a:extLst>
            <a:ext uri="{FF2B5EF4-FFF2-40B4-BE49-F238E27FC236}">
              <a16:creationId xmlns:a16="http://schemas.microsoft.com/office/drawing/2014/main" id="{058A2B11-4D2D-4014-B28C-E64428D7EBB6}"/>
            </a:ext>
          </a:extLst>
        </xdr:cNvPr>
        <xdr:cNvSpPr txBox="1"/>
      </xdr:nvSpPr>
      <xdr:spPr>
        <a:xfrm rot="16200000">
          <a:off x="24178958" y="5971841"/>
          <a:ext cx="1951438" cy="72528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Times New Roman" panose="02020603050405020304" pitchFamily="18" charset="0"/>
              <a:cs typeface="Times New Roman" panose="02020603050405020304" pitchFamily="18" charset="0"/>
            </a:rPr>
            <a:t>Increasing</a:t>
          </a:r>
          <a:r>
            <a:rPr lang="en-US" sz="1800" baseline="0">
              <a:latin typeface="Times New Roman" panose="02020603050405020304" pitchFamily="18" charset="0"/>
              <a:cs typeface="Times New Roman" panose="02020603050405020304" pitchFamily="18" charset="0"/>
            </a:rPr>
            <a:t> bitternes</a:t>
          </a:r>
          <a:endParaRPr lang="en-US" sz="1800">
            <a:latin typeface="Times New Roman" panose="02020603050405020304" pitchFamily="18" charset="0"/>
            <a:cs typeface="Times New Roman" panose="02020603050405020304" pitchFamily="18" charset="0"/>
          </a:endParaRPr>
        </a:p>
      </xdr:txBody>
    </xdr:sp>
    <xdr:clientData/>
  </xdr:twoCellAnchor>
  <xdr:oneCellAnchor>
    <xdr:from>
      <xdr:col>69</xdr:col>
      <xdr:colOff>47625</xdr:colOff>
      <xdr:row>44</xdr:row>
      <xdr:rowOff>22808</xdr:rowOff>
    </xdr:from>
    <xdr:ext cx="1440656" cy="1154162"/>
    <xdr:sp macro="" textlink="">
      <xdr:nvSpPr>
        <xdr:cNvPr id="14" name="TextBox 13">
          <a:extLst>
            <a:ext uri="{FF2B5EF4-FFF2-40B4-BE49-F238E27FC236}">
              <a16:creationId xmlns:a16="http://schemas.microsoft.com/office/drawing/2014/main" id="{0DF73AB4-CB8A-4F15-821F-92731448BA4F}"/>
            </a:ext>
          </a:extLst>
        </xdr:cNvPr>
        <xdr:cNvSpPr txBox="1"/>
      </xdr:nvSpPr>
      <xdr:spPr>
        <a:xfrm>
          <a:off x="11458575" y="5890208"/>
          <a:ext cx="1440656" cy="1154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l-GR" sz="1800" b="1">
              <a:latin typeface="Times New Roman" panose="02020603050405020304" pitchFamily="18" charset="0"/>
              <a:cs typeface="Times New Roman" panose="02020603050405020304" pitchFamily="18" charset="0"/>
            </a:rPr>
            <a:t>β [60-65]</a:t>
          </a:r>
          <a:endParaRPr lang="en-US" sz="1800" b="1">
            <a:latin typeface="Times New Roman" panose="02020603050405020304" pitchFamily="18" charset="0"/>
            <a:cs typeface="Times New Roman" panose="02020603050405020304" pitchFamily="18" charset="0"/>
          </a:endParaRPr>
        </a:p>
        <a:p>
          <a:r>
            <a:rPr lang="el-GR" sz="1800" b="1">
              <a:latin typeface="Times New Roman" panose="02020603050405020304" pitchFamily="18" charset="0"/>
              <a:cs typeface="Times New Roman" panose="02020603050405020304" pitchFamily="18" charset="0"/>
            </a:rPr>
            <a:t>β</a:t>
          </a:r>
          <a:r>
            <a:rPr lang="en-US" sz="1800" b="1">
              <a:latin typeface="Times New Roman" panose="02020603050405020304" pitchFamily="18" charset="0"/>
              <a:cs typeface="Times New Roman" panose="02020603050405020304" pitchFamily="18" charset="0"/>
            </a:rPr>
            <a:t>A2 [60-68]</a:t>
          </a:r>
        </a:p>
        <a:p>
          <a:r>
            <a:rPr lang="el-GR" sz="1800" b="1">
              <a:latin typeface="Times New Roman" panose="02020603050405020304" pitchFamily="18" charset="0"/>
              <a:cs typeface="Times New Roman" panose="02020603050405020304" pitchFamily="18" charset="0"/>
            </a:rPr>
            <a:t>β</a:t>
          </a:r>
          <a:r>
            <a:rPr lang="en-US" sz="1800" b="1">
              <a:latin typeface="Times New Roman" panose="02020603050405020304" pitchFamily="18" charset="0"/>
              <a:cs typeface="Times New Roman" panose="02020603050405020304" pitchFamily="18" charset="0"/>
            </a:rPr>
            <a:t>A1 [60-69]</a:t>
          </a:r>
        </a:p>
        <a:p>
          <a:r>
            <a:rPr lang="el-GR" sz="1800" b="1">
              <a:latin typeface="Times New Roman" panose="02020603050405020304" pitchFamily="18" charset="0"/>
              <a:cs typeface="Times New Roman" panose="02020603050405020304" pitchFamily="18" charset="0"/>
            </a:rPr>
            <a:t>β</a:t>
          </a:r>
          <a:r>
            <a:rPr lang="en-US" sz="1800" b="1">
              <a:latin typeface="Times New Roman" panose="02020603050405020304" pitchFamily="18" charset="0"/>
              <a:cs typeface="Times New Roman" panose="02020603050405020304" pitchFamily="18" charset="0"/>
            </a:rPr>
            <a:t>A1 [60-69]* </a:t>
          </a:r>
        </a:p>
      </xdr:txBody>
    </xdr:sp>
    <xdr:clientData/>
  </xdr:oneCellAnchor>
  <xdr:oneCellAnchor>
    <xdr:from>
      <xdr:col>80</xdr:col>
      <xdr:colOff>76200</xdr:colOff>
      <xdr:row>44</xdr:row>
      <xdr:rowOff>0</xdr:rowOff>
    </xdr:from>
    <xdr:ext cx="11988915" cy="357790"/>
    <xdr:sp macro="" textlink="">
      <xdr:nvSpPr>
        <xdr:cNvPr id="15" name="TextBox 14">
          <a:extLst>
            <a:ext uri="{FF2B5EF4-FFF2-40B4-BE49-F238E27FC236}">
              <a16:creationId xmlns:a16="http://schemas.microsoft.com/office/drawing/2014/main" id="{4DE05307-9077-4C8D-8806-D9EF1EB4EC5C}"/>
            </a:ext>
          </a:extLst>
        </xdr:cNvPr>
        <xdr:cNvSpPr txBox="1"/>
      </xdr:nvSpPr>
      <xdr:spPr>
        <a:xfrm>
          <a:off x="12430125" y="5867400"/>
          <a:ext cx="1198891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latin typeface="Times New Roman" panose="02020603050405020304" pitchFamily="18" charset="0"/>
              <a:cs typeface="Times New Roman" panose="02020603050405020304" pitchFamily="18" charset="0"/>
            </a:rPr>
            <a:t> </a:t>
          </a:r>
          <a:r>
            <a:rPr lang="el-GR" sz="1800">
              <a:latin typeface="Times New Roman" panose="02020603050405020304" pitchFamily="18" charset="0"/>
              <a:cs typeface="Times New Roman" panose="02020603050405020304" pitchFamily="18" charset="0"/>
            </a:rPr>
            <a:t>β [</a:t>
          </a:r>
          <a:r>
            <a:rPr lang="en-US" sz="1800">
              <a:latin typeface="Times New Roman" panose="02020603050405020304" pitchFamily="18" charset="0"/>
              <a:cs typeface="Times New Roman" panose="02020603050405020304" pitchFamily="18" charset="0"/>
            </a:rPr>
            <a:t>73-79</a:t>
          </a:r>
          <a:r>
            <a:rPr lang="el-GR" sz="1800">
              <a:latin typeface="Times New Roman" panose="02020603050405020304" pitchFamily="18" charset="0"/>
              <a:cs typeface="Times New Roman" panose="02020603050405020304" pitchFamily="18" charset="0"/>
            </a:rPr>
            <a:t>]</a:t>
          </a:r>
          <a:r>
            <a:rPr lang="en-US" sz="1800">
              <a:latin typeface="Times New Roman" panose="02020603050405020304" pitchFamily="18" charset="0"/>
              <a:cs typeface="Times New Roman" panose="02020603050405020304" pitchFamily="18" charset="0"/>
            </a:rPr>
            <a:t>     </a:t>
          </a:r>
          <a:r>
            <a:rPr lang="en-US" sz="1800" baseline="0">
              <a:latin typeface="Times New Roman" panose="02020603050405020304" pitchFamily="18" charset="0"/>
              <a:cs typeface="Times New Roman" panose="02020603050405020304" pitchFamily="18" charset="0"/>
            </a:rPr>
            <a:t>  </a:t>
          </a:r>
          <a:r>
            <a:rPr lang="en-US" sz="1800">
              <a:latin typeface="Times New Roman" panose="02020603050405020304" pitchFamily="18" charset="0"/>
              <a:cs typeface="Times New Roman" panose="02020603050405020304" pitchFamily="18" charset="0"/>
            </a:rPr>
            <a:t>                       </a:t>
          </a:r>
          <a:r>
            <a:rPr lang="en-US" sz="1800" baseline="0">
              <a:latin typeface="Times New Roman" panose="02020603050405020304" pitchFamily="18" charset="0"/>
              <a:cs typeface="Times New Roman" panose="02020603050405020304" pitchFamily="18" charset="0"/>
            </a:rPr>
            <a:t>    </a:t>
          </a:r>
          <a:r>
            <a:rPr lang="en-US" sz="1800">
              <a:latin typeface="Times New Roman" panose="02020603050405020304" pitchFamily="18" charset="0"/>
              <a:cs typeface="Times New Roman" panose="02020603050405020304" pitchFamily="18" charset="0"/>
            </a:rPr>
            <a:t>      </a:t>
          </a:r>
          <a:r>
            <a:rPr lang="el-GR" sz="1800">
              <a:latin typeface="Times New Roman" panose="02020603050405020304" pitchFamily="18" charset="0"/>
              <a:cs typeface="Times New Roman" panose="02020603050405020304" pitchFamily="18" charset="0"/>
            </a:rPr>
            <a:t>β</a:t>
          </a:r>
          <a:r>
            <a:rPr lang="en-US" sz="1800">
              <a:latin typeface="Times New Roman" panose="02020603050405020304" pitchFamily="18" charset="0"/>
              <a:cs typeface="Times New Roman" panose="02020603050405020304" pitchFamily="18" charset="0"/>
            </a:rPr>
            <a:t> [111-116]         </a:t>
          </a:r>
          <a:r>
            <a:rPr lang="en-US" sz="1800" baseline="0">
              <a:latin typeface="Times New Roman" panose="02020603050405020304" pitchFamily="18" charset="0"/>
              <a:cs typeface="Times New Roman" panose="02020603050405020304" pitchFamily="18" charset="0"/>
            </a:rPr>
            <a:t> </a:t>
          </a:r>
          <a:r>
            <a:rPr lang="en-US" sz="1800">
              <a:latin typeface="Times New Roman" panose="02020603050405020304" pitchFamily="18" charset="0"/>
              <a:cs typeface="Times New Roman" panose="02020603050405020304" pitchFamily="18" charset="0"/>
            </a:rPr>
            <a:t>                          </a:t>
          </a:r>
          <a:r>
            <a:rPr lang="el-GR" sz="1800">
              <a:latin typeface="Times New Roman" panose="02020603050405020304" pitchFamily="18" charset="0"/>
              <a:cs typeface="Times New Roman" panose="02020603050405020304" pitchFamily="18" charset="0"/>
            </a:rPr>
            <a:t>β</a:t>
          </a:r>
          <a:r>
            <a:rPr lang="en-US" sz="1800">
              <a:latin typeface="Times New Roman" panose="02020603050405020304" pitchFamily="18" charset="0"/>
              <a:cs typeface="Times New Roman" panose="02020603050405020304" pitchFamily="18" charset="0"/>
            </a:rPr>
            <a:t> [145-156]                     </a:t>
          </a:r>
          <a:r>
            <a:rPr lang="el-GR" sz="1800" b="1">
              <a:latin typeface="Times New Roman" panose="02020603050405020304" pitchFamily="18" charset="0"/>
              <a:cs typeface="Times New Roman" panose="02020603050405020304" pitchFamily="18" charset="0"/>
            </a:rPr>
            <a:t>β</a:t>
          </a:r>
          <a:r>
            <a:rPr lang="en-US" sz="1800" b="1">
              <a:latin typeface="Times New Roman" panose="02020603050405020304" pitchFamily="18" charset="0"/>
              <a:cs typeface="Times New Roman" panose="02020603050405020304" pitchFamily="18" charset="0"/>
            </a:rPr>
            <a:t> [165-189]   </a:t>
          </a:r>
          <a:r>
            <a:rPr lang="en-US" sz="1800">
              <a:latin typeface="Times New Roman" panose="02020603050405020304" pitchFamily="18" charset="0"/>
              <a:cs typeface="Times New Roman" panose="02020603050405020304" pitchFamily="18" charset="0"/>
            </a:rPr>
            <a:t>              </a:t>
          </a:r>
          <a:r>
            <a:rPr lang="el-GR" sz="1800">
              <a:solidFill>
                <a:schemeClr val="tx1"/>
              </a:solidFill>
              <a:effectLst/>
              <a:latin typeface="Times New Roman" panose="02020603050405020304" pitchFamily="18" charset="0"/>
              <a:ea typeface="+mn-ea"/>
              <a:cs typeface="Times New Roman" panose="02020603050405020304" pitchFamily="18" charset="0"/>
            </a:rPr>
            <a:t>β</a:t>
          </a:r>
          <a:r>
            <a:rPr lang="en-US" sz="1800">
              <a:solidFill>
                <a:schemeClr val="tx1"/>
              </a:solidFill>
              <a:effectLst/>
              <a:latin typeface="Times New Roman" panose="02020603050405020304" pitchFamily="18" charset="0"/>
              <a:ea typeface="+mn-ea"/>
              <a:cs typeface="Times New Roman" panose="02020603050405020304" pitchFamily="18" charset="0"/>
            </a:rPr>
            <a:t> [198-205] </a:t>
          </a:r>
          <a:endParaRPr lang="en-US" sz="1800">
            <a:latin typeface="Times New Roman" panose="02020603050405020304" pitchFamily="18" charset="0"/>
            <a:cs typeface="Times New Roman" panose="02020603050405020304" pitchFamily="18" charset="0"/>
          </a:endParaRPr>
        </a:p>
      </xdr:txBody>
    </xdr:sp>
    <xdr:clientData/>
  </xdr:oneCellAnchor>
  <xdr:twoCellAnchor>
    <xdr:from>
      <xdr:col>72</xdr:col>
      <xdr:colOff>32258</xdr:colOff>
      <xdr:row>42</xdr:row>
      <xdr:rowOff>153570</xdr:rowOff>
    </xdr:from>
    <xdr:to>
      <xdr:col>77</xdr:col>
      <xdr:colOff>83595</xdr:colOff>
      <xdr:row>44</xdr:row>
      <xdr:rowOff>60893</xdr:rowOff>
    </xdr:to>
    <xdr:sp macro="" textlink="">
      <xdr:nvSpPr>
        <xdr:cNvPr id="16" name="Right Brace 15">
          <a:extLst>
            <a:ext uri="{FF2B5EF4-FFF2-40B4-BE49-F238E27FC236}">
              <a16:creationId xmlns:a16="http://schemas.microsoft.com/office/drawing/2014/main" id="{D6D3C32E-8ED9-4AA7-BB56-FAD4012639B2}"/>
            </a:ext>
          </a:extLst>
        </xdr:cNvPr>
        <xdr:cNvSpPr/>
      </xdr:nvSpPr>
      <xdr:spPr>
        <a:xfrm rot="5400000">
          <a:off x="11772390" y="5063138"/>
          <a:ext cx="335948" cy="479962"/>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72</xdr:col>
      <xdr:colOff>28575</xdr:colOff>
      <xdr:row>42</xdr:row>
      <xdr:rowOff>142875</xdr:rowOff>
    </xdr:from>
    <xdr:to>
      <xdr:col>82</xdr:col>
      <xdr:colOff>9525</xdr:colOff>
      <xdr:row>44</xdr:row>
      <xdr:rowOff>74132</xdr:rowOff>
    </xdr:to>
    <xdr:sp macro="" textlink="">
      <xdr:nvSpPr>
        <xdr:cNvPr id="17" name="Right Brace 16">
          <a:extLst>
            <a:ext uri="{FF2B5EF4-FFF2-40B4-BE49-F238E27FC236}">
              <a16:creationId xmlns:a16="http://schemas.microsoft.com/office/drawing/2014/main" id="{D89DA269-34B7-46A2-B7F1-D01E152328D9}"/>
            </a:ext>
          </a:extLst>
        </xdr:cNvPr>
        <xdr:cNvSpPr/>
      </xdr:nvSpPr>
      <xdr:spPr>
        <a:xfrm rot="5400000">
          <a:off x="11935859" y="4885291"/>
          <a:ext cx="359882" cy="838200"/>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72</xdr:col>
      <xdr:colOff>29476</xdr:colOff>
      <xdr:row>42</xdr:row>
      <xdr:rowOff>145192</xdr:rowOff>
    </xdr:from>
    <xdr:to>
      <xdr:col>81</xdr:col>
      <xdr:colOff>9525</xdr:colOff>
      <xdr:row>44</xdr:row>
      <xdr:rowOff>71107</xdr:rowOff>
    </xdr:to>
    <xdr:sp macro="" textlink="">
      <xdr:nvSpPr>
        <xdr:cNvPr id="18" name="Right Brace 17">
          <a:extLst>
            <a:ext uri="{FF2B5EF4-FFF2-40B4-BE49-F238E27FC236}">
              <a16:creationId xmlns:a16="http://schemas.microsoft.com/office/drawing/2014/main" id="{166E4EFD-1D0E-41C2-AA94-8F1757B7D2AB}"/>
            </a:ext>
          </a:extLst>
        </xdr:cNvPr>
        <xdr:cNvSpPr/>
      </xdr:nvSpPr>
      <xdr:spPr>
        <a:xfrm rot="5400000">
          <a:off x="11896118" y="4928250"/>
          <a:ext cx="354540" cy="751574"/>
        </a:xfrm>
        <a:prstGeom prst="rightBrace">
          <a:avLst>
            <a:gd name="adj1" fmla="val 8333"/>
            <a:gd name="adj2" fmla="val 51230"/>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85</xdr:col>
      <xdr:colOff>5565</xdr:colOff>
      <xdr:row>42</xdr:row>
      <xdr:rowOff>133352</xdr:rowOff>
    </xdr:from>
    <xdr:to>
      <xdr:col>91</xdr:col>
      <xdr:colOff>85724</xdr:colOff>
      <xdr:row>44</xdr:row>
      <xdr:rowOff>15396</xdr:rowOff>
    </xdr:to>
    <xdr:sp macro="" textlink="">
      <xdr:nvSpPr>
        <xdr:cNvPr id="19" name="Right Brace 18">
          <a:extLst>
            <a:ext uri="{FF2B5EF4-FFF2-40B4-BE49-F238E27FC236}">
              <a16:creationId xmlns:a16="http://schemas.microsoft.com/office/drawing/2014/main" id="{AF33D64B-A594-4431-8BF1-3D88CB613C66}"/>
            </a:ext>
          </a:extLst>
        </xdr:cNvPr>
        <xdr:cNvSpPr/>
      </xdr:nvSpPr>
      <xdr:spPr>
        <a:xfrm rot="5400000">
          <a:off x="12930035" y="4973007"/>
          <a:ext cx="310669" cy="594509"/>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210</xdr:col>
      <xdr:colOff>22698</xdr:colOff>
      <xdr:row>42</xdr:row>
      <xdr:rowOff>154358</xdr:rowOff>
    </xdr:from>
    <xdr:to>
      <xdr:col>218</xdr:col>
      <xdr:colOff>0</xdr:colOff>
      <xdr:row>44</xdr:row>
      <xdr:rowOff>43361</xdr:rowOff>
    </xdr:to>
    <xdr:sp macro="" textlink="">
      <xdr:nvSpPr>
        <xdr:cNvPr id="20" name="Right Brace 19">
          <a:extLst>
            <a:ext uri="{FF2B5EF4-FFF2-40B4-BE49-F238E27FC236}">
              <a16:creationId xmlns:a16="http://schemas.microsoft.com/office/drawing/2014/main" id="{F4B9F6BF-EFF4-4DB7-960F-25CAED4FAAD0}"/>
            </a:ext>
          </a:extLst>
        </xdr:cNvPr>
        <xdr:cNvSpPr/>
      </xdr:nvSpPr>
      <xdr:spPr>
        <a:xfrm rot="5400000">
          <a:off x="23693610" y="4963196"/>
          <a:ext cx="317628" cy="663102"/>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177</xdr:col>
      <xdr:colOff>15310</xdr:colOff>
      <xdr:row>42</xdr:row>
      <xdr:rowOff>153370</xdr:rowOff>
    </xdr:from>
    <xdr:to>
      <xdr:col>202</xdr:col>
      <xdr:colOff>19049</xdr:colOff>
      <xdr:row>44</xdr:row>
      <xdr:rowOff>42373</xdr:rowOff>
    </xdr:to>
    <xdr:sp macro="" textlink="">
      <xdr:nvSpPr>
        <xdr:cNvPr id="21" name="Right Brace 20">
          <a:extLst>
            <a:ext uri="{FF2B5EF4-FFF2-40B4-BE49-F238E27FC236}">
              <a16:creationId xmlns:a16="http://schemas.microsoft.com/office/drawing/2014/main" id="{0F3E0D17-EBEC-4E54-8FA2-4D69B3C56F51}"/>
            </a:ext>
          </a:extLst>
        </xdr:cNvPr>
        <xdr:cNvSpPr/>
      </xdr:nvSpPr>
      <xdr:spPr>
        <a:xfrm rot="5400000">
          <a:off x="21599178" y="4220327"/>
          <a:ext cx="317628" cy="2146864"/>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157</xdr:col>
      <xdr:colOff>39803</xdr:colOff>
      <xdr:row>42</xdr:row>
      <xdr:rowOff>154866</xdr:rowOff>
    </xdr:from>
    <xdr:to>
      <xdr:col>168</xdr:col>
      <xdr:colOff>84506</xdr:colOff>
      <xdr:row>44</xdr:row>
      <xdr:rowOff>43851</xdr:rowOff>
    </xdr:to>
    <xdr:sp macro="" textlink="">
      <xdr:nvSpPr>
        <xdr:cNvPr id="22" name="Right Brace 21">
          <a:extLst>
            <a:ext uri="{FF2B5EF4-FFF2-40B4-BE49-F238E27FC236}">
              <a16:creationId xmlns:a16="http://schemas.microsoft.com/office/drawing/2014/main" id="{E3208154-FD0F-4A21-88B4-A1F474D3E5A1}"/>
            </a:ext>
          </a:extLst>
        </xdr:cNvPr>
        <xdr:cNvSpPr/>
      </xdr:nvSpPr>
      <xdr:spPr>
        <a:xfrm rot="5400000">
          <a:off x="19329587" y="4801407"/>
          <a:ext cx="317610" cy="987678"/>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123</xdr:col>
      <xdr:colOff>21620</xdr:colOff>
      <xdr:row>42</xdr:row>
      <xdr:rowOff>137303</xdr:rowOff>
    </xdr:from>
    <xdr:to>
      <xdr:col>128</xdr:col>
      <xdr:colOff>72543</xdr:colOff>
      <xdr:row>44</xdr:row>
      <xdr:rowOff>26288</xdr:rowOff>
    </xdr:to>
    <xdr:sp macro="" textlink="">
      <xdr:nvSpPr>
        <xdr:cNvPr id="23" name="Right Brace 22">
          <a:extLst>
            <a:ext uri="{FF2B5EF4-FFF2-40B4-BE49-F238E27FC236}">
              <a16:creationId xmlns:a16="http://schemas.microsoft.com/office/drawing/2014/main" id="{16775E3C-6878-4081-A751-3A33C6C8462B}"/>
            </a:ext>
          </a:extLst>
        </xdr:cNvPr>
        <xdr:cNvSpPr/>
      </xdr:nvSpPr>
      <xdr:spPr>
        <a:xfrm rot="5400000">
          <a:off x="16142689" y="5037909"/>
          <a:ext cx="317610" cy="479548"/>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192</xdr:col>
      <xdr:colOff>9525</xdr:colOff>
      <xdr:row>13</xdr:row>
      <xdr:rowOff>136297</xdr:rowOff>
    </xdr:from>
    <xdr:to>
      <xdr:col>200</xdr:col>
      <xdr:colOff>19050</xdr:colOff>
      <xdr:row>15</xdr:row>
      <xdr:rowOff>73910</xdr:rowOff>
    </xdr:to>
    <xdr:sp macro="" textlink="">
      <xdr:nvSpPr>
        <xdr:cNvPr id="24" name="Right Brace 23">
          <a:extLst>
            <a:ext uri="{FF2B5EF4-FFF2-40B4-BE49-F238E27FC236}">
              <a16:creationId xmlns:a16="http://schemas.microsoft.com/office/drawing/2014/main" id="{A7EC03A4-6547-47C3-9514-5C3F37695BC4}"/>
            </a:ext>
          </a:extLst>
        </xdr:cNvPr>
        <xdr:cNvSpPr/>
      </xdr:nvSpPr>
      <xdr:spPr>
        <a:xfrm rot="5400000">
          <a:off x="21714857" y="2356575"/>
          <a:ext cx="366238" cy="676275"/>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193</xdr:col>
      <xdr:colOff>9524</xdr:colOff>
      <xdr:row>13</xdr:row>
      <xdr:rowOff>146326</xdr:rowOff>
    </xdr:from>
    <xdr:to>
      <xdr:col>203</xdr:col>
      <xdr:colOff>8282</xdr:colOff>
      <xdr:row>15</xdr:row>
      <xdr:rowOff>70955</xdr:rowOff>
    </xdr:to>
    <xdr:sp macro="" textlink="">
      <xdr:nvSpPr>
        <xdr:cNvPr id="25" name="Right Brace 24">
          <a:extLst>
            <a:ext uri="{FF2B5EF4-FFF2-40B4-BE49-F238E27FC236}">
              <a16:creationId xmlns:a16="http://schemas.microsoft.com/office/drawing/2014/main" id="{2A0F46EC-B259-493B-8CA3-B85CC383AD88}"/>
            </a:ext>
          </a:extLst>
        </xdr:cNvPr>
        <xdr:cNvSpPr/>
      </xdr:nvSpPr>
      <xdr:spPr>
        <a:xfrm rot="5400000">
          <a:off x="21882651" y="2282152"/>
          <a:ext cx="353254" cy="832196"/>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109</xdr:col>
      <xdr:colOff>8283</xdr:colOff>
      <xdr:row>56</xdr:row>
      <xdr:rowOff>132523</xdr:rowOff>
    </xdr:from>
    <xdr:to>
      <xdr:col>116</xdr:col>
      <xdr:colOff>8283</xdr:colOff>
      <xdr:row>58</xdr:row>
      <xdr:rowOff>85725</xdr:rowOff>
    </xdr:to>
    <xdr:sp macro="" textlink="">
      <xdr:nvSpPr>
        <xdr:cNvPr id="26" name="Right Brace 25">
          <a:extLst>
            <a:ext uri="{FF2B5EF4-FFF2-40B4-BE49-F238E27FC236}">
              <a16:creationId xmlns:a16="http://schemas.microsoft.com/office/drawing/2014/main" id="{EED16D06-FD47-4550-A7B0-AC6039BA2516}"/>
            </a:ext>
          </a:extLst>
        </xdr:cNvPr>
        <xdr:cNvSpPr/>
      </xdr:nvSpPr>
      <xdr:spPr>
        <a:xfrm rot="5400000">
          <a:off x="14952595" y="8962611"/>
          <a:ext cx="391352" cy="600075"/>
        </a:xfrm>
        <a:prstGeom prst="rightBrace">
          <a:avLst>
            <a:gd name="adj1" fmla="val 8333"/>
            <a:gd name="adj2" fmla="val 46825"/>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105</xdr:col>
      <xdr:colOff>43897</xdr:colOff>
      <xdr:row>58</xdr:row>
      <xdr:rowOff>19050</xdr:rowOff>
    </xdr:from>
    <xdr:ext cx="1166410" cy="357790"/>
    <xdr:sp macro="" textlink="">
      <xdr:nvSpPr>
        <xdr:cNvPr id="27" name="TextBox 26">
          <a:extLst>
            <a:ext uri="{FF2B5EF4-FFF2-40B4-BE49-F238E27FC236}">
              <a16:creationId xmlns:a16="http://schemas.microsoft.com/office/drawing/2014/main" id="{D865337E-EF20-63DE-99F8-3469FC498DFB}"/>
            </a:ext>
          </a:extLst>
        </xdr:cNvPr>
        <xdr:cNvSpPr txBox="1"/>
      </xdr:nvSpPr>
      <xdr:spPr>
        <a:xfrm>
          <a:off x="14540947" y="9391650"/>
          <a:ext cx="1166410"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800">
              <a:solidFill>
                <a:schemeClr val="tx1"/>
              </a:solidFill>
              <a:effectLst/>
              <a:latin typeface="Times New Roman" panose="02020603050405020304" pitchFamily="18" charset="0"/>
              <a:ea typeface="+mn-ea"/>
              <a:cs typeface="Times New Roman" panose="02020603050405020304" pitchFamily="18" charset="0"/>
            </a:rPr>
            <a:t>κ [97-103]</a:t>
          </a:r>
        </a:p>
      </xdr:txBody>
    </xdr:sp>
    <xdr:clientData/>
  </xdr:oneCellAnchor>
  <xdr:oneCellAnchor>
    <xdr:from>
      <xdr:col>187</xdr:col>
      <xdr:colOff>27333</xdr:colOff>
      <xdr:row>15</xdr:row>
      <xdr:rowOff>21534</xdr:rowOff>
    </xdr:from>
    <xdr:ext cx="1423275" cy="639599"/>
    <xdr:sp macro="" textlink="">
      <xdr:nvSpPr>
        <xdr:cNvPr id="28" name="TextBox 27">
          <a:extLst>
            <a:ext uri="{FF2B5EF4-FFF2-40B4-BE49-F238E27FC236}">
              <a16:creationId xmlns:a16="http://schemas.microsoft.com/office/drawing/2014/main" id="{A7CFE78A-3871-46EB-8D50-B9D21728C008}"/>
            </a:ext>
          </a:extLst>
        </xdr:cNvPr>
        <xdr:cNvSpPr txBox="1"/>
      </xdr:nvSpPr>
      <xdr:spPr>
        <a:xfrm>
          <a:off x="21553833" y="2821884"/>
          <a:ext cx="1423275" cy="639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l-GR" sz="1800">
              <a:solidFill>
                <a:schemeClr val="tx1"/>
              </a:solidFill>
              <a:effectLst/>
              <a:latin typeface="Times New Roman" panose="02020603050405020304" pitchFamily="18" charset="0"/>
              <a:ea typeface="+mn-ea"/>
              <a:cs typeface="Times New Roman" panose="02020603050405020304" pitchFamily="18" charset="0"/>
            </a:rPr>
            <a:t>α</a:t>
          </a:r>
          <a:r>
            <a:rPr lang="en-US" sz="1800" baseline="-25000">
              <a:solidFill>
                <a:schemeClr val="tx1"/>
              </a:solidFill>
              <a:effectLst/>
              <a:latin typeface="Times New Roman" panose="02020603050405020304" pitchFamily="18" charset="0"/>
              <a:ea typeface="+mn-ea"/>
              <a:cs typeface="Times New Roman" panose="02020603050405020304" pitchFamily="18" charset="0"/>
            </a:rPr>
            <a:t>s1</a:t>
          </a:r>
          <a:r>
            <a:rPr lang="en-US" sz="1800">
              <a:solidFill>
                <a:schemeClr val="tx1"/>
              </a:solidFill>
              <a:effectLst/>
              <a:latin typeface="Times New Roman" panose="02020603050405020304" pitchFamily="18" charset="0"/>
              <a:ea typeface="+mn-ea"/>
              <a:cs typeface="Times New Roman" panose="02020603050405020304" pitchFamily="18" charset="0"/>
            </a:rPr>
            <a:t> [180-187]</a:t>
          </a:r>
        </a:p>
        <a:p>
          <a:pPr marL="0" marR="0" lvl="0" indent="0" defTabSz="914400" eaLnBrk="1" fontAlgn="auto" latinLnBrk="0" hangingPunct="1">
            <a:lnSpc>
              <a:spcPct val="100000"/>
            </a:lnSpc>
            <a:spcBef>
              <a:spcPts val="0"/>
            </a:spcBef>
            <a:spcAft>
              <a:spcPts val="0"/>
            </a:spcAft>
            <a:buClrTx/>
            <a:buSzTx/>
            <a:buFontTx/>
            <a:buNone/>
            <a:tabLst/>
            <a:defRPr/>
          </a:pPr>
          <a:r>
            <a:rPr lang="el-GR" sz="1800">
              <a:solidFill>
                <a:schemeClr val="tx1"/>
              </a:solidFill>
              <a:effectLst/>
              <a:latin typeface="Times New Roman" panose="02020603050405020304" pitchFamily="18" charset="0"/>
              <a:ea typeface="+mn-ea"/>
              <a:cs typeface="Times New Roman" panose="02020603050405020304" pitchFamily="18" charset="0"/>
            </a:rPr>
            <a:t>α</a:t>
          </a:r>
          <a:r>
            <a:rPr lang="en-US" sz="1800" baseline="-25000">
              <a:solidFill>
                <a:schemeClr val="tx1"/>
              </a:solidFill>
              <a:effectLst/>
              <a:latin typeface="Times New Roman" panose="02020603050405020304" pitchFamily="18" charset="0"/>
              <a:ea typeface="+mn-ea"/>
              <a:cs typeface="Times New Roman" panose="02020603050405020304" pitchFamily="18" charset="0"/>
            </a:rPr>
            <a:t>s1</a:t>
          </a:r>
          <a:r>
            <a:rPr lang="en-US" sz="1800">
              <a:solidFill>
                <a:schemeClr val="tx1"/>
              </a:solidFill>
              <a:effectLst/>
              <a:latin typeface="Times New Roman" panose="02020603050405020304" pitchFamily="18" charset="0"/>
              <a:ea typeface="+mn-ea"/>
              <a:cs typeface="Times New Roman" panose="02020603050405020304" pitchFamily="18" charset="0"/>
            </a:rPr>
            <a:t> [181-190]</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11</xdr:col>
      <xdr:colOff>455855</xdr:colOff>
      <xdr:row>85</xdr:row>
      <xdr:rowOff>145676</xdr:rowOff>
    </xdr:from>
    <xdr:to>
      <xdr:col>226</xdr:col>
      <xdr:colOff>78074</xdr:colOff>
      <xdr:row>97</xdr:row>
      <xdr:rowOff>134470</xdr:rowOff>
    </xdr:to>
    <xdr:graphicFrame macro="">
      <xdr:nvGraphicFramePr>
        <xdr:cNvPr id="3" name="Chart 1">
          <a:extLst>
            <a:ext uri="{FF2B5EF4-FFF2-40B4-BE49-F238E27FC236}">
              <a16:creationId xmlns:a16="http://schemas.microsoft.com/office/drawing/2014/main" id="{3C06197E-D105-4A4F-9359-F242B5FA9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562995</xdr:colOff>
      <xdr:row>43</xdr:row>
      <xdr:rowOff>145676</xdr:rowOff>
    </xdr:from>
    <xdr:to>
      <xdr:col>220</xdr:col>
      <xdr:colOff>25066</xdr:colOff>
      <xdr:row>55</xdr:row>
      <xdr:rowOff>74790</xdr:rowOff>
    </xdr:to>
    <xdr:graphicFrame macro="">
      <xdr:nvGraphicFramePr>
        <xdr:cNvPr id="4" name="Chart 2">
          <a:extLst>
            <a:ext uri="{FF2B5EF4-FFF2-40B4-BE49-F238E27FC236}">
              <a16:creationId xmlns:a16="http://schemas.microsoft.com/office/drawing/2014/main" id="{CDC604E1-A0BC-48CA-92FD-B42389345D7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470619</xdr:colOff>
      <xdr:row>71</xdr:row>
      <xdr:rowOff>100855</xdr:rowOff>
    </xdr:from>
    <xdr:to>
      <xdr:col>228</xdr:col>
      <xdr:colOff>64824</xdr:colOff>
      <xdr:row>83</xdr:row>
      <xdr:rowOff>72571</xdr:rowOff>
    </xdr:to>
    <xdr:graphicFrame macro="">
      <xdr:nvGraphicFramePr>
        <xdr:cNvPr id="5" name="Chart 3">
          <a:extLst>
            <a:ext uri="{FF2B5EF4-FFF2-40B4-BE49-F238E27FC236}">
              <a16:creationId xmlns:a16="http://schemas.microsoft.com/office/drawing/2014/main" id="{D2338396-4B38-4731-ADFA-6A32244F6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460003</xdr:colOff>
      <xdr:row>57</xdr:row>
      <xdr:rowOff>123265</xdr:rowOff>
    </xdr:from>
    <xdr:to>
      <xdr:col>228</xdr:col>
      <xdr:colOff>10026</xdr:colOff>
      <xdr:row>69</xdr:row>
      <xdr:rowOff>37346</xdr:rowOff>
    </xdr:to>
    <xdr:graphicFrame macro="">
      <xdr:nvGraphicFramePr>
        <xdr:cNvPr id="6" name="Chart 4">
          <a:extLst>
            <a:ext uri="{FF2B5EF4-FFF2-40B4-BE49-F238E27FC236}">
              <a16:creationId xmlns:a16="http://schemas.microsoft.com/office/drawing/2014/main" id="{CD652F92-CEA7-49B9-B2B8-DD2A82914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218284</xdr:colOff>
      <xdr:row>43</xdr:row>
      <xdr:rowOff>14882</xdr:rowOff>
    </xdr:from>
    <xdr:to>
      <xdr:col>11</xdr:col>
      <xdr:colOff>717381</xdr:colOff>
      <xdr:row>97</xdr:row>
      <xdr:rowOff>138905</xdr:rowOff>
    </xdr:to>
    <xdr:sp macro="" textlink="">
      <xdr:nvSpPr>
        <xdr:cNvPr id="7" name="Rectangle 6">
          <a:extLst>
            <a:ext uri="{FF2B5EF4-FFF2-40B4-BE49-F238E27FC236}">
              <a16:creationId xmlns:a16="http://schemas.microsoft.com/office/drawing/2014/main" id="{DA543C99-9A86-3A50-39F7-0CF16AABE488}"/>
            </a:ext>
          </a:extLst>
        </xdr:cNvPr>
        <xdr:cNvSpPr/>
      </xdr:nvSpPr>
      <xdr:spPr>
        <a:xfrm rot="16200000">
          <a:off x="4334884" y="13162345"/>
          <a:ext cx="10839648" cy="49909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800" b="0" i="0" baseline="0">
              <a:solidFill>
                <a:sysClr val="windowText" lastClr="000000"/>
              </a:solidFill>
              <a:effectLst/>
              <a:latin typeface="Times New Roman" panose="02020603050405020304" pitchFamily="18" charset="0"/>
              <a:ea typeface="+mn-ea"/>
              <a:cs typeface="Times New Roman" panose="02020603050405020304" pitchFamily="18" charset="0"/>
            </a:rPr>
            <a:t>Standard mean difference</a:t>
          </a:r>
          <a:endParaRPr lang="en-US" sz="2800" b="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12</xdr:col>
      <xdr:colOff>322881</xdr:colOff>
      <xdr:row>98</xdr:row>
      <xdr:rowOff>168388</xdr:rowOff>
    </xdr:from>
    <xdr:to>
      <xdr:col>227</xdr:col>
      <xdr:colOff>0</xdr:colOff>
      <xdr:row>101</xdr:row>
      <xdr:rowOff>86299</xdr:rowOff>
    </xdr:to>
    <xdr:sp macro="" textlink="">
      <xdr:nvSpPr>
        <xdr:cNvPr id="9" name="Rectangle 8">
          <a:extLst>
            <a:ext uri="{FF2B5EF4-FFF2-40B4-BE49-F238E27FC236}">
              <a16:creationId xmlns:a16="http://schemas.microsoft.com/office/drawing/2014/main" id="{7392C49C-DF03-42E6-B560-CF256836A65B}"/>
            </a:ext>
          </a:extLst>
        </xdr:cNvPr>
        <xdr:cNvSpPr/>
      </xdr:nvSpPr>
      <xdr:spPr>
        <a:xfrm>
          <a:off x="10646167" y="19182102"/>
          <a:ext cx="17729262" cy="4894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800" b="0" i="0" baseline="0">
              <a:solidFill>
                <a:sysClr val="windowText" lastClr="000000"/>
              </a:solidFill>
              <a:effectLst/>
              <a:latin typeface="Times New Roman" panose="02020603050405020304" pitchFamily="18" charset="0"/>
              <a:ea typeface="+mn-ea"/>
              <a:cs typeface="Times New Roman" panose="02020603050405020304" pitchFamily="18" charset="0"/>
            </a:rPr>
            <a:t>Casein sequence</a:t>
          </a:r>
          <a:endParaRPr lang="en-US" sz="2800" b="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179</xdr:col>
      <xdr:colOff>1</xdr:colOff>
      <xdr:row>50</xdr:row>
      <xdr:rowOff>155863</xdr:rowOff>
    </xdr:from>
    <xdr:to>
      <xdr:col>203</xdr:col>
      <xdr:colOff>49152</xdr:colOff>
      <xdr:row>51</xdr:row>
      <xdr:rowOff>183368</xdr:rowOff>
    </xdr:to>
    <xdr:sp macro="" textlink="">
      <xdr:nvSpPr>
        <xdr:cNvPr id="10" name="TextBox 1">
          <a:extLst>
            <a:ext uri="{FF2B5EF4-FFF2-40B4-BE49-F238E27FC236}">
              <a16:creationId xmlns:a16="http://schemas.microsoft.com/office/drawing/2014/main" id="{7FA79F6A-DCA3-509C-BA2A-4508667B5749}"/>
            </a:ext>
          </a:extLst>
        </xdr:cNvPr>
        <xdr:cNvSpPr txBox="1"/>
      </xdr:nvSpPr>
      <xdr:spPr>
        <a:xfrm>
          <a:off x="25353819" y="9923318"/>
          <a:ext cx="2127333" cy="218005"/>
        </a:xfrm>
        <a:prstGeom prst="rect">
          <a:avLst/>
        </a:prstGeom>
      </xdr:spPr>
      <xdr:txBody>
        <a:bodyPr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endParaRPr lang="en-US" sz="1600" b="1">
            <a:latin typeface="Times New Roman" panose="02020603050405020304" pitchFamily="18" charset="0"/>
            <a:cs typeface="Times New Roman" panose="02020603050405020304" pitchFamily="18" charset="0"/>
          </a:endParaRPr>
        </a:p>
      </xdr:txBody>
    </xdr:sp>
    <xdr:clientData/>
  </xdr:twoCellAnchor>
  <xdr:oneCellAnchor>
    <xdr:from>
      <xdr:col>280</xdr:col>
      <xdr:colOff>504825</xdr:colOff>
      <xdr:row>18</xdr:row>
      <xdr:rowOff>133350</xdr:rowOff>
    </xdr:from>
    <xdr:ext cx="184731" cy="269304"/>
    <xdr:sp macro="" textlink="">
      <xdr:nvSpPr>
        <xdr:cNvPr id="20" name="TextBox 19">
          <a:extLst>
            <a:ext uri="{FF2B5EF4-FFF2-40B4-BE49-F238E27FC236}">
              <a16:creationId xmlns:a16="http://schemas.microsoft.com/office/drawing/2014/main" id="{481A7957-06D9-C182-B448-B2459333ACB2}"/>
            </a:ext>
          </a:extLst>
        </xdr:cNvPr>
        <xdr:cNvSpPr txBox="1"/>
      </xdr:nvSpPr>
      <xdr:spPr>
        <a:xfrm>
          <a:off x="52482750" y="3667125"/>
          <a:ext cx="184731"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200">
            <a:latin typeface="Times New Roman" panose="02020603050405020304" pitchFamily="18" charset="0"/>
            <a:cs typeface="Times New Roman" panose="02020603050405020304" pitchFamily="18" charset="0"/>
          </a:endParaRPr>
        </a:p>
      </xdr:txBody>
    </xdr:sp>
    <xdr:clientData/>
  </xdr:oneCellAnchor>
  <xdr:twoCellAnchor>
    <xdr:from>
      <xdr:col>10</xdr:col>
      <xdr:colOff>589643</xdr:colOff>
      <xdr:row>107</xdr:row>
      <xdr:rowOff>18143</xdr:rowOff>
    </xdr:from>
    <xdr:to>
      <xdr:col>227</xdr:col>
      <xdr:colOff>7560</xdr:colOff>
      <xdr:row>127</xdr:row>
      <xdr:rowOff>27215</xdr:rowOff>
    </xdr:to>
    <xdr:graphicFrame macro="">
      <xdr:nvGraphicFramePr>
        <xdr:cNvPr id="11" name="Chart 10">
          <a:extLst>
            <a:ext uri="{FF2B5EF4-FFF2-40B4-BE49-F238E27FC236}">
              <a16:creationId xmlns:a16="http://schemas.microsoft.com/office/drawing/2014/main" id="{7D0B9315-04CF-4BD0-A3B0-64C7211EA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407356</xdr:colOff>
      <xdr:row>126</xdr:row>
      <xdr:rowOff>158483</xdr:rowOff>
    </xdr:from>
    <xdr:to>
      <xdr:col>223</xdr:col>
      <xdr:colOff>58335</xdr:colOff>
      <xdr:row>128</xdr:row>
      <xdr:rowOff>125123</xdr:rowOff>
    </xdr:to>
    <xdr:sp macro="" textlink="">
      <xdr:nvSpPr>
        <xdr:cNvPr id="23" name="Rectangle 22">
          <a:extLst>
            <a:ext uri="{FF2B5EF4-FFF2-40B4-BE49-F238E27FC236}">
              <a16:creationId xmlns:a16="http://schemas.microsoft.com/office/drawing/2014/main" id="{1439F45F-1F57-4C9B-A0E5-616FD76CAC51}"/>
            </a:ext>
          </a:extLst>
        </xdr:cNvPr>
        <xdr:cNvSpPr/>
      </xdr:nvSpPr>
      <xdr:spPr>
        <a:xfrm>
          <a:off x="10775999" y="23603590"/>
          <a:ext cx="17381086" cy="2659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l-GR" sz="2800" b="0" i="0" baseline="0">
              <a:solidFill>
                <a:sysClr val="windowText" lastClr="000000"/>
              </a:solidFill>
              <a:effectLst/>
              <a:latin typeface="Times New Roman" panose="02020603050405020304" pitchFamily="18" charset="0"/>
              <a:ea typeface="+mn-ea"/>
              <a:cs typeface="Times New Roman" panose="02020603050405020304" pitchFamily="18" charset="0"/>
            </a:rPr>
            <a:t>β</a:t>
          </a:r>
          <a:r>
            <a:rPr lang="en-US" sz="2800" b="0" i="0" baseline="0">
              <a:solidFill>
                <a:sysClr val="windowText" lastClr="000000"/>
              </a:solidFill>
              <a:effectLst/>
              <a:latin typeface="Times New Roman" panose="02020603050405020304" pitchFamily="18" charset="0"/>
              <a:ea typeface="+mn-ea"/>
              <a:cs typeface="Times New Roman" panose="02020603050405020304" pitchFamily="18" charset="0"/>
            </a:rPr>
            <a:t>-Casein sequence</a:t>
          </a:r>
          <a:endParaRPr lang="en-US" sz="2800" b="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73</xdr:col>
      <xdr:colOff>9896</xdr:colOff>
      <xdr:row>129</xdr:row>
      <xdr:rowOff>121924</xdr:rowOff>
    </xdr:from>
    <xdr:to>
      <xdr:col>79</xdr:col>
      <xdr:colOff>0</xdr:colOff>
      <xdr:row>131</xdr:row>
      <xdr:rowOff>76872</xdr:rowOff>
    </xdr:to>
    <xdr:sp macro="" textlink="">
      <xdr:nvSpPr>
        <xdr:cNvPr id="24" name="Right Brace 23">
          <a:extLst>
            <a:ext uri="{FF2B5EF4-FFF2-40B4-BE49-F238E27FC236}">
              <a16:creationId xmlns:a16="http://schemas.microsoft.com/office/drawing/2014/main" id="{742808B4-D22A-4BF3-BC23-EE66CD63A5E3}"/>
            </a:ext>
          </a:extLst>
        </xdr:cNvPr>
        <xdr:cNvSpPr/>
      </xdr:nvSpPr>
      <xdr:spPr>
        <a:xfrm rot="5400000">
          <a:off x="15927420" y="23978078"/>
          <a:ext cx="349555" cy="479962"/>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73</xdr:col>
      <xdr:colOff>6213</xdr:colOff>
      <xdr:row>129</xdr:row>
      <xdr:rowOff>111229</xdr:rowOff>
    </xdr:from>
    <xdr:to>
      <xdr:col>83</xdr:col>
      <xdr:colOff>4948</xdr:colOff>
      <xdr:row>131</xdr:row>
      <xdr:rowOff>90111</xdr:rowOff>
    </xdr:to>
    <xdr:sp macro="" textlink="">
      <xdr:nvSpPr>
        <xdr:cNvPr id="25" name="Right Brace 24">
          <a:extLst>
            <a:ext uri="{FF2B5EF4-FFF2-40B4-BE49-F238E27FC236}">
              <a16:creationId xmlns:a16="http://schemas.microsoft.com/office/drawing/2014/main" id="{82E95D38-6B2A-4073-A65D-F3659A608572}"/>
            </a:ext>
          </a:extLst>
        </xdr:cNvPr>
        <xdr:cNvSpPr/>
      </xdr:nvSpPr>
      <xdr:spPr>
        <a:xfrm rot="5400000">
          <a:off x="16079371" y="23811749"/>
          <a:ext cx="373489" cy="815164"/>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73</xdr:col>
      <xdr:colOff>7114</xdr:colOff>
      <xdr:row>129</xdr:row>
      <xdr:rowOff>113546</xdr:rowOff>
    </xdr:from>
    <xdr:to>
      <xdr:col>82</xdr:col>
      <xdr:colOff>9686</xdr:colOff>
      <xdr:row>131</xdr:row>
      <xdr:rowOff>87086</xdr:rowOff>
    </xdr:to>
    <xdr:sp macro="" textlink="">
      <xdr:nvSpPr>
        <xdr:cNvPr id="26" name="Right Brace 25">
          <a:extLst>
            <a:ext uri="{FF2B5EF4-FFF2-40B4-BE49-F238E27FC236}">
              <a16:creationId xmlns:a16="http://schemas.microsoft.com/office/drawing/2014/main" id="{BA200FB2-85B0-4C4B-A39B-E3D3C1D46A6F}"/>
            </a:ext>
          </a:extLst>
        </xdr:cNvPr>
        <xdr:cNvSpPr/>
      </xdr:nvSpPr>
      <xdr:spPr>
        <a:xfrm rot="5400000">
          <a:off x="16044040" y="23850298"/>
          <a:ext cx="368147" cy="737358"/>
        </a:xfrm>
        <a:prstGeom prst="rightBrace">
          <a:avLst>
            <a:gd name="adj1" fmla="val 8333"/>
            <a:gd name="adj2" fmla="val 51230"/>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86</xdr:col>
      <xdr:colOff>7697</xdr:colOff>
      <xdr:row>129</xdr:row>
      <xdr:rowOff>113814</xdr:rowOff>
    </xdr:from>
    <xdr:to>
      <xdr:col>93</xdr:col>
      <xdr:colOff>14844</xdr:colOff>
      <xdr:row>131</xdr:row>
      <xdr:rowOff>50426</xdr:rowOff>
    </xdr:to>
    <xdr:sp macro="" textlink="">
      <xdr:nvSpPr>
        <xdr:cNvPr id="27" name="Right Brace 26">
          <a:extLst>
            <a:ext uri="{FF2B5EF4-FFF2-40B4-BE49-F238E27FC236}">
              <a16:creationId xmlns:a16="http://schemas.microsoft.com/office/drawing/2014/main" id="{9311090A-901D-4775-A7C6-1DAAD3A1147D}"/>
            </a:ext>
          </a:extLst>
        </xdr:cNvPr>
        <xdr:cNvSpPr/>
      </xdr:nvSpPr>
      <xdr:spPr>
        <a:xfrm rot="5400000">
          <a:off x="17045090" y="23911457"/>
          <a:ext cx="331219" cy="578647"/>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211</xdr:col>
      <xdr:colOff>1696</xdr:colOff>
      <xdr:row>129</xdr:row>
      <xdr:rowOff>122712</xdr:rowOff>
    </xdr:from>
    <xdr:to>
      <xdr:col>219</xdr:col>
      <xdr:colOff>79167</xdr:colOff>
      <xdr:row>131</xdr:row>
      <xdr:rowOff>59340</xdr:rowOff>
    </xdr:to>
    <xdr:sp macro="" textlink="">
      <xdr:nvSpPr>
        <xdr:cNvPr id="28" name="Right Brace 27">
          <a:extLst>
            <a:ext uri="{FF2B5EF4-FFF2-40B4-BE49-F238E27FC236}">
              <a16:creationId xmlns:a16="http://schemas.microsoft.com/office/drawing/2014/main" id="{6CB425B7-39AF-4527-9652-B86F5407106B}"/>
            </a:ext>
          </a:extLst>
        </xdr:cNvPr>
        <xdr:cNvSpPr/>
      </xdr:nvSpPr>
      <xdr:spPr>
        <a:xfrm rot="5400000">
          <a:off x="27320421" y="23844380"/>
          <a:ext cx="331235" cy="730614"/>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178</xdr:col>
      <xdr:colOff>2473</xdr:colOff>
      <xdr:row>129</xdr:row>
      <xdr:rowOff>121724</xdr:rowOff>
    </xdr:from>
    <xdr:to>
      <xdr:col>203</xdr:col>
      <xdr:colOff>6446</xdr:colOff>
      <xdr:row>131</xdr:row>
      <xdr:rowOff>58352</xdr:rowOff>
    </xdr:to>
    <xdr:sp macro="" textlink="">
      <xdr:nvSpPr>
        <xdr:cNvPr id="29" name="Right Brace 28">
          <a:extLst>
            <a:ext uri="{FF2B5EF4-FFF2-40B4-BE49-F238E27FC236}">
              <a16:creationId xmlns:a16="http://schemas.microsoft.com/office/drawing/2014/main" id="{04747B82-A3D0-437D-A80D-B45B48A77C75}"/>
            </a:ext>
          </a:extLst>
        </xdr:cNvPr>
        <xdr:cNvSpPr/>
      </xdr:nvSpPr>
      <xdr:spPr>
        <a:xfrm rot="5400000">
          <a:off x="25284199" y="23186176"/>
          <a:ext cx="331235" cy="2045045"/>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158</xdr:col>
      <xdr:colOff>2473</xdr:colOff>
      <xdr:row>129</xdr:row>
      <xdr:rowOff>123220</xdr:rowOff>
    </xdr:from>
    <xdr:to>
      <xdr:col>170</xdr:col>
      <xdr:colOff>10436</xdr:colOff>
      <xdr:row>131</xdr:row>
      <xdr:rowOff>59830</xdr:rowOff>
    </xdr:to>
    <xdr:sp macro="" textlink="">
      <xdr:nvSpPr>
        <xdr:cNvPr id="30" name="Right Brace 29">
          <a:extLst>
            <a:ext uri="{FF2B5EF4-FFF2-40B4-BE49-F238E27FC236}">
              <a16:creationId xmlns:a16="http://schemas.microsoft.com/office/drawing/2014/main" id="{89CE67F0-27BD-42F2-8169-6791E1621E68}"/>
            </a:ext>
          </a:extLst>
        </xdr:cNvPr>
        <xdr:cNvSpPr/>
      </xdr:nvSpPr>
      <xdr:spPr>
        <a:xfrm rot="5400000">
          <a:off x="23122667" y="23716347"/>
          <a:ext cx="331217" cy="987678"/>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124</xdr:col>
      <xdr:colOff>7422</xdr:colOff>
      <xdr:row>129</xdr:row>
      <xdr:rowOff>124707</xdr:rowOff>
    </xdr:from>
    <xdr:to>
      <xdr:col>129</xdr:col>
      <xdr:colOff>78756</xdr:colOff>
      <xdr:row>131</xdr:row>
      <xdr:rowOff>61317</xdr:rowOff>
    </xdr:to>
    <xdr:sp macro="" textlink="">
      <xdr:nvSpPr>
        <xdr:cNvPr id="31" name="Right Brace 30">
          <a:extLst>
            <a:ext uri="{FF2B5EF4-FFF2-40B4-BE49-F238E27FC236}">
              <a16:creationId xmlns:a16="http://schemas.microsoft.com/office/drawing/2014/main" id="{0B6B27B4-1077-4051-8A95-081AC74D0691}"/>
            </a:ext>
          </a:extLst>
        </xdr:cNvPr>
        <xdr:cNvSpPr/>
      </xdr:nvSpPr>
      <xdr:spPr>
        <a:xfrm rot="5400000">
          <a:off x="20097694" y="23971899"/>
          <a:ext cx="331217" cy="479548"/>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69</xdr:col>
      <xdr:colOff>5953</xdr:colOff>
      <xdr:row>131</xdr:row>
      <xdr:rowOff>61231</xdr:rowOff>
    </xdr:from>
    <xdr:ext cx="1440656" cy="1154162"/>
    <xdr:sp macro="" textlink="">
      <xdr:nvSpPr>
        <xdr:cNvPr id="32" name="TextBox 31">
          <a:extLst>
            <a:ext uri="{FF2B5EF4-FFF2-40B4-BE49-F238E27FC236}">
              <a16:creationId xmlns:a16="http://schemas.microsoft.com/office/drawing/2014/main" id="{99F8E366-E2D8-4FC9-A854-CD43C88C3D49}"/>
            </a:ext>
          </a:extLst>
        </xdr:cNvPr>
        <xdr:cNvSpPr txBox="1"/>
      </xdr:nvSpPr>
      <xdr:spPr>
        <a:xfrm>
          <a:off x="15531703" y="24377195"/>
          <a:ext cx="1440656" cy="1154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l-GR" sz="1800" b="1">
              <a:latin typeface="Times New Roman" panose="02020603050405020304" pitchFamily="18" charset="0"/>
              <a:cs typeface="Times New Roman" panose="02020603050405020304" pitchFamily="18" charset="0"/>
            </a:rPr>
            <a:t>β [60-65]</a:t>
          </a:r>
          <a:endParaRPr lang="en-US" sz="1800" b="1">
            <a:latin typeface="Times New Roman" panose="02020603050405020304" pitchFamily="18" charset="0"/>
            <a:cs typeface="Times New Roman" panose="02020603050405020304" pitchFamily="18" charset="0"/>
          </a:endParaRPr>
        </a:p>
        <a:p>
          <a:r>
            <a:rPr lang="el-GR" sz="1800" b="1">
              <a:latin typeface="Times New Roman" panose="02020603050405020304" pitchFamily="18" charset="0"/>
              <a:cs typeface="Times New Roman" panose="02020603050405020304" pitchFamily="18" charset="0"/>
            </a:rPr>
            <a:t>β</a:t>
          </a:r>
          <a:r>
            <a:rPr lang="en-US" sz="1800" b="1">
              <a:latin typeface="Times New Roman" panose="02020603050405020304" pitchFamily="18" charset="0"/>
              <a:cs typeface="Times New Roman" panose="02020603050405020304" pitchFamily="18" charset="0"/>
            </a:rPr>
            <a:t>A2 [60-68]</a:t>
          </a:r>
        </a:p>
        <a:p>
          <a:r>
            <a:rPr lang="el-GR" sz="1800" b="1">
              <a:latin typeface="Times New Roman" panose="02020603050405020304" pitchFamily="18" charset="0"/>
              <a:cs typeface="Times New Roman" panose="02020603050405020304" pitchFamily="18" charset="0"/>
            </a:rPr>
            <a:t>β</a:t>
          </a:r>
          <a:r>
            <a:rPr lang="en-US" sz="1800" b="1">
              <a:latin typeface="Times New Roman" panose="02020603050405020304" pitchFamily="18" charset="0"/>
              <a:cs typeface="Times New Roman" panose="02020603050405020304" pitchFamily="18" charset="0"/>
            </a:rPr>
            <a:t>A1 [60-69]</a:t>
          </a:r>
        </a:p>
        <a:p>
          <a:r>
            <a:rPr lang="el-GR" sz="1800" b="1">
              <a:latin typeface="Times New Roman" panose="02020603050405020304" pitchFamily="18" charset="0"/>
              <a:cs typeface="Times New Roman" panose="02020603050405020304" pitchFamily="18" charset="0"/>
            </a:rPr>
            <a:t>β</a:t>
          </a:r>
          <a:r>
            <a:rPr lang="en-US" sz="1800" b="1">
              <a:latin typeface="Times New Roman" panose="02020603050405020304" pitchFamily="18" charset="0"/>
              <a:cs typeface="Times New Roman" panose="02020603050405020304" pitchFamily="18" charset="0"/>
            </a:rPr>
            <a:t>A1 [60-69]* </a:t>
          </a:r>
        </a:p>
      </xdr:txBody>
    </xdr:sp>
    <xdr:clientData/>
  </xdr:oneCellAnchor>
  <xdr:oneCellAnchor>
    <xdr:from>
      <xdr:col>82</xdr:col>
      <xdr:colOff>17860</xdr:colOff>
      <xdr:row>131</xdr:row>
      <xdr:rowOff>47948</xdr:rowOff>
    </xdr:from>
    <xdr:ext cx="11763376" cy="357790"/>
    <xdr:sp macro="" textlink="">
      <xdr:nvSpPr>
        <xdr:cNvPr id="33" name="TextBox 32">
          <a:extLst>
            <a:ext uri="{FF2B5EF4-FFF2-40B4-BE49-F238E27FC236}">
              <a16:creationId xmlns:a16="http://schemas.microsoft.com/office/drawing/2014/main" id="{248E9A23-BABC-470E-B325-A454CA95F8D1}"/>
            </a:ext>
          </a:extLst>
        </xdr:cNvPr>
        <xdr:cNvSpPr txBox="1"/>
      </xdr:nvSpPr>
      <xdr:spPr>
        <a:xfrm>
          <a:off x="16604967" y="24363912"/>
          <a:ext cx="11763376"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l-GR" sz="1800">
              <a:latin typeface="Times New Roman" panose="02020603050405020304" pitchFamily="18" charset="0"/>
              <a:cs typeface="Times New Roman" panose="02020603050405020304" pitchFamily="18" charset="0"/>
            </a:rPr>
            <a:t>β [</a:t>
          </a:r>
          <a:r>
            <a:rPr lang="en-US" sz="1800">
              <a:latin typeface="Times New Roman" panose="02020603050405020304" pitchFamily="18" charset="0"/>
              <a:cs typeface="Times New Roman" panose="02020603050405020304" pitchFamily="18" charset="0"/>
            </a:rPr>
            <a:t>73-79</a:t>
          </a:r>
          <a:r>
            <a:rPr lang="el-GR" sz="1800">
              <a:latin typeface="Times New Roman" panose="02020603050405020304" pitchFamily="18" charset="0"/>
              <a:cs typeface="Times New Roman" panose="02020603050405020304" pitchFamily="18" charset="0"/>
            </a:rPr>
            <a:t>]</a:t>
          </a:r>
          <a:r>
            <a:rPr lang="en-US" sz="1800">
              <a:latin typeface="Times New Roman" panose="02020603050405020304" pitchFamily="18" charset="0"/>
              <a:cs typeface="Times New Roman" panose="02020603050405020304" pitchFamily="18" charset="0"/>
            </a:rPr>
            <a:t>     </a:t>
          </a:r>
          <a:r>
            <a:rPr lang="en-US" sz="1800" baseline="0">
              <a:latin typeface="Times New Roman" panose="02020603050405020304" pitchFamily="18" charset="0"/>
              <a:cs typeface="Times New Roman" panose="02020603050405020304" pitchFamily="18" charset="0"/>
            </a:rPr>
            <a:t> </a:t>
          </a:r>
          <a:r>
            <a:rPr lang="en-US" sz="1800">
              <a:latin typeface="Times New Roman" panose="02020603050405020304" pitchFamily="18" charset="0"/>
              <a:cs typeface="Times New Roman" panose="02020603050405020304" pitchFamily="18" charset="0"/>
            </a:rPr>
            <a:t>                     </a:t>
          </a:r>
          <a:r>
            <a:rPr lang="en-US" sz="1800" baseline="0">
              <a:latin typeface="Times New Roman" panose="02020603050405020304" pitchFamily="18" charset="0"/>
              <a:cs typeface="Times New Roman" panose="02020603050405020304" pitchFamily="18" charset="0"/>
            </a:rPr>
            <a:t>    </a:t>
          </a:r>
          <a:r>
            <a:rPr lang="en-US" sz="1800">
              <a:latin typeface="Times New Roman" panose="02020603050405020304" pitchFamily="18" charset="0"/>
              <a:cs typeface="Times New Roman" panose="02020603050405020304" pitchFamily="18" charset="0"/>
            </a:rPr>
            <a:t>       </a:t>
          </a:r>
          <a:r>
            <a:rPr lang="el-GR" sz="1800">
              <a:latin typeface="Times New Roman" panose="02020603050405020304" pitchFamily="18" charset="0"/>
              <a:cs typeface="Times New Roman" panose="02020603050405020304" pitchFamily="18" charset="0"/>
            </a:rPr>
            <a:t>β</a:t>
          </a:r>
          <a:r>
            <a:rPr lang="en-US" sz="1800">
              <a:latin typeface="Times New Roman" panose="02020603050405020304" pitchFamily="18" charset="0"/>
              <a:cs typeface="Times New Roman" panose="02020603050405020304" pitchFamily="18" charset="0"/>
            </a:rPr>
            <a:t> [111-116]         </a:t>
          </a:r>
          <a:r>
            <a:rPr lang="en-US" sz="1800" baseline="0">
              <a:latin typeface="Times New Roman" panose="02020603050405020304" pitchFamily="18" charset="0"/>
              <a:cs typeface="Times New Roman" panose="02020603050405020304" pitchFamily="18" charset="0"/>
            </a:rPr>
            <a:t> </a:t>
          </a:r>
          <a:r>
            <a:rPr lang="en-US" sz="1800">
              <a:latin typeface="Times New Roman" panose="02020603050405020304" pitchFamily="18" charset="0"/>
              <a:cs typeface="Times New Roman" panose="02020603050405020304" pitchFamily="18" charset="0"/>
            </a:rPr>
            <a:t>                     </a:t>
          </a:r>
          <a:r>
            <a:rPr lang="el-GR" sz="1800">
              <a:latin typeface="Times New Roman" panose="02020603050405020304" pitchFamily="18" charset="0"/>
              <a:cs typeface="Times New Roman" panose="02020603050405020304" pitchFamily="18" charset="0"/>
            </a:rPr>
            <a:t>β</a:t>
          </a:r>
          <a:r>
            <a:rPr lang="en-US" sz="1800">
              <a:latin typeface="Times New Roman" panose="02020603050405020304" pitchFamily="18" charset="0"/>
              <a:cs typeface="Times New Roman" panose="02020603050405020304" pitchFamily="18" charset="0"/>
            </a:rPr>
            <a:t> [145-156]                    </a:t>
          </a:r>
          <a:r>
            <a:rPr lang="el-GR" sz="1800" b="1">
              <a:latin typeface="Times New Roman" panose="02020603050405020304" pitchFamily="18" charset="0"/>
              <a:cs typeface="Times New Roman" panose="02020603050405020304" pitchFamily="18" charset="0"/>
            </a:rPr>
            <a:t>β</a:t>
          </a:r>
          <a:r>
            <a:rPr lang="en-US" sz="1800" b="1">
              <a:latin typeface="Times New Roman" panose="02020603050405020304" pitchFamily="18" charset="0"/>
              <a:cs typeface="Times New Roman" panose="02020603050405020304" pitchFamily="18" charset="0"/>
            </a:rPr>
            <a:t> [165-189]   </a:t>
          </a:r>
          <a:r>
            <a:rPr lang="en-US" sz="1800">
              <a:latin typeface="Times New Roman" panose="02020603050405020304" pitchFamily="18" charset="0"/>
              <a:cs typeface="Times New Roman" panose="02020603050405020304" pitchFamily="18" charset="0"/>
            </a:rPr>
            <a:t>              </a:t>
          </a:r>
          <a:r>
            <a:rPr lang="el-GR" sz="1800">
              <a:solidFill>
                <a:schemeClr val="tx1"/>
              </a:solidFill>
              <a:effectLst/>
              <a:latin typeface="Times New Roman" panose="02020603050405020304" pitchFamily="18" charset="0"/>
              <a:ea typeface="+mn-ea"/>
              <a:cs typeface="Times New Roman" panose="02020603050405020304" pitchFamily="18" charset="0"/>
            </a:rPr>
            <a:t>β</a:t>
          </a:r>
          <a:r>
            <a:rPr lang="en-US" sz="1800">
              <a:solidFill>
                <a:schemeClr val="tx1"/>
              </a:solidFill>
              <a:effectLst/>
              <a:latin typeface="Times New Roman" panose="02020603050405020304" pitchFamily="18" charset="0"/>
              <a:ea typeface="+mn-ea"/>
              <a:cs typeface="Times New Roman" panose="02020603050405020304" pitchFamily="18" charset="0"/>
            </a:rPr>
            <a:t> [198-205] </a:t>
          </a:r>
          <a:endParaRPr lang="en-US" sz="1800">
            <a:latin typeface="Times New Roman" panose="02020603050405020304" pitchFamily="18" charset="0"/>
            <a:cs typeface="Times New Roman" panose="02020603050405020304" pitchFamily="18" charset="0"/>
          </a:endParaRPr>
        </a:p>
      </xdr:txBody>
    </xdr:sp>
    <xdr:clientData/>
  </xdr:oneCellAnchor>
  <xdr:twoCellAnchor>
    <xdr:from>
      <xdr:col>73</xdr:col>
      <xdr:colOff>9896</xdr:colOff>
      <xdr:row>129</xdr:row>
      <xdr:rowOff>121924</xdr:rowOff>
    </xdr:from>
    <xdr:to>
      <xdr:col>79</xdr:col>
      <xdr:colOff>0</xdr:colOff>
      <xdr:row>131</xdr:row>
      <xdr:rowOff>76872</xdr:rowOff>
    </xdr:to>
    <xdr:sp macro="" textlink="">
      <xdr:nvSpPr>
        <xdr:cNvPr id="34" name="Right Brace 33">
          <a:extLst>
            <a:ext uri="{FF2B5EF4-FFF2-40B4-BE49-F238E27FC236}">
              <a16:creationId xmlns:a16="http://schemas.microsoft.com/office/drawing/2014/main" id="{922A9A9B-1A2A-4F2F-BAF3-7AFCEDC52D89}"/>
            </a:ext>
          </a:extLst>
        </xdr:cNvPr>
        <xdr:cNvSpPr/>
      </xdr:nvSpPr>
      <xdr:spPr>
        <a:xfrm rot="5400000">
          <a:off x="15927420" y="23978078"/>
          <a:ext cx="349555" cy="479962"/>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73</xdr:col>
      <xdr:colOff>6213</xdr:colOff>
      <xdr:row>129</xdr:row>
      <xdr:rowOff>111229</xdr:rowOff>
    </xdr:from>
    <xdr:to>
      <xdr:col>83</xdr:col>
      <xdr:colOff>4948</xdr:colOff>
      <xdr:row>131</xdr:row>
      <xdr:rowOff>90111</xdr:rowOff>
    </xdr:to>
    <xdr:sp macro="" textlink="">
      <xdr:nvSpPr>
        <xdr:cNvPr id="35" name="Right Brace 34">
          <a:extLst>
            <a:ext uri="{FF2B5EF4-FFF2-40B4-BE49-F238E27FC236}">
              <a16:creationId xmlns:a16="http://schemas.microsoft.com/office/drawing/2014/main" id="{380D2C70-BD77-4C18-8DAF-2C5857BF4B98}"/>
            </a:ext>
          </a:extLst>
        </xdr:cNvPr>
        <xdr:cNvSpPr/>
      </xdr:nvSpPr>
      <xdr:spPr>
        <a:xfrm rot="5400000">
          <a:off x="16079371" y="23811749"/>
          <a:ext cx="373489" cy="815164"/>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73</xdr:col>
      <xdr:colOff>7114</xdr:colOff>
      <xdr:row>129</xdr:row>
      <xdr:rowOff>113546</xdr:rowOff>
    </xdr:from>
    <xdr:to>
      <xdr:col>82</xdr:col>
      <xdr:colOff>9686</xdr:colOff>
      <xdr:row>131</xdr:row>
      <xdr:rowOff>87086</xdr:rowOff>
    </xdr:to>
    <xdr:sp macro="" textlink="">
      <xdr:nvSpPr>
        <xdr:cNvPr id="36" name="Right Brace 35">
          <a:extLst>
            <a:ext uri="{FF2B5EF4-FFF2-40B4-BE49-F238E27FC236}">
              <a16:creationId xmlns:a16="http://schemas.microsoft.com/office/drawing/2014/main" id="{A5A9219D-AF6E-405E-9EFC-4AF58733DB13}"/>
            </a:ext>
          </a:extLst>
        </xdr:cNvPr>
        <xdr:cNvSpPr/>
      </xdr:nvSpPr>
      <xdr:spPr>
        <a:xfrm rot="5400000">
          <a:off x="16044040" y="23850298"/>
          <a:ext cx="368147" cy="737358"/>
        </a:xfrm>
        <a:prstGeom prst="rightBrace">
          <a:avLst>
            <a:gd name="adj1" fmla="val 8333"/>
            <a:gd name="adj2" fmla="val 51230"/>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86</xdr:col>
      <xdr:colOff>7697</xdr:colOff>
      <xdr:row>129</xdr:row>
      <xdr:rowOff>113814</xdr:rowOff>
    </xdr:from>
    <xdr:to>
      <xdr:col>93</xdr:col>
      <xdr:colOff>14844</xdr:colOff>
      <xdr:row>131</xdr:row>
      <xdr:rowOff>50426</xdr:rowOff>
    </xdr:to>
    <xdr:sp macro="" textlink="">
      <xdr:nvSpPr>
        <xdr:cNvPr id="37" name="Right Brace 36">
          <a:extLst>
            <a:ext uri="{FF2B5EF4-FFF2-40B4-BE49-F238E27FC236}">
              <a16:creationId xmlns:a16="http://schemas.microsoft.com/office/drawing/2014/main" id="{7FA9E122-0637-455A-80D8-A160DD4794EA}"/>
            </a:ext>
          </a:extLst>
        </xdr:cNvPr>
        <xdr:cNvSpPr/>
      </xdr:nvSpPr>
      <xdr:spPr>
        <a:xfrm rot="5400000">
          <a:off x="17045090" y="23911457"/>
          <a:ext cx="331219" cy="578647"/>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211</xdr:col>
      <xdr:colOff>1696</xdr:colOff>
      <xdr:row>129</xdr:row>
      <xdr:rowOff>122712</xdr:rowOff>
    </xdr:from>
    <xdr:to>
      <xdr:col>219</xdr:col>
      <xdr:colOff>79167</xdr:colOff>
      <xdr:row>131</xdr:row>
      <xdr:rowOff>59340</xdr:rowOff>
    </xdr:to>
    <xdr:sp macro="" textlink="">
      <xdr:nvSpPr>
        <xdr:cNvPr id="38" name="Right Brace 37">
          <a:extLst>
            <a:ext uri="{FF2B5EF4-FFF2-40B4-BE49-F238E27FC236}">
              <a16:creationId xmlns:a16="http://schemas.microsoft.com/office/drawing/2014/main" id="{A66469A0-F4BF-4707-8583-ECE1DF93F535}"/>
            </a:ext>
          </a:extLst>
        </xdr:cNvPr>
        <xdr:cNvSpPr/>
      </xdr:nvSpPr>
      <xdr:spPr>
        <a:xfrm rot="5400000">
          <a:off x="27320421" y="23844380"/>
          <a:ext cx="331235" cy="730614"/>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178</xdr:col>
      <xdr:colOff>2473</xdr:colOff>
      <xdr:row>129</xdr:row>
      <xdr:rowOff>121724</xdr:rowOff>
    </xdr:from>
    <xdr:to>
      <xdr:col>203</xdr:col>
      <xdr:colOff>6446</xdr:colOff>
      <xdr:row>131</xdr:row>
      <xdr:rowOff>58352</xdr:rowOff>
    </xdr:to>
    <xdr:sp macro="" textlink="">
      <xdr:nvSpPr>
        <xdr:cNvPr id="39" name="Right Brace 38">
          <a:extLst>
            <a:ext uri="{FF2B5EF4-FFF2-40B4-BE49-F238E27FC236}">
              <a16:creationId xmlns:a16="http://schemas.microsoft.com/office/drawing/2014/main" id="{AE5AEEAE-9E88-476C-AC32-45273817C19B}"/>
            </a:ext>
          </a:extLst>
        </xdr:cNvPr>
        <xdr:cNvSpPr/>
      </xdr:nvSpPr>
      <xdr:spPr>
        <a:xfrm rot="5400000">
          <a:off x="25284199" y="23186176"/>
          <a:ext cx="331235" cy="2045045"/>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158</xdr:col>
      <xdr:colOff>2473</xdr:colOff>
      <xdr:row>129</xdr:row>
      <xdr:rowOff>123220</xdr:rowOff>
    </xdr:from>
    <xdr:to>
      <xdr:col>170</xdr:col>
      <xdr:colOff>10436</xdr:colOff>
      <xdr:row>131</xdr:row>
      <xdr:rowOff>59830</xdr:rowOff>
    </xdr:to>
    <xdr:sp macro="" textlink="">
      <xdr:nvSpPr>
        <xdr:cNvPr id="40" name="Right Brace 39">
          <a:extLst>
            <a:ext uri="{FF2B5EF4-FFF2-40B4-BE49-F238E27FC236}">
              <a16:creationId xmlns:a16="http://schemas.microsoft.com/office/drawing/2014/main" id="{6433BB78-1D97-4FEA-8BED-16A003EE39AB}"/>
            </a:ext>
          </a:extLst>
        </xdr:cNvPr>
        <xdr:cNvSpPr/>
      </xdr:nvSpPr>
      <xdr:spPr>
        <a:xfrm rot="5400000">
          <a:off x="23122667" y="23716347"/>
          <a:ext cx="331217" cy="987678"/>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124</xdr:col>
      <xdr:colOff>7422</xdr:colOff>
      <xdr:row>129</xdr:row>
      <xdr:rowOff>124707</xdr:rowOff>
    </xdr:from>
    <xdr:to>
      <xdr:col>129</xdr:col>
      <xdr:colOff>78756</xdr:colOff>
      <xdr:row>131</xdr:row>
      <xdr:rowOff>61317</xdr:rowOff>
    </xdr:to>
    <xdr:sp macro="" textlink="">
      <xdr:nvSpPr>
        <xdr:cNvPr id="41" name="Right Brace 40">
          <a:extLst>
            <a:ext uri="{FF2B5EF4-FFF2-40B4-BE49-F238E27FC236}">
              <a16:creationId xmlns:a16="http://schemas.microsoft.com/office/drawing/2014/main" id="{F7FBA83B-9373-42C7-97B5-F30D4F2DC648}"/>
            </a:ext>
          </a:extLst>
        </xdr:cNvPr>
        <xdr:cNvSpPr/>
      </xdr:nvSpPr>
      <xdr:spPr>
        <a:xfrm rot="5400000">
          <a:off x="20097694" y="23971899"/>
          <a:ext cx="331217" cy="479548"/>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80</xdr:col>
      <xdr:colOff>51955</xdr:colOff>
      <xdr:row>82</xdr:row>
      <xdr:rowOff>57039</xdr:rowOff>
    </xdr:from>
    <xdr:to>
      <xdr:col>80</xdr:col>
      <xdr:colOff>51955</xdr:colOff>
      <xdr:row>83</xdr:row>
      <xdr:rowOff>57039</xdr:rowOff>
    </xdr:to>
    <xdr:cxnSp macro="">
      <xdr:nvCxnSpPr>
        <xdr:cNvPr id="47" name="Straight Arrow Connector 46">
          <a:extLst>
            <a:ext uri="{FF2B5EF4-FFF2-40B4-BE49-F238E27FC236}">
              <a16:creationId xmlns:a16="http://schemas.microsoft.com/office/drawing/2014/main" id="{46F8E8F7-961D-E7F2-0953-177236C7B667}"/>
            </a:ext>
          </a:extLst>
        </xdr:cNvPr>
        <xdr:cNvCxnSpPr/>
      </xdr:nvCxnSpPr>
      <xdr:spPr>
        <a:xfrm flipV="1">
          <a:off x="18095026" y="15895753"/>
          <a:ext cx="0" cy="190500"/>
        </a:xfrm>
        <a:prstGeom prst="straightConnector1">
          <a:avLst/>
        </a:prstGeom>
        <a:ln w="12700">
          <a:solidFill>
            <a:schemeClr val="tx1"/>
          </a:solidFill>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53578</xdr:colOff>
      <xdr:row>128</xdr:row>
      <xdr:rowOff>17859</xdr:rowOff>
    </xdr:from>
    <xdr:to>
      <xdr:col>80</xdr:col>
      <xdr:colOff>53578</xdr:colOff>
      <xdr:row>129</xdr:row>
      <xdr:rowOff>53578</xdr:rowOff>
    </xdr:to>
    <xdr:cxnSp macro="">
      <xdr:nvCxnSpPr>
        <xdr:cNvPr id="58" name="Straight Arrow Connector 57">
          <a:extLst>
            <a:ext uri="{FF2B5EF4-FFF2-40B4-BE49-F238E27FC236}">
              <a16:creationId xmlns:a16="http://schemas.microsoft.com/office/drawing/2014/main" id="{76F8F168-5249-4909-AE72-B556D8C1A9E0}"/>
            </a:ext>
          </a:extLst>
        </xdr:cNvPr>
        <xdr:cNvCxnSpPr/>
      </xdr:nvCxnSpPr>
      <xdr:spPr>
        <a:xfrm flipV="1">
          <a:off x="18234422" y="29985890"/>
          <a:ext cx="0" cy="190501"/>
        </a:xfrm>
        <a:prstGeom prst="straightConnector1">
          <a:avLst/>
        </a:prstGeom>
        <a:ln w="12700">
          <a:solidFill>
            <a:schemeClr val="tx1"/>
          </a:solidFill>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0.81416</cdr:x>
      <cdr:y>0.06354</cdr:y>
    </cdr:from>
    <cdr:to>
      <cdr:x>1</cdr:x>
      <cdr:y>0.90918</cdr:y>
    </cdr:to>
    <cdr:pic>
      <cdr:nvPicPr>
        <cdr:cNvPr id="4" name="chart">
          <a:extLst xmlns:a="http://schemas.openxmlformats.org/drawingml/2006/main">
            <a:ext uri="{FF2B5EF4-FFF2-40B4-BE49-F238E27FC236}">
              <a16:creationId xmlns:a16="http://schemas.microsoft.com/office/drawing/2014/main" id="{E5983423-DBE5-4FF9-D3FF-72AC5387297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5113461" y="152314"/>
          <a:ext cx="3449901" cy="2027232"/>
        </a:xfrm>
        <a:prstGeom xmlns:a="http://schemas.openxmlformats.org/drawingml/2006/main" prst="rect">
          <a:avLst/>
        </a:prstGeom>
      </cdr:spPr>
    </cdr:pic>
  </cdr:relSizeAnchor>
  <cdr:relSizeAnchor xmlns:cdr="http://schemas.openxmlformats.org/drawingml/2006/chartDrawing">
    <cdr:from>
      <cdr:x>0.81621</cdr:x>
      <cdr:y>0.05843</cdr:y>
    </cdr:from>
    <cdr:to>
      <cdr:x>0.99213</cdr:x>
      <cdr:y>0.88147</cdr:y>
    </cdr:to>
    <cdr:sp macro="" textlink="">
      <cdr:nvSpPr>
        <cdr:cNvPr id="5" name="TextBox 4">
          <a:extLst xmlns:a="http://schemas.openxmlformats.org/drawingml/2006/main">
            <a:ext uri="{FF2B5EF4-FFF2-40B4-BE49-F238E27FC236}">
              <a16:creationId xmlns:a16="http://schemas.microsoft.com/office/drawing/2014/main" id="{12E027CE-AA11-88F9-EE3B-F46BA826D633}"/>
            </a:ext>
          </a:extLst>
        </cdr:cNvPr>
        <cdr:cNvSpPr txBox="1"/>
      </cdr:nvSpPr>
      <cdr:spPr>
        <a:xfrm xmlns:a="http://schemas.openxmlformats.org/drawingml/2006/main">
          <a:off x="15151536" y="140072"/>
          <a:ext cx="3265715" cy="1973036"/>
        </a:xfrm>
        <a:prstGeom xmlns:a="http://schemas.openxmlformats.org/drawingml/2006/main" prst="rect">
          <a:avLst/>
        </a:prstGeom>
        <a:ln xmlns:a="http://schemas.openxmlformats.org/drawingml/2006/main" w="12700">
          <a:solidFill>
            <a:sysClr val="windowText" lastClr="000000"/>
          </a:solidFill>
        </a:ln>
      </cdr:spPr>
      <cdr:txBody>
        <a:bodyPr xmlns:a="http://schemas.openxmlformats.org/drawingml/2006/main" vertOverflow="clip" wrap="none" rtlCol="0" anchor="t"/>
        <a:lstStyle xmlns:a="http://schemas.openxmlformats.org/drawingml/2006/main"/>
        <a:p xmlns:a="http://schemas.openxmlformats.org/drawingml/2006/main">
          <a:endParaRPr lang="en-US" sz="1600">
            <a:latin typeface="Times New Roman" panose="02020603050405020304" pitchFamily="18" charset="0"/>
            <a:cs typeface="Times New Roman" panose="02020603050405020304" pitchFamily="18"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9</xdr:col>
      <xdr:colOff>590937</xdr:colOff>
      <xdr:row>110</xdr:row>
      <xdr:rowOff>189138</xdr:rowOff>
    </xdr:from>
    <xdr:to>
      <xdr:col>212</xdr:col>
      <xdr:colOff>3090</xdr:colOff>
      <xdr:row>126</xdr:row>
      <xdr:rowOff>121616</xdr:rowOff>
    </xdr:to>
    <xdr:graphicFrame macro="">
      <xdr:nvGraphicFramePr>
        <xdr:cNvPr id="4" name="Chart 3">
          <a:extLst>
            <a:ext uri="{FF2B5EF4-FFF2-40B4-BE49-F238E27FC236}">
              <a16:creationId xmlns:a16="http://schemas.microsoft.com/office/drawing/2014/main" id="{C0DF1CDA-7085-4EED-B526-EDB0A3E30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273383</xdr:colOff>
      <xdr:row>90</xdr:row>
      <xdr:rowOff>56573</xdr:rowOff>
    </xdr:from>
    <xdr:to>
      <xdr:col>223</xdr:col>
      <xdr:colOff>33617</xdr:colOff>
      <xdr:row>101</xdr:row>
      <xdr:rowOff>94673</xdr:rowOff>
    </xdr:to>
    <xdr:graphicFrame macro="">
      <xdr:nvGraphicFramePr>
        <xdr:cNvPr id="14" name="Chart 1">
          <a:extLst>
            <a:ext uri="{FF2B5EF4-FFF2-40B4-BE49-F238E27FC236}">
              <a16:creationId xmlns:a16="http://schemas.microsoft.com/office/drawing/2014/main" id="{F5498A02-2C76-4C15-9141-5EA5EF2D0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479175</xdr:colOff>
      <xdr:row>48</xdr:row>
      <xdr:rowOff>753</xdr:rowOff>
    </xdr:from>
    <xdr:to>
      <xdr:col>218</xdr:col>
      <xdr:colOff>40374</xdr:colOff>
      <xdr:row>59</xdr:row>
      <xdr:rowOff>41173</xdr:rowOff>
    </xdr:to>
    <xdr:graphicFrame macro="">
      <xdr:nvGraphicFramePr>
        <xdr:cNvPr id="15" name="Chart 2">
          <a:extLst>
            <a:ext uri="{FF2B5EF4-FFF2-40B4-BE49-F238E27FC236}">
              <a16:creationId xmlns:a16="http://schemas.microsoft.com/office/drawing/2014/main" id="{89E3A6A1-7950-4C76-97E6-1C85DB031E5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245355</xdr:colOff>
      <xdr:row>76</xdr:row>
      <xdr:rowOff>2871</xdr:rowOff>
    </xdr:from>
    <xdr:to>
      <xdr:col>225</xdr:col>
      <xdr:colOff>20267</xdr:colOff>
      <xdr:row>87</xdr:row>
      <xdr:rowOff>39974</xdr:rowOff>
    </xdr:to>
    <xdr:graphicFrame macro="">
      <xdr:nvGraphicFramePr>
        <xdr:cNvPr id="16" name="Chart 3">
          <a:extLst>
            <a:ext uri="{FF2B5EF4-FFF2-40B4-BE49-F238E27FC236}">
              <a16:creationId xmlns:a16="http://schemas.microsoft.com/office/drawing/2014/main" id="{FCB992F6-7217-4944-A023-6E2F4163D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277531</xdr:colOff>
      <xdr:row>61</xdr:row>
      <xdr:rowOff>187569</xdr:rowOff>
    </xdr:from>
    <xdr:to>
      <xdr:col>223</xdr:col>
      <xdr:colOff>47288</xdr:colOff>
      <xdr:row>73</xdr:row>
      <xdr:rowOff>37346</xdr:rowOff>
    </xdr:to>
    <xdr:graphicFrame macro="">
      <xdr:nvGraphicFramePr>
        <xdr:cNvPr id="17" name="Chart 4">
          <a:extLst>
            <a:ext uri="{FF2B5EF4-FFF2-40B4-BE49-F238E27FC236}">
              <a16:creationId xmlns:a16="http://schemas.microsoft.com/office/drawing/2014/main" id="{5647DE12-6F62-436B-9916-17F33E68C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252</xdr:col>
      <xdr:colOff>0</xdr:colOff>
      <xdr:row>113</xdr:row>
      <xdr:rowOff>0</xdr:rowOff>
    </xdr:from>
    <xdr:to>
      <xdr:col>266</xdr:col>
      <xdr:colOff>15060</xdr:colOff>
      <xdr:row>146</xdr:row>
      <xdr:rowOff>56955</xdr:rowOff>
    </xdr:to>
    <xdr:pic>
      <xdr:nvPicPr>
        <xdr:cNvPr id="3" name="Picture 2">
          <a:extLst>
            <a:ext uri="{FF2B5EF4-FFF2-40B4-BE49-F238E27FC236}">
              <a16:creationId xmlns:a16="http://schemas.microsoft.com/office/drawing/2014/main" id="{7098C518-57F5-B971-F940-512B4F35B33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3285069" y="21461835"/>
          <a:ext cx="7112366" cy="64011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21</xdr:col>
      <xdr:colOff>220265</xdr:colOff>
      <xdr:row>3</xdr:row>
      <xdr:rowOff>188118</xdr:rowOff>
    </xdr:from>
    <xdr:to>
      <xdr:col>28</xdr:col>
      <xdr:colOff>541734</xdr:colOff>
      <xdr:row>18</xdr:row>
      <xdr:rowOff>73818</xdr:rowOff>
    </xdr:to>
    <xdr:graphicFrame macro="">
      <xdr:nvGraphicFramePr>
        <xdr:cNvPr id="2" name="Chart 1">
          <a:extLst>
            <a:ext uri="{FF2B5EF4-FFF2-40B4-BE49-F238E27FC236}">
              <a16:creationId xmlns:a16="http://schemas.microsoft.com/office/drawing/2014/main" id="{F1408506-D2B1-47B3-CD19-C8F760FB2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32845</xdr:colOff>
      <xdr:row>41</xdr:row>
      <xdr:rowOff>164224</xdr:rowOff>
    </xdr:from>
    <xdr:to>
      <xdr:col>5</xdr:col>
      <xdr:colOff>62958</xdr:colOff>
      <xdr:row>67</xdr:row>
      <xdr:rowOff>59838</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2845" y="3658914"/>
          <a:ext cx="4391906" cy="54332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From Email with MaryAnne, 11.6.21</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 </a:t>
          </a:r>
        </a:p>
        <a:p>
          <a:pPr fontAlgn="base"/>
          <a:r>
            <a:rPr lang="en-US" sz="1100">
              <a:solidFill>
                <a:schemeClr val="dk1"/>
              </a:solidFill>
              <a:effectLst/>
              <a:latin typeface="+mn-lt"/>
              <a:ea typeface="+mn-ea"/>
              <a:cs typeface="+mn-cs"/>
            </a:rPr>
            <a:t>I would note the following with our scale usage and my 25 y of experience with Cheddar cheeses</a:t>
          </a:r>
        </a:p>
        <a:p>
          <a:pPr fontAlgn="base"/>
          <a:r>
            <a:rPr lang="en-US" sz="1100">
              <a:solidFill>
                <a:schemeClr val="dk1"/>
              </a:solidFill>
              <a:effectLst/>
              <a:latin typeface="+mn-lt"/>
              <a:ea typeface="+mn-ea"/>
              <a:cs typeface="+mn-cs"/>
            </a:rPr>
            <a:t>0.5-1.0 = threshold</a:t>
          </a:r>
        </a:p>
        <a:p>
          <a:pPr fontAlgn="base"/>
          <a:r>
            <a:rPr lang="en-US" sz="1100">
              <a:solidFill>
                <a:schemeClr val="dk1"/>
              </a:solidFill>
              <a:effectLst/>
              <a:latin typeface="+mn-lt"/>
              <a:ea typeface="+mn-ea"/>
              <a:cs typeface="+mn-cs"/>
            </a:rPr>
            <a:t>&gt;1-2.0 - low</a:t>
          </a:r>
        </a:p>
        <a:p>
          <a:pPr fontAlgn="base"/>
          <a:r>
            <a:rPr lang="en-US" sz="1100">
              <a:solidFill>
                <a:schemeClr val="dk1"/>
              </a:solidFill>
              <a:effectLst/>
              <a:latin typeface="+mn-lt"/>
              <a:ea typeface="+mn-ea"/>
              <a:cs typeface="+mn-cs"/>
            </a:rPr>
            <a:t>&gt;2-3 - moderate</a:t>
          </a:r>
        </a:p>
        <a:p>
          <a:pPr fontAlgn="base"/>
          <a:r>
            <a:rPr lang="en-US" sz="1100">
              <a:solidFill>
                <a:schemeClr val="dk1"/>
              </a:solidFill>
              <a:effectLst/>
              <a:latin typeface="+mn-lt"/>
              <a:ea typeface="+mn-ea"/>
              <a:cs typeface="+mn-cs"/>
            </a:rPr>
            <a:t>&gt;3 extreme</a:t>
          </a:r>
        </a:p>
        <a:p>
          <a:pPr fontAlgn="base"/>
          <a:r>
            <a:rPr lang="en-US" sz="1100">
              <a:solidFill>
                <a:schemeClr val="dk1"/>
              </a:solidFill>
              <a:effectLst/>
              <a:latin typeface="+mn-lt"/>
              <a:ea typeface="+mn-ea"/>
              <a:cs typeface="+mn-cs"/>
            </a:rPr>
            <a:t> </a:t>
          </a:r>
          <a:endParaRPr lang="en-US" sz="1100"/>
        </a:p>
      </xdr:txBody>
    </xdr:sp>
    <xdr:clientData/>
  </xdr:twoCellAnchor>
  <xdr:twoCellAnchor>
    <xdr:from>
      <xdr:col>0</xdr:col>
      <xdr:colOff>183460</xdr:colOff>
      <xdr:row>22</xdr:row>
      <xdr:rowOff>298174</xdr:rowOff>
    </xdr:from>
    <xdr:to>
      <xdr:col>12</xdr:col>
      <xdr:colOff>221560</xdr:colOff>
      <xdr:row>36</xdr:row>
      <xdr:rowOff>64604</xdr:rowOff>
    </xdr:to>
    <xdr:sp macro="" textlink="">
      <xdr:nvSpPr>
        <xdr:cNvPr id="4" name="TextBox 3">
          <a:extLst>
            <a:ext uri="{FF2B5EF4-FFF2-40B4-BE49-F238E27FC236}">
              <a16:creationId xmlns:a16="http://schemas.microsoft.com/office/drawing/2014/main" id="{00000000-0008-0000-0000-000004000000}"/>
            </a:ext>
            <a:ext uri="{147F2762-F138-4A5C-976F-8EAC2B608ADB}">
              <a16:predDERef xmlns:a16="http://schemas.microsoft.com/office/drawing/2014/main" pred="{6E460660-E244-499F-BFB1-1CF9E9A12C6D}"/>
            </a:ext>
          </a:extLst>
        </xdr:cNvPr>
        <xdr:cNvSpPr txBox="1"/>
      </xdr:nvSpPr>
      <xdr:spPr>
        <a:xfrm>
          <a:off x="183460" y="5723283"/>
          <a:ext cx="11766274" cy="3410778"/>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 </a:t>
          </a:r>
        </a:p>
        <a:p>
          <a:pPr marL="0" indent="0" algn="l"/>
          <a:endParaRPr lang="en-US" sz="1100">
            <a:latin typeface="+mn-lt"/>
            <a:ea typeface="+mn-lt"/>
            <a:cs typeface="+mn-lt"/>
          </a:endParaRPr>
        </a:p>
        <a:p>
          <a:pPr marL="0" indent="0" algn="l"/>
          <a:r>
            <a:rPr lang="en-US" sz="1100">
              <a:latin typeface="+mn-lt"/>
              <a:ea typeface="+mn-lt"/>
              <a:cs typeface="+mn-lt"/>
            </a:rPr>
            <a:t>Descriptive sensory analysis </a:t>
          </a:r>
        </a:p>
        <a:p>
          <a:pPr marL="0" indent="0" algn="l"/>
          <a:endParaRPr lang="en-US" sz="1100">
            <a:latin typeface="+mn-lt"/>
            <a:ea typeface="+mn-lt"/>
            <a:cs typeface="+mn-lt"/>
          </a:endParaRPr>
        </a:p>
        <a:p>
          <a:pPr marL="0" indent="0" algn="l"/>
          <a:r>
            <a:rPr lang="en-US" sz="1100">
              <a:latin typeface="+mn-lt"/>
              <a:ea typeface="+mn-lt"/>
              <a:cs typeface="+mn-lt"/>
            </a:rPr>
            <a:t> Cheeses were cut into 4 oz lidded soufflé cups with 3 digit codes for conventional (cold) descriptive sensory analysis.  The cheeses were tempered at 10°C for one hour and were served at this temperature for flavor profiling with spring water and unsalted crackers for palate cleansing.  Descriptive analysis of flavor used a 0 to 15 point universal intensity scale with the SpectrumTM method (Meilgaard and others 1999; Drake and Civille 2003) and a previously established Cheddar cheese flavor sensory language.  Paper ballots were used.  Consistent with SpectrumTM descriptive analysis training, panelists were presented with reference solutions of sweet, sour, salty, and bitter tastes to learn to consistently use the universal intensity scale (Meilgaard and others 1999; Drake and Civille 2003).  Following consistent use of the Spectrum TM scale with basic tastes, panelists learned to identify and scale flavor descriptors using the same intensity scale through presentation and discussion of flavor definitions, references and a wide array of cheeses.   Discussion and evaluation of a wide array of cheeses was also conducted during training to enable panelists to consistently differentiate and replicate samples.  Analysis of data collected from training sessions confirmed that panel results were consistent and that terms were not redundant, consistent with previous use of the developed language (Drake and others 2001; Drake and others 2005).  Each panelist evaluated each cheese in duplicate.  Each panelist evaluated cheeses in a randomized order.  No more than 5 cheeses were evaluated in a session.   </a:t>
          </a:r>
        </a:p>
        <a:p>
          <a:pPr marL="0" indent="0" algn="l"/>
          <a:endParaRPr lang="en-US" sz="1100">
            <a:latin typeface="+mn-lt"/>
            <a:ea typeface="+mn-lt"/>
            <a:cs typeface="+mn-lt"/>
          </a:endParaRPr>
        </a:p>
        <a:p>
          <a:pPr marL="0" indent="0" algn="l"/>
          <a:r>
            <a:rPr lang="en-US" sz="1100">
              <a:latin typeface="+mn-lt"/>
              <a:ea typeface="+mn-lt"/>
              <a:cs typeface="+mn-lt"/>
            </a:rPr>
            <a:t> Statistical analysis </a:t>
          </a:r>
        </a:p>
        <a:p>
          <a:pPr marL="0" indent="0" algn="l"/>
          <a:endParaRPr lang="en-US" sz="1100">
            <a:latin typeface="+mn-lt"/>
            <a:ea typeface="+mn-lt"/>
            <a:cs typeface="+mn-lt"/>
          </a:endParaRPr>
        </a:p>
        <a:p>
          <a:pPr marL="0" indent="0" algn="l"/>
          <a:r>
            <a:rPr lang="en-US" sz="1100">
              <a:latin typeface="+mn-lt"/>
              <a:ea typeface="+mn-lt"/>
              <a:cs typeface="+mn-lt"/>
            </a:rPr>
            <a:t>Data were analyzed by a general linear model analysis of variance with Fisher’s least significant difference (LSD) as a post hoc test (SAS version 9.1, Cary, NC). </a:t>
          </a:r>
        </a:p>
        <a:p>
          <a:pPr marL="0" indent="0" algn="l"/>
          <a:endParaRPr lang="en-US" sz="1100">
            <a:latin typeface="+mn-lt"/>
            <a:ea typeface="+mn-lt"/>
            <a:cs typeface="+mn-lt"/>
          </a:endParaRPr>
        </a:p>
        <a:p>
          <a:pPr marL="0" indent="0" algn="l"/>
          <a:r>
            <a:rPr lang="en-US" sz="1100">
              <a:latin typeface="+mn-lt"/>
              <a:ea typeface="+mn-lt"/>
              <a:cs typeface="+mn-lt"/>
            </a:rPr>
            <a:t> </a:t>
          </a:r>
        </a:p>
        <a:p>
          <a:pPr marL="0" indent="0" algn="l"/>
          <a:r>
            <a:rPr lang="en-US" sz="1100">
              <a:latin typeface="+mn-lt"/>
              <a:ea typeface="+mn-lt"/>
              <a:cs typeface="+mn-lt"/>
            </a:rPr>
            <a:t>References </a:t>
          </a:r>
        </a:p>
        <a:p>
          <a:pPr marL="0" indent="0" algn="l"/>
          <a:r>
            <a:rPr lang="en-US" sz="1100">
              <a:latin typeface="+mn-lt"/>
              <a:ea typeface="+mn-lt"/>
              <a:cs typeface="+mn-lt"/>
            </a:rPr>
            <a:t>Drake, M.A. and Civille, G.V. 2003. Flavor lexicons. Comprehensive Rev. Food Sci. 2:33-40. </a:t>
          </a:r>
        </a:p>
        <a:p>
          <a:pPr marL="0" indent="0" algn="l"/>
          <a:endParaRPr lang="en-US" sz="1100">
            <a:latin typeface="+mn-lt"/>
            <a:ea typeface="+mn-lt"/>
            <a:cs typeface="+mn-lt"/>
          </a:endParaRPr>
        </a:p>
        <a:p>
          <a:pPr marL="0" indent="0" algn="l"/>
          <a:r>
            <a:rPr lang="en-US" sz="1100">
              <a:latin typeface="+mn-lt"/>
              <a:ea typeface="+mn-lt"/>
              <a:cs typeface="+mn-lt"/>
            </a:rPr>
            <a:t> Drake, M.A., Keziah, M.D., Gerard, P.D., Delahunty, C.M. Sheehan, C., Turnbull, R.P. and Dodds, T.M.,  2005.  Comparison of cross-cultural differences between lexicons for descriptive analysis of Cheddar cheese flavor in Ireland, New Zealand, and the United States.  International Dairy Journal.  15:473-483. </a:t>
          </a:r>
        </a:p>
        <a:p>
          <a:pPr marL="0" indent="0" algn="l"/>
          <a:endParaRPr lang="en-US" sz="1100">
            <a:latin typeface="+mn-lt"/>
            <a:ea typeface="+mn-lt"/>
            <a:cs typeface="+mn-lt"/>
          </a:endParaRPr>
        </a:p>
        <a:p>
          <a:pPr marL="0" indent="0" algn="l"/>
          <a:r>
            <a:rPr lang="en-US" sz="1100">
              <a:latin typeface="+mn-lt"/>
              <a:ea typeface="+mn-lt"/>
              <a:cs typeface="+mn-lt"/>
            </a:rPr>
            <a:t>Drake, M.A. 2007.  Sensory analysis of dairy foods.  J. Dairy Sci.  90:4925-4937. </a:t>
          </a:r>
        </a:p>
        <a:p>
          <a:pPr marL="0" indent="0" algn="l"/>
          <a:endParaRPr lang="en-US" sz="1100">
            <a:latin typeface="+mn-lt"/>
            <a:ea typeface="+mn-lt"/>
            <a:cs typeface="+mn-lt"/>
          </a:endParaRPr>
        </a:p>
        <a:p>
          <a:pPr marL="0" indent="0" algn="l"/>
          <a:r>
            <a:rPr lang="en-US" sz="1100">
              <a:latin typeface="+mn-lt"/>
              <a:ea typeface="+mn-lt"/>
              <a:cs typeface="+mn-lt"/>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840441</xdr:colOff>
      <xdr:row>65</xdr:row>
      <xdr:rowOff>73959</xdr:rowOff>
    </xdr:from>
    <xdr:to>
      <xdr:col>13</xdr:col>
      <xdr:colOff>112059</xdr:colOff>
      <xdr:row>78</xdr:row>
      <xdr:rowOff>15688</xdr:rowOff>
    </xdr:to>
    <xdr:graphicFrame macro="">
      <xdr:nvGraphicFramePr>
        <xdr:cNvPr id="3" name="Chart 2">
          <a:extLst>
            <a:ext uri="{FF2B5EF4-FFF2-40B4-BE49-F238E27FC236}">
              <a16:creationId xmlns:a16="http://schemas.microsoft.com/office/drawing/2014/main" id="{E55C10BF-15F9-72F6-C263-064D3FB58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20</xdr:col>
      <xdr:colOff>49438</xdr:colOff>
      <xdr:row>27</xdr:row>
      <xdr:rowOff>199571</xdr:rowOff>
    </xdr:from>
    <xdr:to>
      <xdr:col>24</xdr:col>
      <xdr:colOff>450849</xdr:colOff>
      <xdr:row>51</xdr:row>
      <xdr:rowOff>29935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1755663" y="6390821"/>
          <a:ext cx="2839811" cy="46309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From Email with MaryAnne, 11.6.21</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pPr fontAlgn="base"/>
          <a:r>
            <a:rPr lang="en-US" sz="1100">
              <a:solidFill>
                <a:schemeClr val="dk1"/>
              </a:solidFill>
              <a:effectLst/>
              <a:latin typeface="+mn-lt"/>
              <a:ea typeface="+mn-ea"/>
              <a:cs typeface="+mn-cs"/>
            </a:rPr>
            <a:t>Your sensory results are attached.  You should only need the means table but I also generated a PCA biplot for you.</a:t>
          </a:r>
        </a:p>
        <a:p>
          <a:pPr fontAlgn="base"/>
          <a:r>
            <a:rPr lang="en-US" sz="1100">
              <a:solidFill>
                <a:schemeClr val="dk1"/>
              </a:solidFill>
              <a:effectLst/>
              <a:latin typeface="+mn-lt"/>
              <a:ea typeface="+mn-ea"/>
              <a:cs typeface="+mn-cs"/>
            </a:rPr>
            <a:t> </a:t>
          </a:r>
        </a:p>
        <a:p>
          <a:pPr fontAlgn="base"/>
          <a:r>
            <a:rPr lang="en-US" sz="1100">
              <a:solidFill>
                <a:schemeClr val="dk1"/>
              </a:solidFill>
              <a:effectLst/>
              <a:latin typeface="+mn-lt"/>
              <a:ea typeface="+mn-ea"/>
              <a:cs typeface="+mn-cs"/>
            </a:rPr>
            <a:t>The cheeses are quite distinct in bitter taste, consistent with the scale range that I provided to you in previous email.</a:t>
          </a:r>
        </a:p>
        <a:p>
          <a:pPr fontAlgn="base"/>
          <a:r>
            <a:rPr lang="en-US" sz="1100">
              <a:solidFill>
                <a:schemeClr val="dk1"/>
              </a:solidFill>
              <a:effectLst/>
              <a:latin typeface="+mn-lt"/>
              <a:ea typeface="+mn-ea"/>
              <a:cs typeface="+mn-cs"/>
            </a:rPr>
            <a:t>I would note the following with our scale usage and my 25 y of experience with Cheddar cheeses</a:t>
          </a:r>
        </a:p>
        <a:p>
          <a:pPr fontAlgn="base"/>
          <a:r>
            <a:rPr lang="en-US" sz="1100">
              <a:solidFill>
                <a:schemeClr val="dk1"/>
              </a:solidFill>
              <a:effectLst/>
              <a:latin typeface="+mn-lt"/>
              <a:ea typeface="+mn-ea"/>
              <a:cs typeface="+mn-cs"/>
            </a:rPr>
            <a:t>0.5-1.0 = threshold</a:t>
          </a:r>
        </a:p>
        <a:p>
          <a:pPr fontAlgn="base"/>
          <a:r>
            <a:rPr lang="en-US" sz="1100">
              <a:solidFill>
                <a:schemeClr val="dk1"/>
              </a:solidFill>
              <a:effectLst/>
              <a:latin typeface="+mn-lt"/>
              <a:ea typeface="+mn-ea"/>
              <a:cs typeface="+mn-cs"/>
            </a:rPr>
            <a:t>&gt;1-2.0 - low</a:t>
          </a:r>
        </a:p>
        <a:p>
          <a:pPr fontAlgn="base"/>
          <a:r>
            <a:rPr lang="en-US" sz="1100">
              <a:solidFill>
                <a:schemeClr val="dk1"/>
              </a:solidFill>
              <a:effectLst/>
              <a:latin typeface="+mn-lt"/>
              <a:ea typeface="+mn-ea"/>
              <a:cs typeface="+mn-cs"/>
            </a:rPr>
            <a:t>&gt;2-3 - moderate</a:t>
          </a:r>
        </a:p>
        <a:p>
          <a:pPr fontAlgn="base"/>
          <a:r>
            <a:rPr lang="en-US" sz="1100">
              <a:solidFill>
                <a:schemeClr val="dk1"/>
              </a:solidFill>
              <a:effectLst/>
              <a:latin typeface="+mn-lt"/>
              <a:ea typeface="+mn-ea"/>
              <a:cs typeface="+mn-cs"/>
            </a:rPr>
            <a:t>&gt;3 extreme</a:t>
          </a:r>
        </a:p>
        <a:p>
          <a:pPr fontAlgn="base"/>
          <a:r>
            <a:rPr lang="en-US" sz="1100">
              <a:solidFill>
                <a:schemeClr val="dk1"/>
              </a:solidFill>
              <a:effectLst/>
              <a:latin typeface="+mn-lt"/>
              <a:ea typeface="+mn-ea"/>
              <a:cs typeface="+mn-cs"/>
            </a:rPr>
            <a:t> </a:t>
          </a:r>
        </a:p>
        <a:p>
          <a:pPr fontAlgn="base"/>
          <a:r>
            <a:rPr lang="en-US" sz="1100">
              <a:solidFill>
                <a:schemeClr val="dk1"/>
              </a:solidFill>
              <a:effectLst/>
              <a:latin typeface="+mn-lt"/>
              <a:ea typeface="+mn-ea"/>
              <a:cs typeface="+mn-cs"/>
            </a:rPr>
            <a:t>kind regards</a:t>
          </a:r>
        </a:p>
        <a:p>
          <a:pPr fontAlgn="base"/>
          <a:r>
            <a:rPr lang="en-US" sz="1100">
              <a:solidFill>
                <a:schemeClr val="dk1"/>
              </a:solidFill>
              <a:effectLst/>
              <a:latin typeface="+mn-lt"/>
              <a:ea typeface="+mn-ea"/>
              <a:cs typeface="+mn-cs"/>
            </a:rPr>
            <a:t> </a:t>
          </a:r>
        </a:p>
        <a:p>
          <a:pPr fontAlgn="base"/>
          <a:r>
            <a:rPr lang="en-US" sz="1100">
              <a:solidFill>
                <a:schemeClr val="dk1"/>
              </a:solidFill>
              <a:effectLst/>
              <a:latin typeface="+mn-lt"/>
              <a:ea typeface="+mn-ea"/>
              <a:cs typeface="+mn-cs"/>
            </a:rPr>
            <a:t>Dr. Drake</a:t>
          </a:r>
        </a:p>
        <a:p>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endParaRPr lang="en-US" sz="1100"/>
        </a:p>
      </xdr:txBody>
    </xdr:sp>
    <xdr:clientData/>
  </xdr:twoCellAnchor>
  <xdr:twoCellAnchor>
    <xdr:from>
      <xdr:col>23</xdr:col>
      <xdr:colOff>198665</xdr:colOff>
      <xdr:row>29</xdr:row>
      <xdr:rowOff>83003</xdr:rowOff>
    </xdr:from>
    <xdr:to>
      <xdr:col>33</xdr:col>
      <xdr:colOff>266700</xdr:colOff>
      <xdr:row>62</xdr:row>
      <xdr:rowOff>138792</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3733690" y="6664778"/>
          <a:ext cx="6164035" cy="66566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Samples</a:t>
          </a:r>
          <a:endParaRPr lang="en-US">
            <a:effectLst/>
          </a:endParaRPr>
        </a:p>
        <a:p>
          <a:r>
            <a:rPr lang="en-US" sz="1100">
              <a:solidFill>
                <a:schemeClr val="dk1"/>
              </a:solidFill>
              <a:effectLst/>
              <a:latin typeface="+mn-lt"/>
              <a:ea typeface="+mn-ea"/>
              <a:cs typeface="+mn-cs"/>
            </a:rPr>
            <a:t>Cheeses were received Oct, 2021.  Samples were refrigerated upon delivery.  Sensory analysis was completed within 1 week of receipt. Descriptive</a:t>
          </a:r>
          <a:r>
            <a:rPr lang="en-US" sz="1100" b="1">
              <a:solidFill>
                <a:schemeClr val="dk1"/>
              </a:solidFill>
              <a:effectLst/>
              <a:latin typeface="+mn-lt"/>
              <a:ea typeface="+mn-ea"/>
              <a:cs typeface="+mn-cs"/>
            </a:rPr>
            <a:t> sensory analysis</a:t>
          </a:r>
          <a:endParaRPr lang="en-US">
            <a:effectLst/>
          </a:endParaRPr>
        </a:p>
        <a:p>
          <a:r>
            <a:rPr lang="en-US" sz="1100">
              <a:solidFill>
                <a:schemeClr val="dk1"/>
              </a:solidFill>
              <a:effectLst/>
              <a:latin typeface="+mn-lt"/>
              <a:ea typeface="+mn-ea"/>
              <a:cs typeface="+mn-cs"/>
            </a:rPr>
            <a:t> Cheeses were cut into 4 oz lidded soufflé cups with 3 digit codes for conventional (cold) descriptive sensory analysis.  The cheeses were tempered at 10</a:t>
          </a:r>
          <a:r>
            <a:rPr lang="en-US" sz="1100">
              <a:solidFill>
                <a:schemeClr val="dk1"/>
              </a:solidFill>
              <a:effectLst/>
              <a:latin typeface="+mn-lt"/>
              <a:ea typeface="+mn-ea"/>
              <a:cs typeface="+mn-cs"/>
              <a:sym typeface="Symbol" panose="05050102010706020507" pitchFamily="18" charset="2"/>
            </a:rPr>
            <a:t></a:t>
          </a:r>
          <a:r>
            <a:rPr lang="en-US" sz="1100">
              <a:solidFill>
                <a:schemeClr val="dk1"/>
              </a:solidFill>
              <a:effectLst/>
              <a:latin typeface="+mn-lt"/>
              <a:ea typeface="+mn-ea"/>
              <a:cs typeface="+mn-cs"/>
            </a:rPr>
            <a:t>C for one hour and were served at this temperature for flavor profiling with spring water and unsalted crackers for palate cleansing.  Descriptive analysis of flavor used a 0 to 15 point universal intensity scale with the Spectrums method (Meilgaard and others 1999; Drake and Civille 2003) and a previously established Cheddar cheese flavor sensory language.  Paper ballots were used.  Consistent with SpectrumTM descriptive analysis training, panelists were presented with reference solutions of sweet, sour, salty, and bitter tastes to learn to consistently use the universal intensity scale (Meilgaard and others 1999; Drake and Civille 2003).  Following consistent use of the Spectrum</a:t>
          </a:r>
          <a:r>
            <a:rPr lang="en-US" sz="1100" baseline="30000">
              <a:solidFill>
                <a:schemeClr val="dk1"/>
              </a:solidFill>
              <a:effectLst/>
              <a:latin typeface="+mn-lt"/>
              <a:ea typeface="+mn-ea"/>
              <a:cs typeface="+mn-cs"/>
            </a:rPr>
            <a:t> TM</a:t>
          </a:r>
          <a:r>
            <a:rPr lang="en-US" sz="1100">
              <a:solidFill>
                <a:schemeClr val="dk1"/>
              </a:solidFill>
              <a:effectLst/>
              <a:latin typeface="+mn-lt"/>
              <a:ea typeface="+mn-ea"/>
              <a:cs typeface="+mn-cs"/>
            </a:rPr>
            <a:t> scale with basic tastes, panelists learned to identify and scale flavor descriptors using the same intensity scale through presentation and discussion of flavor definitions, references and a wide array of cheeses.   Discussion and evaluation of a wide array of cheeses was also conducted during training to enable panelists to consistently differentiate and replicate samples.  Analysis of data collected from training sessions confirmed that panel results were consistent and that terms were not redundant, consistent with previous use of the developed language (Drake and others 2001; Drake and others 2005).  Each panelist evaluated each cheese in duplicate.  Each panelist evaluated cheeses in a randomized order.  No more than 5 cheeses were evaluated in a session.  </a:t>
          </a:r>
          <a:endParaRPr lang="en-US">
            <a:effectLst/>
          </a:endParaRPr>
        </a:p>
        <a:p>
          <a:r>
            <a:rPr lang="en-US" sz="1100">
              <a:solidFill>
                <a:schemeClr val="dk1"/>
              </a:solidFill>
              <a:effectLst/>
              <a:latin typeface="+mn-lt"/>
              <a:ea typeface="+mn-ea"/>
              <a:cs typeface="+mn-cs"/>
            </a:rPr>
            <a:t> </a:t>
          </a:r>
          <a:endParaRPr lang="en-US">
            <a:effectLst/>
          </a:endParaRPr>
        </a:p>
        <a:p>
          <a:r>
            <a:rPr lang="en-US" sz="1100" b="1">
              <a:solidFill>
                <a:schemeClr val="dk1"/>
              </a:solidFill>
              <a:effectLst/>
              <a:latin typeface="+mn-lt"/>
              <a:ea typeface="+mn-ea"/>
              <a:cs typeface="+mn-cs"/>
            </a:rPr>
            <a:t>Statistical analysis</a:t>
          </a:r>
          <a:endParaRPr lang="en-US">
            <a:effectLst/>
          </a:endParaRPr>
        </a:p>
        <a:p>
          <a:r>
            <a:rPr lang="en-US" sz="1100">
              <a:solidFill>
                <a:schemeClr val="dk1"/>
              </a:solidFill>
              <a:effectLst/>
              <a:latin typeface="+mn-lt"/>
              <a:ea typeface="+mn-ea"/>
              <a:cs typeface="+mn-cs"/>
            </a:rPr>
            <a:t>Data were analyzed by a general linear model analysis of variance with Fisher’s least significant difference (LSD) as a post hoc test (SAS version 9.1, Cary, NC).</a:t>
          </a:r>
          <a:endParaRPr lang="en-US">
            <a:effectLst/>
          </a:endParaRPr>
        </a:p>
        <a:p>
          <a:r>
            <a:rPr lang="en-US" sz="1100" b="1">
              <a:solidFill>
                <a:schemeClr val="dk1"/>
              </a:solidFill>
              <a:effectLst/>
              <a:latin typeface="+mn-lt"/>
              <a:ea typeface="+mn-ea"/>
              <a:cs typeface="+mn-cs"/>
            </a:rPr>
            <a:t> </a:t>
          </a:r>
          <a:endParaRPr lang="en-US">
            <a:effectLst/>
          </a:endParaRPr>
        </a:p>
        <a:p>
          <a:r>
            <a:rPr lang="en-US" sz="1100" b="1">
              <a:solidFill>
                <a:schemeClr val="dk1"/>
              </a:solidFill>
              <a:effectLst/>
              <a:latin typeface="+mn-lt"/>
              <a:ea typeface="+mn-ea"/>
              <a:cs typeface="+mn-cs"/>
            </a:rPr>
            <a:t>References</a:t>
          </a:r>
          <a:endParaRPr lang="en-US">
            <a:effectLst/>
          </a:endParaRPr>
        </a:p>
        <a:p>
          <a:r>
            <a:rPr lang="en-US" sz="1100">
              <a:solidFill>
                <a:schemeClr val="dk1"/>
              </a:solidFill>
              <a:effectLst/>
              <a:latin typeface="+mn-lt"/>
              <a:ea typeface="+mn-ea"/>
              <a:cs typeface="+mn-cs"/>
            </a:rPr>
            <a:t>Drake, M.A</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and Civille, G.V. 2003. Flavor lexicons. Comprehensive Rev. Food Sci. 2:33-40.</a:t>
          </a:r>
          <a:endParaRPr lang="en-US">
            <a:effectLst/>
          </a:endParaRPr>
        </a:p>
        <a:p>
          <a:r>
            <a:rPr lang="en-US" sz="1100">
              <a:solidFill>
                <a:schemeClr val="dk1"/>
              </a:solidFill>
              <a:effectLst/>
              <a:latin typeface="+mn-lt"/>
              <a:ea typeface="+mn-ea"/>
              <a:cs typeface="+mn-cs"/>
            </a:rPr>
            <a:t> </a:t>
          </a:r>
          <a:endParaRPr lang="en-US">
            <a:effectLst/>
          </a:endParaRPr>
        </a:p>
        <a:p>
          <a:r>
            <a:rPr lang="en-US" sz="1100" b="0" i="0">
              <a:solidFill>
                <a:schemeClr val="dk1"/>
              </a:solidFill>
              <a:effectLst/>
              <a:latin typeface="+mn-lt"/>
              <a:ea typeface="+mn-ea"/>
              <a:cs typeface="+mn-cs"/>
            </a:rPr>
            <a:t>Drake, M.A., Keziah, M.D., Gerard, P.D., Delahunty, C.M. Sheehan, C., Turnbull, R.P. and Dodds, T.M.,  2005.  Comparison of cross-cultural differences between lexicons for descriptive analysis of Cheddar cheese flavor in Ireland, New Zealand, and the United States.  International Dairy Journal.  15:473-483.</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Drake, M.A. 2007.  Sensory analysis of dairy foods.  </a:t>
          </a:r>
          <a:r>
            <a:rPr lang="fr-FR" sz="1100">
              <a:solidFill>
                <a:schemeClr val="dk1"/>
              </a:solidFill>
              <a:effectLst/>
              <a:latin typeface="+mn-lt"/>
              <a:ea typeface="+mn-ea"/>
              <a:cs typeface="+mn-cs"/>
            </a:rPr>
            <a:t>J. Dairy Sci.  90:4925-4937.</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 </a:t>
          </a:r>
          <a:endParaRPr lang="en-US">
            <a:effectLst/>
          </a:endParaRPr>
        </a:p>
      </xdr:txBody>
    </xdr:sp>
    <xdr:clientData/>
  </xdr:twoCellAnchor>
  <xdr:twoCellAnchor editAs="oneCell">
    <xdr:from>
      <xdr:col>20</xdr:col>
      <xdr:colOff>541750</xdr:colOff>
      <xdr:row>31</xdr:row>
      <xdr:rowOff>36739</xdr:rowOff>
    </xdr:from>
    <xdr:to>
      <xdr:col>27</xdr:col>
      <xdr:colOff>225556</xdr:colOff>
      <xdr:row>40</xdr:row>
      <xdr:rowOff>163973</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12247975" y="7028089"/>
          <a:ext cx="3951006" cy="192745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616323</xdr:colOff>
      <xdr:row>19</xdr:row>
      <xdr:rowOff>112059</xdr:rowOff>
    </xdr:from>
    <xdr:to>
      <xdr:col>5</xdr:col>
      <xdr:colOff>369794</xdr:colOff>
      <xdr:row>37</xdr:row>
      <xdr:rowOff>86591</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616323" y="3907627"/>
          <a:ext cx="5728244" cy="33515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20200401pk00021 is ultimately from blocks made 2/2/13</a:t>
          </a:r>
        </a:p>
        <a:p>
          <a:r>
            <a:rPr lang="en-US" sz="1100" b="0" i="0">
              <a:solidFill>
                <a:schemeClr val="dk1"/>
              </a:solidFill>
              <a:effectLst/>
              <a:latin typeface="+mn-lt"/>
              <a:ea typeface="+mn-ea"/>
              <a:cs typeface="+mn-cs"/>
            </a:rPr>
            <a:t>POR255493061</a:t>
          </a:r>
        </a:p>
        <a:p>
          <a:r>
            <a:rPr lang="en-US" sz="1100" b="0" i="0">
              <a:solidFill>
                <a:schemeClr val="dk1"/>
              </a:solidFill>
              <a:effectLst/>
              <a:latin typeface="+mn-lt"/>
              <a:ea typeface="+mn-ea"/>
              <a:cs typeface="+mn-cs"/>
            </a:rPr>
            <a:t>POR255493062</a:t>
          </a:r>
        </a:p>
        <a:p>
          <a:r>
            <a:rPr lang="en-US" sz="1100" b="0" i="0">
              <a:solidFill>
                <a:schemeClr val="dk1"/>
              </a:solidFill>
              <a:effectLst/>
              <a:latin typeface="+mn-lt"/>
              <a:ea typeface="+mn-ea"/>
              <a:cs typeface="+mn-cs"/>
            </a:rPr>
            <a:t>POR255493066</a:t>
          </a:r>
        </a:p>
        <a:p>
          <a:r>
            <a:rPr lang="en-US" sz="1100" b="0" i="0">
              <a:solidFill>
                <a:schemeClr val="dk1"/>
              </a:solidFill>
              <a:effectLst/>
              <a:latin typeface="+mn-lt"/>
              <a:ea typeface="+mn-ea"/>
              <a:cs typeface="+mn-cs"/>
            </a:rPr>
            <a:t>20200512pk00015 is ultimately from block made 2/3/13.</a:t>
          </a:r>
        </a:p>
        <a:p>
          <a:r>
            <a:rPr lang="en-US" sz="1100" b="0" i="0">
              <a:solidFill>
                <a:schemeClr val="dk1"/>
              </a:solidFill>
              <a:effectLst/>
              <a:latin typeface="+mn-lt"/>
              <a:ea typeface="+mn-ea"/>
              <a:cs typeface="+mn-cs"/>
            </a:rPr>
            <a:t>POR25549401</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packaging</a:t>
          </a:r>
          <a:r>
            <a:rPr lang="en-US" sz="1100" b="0" i="0" baseline="0">
              <a:solidFill>
                <a:schemeClr val="dk1"/>
              </a:solidFill>
              <a:effectLst/>
              <a:latin typeface="+mn-lt"/>
              <a:ea typeface="+mn-ea"/>
              <a:cs typeface="+mn-cs"/>
            </a:rPr>
            <a:t> date is first part of orginal sample name</a:t>
          </a:r>
          <a:endParaRPr lang="en-US" sz="1100" b="0" i="0">
            <a:solidFill>
              <a:schemeClr val="dk1"/>
            </a:solidFill>
            <a:effectLst/>
            <a:latin typeface="+mn-lt"/>
            <a:ea typeface="+mn-ea"/>
            <a:cs typeface="+mn-cs"/>
          </a:endParaRPr>
        </a:p>
        <a:p>
          <a:endParaRPr lang="en-US" sz="1100"/>
        </a:p>
        <a:p>
          <a:r>
            <a:rPr lang="en-US" sz="1100"/>
            <a:t>From</a:t>
          </a:r>
          <a:r>
            <a:rPr lang="en-US" sz="1100" baseline="0"/>
            <a:t> Andy @ Tillamook email on 10.6.21</a:t>
          </a:r>
          <a:endParaRPr lang="en-US"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oregonstateuniversity-my.sharepoint.com/personal/kuhfeldr_oregonstate_edu/Documents/MS%20Project/Paper_1_Database/Tables%20&amp;%20Database_Bitter%20Peptdes%20Database%20NEW%20HEAT%20MAP.xlsx" TargetMode="External"/><Relationship Id="rId1" Type="http://schemas.openxmlformats.org/officeDocument/2006/relationships/externalLinkPath" Target="/personal/kuhfeldr_oregonstate_edu/Documents/MS%20Project/Paper_1_Database/Tables%20&amp;%20Database_Bitter%20Peptdes%20Database%20NEW%20HEAT%20M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orted database"/>
      <sheetName val="test"/>
      <sheetName val="Sheet1"/>
      <sheetName val="AA Comp breakdown"/>
      <sheetName val="refernce check"/>
      <sheetName val="list from manuscripy"/>
      <sheetName val="modling papers list"/>
      <sheetName val="fasta synthetic"/>
      <sheetName val="sensory tables from papers"/>
      <sheetName val="BTV and MBI peptides only"/>
      <sheetName val="Q-value table"/>
      <sheetName val="Table 5. Pearson Corr Coe"/>
      <sheetName val="Casein coun"/>
      <sheetName val="Heatmap Final (btv)"/>
      <sheetName val="Heatmap_as1 (btv)"/>
      <sheetName val="Heatmap_as2 (btv)"/>
      <sheetName val="Heatmap_beta (btv)"/>
      <sheetName val="Heatmap_kapa (bt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9">
          <cell r="A19">
            <v>19</v>
          </cell>
          <cell r="B19">
            <v>160</v>
          </cell>
        </row>
        <row r="20">
          <cell r="A20">
            <v>20</v>
          </cell>
          <cell r="B20">
            <v>160</v>
          </cell>
        </row>
        <row r="21">
          <cell r="A21">
            <v>21</v>
          </cell>
          <cell r="B21">
            <v>160</v>
          </cell>
        </row>
        <row r="22">
          <cell r="A22">
            <v>22</v>
          </cell>
          <cell r="B22">
            <v>160</v>
          </cell>
        </row>
        <row r="23">
          <cell r="A23">
            <v>23</v>
          </cell>
          <cell r="B23">
            <v>160</v>
          </cell>
          <cell r="C23">
            <v>150</v>
          </cell>
        </row>
        <row r="24">
          <cell r="A24">
            <v>24</v>
          </cell>
          <cell r="B24">
            <v>160</v>
          </cell>
          <cell r="C24">
            <v>150</v>
          </cell>
        </row>
        <row r="25">
          <cell r="A25">
            <v>25</v>
          </cell>
          <cell r="C25">
            <v>150</v>
          </cell>
          <cell r="D25">
            <v>570</v>
          </cell>
        </row>
        <row r="26">
          <cell r="A26">
            <v>26</v>
          </cell>
          <cell r="C26">
            <v>150</v>
          </cell>
          <cell r="D26">
            <v>570</v>
          </cell>
        </row>
        <row r="27">
          <cell r="A27">
            <v>27</v>
          </cell>
          <cell r="C27">
            <v>150</v>
          </cell>
          <cell r="D27">
            <v>570</v>
          </cell>
        </row>
        <row r="28">
          <cell r="A28">
            <v>28</v>
          </cell>
          <cell r="C28">
            <v>150</v>
          </cell>
          <cell r="D28">
            <v>570</v>
          </cell>
        </row>
        <row r="29">
          <cell r="A29">
            <v>29</v>
          </cell>
          <cell r="C29">
            <v>150</v>
          </cell>
          <cell r="D29">
            <v>570</v>
          </cell>
        </row>
        <row r="30">
          <cell r="A30">
            <v>30</v>
          </cell>
          <cell r="C30">
            <v>150</v>
          </cell>
          <cell r="D30">
            <v>570</v>
          </cell>
        </row>
        <row r="31">
          <cell r="A31">
            <v>31</v>
          </cell>
          <cell r="C31">
            <v>150</v>
          </cell>
          <cell r="D31">
            <v>570</v>
          </cell>
          <cell r="E31">
            <v>110</v>
          </cell>
        </row>
        <row r="32">
          <cell r="A32">
            <v>32</v>
          </cell>
          <cell r="C32">
            <v>150</v>
          </cell>
          <cell r="D32">
            <v>570</v>
          </cell>
          <cell r="E32">
            <v>110</v>
          </cell>
        </row>
        <row r="33">
          <cell r="A33">
            <v>33</v>
          </cell>
          <cell r="D33">
            <v>570</v>
          </cell>
          <cell r="E33">
            <v>110</v>
          </cell>
        </row>
        <row r="34">
          <cell r="A34">
            <v>34</v>
          </cell>
          <cell r="D34">
            <v>570</v>
          </cell>
          <cell r="E34">
            <v>110</v>
          </cell>
        </row>
        <row r="35">
          <cell r="A35">
            <v>35</v>
          </cell>
          <cell r="D35">
            <v>570</v>
          </cell>
          <cell r="E35">
            <v>110</v>
          </cell>
        </row>
        <row r="36">
          <cell r="A36">
            <v>36</v>
          </cell>
          <cell r="E36">
            <v>110</v>
          </cell>
        </row>
        <row r="37">
          <cell r="A37">
            <v>37</v>
          </cell>
          <cell r="E37">
            <v>110</v>
          </cell>
        </row>
        <row r="38">
          <cell r="A38">
            <v>38</v>
          </cell>
          <cell r="E38">
            <v>110</v>
          </cell>
        </row>
        <row r="39">
          <cell r="A39">
            <v>39</v>
          </cell>
          <cell r="E39">
            <v>110</v>
          </cell>
        </row>
        <row r="40">
          <cell r="A40">
            <v>40</v>
          </cell>
          <cell r="E40">
            <v>110</v>
          </cell>
        </row>
        <row r="70">
          <cell r="A70">
            <v>70</v>
          </cell>
          <cell r="B70">
            <v>430</v>
          </cell>
        </row>
        <row r="71">
          <cell r="A71">
            <v>71</v>
          </cell>
          <cell r="B71">
            <v>430</v>
          </cell>
        </row>
        <row r="72">
          <cell r="A72">
            <v>72</v>
          </cell>
          <cell r="B72">
            <v>430</v>
          </cell>
        </row>
        <row r="73">
          <cell r="A73">
            <v>73</v>
          </cell>
          <cell r="B73">
            <v>430</v>
          </cell>
        </row>
        <row r="74">
          <cell r="A74">
            <v>74</v>
          </cell>
          <cell r="B74">
            <v>430</v>
          </cell>
        </row>
        <row r="81">
          <cell r="A81">
            <v>81</v>
          </cell>
          <cell r="B81">
            <v>690</v>
          </cell>
        </row>
        <row r="82">
          <cell r="A82">
            <v>82</v>
          </cell>
          <cell r="B82">
            <v>690</v>
          </cell>
        </row>
        <row r="83">
          <cell r="A83">
            <v>83</v>
          </cell>
          <cell r="B83">
            <v>690</v>
          </cell>
        </row>
        <row r="84">
          <cell r="A84">
            <v>84</v>
          </cell>
          <cell r="B84">
            <v>690</v>
          </cell>
        </row>
        <row r="85">
          <cell r="A85">
            <v>85</v>
          </cell>
          <cell r="B85">
            <v>690</v>
          </cell>
        </row>
        <row r="86">
          <cell r="A86">
            <v>86</v>
          </cell>
          <cell r="B86">
            <v>690</v>
          </cell>
        </row>
        <row r="87">
          <cell r="A87">
            <v>87</v>
          </cell>
          <cell r="B87">
            <v>690</v>
          </cell>
        </row>
        <row r="88">
          <cell r="A88">
            <v>88</v>
          </cell>
          <cell r="B88">
            <v>690</v>
          </cell>
        </row>
        <row r="89">
          <cell r="A89">
            <v>89</v>
          </cell>
          <cell r="B89">
            <v>460</v>
          </cell>
        </row>
        <row r="90">
          <cell r="A90">
            <v>90</v>
          </cell>
          <cell r="B90">
            <v>460</v>
          </cell>
        </row>
        <row r="91">
          <cell r="A91">
            <v>91</v>
          </cell>
          <cell r="B91">
            <v>460</v>
          </cell>
        </row>
        <row r="92">
          <cell r="A92">
            <v>92</v>
          </cell>
          <cell r="B92">
            <v>460</v>
          </cell>
        </row>
        <row r="93">
          <cell r="A93">
            <v>93</v>
          </cell>
          <cell r="B93">
            <v>460</v>
          </cell>
        </row>
        <row r="94">
          <cell r="A94">
            <v>94</v>
          </cell>
          <cell r="B94">
            <v>460</v>
          </cell>
        </row>
        <row r="95">
          <cell r="A95">
            <v>95</v>
          </cell>
          <cell r="B95">
            <v>460</v>
          </cell>
        </row>
        <row r="96">
          <cell r="A96">
            <v>96</v>
          </cell>
          <cell r="B96">
            <v>460</v>
          </cell>
        </row>
        <row r="97">
          <cell r="A97">
            <v>97</v>
          </cell>
          <cell r="B97">
            <v>460</v>
          </cell>
        </row>
        <row r="98">
          <cell r="A98">
            <v>98</v>
          </cell>
          <cell r="B98">
            <v>190</v>
          </cell>
        </row>
        <row r="99">
          <cell r="A99">
            <v>99</v>
          </cell>
          <cell r="B99">
            <v>190</v>
          </cell>
        </row>
        <row r="100">
          <cell r="A100">
            <v>100</v>
          </cell>
          <cell r="B100">
            <v>190</v>
          </cell>
        </row>
        <row r="101">
          <cell r="A101">
            <v>101</v>
          </cell>
          <cell r="B101">
            <v>190</v>
          </cell>
        </row>
        <row r="102">
          <cell r="A102">
            <v>102</v>
          </cell>
          <cell r="B102">
            <v>190</v>
          </cell>
        </row>
        <row r="103">
          <cell r="A103">
            <v>103</v>
          </cell>
          <cell r="B103">
            <v>190</v>
          </cell>
        </row>
        <row r="110">
          <cell r="A110">
            <v>110</v>
          </cell>
          <cell r="B110">
            <v>430</v>
          </cell>
        </row>
        <row r="111">
          <cell r="A111">
            <v>111</v>
          </cell>
          <cell r="B111">
            <v>430</v>
          </cell>
        </row>
        <row r="112">
          <cell r="A112">
            <v>112</v>
          </cell>
          <cell r="B112">
            <v>430</v>
          </cell>
        </row>
        <row r="113">
          <cell r="A113">
            <v>113</v>
          </cell>
          <cell r="B113">
            <v>430</v>
          </cell>
        </row>
        <row r="114">
          <cell r="A114">
            <v>114</v>
          </cell>
          <cell r="B114">
            <v>430</v>
          </cell>
        </row>
        <row r="250">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1</v>
          </cell>
          <cell r="AF250">
            <v>1</v>
          </cell>
          <cell r="AG250">
            <v>1</v>
          </cell>
          <cell r="AH250">
            <v>1</v>
          </cell>
          <cell r="AI250">
            <v>2</v>
          </cell>
          <cell r="AJ250">
            <v>2</v>
          </cell>
          <cell r="AK250">
            <v>2</v>
          </cell>
          <cell r="AL250">
            <v>2</v>
          </cell>
          <cell r="AM250">
            <v>2</v>
          </cell>
          <cell r="AN250">
            <v>2</v>
          </cell>
          <cell r="AO250">
            <v>2</v>
          </cell>
          <cell r="AP250">
            <v>2</v>
          </cell>
          <cell r="AQ250">
            <v>3</v>
          </cell>
          <cell r="AR250">
            <v>3</v>
          </cell>
          <cell r="AS250">
            <v>2</v>
          </cell>
          <cell r="AT250">
            <v>2</v>
          </cell>
          <cell r="AU250">
            <v>2</v>
          </cell>
          <cell r="AV250">
            <v>1</v>
          </cell>
          <cell r="AW250">
            <v>1</v>
          </cell>
          <cell r="AX250">
            <v>1</v>
          </cell>
          <cell r="AY250">
            <v>1</v>
          </cell>
          <cell r="AZ250">
            <v>1</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0</v>
          </cell>
          <cell r="BR250">
            <v>0</v>
          </cell>
          <cell r="BS250">
            <v>0</v>
          </cell>
          <cell r="BT250">
            <v>0</v>
          </cell>
          <cell r="BU250">
            <v>0</v>
          </cell>
          <cell r="BV250">
            <v>0</v>
          </cell>
          <cell r="BW250">
            <v>0</v>
          </cell>
          <cell r="BX250">
            <v>0</v>
          </cell>
          <cell r="BY250">
            <v>0</v>
          </cell>
          <cell r="BZ250">
            <v>0</v>
          </cell>
          <cell r="CA250">
            <v>0</v>
          </cell>
          <cell r="CB250">
            <v>0</v>
          </cell>
          <cell r="CC250">
            <v>0</v>
          </cell>
          <cell r="CD250">
            <v>1</v>
          </cell>
          <cell r="CE250">
            <v>1</v>
          </cell>
          <cell r="CF250">
            <v>1</v>
          </cell>
          <cell r="CG250">
            <v>1</v>
          </cell>
          <cell r="CH250">
            <v>1</v>
          </cell>
          <cell r="CI250">
            <v>0</v>
          </cell>
          <cell r="CJ250">
            <v>0</v>
          </cell>
          <cell r="CK250">
            <v>0</v>
          </cell>
          <cell r="CL250">
            <v>0</v>
          </cell>
          <cell r="CM250">
            <v>0</v>
          </cell>
          <cell r="CN250">
            <v>0</v>
          </cell>
          <cell r="CO250">
            <v>1</v>
          </cell>
          <cell r="CP250">
            <v>1</v>
          </cell>
          <cell r="CQ250">
            <v>1</v>
          </cell>
          <cell r="CR250">
            <v>1</v>
          </cell>
          <cell r="CS250">
            <v>1</v>
          </cell>
          <cell r="CT250">
            <v>1</v>
          </cell>
          <cell r="CU250">
            <v>1</v>
          </cell>
          <cell r="CV250">
            <v>1</v>
          </cell>
          <cell r="CW250">
            <v>1</v>
          </cell>
          <cell r="CX250">
            <v>1</v>
          </cell>
          <cell r="CY250">
            <v>1</v>
          </cell>
          <cell r="CZ250">
            <v>1</v>
          </cell>
          <cell r="DA250">
            <v>1</v>
          </cell>
          <cell r="DB250">
            <v>1</v>
          </cell>
          <cell r="DC250">
            <v>1</v>
          </cell>
          <cell r="DD250">
            <v>1</v>
          </cell>
          <cell r="DE250">
            <v>1</v>
          </cell>
          <cell r="DF250">
            <v>1</v>
          </cell>
          <cell r="DG250">
            <v>1</v>
          </cell>
          <cell r="DH250">
            <v>1</v>
          </cell>
          <cell r="DI250">
            <v>1</v>
          </cell>
          <cell r="DJ250">
            <v>1</v>
          </cell>
          <cell r="DK250">
            <v>1</v>
          </cell>
          <cell r="DL250">
            <v>0</v>
          </cell>
          <cell r="DM250">
            <v>0</v>
          </cell>
          <cell r="DN250">
            <v>0</v>
          </cell>
          <cell r="DO250">
            <v>0</v>
          </cell>
          <cell r="DP250">
            <v>0</v>
          </cell>
          <cell r="DQ250">
            <v>0</v>
          </cell>
          <cell r="DR250">
            <v>1</v>
          </cell>
          <cell r="DS250">
            <v>1</v>
          </cell>
          <cell r="DT250">
            <v>1</v>
          </cell>
          <cell r="DU250">
            <v>1</v>
          </cell>
          <cell r="DV250">
            <v>1</v>
          </cell>
          <cell r="DW250">
            <v>0</v>
          </cell>
          <cell r="DX250">
            <v>0</v>
          </cell>
          <cell r="DY250">
            <v>0</v>
          </cell>
          <cell r="DZ250">
            <v>0</v>
          </cell>
          <cell r="EA250">
            <v>0</v>
          </cell>
          <cell r="EB250">
            <v>0</v>
          </cell>
          <cell r="EC250">
            <v>0</v>
          </cell>
          <cell r="ED250">
            <v>0</v>
          </cell>
          <cell r="EE250">
            <v>0</v>
          </cell>
          <cell r="EF250">
            <v>0</v>
          </cell>
          <cell r="EG250">
            <v>0</v>
          </cell>
          <cell r="EH250">
            <v>0</v>
          </cell>
          <cell r="EI250">
            <v>0</v>
          </cell>
          <cell r="EJ250">
            <v>0</v>
          </cell>
          <cell r="EK250">
            <v>0</v>
          </cell>
          <cell r="EL250">
            <v>0</v>
          </cell>
          <cell r="EM250">
            <v>0</v>
          </cell>
          <cell r="EN250">
            <v>0</v>
          </cell>
          <cell r="EO250">
            <v>0</v>
          </cell>
          <cell r="EP250">
            <v>0</v>
          </cell>
          <cell r="EQ250">
            <v>0</v>
          </cell>
          <cell r="ER250">
            <v>0</v>
          </cell>
          <cell r="ES250">
            <v>0</v>
          </cell>
          <cell r="ET250">
            <v>0</v>
          </cell>
          <cell r="EU250">
            <v>0</v>
          </cell>
          <cell r="EV250">
            <v>0</v>
          </cell>
          <cell r="EW250">
            <v>0</v>
          </cell>
          <cell r="EX250">
            <v>0</v>
          </cell>
          <cell r="EY250">
            <v>0</v>
          </cell>
          <cell r="EZ250">
            <v>0</v>
          </cell>
          <cell r="FA250">
            <v>0</v>
          </cell>
          <cell r="FB250">
            <v>0</v>
          </cell>
          <cell r="FC250">
            <v>0</v>
          </cell>
          <cell r="FD250">
            <v>0</v>
          </cell>
          <cell r="FE250">
            <v>0</v>
          </cell>
          <cell r="FF250">
            <v>0</v>
          </cell>
          <cell r="FG250">
            <v>0</v>
          </cell>
          <cell r="FH250">
            <v>0</v>
          </cell>
          <cell r="FI250">
            <v>0</v>
          </cell>
          <cell r="FJ250">
            <v>0</v>
          </cell>
          <cell r="FK250">
            <v>0</v>
          </cell>
          <cell r="FL250">
            <v>0</v>
          </cell>
          <cell r="FM250">
            <v>0</v>
          </cell>
          <cell r="FN250">
            <v>0</v>
          </cell>
          <cell r="FO250">
            <v>0</v>
          </cell>
          <cell r="FP250">
            <v>0</v>
          </cell>
          <cell r="FQ250">
            <v>0</v>
          </cell>
          <cell r="FR250">
            <v>0</v>
          </cell>
          <cell r="FS250">
            <v>0</v>
          </cell>
          <cell r="FT250">
            <v>0</v>
          </cell>
          <cell r="FU250">
            <v>0</v>
          </cell>
          <cell r="FV250">
            <v>0</v>
          </cell>
          <cell r="FW250">
            <v>0</v>
          </cell>
          <cell r="FX250">
            <v>0</v>
          </cell>
          <cell r="FY250">
            <v>0</v>
          </cell>
          <cell r="FZ250">
            <v>0</v>
          </cell>
          <cell r="GA250">
            <v>0</v>
          </cell>
          <cell r="GB250">
            <v>0</v>
          </cell>
          <cell r="GC250">
            <v>0</v>
          </cell>
          <cell r="GD250">
            <v>0</v>
          </cell>
          <cell r="GE250">
            <v>0</v>
          </cell>
          <cell r="GF250">
            <v>0</v>
          </cell>
          <cell r="GG250">
            <v>0</v>
          </cell>
          <cell r="GH250">
            <v>0</v>
          </cell>
          <cell r="GI250">
            <v>0</v>
          </cell>
          <cell r="GJ250">
            <v>0</v>
          </cell>
          <cell r="GK250">
            <v>0</v>
          </cell>
          <cell r="GL250">
            <v>0</v>
          </cell>
          <cell r="GM250">
            <v>0</v>
          </cell>
          <cell r="GN250">
            <v>0</v>
          </cell>
          <cell r="GO250">
            <v>0</v>
          </cell>
          <cell r="GP250">
            <v>0</v>
          </cell>
          <cell r="GQ250">
            <v>0</v>
          </cell>
          <cell r="GR250">
            <v>0</v>
          </cell>
          <cell r="GS250">
            <v>0</v>
          </cell>
          <cell r="GT250">
            <v>0</v>
          </cell>
          <cell r="GU250">
            <v>0</v>
          </cell>
          <cell r="GV250">
            <v>0</v>
          </cell>
          <cell r="GW250">
            <v>0</v>
          </cell>
          <cell r="GX250">
            <v>0</v>
          </cell>
          <cell r="GY250">
            <v>0</v>
          </cell>
          <cell r="GZ250">
            <v>0</v>
          </cell>
          <cell r="HA250">
            <v>0</v>
          </cell>
          <cell r="HB250">
            <v>0</v>
          </cell>
          <cell r="HC250">
            <v>0</v>
          </cell>
        </row>
      </sheetData>
      <sheetData sheetId="15" refreshError="1"/>
      <sheetData sheetId="16">
        <row r="2">
          <cell r="BG2" t="str">
            <v>β−CN (59−62)</v>
          </cell>
          <cell r="BI2" t="str">
            <v>β−CN−A2 (59−68)</v>
          </cell>
          <cell r="BK2" t="str">
            <v>β−CN (60−66)</v>
          </cell>
          <cell r="BO2" t="str">
            <v>β−CN−A2 (60−68)</v>
          </cell>
          <cell r="BQ2" t="str">
            <v>β−CN−A2 (60−69)</v>
          </cell>
          <cell r="BU2" t="str">
            <v>β−CN (61−66)</v>
          </cell>
          <cell r="BW2" t="str">
            <v>β−CN (61−67)</v>
          </cell>
          <cell r="BY2" t="str">
            <v>β−CN (63−67)</v>
          </cell>
          <cell r="CE2" t="str">
            <v>β−CN (82−86)</v>
          </cell>
          <cell r="CG2" t="str">
            <v>β−CN (82−88)</v>
          </cell>
          <cell r="CI2" t="str">
            <v>β−CN (82−90)</v>
          </cell>
          <cell r="CM2" t="str">
            <v>β−CN (85−88)</v>
          </cell>
        </row>
        <row r="3">
          <cell r="AY3">
            <v>2</v>
          </cell>
          <cell r="AZ3">
            <v>880</v>
          </cell>
          <cell r="BA3">
            <v>57</v>
          </cell>
          <cell r="BB3">
            <v>60</v>
          </cell>
          <cell r="BC3">
            <v>57</v>
          </cell>
          <cell r="BD3">
            <v>120</v>
          </cell>
          <cell r="BE3">
            <v>58</v>
          </cell>
          <cell r="BF3">
            <v>80</v>
          </cell>
          <cell r="BG3">
            <v>59</v>
          </cell>
          <cell r="BH3">
            <v>302</v>
          </cell>
          <cell r="BI3">
            <v>59</v>
          </cell>
          <cell r="BJ3">
            <v>170</v>
          </cell>
          <cell r="BK3">
            <v>60</v>
          </cell>
          <cell r="BL3">
            <v>160</v>
          </cell>
          <cell r="BM3">
            <v>60</v>
          </cell>
          <cell r="BN3">
            <v>100</v>
          </cell>
          <cell r="BO3">
            <v>60</v>
          </cell>
          <cell r="BP3">
            <v>230</v>
          </cell>
          <cell r="BQ3">
            <v>60</v>
          </cell>
          <cell r="BR3">
            <v>330</v>
          </cell>
          <cell r="BS3">
            <v>60</v>
          </cell>
          <cell r="BT3">
            <v>50</v>
          </cell>
          <cell r="BU3">
            <v>61</v>
          </cell>
          <cell r="BV3">
            <v>440</v>
          </cell>
          <cell r="BW3">
            <v>61</v>
          </cell>
          <cell r="BY3">
            <v>63</v>
          </cell>
          <cell r="BZ3">
            <v>800</v>
          </cell>
          <cell r="CC3">
            <v>78</v>
          </cell>
          <cell r="CD3">
            <v>280</v>
          </cell>
          <cell r="CE3">
            <v>82</v>
          </cell>
          <cell r="CF3">
            <v>3750</v>
          </cell>
          <cell r="CG3">
            <v>82</v>
          </cell>
          <cell r="CH3">
            <v>140</v>
          </cell>
          <cell r="CI3">
            <v>82</v>
          </cell>
          <cell r="CJ3">
            <v>380</v>
          </cell>
          <cell r="CK3">
            <v>83</v>
          </cell>
          <cell r="CL3">
            <v>180</v>
          </cell>
          <cell r="CM3">
            <v>85</v>
          </cell>
          <cell r="CN3">
            <v>25</v>
          </cell>
          <cell r="CO3">
            <v>101</v>
          </cell>
          <cell r="CP3">
            <v>250</v>
          </cell>
          <cell r="CQ3">
            <v>102</v>
          </cell>
          <cell r="CR3">
            <v>90</v>
          </cell>
          <cell r="CS3">
            <v>130</v>
          </cell>
          <cell r="CT3">
            <v>280</v>
          </cell>
          <cell r="CU3">
            <v>130</v>
          </cell>
          <cell r="CV3">
            <v>350</v>
          </cell>
          <cell r="CW3">
            <v>132</v>
          </cell>
          <cell r="CX3">
            <v>180</v>
          </cell>
          <cell r="CY3">
            <v>133</v>
          </cell>
          <cell r="CZ3">
            <v>340</v>
          </cell>
        </row>
        <row r="4">
          <cell r="AY4">
            <v>3</v>
          </cell>
          <cell r="AZ4">
            <v>880</v>
          </cell>
          <cell r="BA4">
            <v>58</v>
          </cell>
          <cell r="BB4">
            <v>60</v>
          </cell>
          <cell r="BC4">
            <v>58</v>
          </cell>
          <cell r="BD4">
            <v>120</v>
          </cell>
          <cell r="BE4">
            <v>59</v>
          </cell>
          <cell r="BF4">
            <v>80</v>
          </cell>
          <cell r="BG4">
            <v>60</v>
          </cell>
          <cell r="BH4">
            <v>302</v>
          </cell>
          <cell r="BI4">
            <v>60</v>
          </cell>
          <cell r="BJ4">
            <v>170</v>
          </cell>
          <cell r="BK4">
            <v>61</v>
          </cell>
          <cell r="BL4">
            <v>160</v>
          </cell>
          <cell r="BM4">
            <v>61</v>
          </cell>
          <cell r="BN4">
            <v>100</v>
          </cell>
          <cell r="BO4">
            <v>61</v>
          </cell>
          <cell r="BP4">
            <v>230</v>
          </cell>
          <cell r="BQ4">
            <v>61</v>
          </cell>
          <cell r="BR4">
            <v>330</v>
          </cell>
          <cell r="BS4">
            <v>61</v>
          </cell>
          <cell r="BT4">
            <v>50</v>
          </cell>
          <cell r="BU4">
            <v>62</v>
          </cell>
          <cell r="BV4">
            <v>440</v>
          </cell>
          <cell r="BW4">
            <v>62</v>
          </cell>
          <cell r="BY4">
            <v>64</v>
          </cell>
          <cell r="BZ4">
            <v>800</v>
          </cell>
          <cell r="CC4">
            <v>79</v>
          </cell>
          <cell r="CD4">
            <v>280</v>
          </cell>
          <cell r="CE4">
            <v>83</v>
          </cell>
          <cell r="CF4">
            <v>3750</v>
          </cell>
          <cell r="CG4">
            <v>83</v>
          </cell>
          <cell r="CH4">
            <v>140</v>
          </cell>
          <cell r="CI4">
            <v>83</v>
          </cell>
          <cell r="CJ4">
            <v>380</v>
          </cell>
          <cell r="CK4">
            <v>84</v>
          </cell>
          <cell r="CL4">
            <v>180</v>
          </cell>
          <cell r="CM4">
            <v>86</v>
          </cell>
          <cell r="CN4">
            <v>25</v>
          </cell>
          <cell r="CO4">
            <v>102</v>
          </cell>
          <cell r="CP4">
            <v>250</v>
          </cell>
          <cell r="CQ4">
            <v>103</v>
          </cell>
          <cell r="CR4">
            <v>90</v>
          </cell>
          <cell r="CS4">
            <v>131</v>
          </cell>
          <cell r="CT4">
            <v>280</v>
          </cell>
          <cell r="CU4">
            <v>131</v>
          </cell>
          <cell r="CV4">
            <v>350</v>
          </cell>
          <cell r="CW4">
            <v>133</v>
          </cell>
          <cell r="CX4">
            <v>180</v>
          </cell>
          <cell r="CY4">
            <v>134</v>
          </cell>
          <cell r="CZ4">
            <v>340</v>
          </cell>
        </row>
        <row r="5">
          <cell r="AY5">
            <v>4</v>
          </cell>
          <cell r="AZ5">
            <v>880</v>
          </cell>
          <cell r="BA5">
            <v>59</v>
          </cell>
          <cell r="BB5">
            <v>60</v>
          </cell>
          <cell r="BC5">
            <v>59</v>
          </cell>
          <cell r="BD5">
            <v>120</v>
          </cell>
          <cell r="BE5">
            <v>60</v>
          </cell>
          <cell r="BF5">
            <v>80</v>
          </cell>
          <cell r="BG5">
            <v>61</v>
          </cell>
          <cell r="BH5">
            <v>302</v>
          </cell>
          <cell r="BI5">
            <v>61</v>
          </cell>
          <cell r="BJ5">
            <v>170</v>
          </cell>
          <cell r="BK5">
            <v>62</v>
          </cell>
          <cell r="BL5">
            <v>160</v>
          </cell>
          <cell r="BM5">
            <v>62</v>
          </cell>
          <cell r="BN5">
            <v>100</v>
          </cell>
          <cell r="BO5">
            <v>62</v>
          </cell>
          <cell r="BP5">
            <v>230</v>
          </cell>
          <cell r="BQ5">
            <v>62</v>
          </cell>
          <cell r="BR5">
            <v>330</v>
          </cell>
          <cell r="BS5">
            <v>62</v>
          </cell>
          <cell r="BT5">
            <v>50</v>
          </cell>
          <cell r="BU5">
            <v>63</v>
          </cell>
          <cell r="BV5">
            <v>440</v>
          </cell>
          <cell r="BW5">
            <v>63</v>
          </cell>
          <cell r="BY5">
            <v>65</v>
          </cell>
          <cell r="BZ5">
            <v>800</v>
          </cell>
          <cell r="CC5">
            <v>80</v>
          </cell>
          <cell r="CD5">
            <v>280</v>
          </cell>
          <cell r="CE5">
            <v>84</v>
          </cell>
          <cell r="CF5">
            <v>3750</v>
          </cell>
          <cell r="CG5">
            <v>84</v>
          </cell>
          <cell r="CH5">
            <v>140</v>
          </cell>
          <cell r="CI5">
            <v>84</v>
          </cell>
          <cell r="CJ5">
            <v>380</v>
          </cell>
          <cell r="CK5">
            <v>85</v>
          </cell>
          <cell r="CL5">
            <v>180</v>
          </cell>
          <cell r="CM5">
            <v>87</v>
          </cell>
          <cell r="CN5">
            <v>25</v>
          </cell>
          <cell r="CO5">
            <v>103</v>
          </cell>
          <cell r="CP5">
            <v>250</v>
          </cell>
          <cell r="CQ5">
            <v>104</v>
          </cell>
          <cell r="CR5">
            <v>90</v>
          </cell>
          <cell r="CS5">
            <v>132</v>
          </cell>
          <cell r="CT5">
            <v>280</v>
          </cell>
          <cell r="CU5">
            <v>132</v>
          </cell>
          <cell r="CV5">
            <v>350</v>
          </cell>
          <cell r="CW5">
            <v>134</v>
          </cell>
          <cell r="CX5">
            <v>180</v>
          </cell>
          <cell r="CY5">
            <v>135</v>
          </cell>
          <cell r="CZ5">
            <v>340</v>
          </cell>
        </row>
        <row r="6">
          <cell r="AY6">
            <v>5</v>
          </cell>
          <cell r="AZ6">
            <v>880</v>
          </cell>
          <cell r="BA6">
            <v>60</v>
          </cell>
          <cell r="BB6">
            <v>60</v>
          </cell>
          <cell r="BC6">
            <v>60</v>
          </cell>
          <cell r="BD6">
            <v>120</v>
          </cell>
          <cell r="BE6">
            <v>61</v>
          </cell>
          <cell r="BF6">
            <v>80</v>
          </cell>
          <cell r="BG6">
            <v>62</v>
          </cell>
          <cell r="BH6">
            <v>302</v>
          </cell>
          <cell r="BI6">
            <v>62</v>
          </cell>
          <cell r="BJ6">
            <v>170</v>
          </cell>
          <cell r="BK6">
            <v>63</v>
          </cell>
          <cell r="BL6">
            <v>160</v>
          </cell>
          <cell r="BM6">
            <v>63</v>
          </cell>
          <cell r="BN6">
            <v>100</v>
          </cell>
          <cell r="BO6">
            <v>63</v>
          </cell>
          <cell r="BP6">
            <v>230</v>
          </cell>
          <cell r="BQ6">
            <v>63</v>
          </cell>
          <cell r="BR6">
            <v>330</v>
          </cell>
          <cell r="BS6">
            <v>63</v>
          </cell>
          <cell r="BT6">
            <v>50</v>
          </cell>
          <cell r="BU6">
            <v>64</v>
          </cell>
          <cell r="BV6">
            <v>440</v>
          </cell>
          <cell r="BW6">
            <v>64</v>
          </cell>
          <cell r="BY6">
            <v>66</v>
          </cell>
          <cell r="BZ6">
            <v>800</v>
          </cell>
          <cell r="CC6">
            <v>81</v>
          </cell>
          <cell r="CD6">
            <v>280</v>
          </cell>
          <cell r="CE6">
            <v>85</v>
          </cell>
          <cell r="CF6">
            <v>3750</v>
          </cell>
          <cell r="CG6">
            <v>85</v>
          </cell>
          <cell r="CH6">
            <v>140</v>
          </cell>
          <cell r="CI6">
            <v>85</v>
          </cell>
          <cell r="CJ6">
            <v>380</v>
          </cell>
          <cell r="CK6">
            <v>86</v>
          </cell>
          <cell r="CL6">
            <v>180</v>
          </cell>
          <cell r="CM6">
            <v>88</v>
          </cell>
          <cell r="CN6">
            <v>25</v>
          </cell>
          <cell r="CO6">
            <v>104</v>
          </cell>
          <cell r="CP6">
            <v>250</v>
          </cell>
          <cell r="CQ6">
            <v>105</v>
          </cell>
          <cell r="CR6">
            <v>90</v>
          </cell>
          <cell r="CS6">
            <v>133</v>
          </cell>
          <cell r="CT6">
            <v>280</v>
          </cell>
          <cell r="CU6">
            <v>133</v>
          </cell>
          <cell r="CV6">
            <v>350</v>
          </cell>
          <cell r="CW6">
            <v>135</v>
          </cell>
          <cell r="CX6">
            <v>180</v>
          </cell>
          <cell r="CY6">
            <v>136</v>
          </cell>
          <cell r="CZ6">
            <v>340</v>
          </cell>
        </row>
        <row r="7">
          <cell r="AY7">
            <v>6</v>
          </cell>
          <cell r="AZ7">
            <v>880</v>
          </cell>
          <cell r="BA7">
            <v>61</v>
          </cell>
          <cell r="BB7">
            <v>60</v>
          </cell>
          <cell r="BC7">
            <v>61</v>
          </cell>
          <cell r="BD7">
            <v>120</v>
          </cell>
          <cell r="BE7">
            <v>62</v>
          </cell>
          <cell r="BF7">
            <v>80</v>
          </cell>
          <cell r="BI7">
            <v>63</v>
          </cell>
          <cell r="BJ7">
            <v>170</v>
          </cell>
          <cell r="BK7">
            <v>64</v>
          </cell>
          <cell r="BL7">
            <v>160</v>
          </cell>
          <cell r="BM7">
            <v>64</v>
          </cell>
          <cell r="BN7">
            <v>100</v>
          </cell>
          <cell r="BO7">
            <v>64</v>
          </cell>
          <cell r="BP7">
            <v>230</v>
          </cell>
          <cell r="BQ7">
            <v>64</v>
          </cell>
          <cell r="BR7">
            <v>330</v>
          </cell>
          <cell r="BS7">
            <v>64</v>
          </cell>
          <cell r="BT7">
            <v>50</v>
          </cell>
          <cell r="BU7">
            <v>65</v>
          </cell>
          <cell r="BV7">
            <v>440</v>
          </cell>
          <cell r="BW7">
            <v>65</v>
          </cell>
          <cell r="BY7">
            <v>67</v>
          </cell>
          <cell r="BZ7">
            <v>800</v>
          </cell>
          <cell r="CC7">
            <v>82</v>
          </cell>
          <cell r="CD7">
            <v>280</v>
          </cell>
          <cell r="CE7">
            <v>86</v>
          </cell>
          <cell r="CF7">
            <v>3750</v>
          </cell>
          <cell r="CG7">
            <v>86</v>
          </cell>
          <cell r="CH7">
            <v>140</v>
          </cell>
          <cell r="CI7">
            <v>86</v>
          </cell>
          <cell r="CJ7">
            <v>380</v>
          </cell>
          <cell r="CK7">
            <v>87</v>
          </cell>
          <cell r="CL7">
            <v>180</v>
          </cell>
          <cell r="CO7">
            <v>105</v>
          </cell>
          <cell r="CP7">
            <v>250</v>
          </cell>
          <cell r="CQ7">
            <v>106</v>
          </cell>
          <cell r="CR7">
            <v>90</v>
          </cell>
          <cell r="CS7">
            <v>134</v>
          </cell>
          <cell r="CT7">
            <v>280</v>
          </cell>
          <cell r="CU7">
            <v>134</v>
          </cell>
          <cell r="CV7">
            <v>350</v>
          </cell>
          <cell r="CW7">
            <v>136</v>
          </cell>
          <cell r="CX7">
            <v>180</v>
          </cell>
          <cell r="CY7">
            <v>137</v>
          </cell>
          <cell r="CZ7">
            <v>340</v>
          </cell>
        </row>
        <row r="8">
          <cell r="BA8">
            <v>62</v>
          </cell>
          <cell r="BB8">
            <v>60</v>
          </cell>
          <cell r="BC8">
            <v>62</v>
          </cell>
          <cell r="BD8">
            <v>120</v>
          </cell>
          <cell r="BE8">
            <v>63</v>
          </cell>
          <cell r="BF8">
            <v>80</v>
          </cell>
          <cell r="BI8">
            <v>64</v>
          </cell>
          <cell r="BJ8">
            <v>170</v>
          </cell>
          <cell r="BK8">
            <v>65</v>
          </cell>
          <cell r="BL8">
            <v>160</v>
          </cell>
          <cell r="BM8">
            <v>65</v>
          </cell>
          <cell r="BN8">
            <v>100</v>
          </cell>
          <cell r="BO8">
            <v>65</v>
          </cell>
          <cell r="BP8">
            <v>230</v>
          </cell>
          <cell r="BQ8">
            <v>65</v>
          </cell>
          <cell r="BR8">
            <v>330</v>
          </cell>
          <cell r="BS8">
            <v>65</v>
          </cell>
          <cell r="BT8">
            <v>50</v>
          </cell>
          <cell r="BU8">
            <v>66</v>
          </cell>
          <cell r="BV8">
            <v>440</v>
          </cell>
          <cell r="BW8">
            <v>66</v>
          </cell>
          <cell r="CC8">
            <v>83</v>
          </cell>
          <cell r="CD8">
            <v>280</v>
          </cell>
          <cell r="CG8">
            <v>87</v>
          </cell>
          <cell r="CH8">
            <v>140</v>
          </cell>
          <cell r="CI8">
            <v>87</v>
          </cell>
          <cell r="CJ8">
            <v>380</v>
          </cell>
          <cell r="CO8">
            <v>106</v>
          </cell>
          <cell r="CP8">
            <v>250</v>
          </cell>
          <cell r="CQ8">
            <v>107</v>
          </cell>
          <cell r="CR8">
            <v>90</v>
          </cell>
          <cell r="CS8">
            <v>135</v>
          </cell>
          <cell r="CT8">
            <v>280</v>
          </cell>
          <cell r="CU8">
            <v>135</v>
          </cell>
          <cell r="CV8">
            <v>350</v>
          </cell>
          <cell r="CW8">
            <v>137</v>
          </cell>
          <cell r="CX8">
            <v>180</v>
          </cell>
          <cell r="CY8">
            <v>138</v>
          </cell>
          <cell r="CZ8">
            <v>340</v>
          </cell>
        </row>
        <row r="9">
          <cell r="BA9">
            <v>63</v>
          </cell>
          <cell r="BB9">
            <v>60</v>
          </cell>
          <cell r="BC9">
            <v>63</v>
          </cell>
          <cell r="BD9">
            <v>120</v>
          </cell>
          <cell r="BE9">
            <v>64</v>
          </cell>
          <cell r="BF9">
            <v>80</v>
          </cell>
          <cell r="BI9">
            <v>65</v>
          </cell>
          <cell r="BJ9">
            <v>170</v>
          </cell>
          <cell r="BK9">
            <v>66</v>
          </cell>
          <cell r="BL9">
            <v>160</v>
          </cell>
          <cell r="BM9">
            <v>66</v>
          </cell>
          <cell r="BN9">
            <v>100</v>
          </cell>
          <cell r="BO9">
            <v>66</v>
          </cell>
          <cell r="BP9">
            <v>230</v>
          </cell>
          <cell r="BQ9">
            <v>66</v>
          </cell>
          <cell r="BR9">
            <v>330</v>
          </cell>
          <cell r="BS9">
            <v>66</v>
          </cell>
          <cell r="BT9">
            <v>50</v>
          </cell>
          <cell r="BW9">
            <v>67</v>
          </cell>
          <cell r="CC9">
            <v>84</v>
          </cell>
          <cell r="CD9">
            <v>280</v>
          </cell>
          <cell r="CG9">
            <v>88</v>
          </cell>
          <cell r="CH9">
            <v>140</v>
          </cell>
          <cell r="CI9">
            <v>88</v>
          </cell>
          <cell r="CJ9">
            <v>380</v>
          </cell>
          <cell r="CO9">
            <v>107</v>
          </cell>
          <cell r="CP9">
            <v>250</v>
          </cell>
          <cell r="CQ9">
            <v>108</v>
          </cell>
          <cell r="CR9">
            <v>90</v>
          </cell>
          <cell r="CS9">
            <v>136</v>
          </cell>
          <cell r="CT9">
            <v>280</v>
          </cell>
          <cell r="CU9">
            <v>136</v>
          </cell>
          <cell r="CV9">
            <v>350</v>
          </cell>
          <cell r="CW9">
            <v>138</v>
          </cell>
          <cell r="CX9">
            <v>180</v>
          </cell>
        </row>
        <row r="10">
          <cell r="BA10">
            <v>64</v>
          </cell>
          <cell r="BB10">
            <v>60</v>
          </cell>
          <cell r="BC10">
            <v>64</v>
          </cell>
          <cell r="BD10">
            <v>120</v>
          </cell>
          <cell r="BE10">
            <v>65</v>
          </cell>
          <cell r="BF10">
            <v>80</v>
          </cell>
          <cell r="BI10">
            <v>66</v>
          </cell>
          <cell r="BJ10">
            <v>170</v>
          </cell>
          <cell r="BM10">
            <v>67</v>
          </cell>
          <cell r="BN10">
            <v>100</v>
          </cell>
          <cell r="BO10">
            <v>67</v>
          </cell>
          <cell r="BP10">
            <v>230</v>
          </cell>
          <cell r="BQ10">
            <v>67</v>
          </cell>
          <cell r="BR10">
            <v>330</v>
          </cell>
          <cell r="BS10">
            <v>67</v>
          </cell>
          <cell r="BT10">
            <v>50</v>
          </cell>
          <cell r="CC10">
            <v>85</v>
          </cell>
          <cell r="CD10">
            <v>280</v>
          </cell>
          <cell r="CI10">
            <v>89</v>
          </cell>
          <cell r="CJ10">
            <v>380</v>
          </cell>
          <cell r="CO10">
            <v>108</v>
          </cell>
          <cell r="CP10">
            <v>250</v>
          </cell>
          <cell r="CQ10">
            <v>109</v>
          </cell>
          <cell r="CR10">
            <v>90</v>
          </cell>
          <cell r="CS10">
            <v>137</v>
          </cell>
          <cell r="CT10">
            <v>280</v>
          </cell>
          <cell r="CU10">
            <v>137</v>
          </cell>
          <cell r="CV10">
            <v>350</v>
          </cell>
          <cell r="CW10">
            <v>139</v>
          </cell>
          <cell r="CX10">
            <v>180</v>
          </cell>
        </row>
        <row r="11">
          <cell r="BA11">
            <v>65</v>
          </cell>
          <cell r="BB11">
            <v>60</v>
          </cell>
          <cell r="BC11">
            <v>65</v>
          </cell>
          <cell r="BD11">
            <v>120</v>
          </cell>
          <cell r="BE11">
            <v>66</v>
          </cell>
          <cell r="BF11">
            <v>80</v>
          </cell>
          <cell r="BI11">
            <v>67</v>
          </cell>
          <cell r="BJ11">
            <v>170</v>
          </cell>
          <cell r="BM11">
            <v>68</v>
          </cell>
          <cell r="BN11">
            <v>100</v>
          </cell>
          <cell r="BO11">
            <v>68</v>
          </cell>
          <cell r="BP11">
            <v>230</v>
          </cell>
          <cell r="BQ11">
            <v>68</v>
          </cell>
          <cell r="BR11">
            <v>330</v>
          </cell>
          <cell r="BS11">
            <v>68</v>
          </cell>
          <cell r="BT11">
            <v>50</v>
          </cell>
          <cell r="CC11">
            <v>86</v>
          </cell>
          <cell r="CD11">
            <v>280</v>
          </cell>
          <cell r="CI11">
            <v>90</v>
          </cell>
          <cell r="CJ11">
            <v>380</v>
          </cell>
          <cell r="CO11">
            <v>109</v>
          </cell>
          <cell r="CP11">
            <v>250</v>
          </cell>
          <cell r="CQ11">
            <v>110</v>
          </cell>
          <cell r="CR11">
            <v>90</v>
          </cell>
          <cell r="CS11">
            <v>138</v>
          </cell>
          <cell r="CT11">
            <v>280</v>
          </cell>
          <cell r="CU11">
            <v>138</v>
          </cell>
          <cell r="CV11">
            <v>350</v>
          </cell>
          <cell r="CW11">
            <v>140</v>
          </cell>
          <cell r="CX11">
            <v>180</v>
          </cell>
        </row>
        <row r="12">
          <cell r="BA12">
            <v>66</v>
          </cell>
          <cell r="BB12">
            <v>60</v>
          </cell>
          <cell r="BC12">
            <v>66</v>
          </cell>
          <cell r="BD12">
            <v>120</v>
          </cell>
          <cell r="BE12">
            <v>67</v>
          </cell>
          <cell r="BF12">
            <v>80</v>
          </cell>
          <cell r="BI12">
            <v>68</v>
          </cell>
          <cell r="BJ12">
            <v>170</v>
          </cell>
          <cell r="BQ12">
            <v>69</v>
          </cell>
          <cell r="BR12">
            <v>330</v>
          </cell>
          <cell r="BS12">
            <v>69</v>
          </cell>
          <cell r="BT12">
            <v>50</v>
          </cell>
          <cell r="CC12">
            <v>87</v>
          </cell>
          <cell r="CD12">
            <v>280</v>
          </cell>
          <cell r="CO12">
            <v>110</v>
          </cell>
          <cell r="CP12">
            <v>250</v>
          </cell>
          <cell r="CQ12">
            <v>111</v>
          </cell>
          <cell r="CR12">
            <v>90</v>
          </cell>
          <cell r="CS12">
            <v>139</v>
          </cell>
          <cell r="CT12">
            <v>280</v>
          </cell>
          <cell r="CU12">
            <v>139</v>
          </cell>
          <cell r="CV12">
            <v>350</v>
          </cell>
          <cell r="CW12">
            <v>141</v>
          </cell>
          <cell r="CX12">
            <v>180</v>
          </cell>
        </row>
        <row r="13">
          <cell r="BA13">
            <v>67</v>
          </cell>
          <cell r="BB13">
            <v>60</v>
          </cell>
          <cell r="BC13">
            <v>67</v>
          </cell>
          <cell r="BD13">
            <v>120</v>
          </cell>
          <cell r="BE13">
            <v>68</v>
          </cell>
          <cell r="BF13">
            <v>80</v>
          </cell>
          <cell r="CA13">
            <v>88</v>
          </cell>
          <cell r="CB13">
            <v>200</v>
          </cell>
          <cell r="CC13">
            <v>88</v>
          </cell>
          <cell r="CD13">
            <v>280</v>
          </cell>
          <cell r="CO13">
            <v>111</v>
          </cell>
          <cell r="CP13">
            <v>250</v>
          </cell>
          <cell r="CQ13">
            <v>112</v>
          </cell>
          <cell r="CR13">
            <v>90</v>
          </cell>
          <cell r="CS13">
            <v>140</v>
          </cell>
          <cell r="CT13">
            <v>280</v>
          </cell>
          <cell r="CU13">
            <v>140</v>
          </cell>
          <cell r="CV13">
            <v>350</v>
          </cell>
          <cell r="CW13">
            <v>142</v>
          </cell>
          <cell r="CX13">
            <v>180</v>
          </cell>
        </row>
        <row r="14">
          <cell r="BA14">
            <v>68</v>
          </cell>
          <cell r="BB14">
            <v>60</v>
          </cell>
          <cell r="BC14">
            <v>68</v>
          </cell>
          <cell r="BD14">
            <v>120</v>
          </cell>
          <cell r="CC14">
            <v>89</v>
          </cell>
          <cell r="CD14">
            <v>280</v>
          </cell>
          <cell r="CO14">
            <v>112</v>
          </cell>
          <cell r="CP14">
            <v>250</v>
          </cell>
          <cell r="CQ14">
            <v>113</v>
          </cell>
          <cell r="CR14">
            <v>90</v>
          </cell>
          <cell r="CU14">
            <v>141</v>
          </cell>
          <cell r="CV14">
            <v>350</v>
          </cell>
        </row>
        <row r="15">
          <cell r="BA15">
            <v>69</v>
          </cell>
          <cell r="BB15">
            <v>60</v>
          </cell>
          <cell r="BC15">
            <v>69</v>
          </cell>
          <cell r="BD15">
            <v>120</v>
          </cell>
          <cell r="CC15">
            <v>90</v>
          </cell>
          <cell r="CD15">
            <v>280</v>
          </cell>
          <cell r="CO15">
            <v>113</v>
          </cell>
          <cell r="CP15">
            <v>250</v>
          </cell>
          <cell r="CQ15">
            <v>114</v>
          </cell>
          <cell r="CR15">
            <v>90</v>
          </cell>
          <cell r="CU15">
            <v>142</v>
          </cell>
          <cell r="CV15">
            <v>350</v>
          </cell>
        </row>
        <row r="16">
          <cell r="BC16">
            <v>70</v>
          </cell>
          <cell r="BD16">
            <v>120</v>
          </cell>
          <cell r="CC16">
            <v>91</v>
          </cell>
          <cell r="CD16">
            <v>280</v>
          </cell>
          <cell r="CO16">
            <v>114</v>
          </cell>
          <cell r="CP16">
            <v>250</v>
          </cell>
          <cell r="CQ16">
            <v>115</v>
          </cell>
          <cell r="CR16">
            <v>90</v>
          </cell>
          <cell r="CU16">
            <v>143</v>
          </cell>
          <cell r="CV16">
            <v>350</v>
          </cell>
        </row>
        <row r="17">
          <cell r="CO17">
            <v>115</v>
          </cell>
          <cell r="CP17">
            <v>250</v>
          </cell>
          <cell r="CQ17">
            <v>116</v>
          </cell>
          <cell r="CR17">
            <v>90</v>
          </cell>
        </row>
        <row r="18">
          <cell r="CO18">
            <v>116</v>
          </cell>
          <cell r="CP18">
            <v>250</v>
          </cell>
          <cell r="CQ18">
            <v>117</v>
          </cell>
          <cell r="CR18">
            <v>90</v>
          </cell>
        </row>
        <row r="19">
          <cell r="CO19">
            <v>117</v>
          </cell>
          <cell r="CP19">
            <v>250</v>
          </cell>
          <cell r="CQ19">
            <v>118</v>
          </cell>
          <cell r="CR19">
            <v>90</v>
          </cell>
        </row>
        <row r="20">
          <cell r="CO20">
            <v>118</v>
          </cell>
          <cell r="CP20">
            <v>250</v>
          </cell>
          <cell r="CQ20">
            <v>119</v>
          </cell>
          <cell r="CR20">
            <v>90</v>
          </cell>
        </row>
        <row r="21">
          <cell r="CO21">
            <v>119</v>
          </cell>
          <cell r="CP21">
            <v>250</v>
          </cell>
        </row>
        <row r="23">
          <cell r="BQ23" t="str">
            <v>β−CN (193−209)</v>
          </cell>
          <cell r="BU23" t="str">
            <v>β−CN (196−201)</v>
          </cell>
          <cell r="BW23" t="str">
            <v>β−CN (196−209)</v>
          </cell>
          <cell r="CC23" t="str">
            <v>β−CN (200−209)</v>
          </cell>
          <cell r="CE23" t="str">
            <v>β−CN (202−209)</v>
          </cell>
          <cell r="CG23" t="str">
            <v>β−CN (204−209)</v>
          </cell>
        </row>
        <row r="24">
          <cell r="AY24">
            <v>133</v>
          </cell>
          <cell r="AZ24">
            <v>110</v>
          </cell>
          <cell r="BA24">
            <v>133</v>
          </cell>
          <cell r="BB24">
            <v>160</v>
          </cell>
          <cell r="BC24">
            <v>134</v>
          </cell>
          <cell r="BD24">
            <v>440</v>
          </cell>
          <cell r="BE24">
            <v>134</v>
          </cell>
          <cell r="BF24">
            <v>160</v>
          </cell>
          <cell r="BG24">
            <v>135</v>
          </cell>
          <cell r="BH24">
            <v>110</v>
          </cell>
          <cell r="BI24">
            <v>143</v>
          </cell>
          <cell r="BJ24">
            <v>170</v>
          </cell>
          <cell r="BK24">
            <v>169</v>
          </cell>
          <cell r="BL24">
            <v>140</v>
          </cell>
          <cell r="BM24">
            <v>170</v>
          </cell>
          <cell r="BN24">
            <v>310</v>
          </cell>
          <cell r="BO24">
            <v>170</v>
          </cell>
          <cell r="BP24">
            <v>340</v>
          </cell>
          <cell r="BQ24">
            <v>193</v>
          </cell>
          <cell r="BR24">
            <v>180</v>
          </cell>
          <cell r="BS24">
            <v>194</v>
          </cell>
          <cell r="BT24">
            <v>330</v>
          </cell>
          <cell r="BU24">
            <v>196</v>
          </cell>
          <cell r="BV24">
            <v>500</v>
          </cell>
          <cell r="BW24">
            <v>196</v>
          </cell>
          <cell r="BX24">
            <v>15</v>
          </cell>
          <cell r="BY24">
            <v>199</v>
          </cell>
          <cell r="BZ24">
            <v>1180</v>
          </cell>
          <cell r="CA24">
            <v>201</v>
          </cell>
          <cell r="CB24">
            <v>420</v>
          </cell>
          <cell r="CC24">
            <v>200</v>
          </cell>
          <cell r="CD24">
            <v>4</v>
          </cell>
          <cell r="CE24">
            <v>202</v>
          </cell>
          <cell r="CG24">
            <v>204</v>
          </cell>
          <cell r="CH24">
            <v>130</v>
          </cell>
        </row>
        <row r="25">
          <cell r="AY25">
            <v>134</v>
          </cell>
          <cell r="AZ25">
            <v>110</v>
          </cell>
          <cell r="BA25">
            <v>134</v>
          </cell>
          <cell r="BB25">
            <v>160</v>
          </cell>
          <cell r="BC25">
            <v>135</v>
          </cell>
          <cell r="BD25">
            <v>440</v>
          </cell>
          <cell r="BE25">
            <v>135</v>
          </cell>
          <cell r="BF25">
            <v>160</v>
          </cell>
          <cell r="BG25">
            <v>136</v>
          </cell>
          <cell r="BH25">
            <v>110</v>
          </cell>
          <cell r="BI25">
            <v>144</v>
          </cell>
          <cell r="BJ25">
            <v>170</v>
          </cell>
          <cell r="BK25">
            <v>170</v>
          </cell>
          <cell r="BL25">
            <v>140</v>
          </cell>
          <cell r="BM25">
            <v>171</v>
          </cell>
          <cell r="BN25">
            <v>310</v>
          </cell>
          <cell r="BO25">
            <v>171</v>
          </cell>
          <cell r="BP25">
            <v>340</v>
          </cell>
          <cell r="BQ25">
            <v>194</v>
          </cell>
          <cell r="BR25">
            <v>180</v>
          </cell>
          <cell r="BS25">
            <v>195</v>
          </cell>
          <cell r="BT25">
            <v>330</v>
          </cell>
          <cell r="BU25">
            <v>197</v>
          </cell>
          <cell r="BV25">
            <v>500</v>
          </cell>
          <cell r="BW25">
            <v>197</v>
          </cell>
          <cell r="BX25">
            <v>15</v>
          </cell>
          <cell r="BY25">
            <v>200</v>
          </cell>
          <cell r="BZ25">
            <v>1180</v>
          </cell>
          <cell r="CA25">
            <v>202</v>
          </cell>
          <cell r="CB25">
            <v>420</v>
          </cell>
          <cell r="CC25">
            <v>201</v>
          </cell>
          <cell r="CD25">
            <v>4</v>
          </cell>
          <cell r="CE25">
            <v>203</v>
          </cell>
          <cell r="CG25">
            <v>205</v>
          </cell>
          <cell r="CH25">
            <v>130</v>
          </cell>
        </row>
        <row r="26">
          <cell r="AY26">
            <v>135</v>
          </cell>
          <cell r="AZ26">
            <v>110</v>
          </cell>
          <cell r="BA26">
            <v>135</v>
          </cell>
          <cell r="BB26">
            <v>160</v>
          </cell>
          <cell r="BC26">
            <v>136</v>
          </cell>
          <cell r="BD26">
            <v>440</v>
          </cell>
          <cell r="BE26">
            <v>136</v>
          </cell>
          <cell r="BF26">
            <v>160</v>
          </cell>
          <cell r="BG26">
            <v>137</v>
          </cell>
          <cell r="BH26">
            <v>110</v>
          </cell>
          <cell r="BI26">
            <v>145</v>
          </cell>
          <cell r="BJ26">
            <v>170</v>
          </cell>
          <cell r="BK26">
            <v>171</v>
          </cell>
          <cell r="BL26">
            <v>140</v>
          </cell>
          <cell r="BM26">
            <v>172</v>
          </cell>
          <cell r="BN26">
            <v>310</v>
          </cell>
          <cell r="BO26">
            <v>172</v>
          </cell>
          <cell r="BP26">
            <v>340</v>
          </cell>
          <cell r="BQ26">
            <v>195</v>
          </cell>
          <cell r="BR26">
            <v>180</v>
          </cell>
          <cell r="BS26">
            <v>196</v>
          </cell>
          <cell r="BT26">
            <v>330</v>
          </cell>
          <cell r="BU26">
            <v>198</v>
          </cell>
          <cell r="BV26">
            <v>500</v>
          </cell>
          <cell r="BW26">
            <v>198</v>
          </cell>
          <cell r="BX26">
            <v>15</v>
          </cell>
          <cell r="BY26">
            <v>201</v>
          </cell>
          <cell r="BZ26">
            <v>1180</v>
          </cell>
          <cell r="CA26">
            <v>203</v>
          </cell>
          <cell r="CB26">
            <v>420</v>
          </cell>
          <cell r="CC26">
            <v>202</v>
          </cell>
          <cell r="CD26">
            <v>4</v>
          </cell>
          <cell r="CE26">
            <v>204</v>
          </cell>
          <cell r="CG26">
            <v>206</v>
          </cell>
          <cell r="CH26">
            <v>130</v>
          </cell>
        </row>
        <row r="27">
          <cell r="AY27">
            <v>136</v>
          </cell>
          <cell r="AZ27">
            <v>110</v>
          </cell>
          <cell r="BA27">
            <v>136</v>
          </cell>
          <cell r="BB27">
            <v>160</v>
          </cell>
          <cell r="BC27">
            <v>137</v>
          </cell>
          <cell r="BD27">
            <v>440</v>
          </cell>
          <cell r="BE27">
            <v>137</v>
          </cell>
          <cell r="BF27">
            <v>160</v>
          </cell>
          <cell r="BG27">
            <v>138</v>
          </cell>
          <cell r="BH27">
            <v>110</v>
          </cell>
          <cell r="BI27">
            <v>146</v>
          </cell>
          <cell r="BJ27">
            <v>170</v>
          </cell>
          <cell r="BK27">
            <v>172</v>
          </cell>
          <cell r="BL27">
            <v>140</v>
          </cell>
          <cell r="BM27">
            <v>173</v>
          </cell>
          <cell r="BN27">
            <v>310</v>
          </cell>
          <cell r="BO27">
            <v>173</v>
          </cell>
          <cell r="BP27">
            <v>340</v>
          </cell>
          <cell r="BQ27">
            <v>196</v>
          </cell>
          <cell r="BR27">
            <v>180</v>
          </cell>
          <cell r="BS27">
            <v>197</v>
          </cell>
          <cell r="BT27">
            <v>330</v>
          </cell>
          <cell r="BU27">
            <v>199</v>
          </cell>
          <cell r="BV27">
            <v>500</v>
          </cell>
          <cell r="BW27">
            <v>199</v>
          </cell>
          <cell r="BX27">
            <v>15</v>
          </cell>
          <cell r="BY27">
            <v>202</v>
          </cell>
          <cell r="BZ27">
            <v>1180</v>
          </cell>
          <cell r="CA27">
            <v>204</v>
          </cell>
          <cell r="CB27">
            <v>420</v>
          </cell>
          <cell r="CC27">
            <v>203</v>
          </cell>
          <cell r="CD27">
            <v>4</v>
          </cell>
          <cell r="CE27">
            <v>205</v>
          </cell>
          <cell r="CG27">
            <v>207</v>
          </cell>
          <cell r="CH27">
            <v>130</v>
          </cell>
        </row>
        <row r="28">
          <cell r="AY28">
            <v>137</v>
          </cell>
          <cell r="AZ28">
            <v>110</v>
          </cell>
          <cell r="BA28">
            <v>137</v>
          </cell>
          <cell r="BB28">
            <v>160</v>
          </cell>
          <cell r="BC28">
            <v>138</v>
          </cell>
          <cell r="BD28">
            <v>440</v>
          </cell>
          <cell r="BE28">
            <v>138</v>
          </cell>
          <cell r="BF28">
            <v>160</v>
          </cell>
          <cell r="BG28">
            <v>139</v>
          </cell>
          <cell r="BH28">
            <v>110</v>
          </cell>
          <cell r="BI28">
            <v>147</v>
          </cell>
          <cell r="BJ28">
            <v>170</v>
          </cell>
          <cell r="BK28">
            <v>173</v>
          </cell>
          <cell r="BL28">
            <v>140</v>
          </cell>
          <cell r="BM28">
            <v>174</v>
          </cell>
          <cell r="BN28">
            <v>310</v>
          </cell>
          <cell r="BO28">
            <v>174</v>
          </cell>
          <cell r="BP28">
            <v>340</v>
          </cell>
          <cell r="BQ28">
            <v>197</v>
          </cell>
          <cell r="BR28">
            <v>180</v>
          </cell>
          <cell r="BS28">
            <v>198</v>
          </cell>
          <cell r="BT28">
            <v>330</v>
          </cell>
          <cell r="BU28">
            <v>200</v>
          </cell>
          <cell r="BV28">
            <v>500</v>
          </cell>
          <cell r="BW28">
            <v>200</v>
          </cell>
          <cell r="BX28">
            <v>15</v>
          </cell>
          <cell r="BY28">
            <v>203</v>
          </cell>
          <cell r="BZ28">
            <v>1180</v>
          </cell>
          <cell r="CA28">
            <v>205</v>
          </cell>
          <cell r="CB28">
            <v>420</v>
          </cell>
          <cell r="CC28">
            <v>204</v>
          </cell>
          <cell r="CD28">
            <v>4</v>
          </cell>
          <cell r="CE28">
            <v>206</v>
          </cell>
          <cell r="CG28">
            <v>208</v>
          </cell>
          <cell r="CH28">
            <v>130</v>
          </cell>
        </row>
        <row r="29">
          <cell r="AY29">
            <v>138</v>
          </cell>
          <cell r="AZ29">
            <v>110</v>
          </cell>
          <cell r="BA29">
            <v>138</v>
          </cell>
          <cell r="BB29">
            <v>160</v>
          </cell>
          <cell r="BC29">
            <v>139</v>
          </cell>
          <cell r="BD29">
            <v>440</v>
          </cell>
          <cell r="BE29">
            <v>139</v>
          </cell>
          <cell r="BF29">
            <v>160</v>
          </cell>
          <cell r="BG29">
            <v>140</v>
          </cell>
          <cell r="BH29">
            <v>110</v>
          </cell>
          <cell r="BI29">
            <v>148</v>
          </cell>
          <cell r="BJ29">
            <v>170</v>
          </cell>
          <cell r="BK29">
            <v>174</v>
          </cell>
          <cell r="BL29">
            <v>140</v>
          </cell>
          <cell r="BM29">
            <v>175</v>
          </cell>
          <cell r="BN29">
            <v>310</v>
          </cell>
          <cell r="BO29">
            <v>175</v>
          </cell>
          <cell r="BP29">
            <v>340</v>
          </cell>
          <cell r="BQ29">
            <v>198</v>
          </cell>
          <cell r="BR29">
            <v>180</v>
          </cell>
          <cell r="BS29">
            <v>199</v>
          </cell>
          <cell r="BT29">
            <v>330</v>
          </cell>
          <cell r="BU29">
            <v>201</v>
          </cell>
          <cell r="BV29">
            <v>500</v>
          </cell>
          <cell r="BW29">
            <v>201</v>
          </cell>
          <cell r="BX29">
            <v>15</v>
          </cell>
          <cell r="BY29">
            <v>204</v>
          </cell>
          <cell r="BZ29">
            <v>1180</v>
          </cell>
          <cell r="CA29">
            <v>206</v>
          </cell>
          <cell r="CB29">
            <v>420</v>
          </cell>
          <cell r="CC29">
            <v>205</v>
          </cell>
          <cell r="CD29">
            <v>4</v>
          </cell>
          <cell r="CE29">
            <v>207</v>
          </cell>
          <cell r="CH29">
            <v>130</v>
          </cell>
        </row>
        <row r="30">
          <cell r="AY30">
            <v>139</v>
          </cell>
          <cell r="AZ30">
            <v>110</v>
          </cell>
          <cell r="BA30">
            <v>139</v>
          </cell>
          <cell r="BB30">
            <v>160</v>
          </cell>
          <cell r="BC30">
            <v>140</v>
          </cell>
          <cell r="BD30">
            <v>440</v>
          </cell>
          <cell r="BE30">
            <v>140</v>
          </cell>
          <cell r="BF30">
            <v>160</v>
          </cell>
          <cell r="BG30">
            <v>141</v>
          </cell>
          <cell r="BH30">
            <v>110</v>
          </cell>
          <cell r="BI30">
            <v>149</v>
          </cell>
          <cell r="BJ30">
            <v>170</v>
          </cell>
          <cell r="BK30">
            <v>175</v>
          </cell>
          <cell r="BL30">
            <v>140</v>
          </cell>
          <cell r="BO30">
            <v>176</v>
          </cell>
          <cell r="BP30">
            <v>340</v>
          </cell>
          <cell r="BQ30">
            <v>199</v>
          </cell>
          <cell r="BR30">
            <v>180</v>
          </cell>
          <cell r="BS30">
            <v>200</v>
          </cell>
          <cell r="BT30">
            <v>330</v>
          </cell>
          <cell r="BW30">
            <v>202</v>
          </cell>
          <cell r="BX30">
            <v>15</v>
          </cell>
          <cell r="BY30">
            <v>205</v>
          </cell>
          <cell r="BZ30">
            <v>1180</v>
          </cell>
          <cell r="CC30">
            <v>206</v>
          </cell>
          <cell r="CD30">
            <v>4</v>
          </cell>
          <cell r="CE30">
            <v>208</v>
          </cell>
        </row>
        <row r="31">
          <cell r="AY31">
            <v>140</v>
          </cell>
          <cell r="AZ31">
            <v>110</v>
          </cell>
          <cell r="BA31">
            <v>140</v>
          </cell>
          <cell r="BB31">
            <v>160</v>
          </cell>
          <cell r="BC31">
            <v>141</v>
          </cell>
          <cell r="BD31">
            <v>440</v>
          </cell>
          <cell r="BE31">
            <v>141</v>
          </cell>
          <cell r="BF31">
            <v>160</v>
          </cell>
          <cell r="BG31">
            <v>142</v>
          </cell>
          <cell r="BH31">
            <v>110</v>
          </cell>
          <cell r="BI31">
            <v>150</v>
          </cell>
          <cell r="BJ31">
            <v>170</v>
          </cell>
          <cell r="BK31">
            <v>176</v>
          </cell>
          <cell r="BL31">
            <v>140</v>
          </cell>
          <cell r="BO31">
            <v>177</v>
          </cell>
          <cell r="BP31">
            <v>340</v>
          </cell>
          <cell r="BQ31">
            <v>200</v>
          </cell>
          <cell r="BR31">
            <v>180</v>
          </cell>
          <cell r="BS31">
            <v>201</v>
          </cell>
          <cell r="BT31">
            <v>330</v>
          </cell>
          <cell r="BW31">
            <v>203</v>
          </cell>
          <cell r="BX31">
            <v>15</v>
          </cell>
          <cell r="BY31">
            <v>206</v>
          </cell>
          <cell r="BZ31">
            <v>1180</v>
          </cell>
          <cell r="CC31">
            <v>207</v>
          </cell>
          <cell r="CD31">
            <v>4</v>
          </cell>
          <cell r="CE31">
            <v>209</v>
          </cell>
        </row>
        <row r="32">
          <cell r="BA32">
            <v>141</v>
          </cell>
          <cell r="BB32">
            <v>160</v>
          </cell>
          <cell r="BE32">
            <v>142</v>
          </cell>
          <cell r="BF32">
            <v>160</v>
          </cell>
          <cell r="BG32">
            <v>143</v>
          </cell>
          <cell r="BH32">
            <v>110</v>
          </cell>
          <cell r="BI32">
            <v>151</v>
          </cell>
          <cell r="BJ32">
            <v>170</v>
          </cell>
          <cell r="BK32">
            <v>177</v>
          </cell>
          <cell r="BL32">
            <v>140</v>
          </cell>
          <cell r="BO32">
            <v>178</v>
          </cell>
          <cell r="BP32">
            <v>340</v>
          </cell>
          <cell r="BQ32">
            <v>201</v>
          </cell>
          <cell r="BR32">
            <v>180</v>
          </cell>
          <cell r="BS32">
            <v>202</v>
          </cell>
          <cell r="BT32">
            <v>330</v>
          </cell>
          <cell r="BW32">
            <v>204</v>
          </cell>
          <cell r="BX32">
            <v>15</v>
          </cell>
          <cell r="CC32">
            <v>208</v>
          </cell>
          <cell r="CD32">
            <v>4</v>
          </cell>
        </row>
        <row r="33">
          <cell r="BA33">
            <v>142</v>
          </cell>
          <cell r="BB33">
            <v>160</v>
          </cell>
          <cell r="BI33">
            <v>152</v>
          </cell>
          <cell r="BJ33">
            <v>170</v>
          </cell>
          <cell r="BK33">
            <v>178</v>
          </cell>
          <cell r="BL33">
            <v>140</v>
          </cell>
          <cell r="BO33">
            <v>179</v>
          </cell>
          <cell r="BP33">
            <v>340</v>
          </cell>
          <cell r="BQ33">
            <v>202</v>
          </cell>
          <cell r="BR33">
            <v>180</v>
          </cell>
          <cell r="BS33">
            <v>203</v>
          </cell>
          <cell r="BT33">
            <v>330</v>
          </cell>
          <cell r="BW33">
            <v>205</v>
          </cell>
          <cell r="BX33">
            <v>15</v>
          </cell>
          <cell r="CC33">
            <v>209</v>
          </cell>
          <cell r="CD33">
            <v>4</v>
          </cell>
        </row>
        <row r="34">
          <cell r="BI34">
            <v>153</v>
          </cell>
          <cell r="BJ34">
            <v>170</v>
          </cell>
          <cell r="BK34">
            <v>179</v>
          </cell>
          <cell r="BL34">
            <v>140</v>
          </cell>
          <cell r="BO34">
            <v>180</v>
          </cell>
          <cell r="BP34">
            <v>340</v>
          </cell>
          <cell r="BQ34">
            <v>203</v>
          </cell>
          <cell r="BR34">
            <v>180</v>
          </cell>
          <cell r="BS34">
            <v>204</v>
          </cell>
          <cell r="BT34">
            <v>330</v>
          </cell>
          <cell r="BW34">
            <v>206</v>
          </cell>
          <cell r="BX34">
            <v>15</v>
          </cell>
        </row>
        <row r="35">
          <cell r="BI35">
            <v>154</v>
          </cell>
          <cell r="BJ35">
            <v>170</v>
          </cell>
          <cell r="BK35">
            <v>180</v>
          </cell>
          <cell r="BL35">
            <v>140</v>
          </cell>
          <cell r="BO35">
            <v>181</v>
          </cell>
          <cell r="BP35">
            <v>340</v>
          </cell>
          <cell r="BQ35">
            <v>204</v>
          </cell>
          <cell r="BR35">
            <v>180</v>
          </cell>
          <cell r="BS35">
            <v>205</v>
          </cell>
          <cell r="BT35">
            <v>330</v>
          </cell>
          <cell r="BW35">
            <v>207</v>
          </cell>
          <cell r="BX35">
            <v>15</v>
          </cell>
        </row>
        <row r="36">
          <cell r="BI36">
            <v>155</v>
          </cell>
          <cell r="BJ36">
            <v>170</v>
          </cell>
          <cell r="BK36">
            <v>181</v>
          </cell>
          <cell r="BL36">
            <v>140</v>
          </cell>
          <cell r="BO36">
            <v>182</v>
          </cell>
          <cell r="BP36">
            <v>340</v>
          </cell>
          <cell r="BQ36">
            <v>205</v>
          </cell>
          <cell r="BR36">
            <v>180</v>
          </cell>
          <cell r="BS36">
            <v>206</v>
          </cell>
          <cell r="BT36">
            <v>330</v>
          </cell>
          <cell r="BW36">
            <v>208</v>
          </cell>
          <cell r="BX36">
            <v>15</v>
          </cell>
        </row>
        <row r="37">
          <cell r="BI37">
            <v>156</v>
          </cell>
          <cell r="BJ37">
            <v>170</v>
          </cell>
          <cell r="BK37">
            <v>182</v>
          </cell>
          <cell r="BL37">
            <v>140</v>
          </cell>
          <cell r="BQ37">
            <v>206</v>
          </cell>
          <cell r="BR37">
            <v>180</v>
          </cell>
          <cell r="BS37">
            <v>207</v>
          </cell>
          <cell r="BT37">
            <v>330</v>
          </cell>
          <cell r="BW37">
            <v>209</v>
          </cell>
          <cell r="BX37">
            <v>15</v>
          </cell>
        </row>
        <row r="38">
          <cell r="BI38">
            <v>157</v>
          </cell>
          <cell r="BJ38">
            <v>170</v>
          </cell>
          <cell r="BQ38">
            <v>207</v>
          </cell>
          <cell r="BR38">
            <v>180</v>
          </cell>
          <cell r="BS38">
            <v>208</v>
          </cell>
          <cell r="BT38">
            <v>330</v>
          </cell>
        </row>
        <row r="39">
          <cell r="BI39">
            <v>158</v>
          </cell>
          <cell r="BJ39">
            <v>170</v>
          </cell>
          <cell r="BQ39">
            <v>208</v>
          </cell>
          <cell r="BR39">
            <v>180</v>
          </cell>
        </row>
        <row r="40">
          <cell r="BI40">
            <v>159</v>
          </cell>
          <cell r="BJ40">
            <v>170</v>
          </cell>
          <cell r="BQ40">
            <v>209</v>
          </cell>
          <cell r="BR40">
            <v>180</v>
          </cell>
        </row>
        <row r="41">
          <cell r="BI41">
            <v>160</v>
          </cell>
          <cell r="BJ41">
            <v>170</v>
          </cell>
        </row>
        <row r="250">
          <cell r="M250">
            <v>0</v>
          </cell>
          <cell r="N250">
            <v>1</v>
          </cell>
          <cell r="O250">
            <v>1</v>
          </cell>
          <cell r="P250">
            <v>1</v>
          </cell>
          <cell r="Q250">
            <v>1</v>
          </cell>
          <cell r="R250">
            <v>1</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2</v>
          </cell>
          <cell r="BR250">
            <v>3</v>
          </cell>
          <cell r="BS250">
            <v>5</v>
          </cell>
          <cell r="BT250">
            <v>11</v>
          </cell>
          <cell r="BU250">
            <v>13</v>
          </cell>
          <cell r="BV250">
            <v>13</v>
          </cell>
          <cell r="BW250">
            <v>13</v>
          </cell>
          <cell r="BX250">
            <v>13</v>
          </cell>
          <cell r="BY250">
            <v>13</v>
          </cell>
          <cell r="BZ250">
            <v>13</v>
          </cell>
          <cell r="CA250">
            <v>11</v>
          </cell>
          <cell r="CB250">
            <v>9</v>
          </cell>
          <cell r="CC250">
            <v>4</v>
          </cell>
          <cell r="CD250">
            <v>1</v>
          </cell>
          <cell r="CE250">
            <v>0</v>
          </cell>
          <cell r="CF250">
            <v>0</v>
          </cell>
          <cell r="CG250">
            <v>0</v>
          </cell>
          <cell r="CH250">
            <v>0</v>
          </cell>
          <cell r="CI250">
            <v>0</v>
          </cell>
          <cell r="CJ250">
            <v>0</v>
          </cell>
          <cell r="CK250">
            <v>0</v>
          </cell>
          <cell r="CL250">
            <v>1</v>
          </cell>
          <cell r="CM250">
            <v>1</v>
          </cell>
          <cell r="CN250">
            <v>1</v>
          </cell>
          <cell r="CO250">
            <v>1</v>
          </cell>
          <cell r="CP250">
            <v>5</v>
          </cell>
          <cell r="CQ250">
            <v>6</v>
          </cell>
          <cell r="CR250">
            <v>6</v>
          </cell>
          <cell r="CS250">
            <v>7</v>
          </cell>
          <cell r="CT250">
            <v>7</v>
          </cell>
          <cell r="CU250">
            <v>6</v>
          </cell>
          <cell r="CV250">
            <v>6</v>
          </cell>
          <cell r="CW250">
            <v>2</v>
          </cell>
          <cell r="CX250">
            <v>2</v>
          </cell>
          <cell r="CY250">
            <v>1</v>
          </cell>
          <cell r="CZ250">
            <v>0</v>
          </cell>
          <cell r="DA250">
            <v>0</v>
          </cell>
          <cell r="DB250">
            <v>0</v>
          </cell>
          <cell r="DC250">
            <v>0</v>
          </cell>
          <cell r="DD250">
            <v>0</v>
          </cell>
          <cell r="DE250">
            <v>0</v>
          </cell>
          <cell r="DF250">
            <v>0</v>
          </cell>
          <cell r="DG250">
            <v>0</v>
          </cell>
          <cell r="DH250">
            <v>0</v>
          </cell>
          <cell r="DI250">
            <v>1</v>
          </cell>
          <cell r="DJ250">
            <v>2</v>
          </cell>
          <cell r="DK250">
            <v>2</v>
          </cell>
          <cell r="DL250">
            <v>2</v>
          </cell>
          <cell r="DM250">
            <v>2</v>
          </cell>
          <cell r="DN250">
            <v>2</v>
          </cell>
          <cell r="DO250">
            <v>2</v>
          </cell>
          <cell r="DP250">
            <v>2</v>
          </cell>
          <cell r="DQ250">
            <v>2</v>
          </cell>
          <cell r="DR250">
            <v>2</v>
          </cell>
          <cell r="DS250">
            <v>2</v>
          </cell>
          <cell r="DT250">
            <v>2</v>
          </cell>
          <cell r="DU250">
            <v>2</v>
          </cell>
          <cell r="DV250">
            <v>2</v>
          </cell>
          <cell r="DW250">
            <v>2</v>
          </cell>
          <cell r="DX250">
            <v>2</v>
          </cell>
          <cell r="DY250">
            <v>2</v>
          </cell>
          <cell r="DZ250">
            <v>2</v>
          </cell>
          <cell r="EA250">
            <v>2</v>
          </cell>
          <cell r="EB250">
            <v>0</v>
          </cell>
          <cell r="EC250">
            <v>0</v>
          </cell>
          <cell r="ED250">
            <v>0</v>
          </cell>
          <cell r="EE250">
            <v>0</v>
          </cell>
          <cell r="EF250">
            <v>0</v>
          </cell>
          <cell r="EG250">
            <v>0</v>
          </cell>
          <cell r="EH250">
            <v>0</v>
          </cell>
          <cell r="EI250">
            <v>0</v>
          </cell>
          <cell r="EJ250">
            <v>0</v>
          </cell>
          <cell r="EK250">
            <v>0</v>
          </cell>
          <cell r="EL250">
            <v>2</v>
          </cell>
          <cell r="EM250">
            <v>2</v>
          </cell>
          <cell r="EN250">
            <v>3</v>
          </cell>
          <cell r="EO250">
            <v>6</v>
          </cell>
          <cell r="EP250">
            <v>8</v>
          </cell>
          <cell r="EQ250">
            <v>9</v>
          </cell>
          <cell r="ER250">
            <v>9</v>
          </cell>
          <cell r="ES250">
            <v>9</v>
          </cell>
          <cell r="ET250">
            <v>9</v>
          </cell>
          <cell r="EU250">
            <v>8</v>
          </cell>
          <cell r="EV250">
            <v>8</v>
          </cell>
          <cell r="EW250">
            <v>6</v>
          </cell>
          <cell r="EX250">
            <v>5</v>
          </cell>
          <cell r="EY250">
            <v>3</v>
          </cell>
          <cell r="EZ250">
            <v>1</v>
          </cell>
          <cell r="FA250">
            <v>1</v>
          </cell>
          <cell r="FB250">
            <v>1</v>
          </cell>
          <cell r="FC250">
            <v>1</v>
          </cell>
          <cell r="FD250">
            <v>1</v>
          </cell>
          <cell r="FE250">
            <v>1</v>
          </cell>
          <cell r="FF250">
            <v>1</v>
          </cell>
          <cell r="FG250">
            <v>1</v>
          </cell>
          <cell r="FH250">
            <v>1</v>
          </cell>
          <cell r="FI250">
            <v>1</v>
          </cell>
          <cell r="FJ250">
            <v>1</v>
          </cell>
          <cell r="FK250">
            <v>1</v>
          </cell>
          <cell r="FL250">
            <v>1</v>
          </cell>
          <cell r="FM250">
            <v>1</v>
          </cell>
          <cell r="FN250">
            <v>1</v>
          </cell>
          <cell r="FO250">
            <v>1</v>
          </cell>
          <cell r="FP250">
            <v>1</v>
          </cell>
          <cell r="FQ250">
            <v>0</v>
          </cell>
          <cell r="FR250">
            <v>0</v>
          </cell>
          <cell r="FS250">
            <v>0</v>
          </cell>
          <cell r="FT250">
            <v>0</v>
          </cell>
          <cell r="FU250">
            <v>0</v>
          </cell>
          <cell r="FV250">
            <v>0</v>
          </cell>
          <cell r="FW250">
            <v>0</v>
          </cell>
          <cell r="FX250">
            <v>0</v>
          </cell>
          <cell r="FY250">
            <v>1</v>
          </cell>
          <cell r="FZ250">
            <v>3</v>
          </cell>
          <cell r="GA250">
            <v>3</v>
          </cell>
          <cell r="GB250">
            <v>3</v>
          </cell>
          <cell r="GC250">
            <v>3</v>
          </cell>
          <cell r="GD250">
            <v>3</v>
          </cell>
          <cell r="GE250">
            <v>3</v>
          </cell>
          <cell r="GF250">
            <v>2</v>
          </cell>
          <cell r="GG250">
            <v>2</v>
          </cell>
          <cell r="GH250">
            <v>2</v>
          </cell>
          <cell r="GI250">
            <v>2</v>
          </cell>
          <cell r="GJ250">
            <v>2</v>
          </cell>
          <cell r="GK250">
            <v>2</v>
          </cell>
          <cell r="GL250">
            <v>2</v>
          </cell>
          <cell r="GM250">
            <v>0</v>
          </cell>
          <cell r="GN250">
            <v>0</v>
          </cell>
          <cell r="GO250">
            <v>0</v>
          </cell>
          <cell r="GP250">
            <v>0</v>
          </cell>
          <cell r="GQ250">
            <v>0</v>
          </cell>
          <cell r="GR250">
            <v>0</v>
          </cell>
          <cell r="GS250">
            <v>0</v>
          </cell>
          <cell r="GT250">
            <v>0</v>
          </cell>
          <cell r="GU250">
            <v>0</v>
          </cell>
          <cell r="GV250">
            <v>0</v>
          </cell>
          <cell r="GW250">
            <v>1</v>
          </cell>
          <cell r="GX250">
            <v>2</v>
          </cell>
          <cell r="GY250">
            <v>2</v>
          </cell>
          <cell r="GZ250">
            <v>4</v>
          </cell>
          <cell r="HA250">
            <v>4</v>
          </cell>
          <cell r="HB250">
            <v>5</v>
          </cell>
          <cell r="HC250">
            <v>5</v>
          </cell>
          <cell r="HD250">
            <v>6</v>
          </cell>
          <cell r="HE250">
            <v>7</v>
          </cell>
          <cell r="HF250">
            <v>7</v>
          </cell>
          <cell r="HG250">
            <v>7</v>
          </cell>
          <cell r="HH250">
            <v>8</v>
          </cell>
          <cell r="HI250">
            <v>8</v>
          </cell>
          <cell r="HJ250">
            <v>8</v>
          </cell>
          <cell r="HK250">
            <v>6</v>
          </cell>
          <cell r="HL250">
            <v>6</v>
          </cell>
          <cell r="HM250">
            <v>5</v>
          </cell>
        </row>
      </sheetData>
      <sheetData sheetId="17">
        <row r="250">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1</v>
          </cell>
          <cell r="AD250">
            <v>1</v>
          </cell>
          <cell r="AE250">
            <v>1</v>
          </cell>
          <cell r="AF250">
            <v>1</v>
          </cell>
          <cell r="AG250">
            <v>1</v>
          </cell>
          <cell r="AH250">
            <v>2</v>
          </cell>
          <cell r="AI250">
            <v>2</v>
          </cell>
          <cell r="AJ250">
            <v>2</v>
          </cell>
          <cell r="AK250">
            <v>1</v>
          </cell>
          <cell r="AL250">
            <v>1</v>
          </cell>
          <cell r="AM250">
            <v>1</v>
          </cell>
          <cell r="AN250">
            <v>1</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1</v>
          </cell>
          <cell r="BD250">
            <v>1</v>
          </cell>
          <cell r="BE250">
            <v>1</v>
          </cell>
          <cell r="BF250">
            <v>1</v>
          </cell>
          <cell r="BG250">
            <v>1</v>
          </cell>
          <cell r="BH250">
            <v>1</v>
          </cell>
          <cell r="BI250">
            <v>1</v>
          </cell>
          <cell r="BJ250">
            <v>1</v>
          </cell>
          <cell r="BK250">
            <v>0</v>
          </cell>
          <cell r="BL250">
            <v>0</v>
          </cell>
          <cell r="BM250">
            <v>0</v>
          </cell>
          <cell r="BN250">
            <v>0</v>
          </cell>
          <cell r="BO250">
            <v>0</v>
          </cell>
          <cell r="BP250">
            <v>0</v>
          </cell>
          <cell r="BQ250">
            <v>0</v>
          </cell>
          <cell r="BR250">
            <v>0</v>
          </cell>
          <cell r="BS250">
            <v>0</v>
          </cell>
          <cell r="BT250">
            <v>0</v>
          </cell>
          <cell r="BU250">
            <v>0</v>
          </cell>
          <cell r="BV250">
            <v>0</v>
          </cell>
          <cell r="BW250">
            <v>0</v>
          </cell>
          <cell r="BX250">
            <v>0</v>
          </cell>
          <cell r="BY250">
            <v>0</v>
          </cell>
          <cell r="BZ250">
            <v>0</v>
          </cell>
          <cell r="CA250">
            <v>0</v>
          </cell>
          <cell r="CB250">
            <v>0</v>
          </cell>
          <cell r="CC250">
            <v>0</v>
          </cell>
          <cell r="CD250">
            <v>0</v>
          </cell>
          <cell r="CE250">
            <v>0</v>
          </cell>
          <cell r="CF250">
            <v>0</v>
          </cell>
          <cell r="CG250">
            <v>0</v>
          </cell>
          <cell r="CH250">
            <v>0</v>
          </cell>
          <cell r="CI250">
            <v>0</v>
          </cell>
          <cell r="CJ250">
            <v>0</v>
          </cell>
          <cell r="CK250">
            <v>0</v>
          </cell>
          <cell r="CL250">
            <v>0</v>
          </cell>
          <cell r="CM250">
            <v>0</v>
          </cell>
          <cell r="CN250">
            <v>0</v>
          </cell>
          <cell r="CO250">
            <v>0</v>
          </cell>
          <cell r="CP250">
            <v>0</v>
          </cell>
          <cell r="CQ250">
            <v>0</v>
          </cell>
          <cell r="CR250">
            <v>0</v>
          </cell>
          <cell r="CS250">
            <v>0</v>
          </cell>
          <cell r="CT250">
            <v>0</v>
          </cell>
          <cell r="CU250">
            <v>0</v>
          </cell>
          <cell r="CV250">
            <v>0</v>
          </cell>
          <cell r="CW250">
            <v>0</v>
          </cell>
          <cell r="CX250">
            <v>0</v>
          </cell>
          <cell r="CY250">
            <v>0</v>
          </cell>
          <cell r="CZ250">
            <v>0</v>
          </cell>
          <cell r="DA250">
            <v>0</v>
          </cell>
          <cell r="DB250">
            <v>0</v>
          </cell>
          <cell r="DC250">
            <v>0</v>
          </cell>
          <cell r="DD250">
            <v>1</v>
          </cell>
          <cell r="DE250">
            <v>1</v>
          </cell>
          <cell r="DF250">
            <v>1</v>
          </cell>
          <cell r="DG250">
            <v>1</v>
          </cell>
          <cell r="DH250">
            <v>1</v>
          </cell>
          <cell r="DI250">
            <v>1</v>
          </cell>
          <cell r="DJ250">
            <v>1</v>
          </cell>
          <cell r="DK250">
            <v>1</v>
          </cell>
          <cell r="DL250">
            <v>1</v>
          </cell>
          <cell r="DM250">
            <v>1</v>
          </cell>
          <cell r="DN250">
            <v>1</v>
          </cell>
          <cell r="DO250">
            <v>2</v>
          </cell>
          <cell r="DP250">
            <v>2</v>
          </cell>
          <cell r="DQ250">
            <v>2</v>
          </cell>
          <cell r="DR250">
            <v>2</v>
          </cell>
          <cell r="DS250">
            <v>2</v>
          </cell>
          <cell r="DT250">
            <v>2</v>
          </cell>
          <cell r="DU250">
            <v>2</v>
          </cell>
          <cell r="DV250">
            <v>2</v>
          </cell>
          <cell r="DW250">
            <v>2</v>
          </cell>
          <cell r="DX250">
            <v>2</v>
          </cell>
          <cell r="DY250">
            <v>2</v>
          </cell>
          <cell r="DZ250">
            <v>2</v>
          </cell>
          <cell r="EA250">
            <v>2</v>
          </cell>
          <cell r="EB250">
            <v>2</v>
          </cell>
          <cell r="EC250">
            <v>2</v>
          </cell>
          <cell r="ED250">
            <v>2</v>
          </cell>
          <cell r="EE250">
            <v>2</v>
          </cell>
          <cell r="EF250">
            <v>1</v>
          </cell>
          <cell r="EG250">
            <v>1</v>
          </cell>
          <cell r="EH250">
            <v>1</v>
          </cell>
          <cell r="EI250">
            <v>1</v>
          </cell>
          <cell r="EJ250">
            <v>1</v>
          </cell>
          <cell r="EK250">
            <v>1</v>
          </cell>
          <cell r="EL250">
            <v>1</v>
          </cell>
          <cell r="EM250">
            <v>1</v>
          </cell>
          <cell r="EN250">
            <v>0</v>
          </cell>
          <cell r="EO250">
            <v>0</v>
          </cell>
          <cell r="EP250">
            <v>0</v>
          </cell>
          <cell r="EQ250">
            <v>0</v>
          </cell>
          <cell r="ER250">
            <v>0</v>
          </cell>
          <cell r="ES250">
            <v>0</v>
          </cell>
          <cell r="ET250">
            <v>0</v>
          </cell>
          <cell r="EU250">
            <v>0</v>
          </cell>
          <cell r="EV250">
            <v>0</v>
          </cell>
          <cell r="EW250">
            <v>0</v>
          </cell>
          <cell r="EX250">
            <v>0</v>
          </cell>
          <cell r="EY250">
            <v>0</v>
          </cell>
          <cell r="EZ250">
            <v>0</v>
          </cell>
          <cell r="FA250">
            <v>0</v>
          </cell>
          <cell r="FB250">
            <v>0</v>
          </cell>
          <cell r="FC250">
            <v>0</v>
          </cell>
          <cell r="FD250">
            <v>0</v>
          </cell>
          <cell r="FE250">
            <v>0</v>
          </cell>
          <cell r="FF250">
            <v>0</v>
          </cell>
          <cell r="FG250">
            <v>0</v>
          </cell>
          <cell r="FH250">
            <v>0</v>
          </cell>
          <cell r="FI250">
            <v>0</v>
          </cell>
          <cell r="FJ250">
            <v>0</v>
          </cell>
          <cell r="FK250">
            <v>0</v>
          </cell>
          <cell r="FL250">
            <v>0</v>
          </cell>
          <cell r="FM250">
            <v>0</v>
          </cell>
          <cell r="FN250">
            <v>0</v>
          </cell>
          <cell r="FO250">
            <v>0</v>
          </cell>
          <cell r="FP250">
            <v>0</v>
          </cell>
          <cell r="FQ250">
            <v>0</v>
          </cell>
          <cell r="FR250">
            <v>0</v>
          </cell>
          <cell r="FS250">
            <v>0</v>
          </cell>
          <cell r="FT250">
            <v>0</v>
          </cell>
          <cell r="FU250">
            <v>0</v>
          </cell>
          <cell r="FV250">
            <v>0</v>
          </cell>
          <cell r="FW250">
            <v>0</v>
          </cell>
          <cell r="FX250">
            <v>0</v>
          </cell>
          <cell r="FY250">
            <v>0</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81C80-54C5-41F5-967D-A04FB26F4F97}">
  <sheetPr published="0"/>
  <dimension ref="A1:IS172"/>
  <sheetViews>
    <sheetView showOutlineSymbols="0" zoomScale="50" workbookViewId="0">
      <selection activeCell="CZ45" sqref="CZ45"/>
    </sheetView>
  </sheetViews>
  <sheetFormatPr defaultColWidth="8.7109375" defaultRowHeight="15"/>
  <cols>
    <col min="1" max="1" width="9.42578125" style="381" customWidth="1"/>
    <col min="2" max="9" width="8.7109375" style="281"/>
    <col min="10" max="10" width="8.7109375" style="282"/>
    <col min="11" max="11" width="8.7109375" style="282" customWidth="1"/>
    <col min="12" max="253" width="1.28515625" style="282" customWidth="1"/>
    <col min="254" max="254" width="1.28515625" style="281" customWidth="1"/>
    <col min="255" max="16384" width="8.7109375" style="281"/>
  </cols>
  <sheetData>
    <row r="1" spans="1:253">
      <c r="A1" s="377"/>
      <c r="K1" s="433" t="s">
        <v>2108</v>
      </c>
    </row>
    <row r="2" spans="1:253" ht="16.5" customHeight="1">
      <c r="A2" s="377">
        <v>1</v>
      </c>
      <c r="K2" s="433"/>
    </row>
    <row r="3" spans="1:253">
      <c r="A3" s="377">
        <v>2</v>
      </c>
    </row>
    <row r="4" spans="1:253">
      <c r="A4" s="377">
        <v>3</v>
      </c>
    </row>
    <row r="5" spans="1:253">
      <c r="A5" s="377">
        <v>4</v>
      </c>
    </row>
    <row r="6" spans="1:253">
      <c r="A6" s="377">
        <v>5</v>
      </c>
    </row>
    <row r="7" spans="1:253">
      <c r="A7" s="377">
        <v>6</v>
      </c>
    </row>
    <row r="8" spans="1:253">
      <c r="A8" s="377">
        <v>7</v>
      </c>
    </row>
    <row r="9" spans="1:253">
      <c r="A9" s="377">
        <v>8</v>
      </c>
    </row>
    <row r="10" spans="1:253">
      <c r="A10" s="377">
        <v>9</v>
      </c>
    </row>
    <row r="11" spans="1:253" ht="8.65" customHeight="1">
      <c r="A11" s="377">
        <v>10</v>
      </c>
    </row>
    <row r="12" spans="1:253">
      <c r="A12" s="377">
        <v>11</v>
      </c>
    </row>
    <row r="13" spans="1:253" ht="12" customHeight="1">
      <c r="A13" s="377">
        <v>12</v>
      </c>
    </row>
    <row r="14" spans="1:253" s="379" customFormat="1" ht="17.649999999999999" customHeight="1">
      <c r="A14" s="378">
        <v>13</v>
      </c>
      <c r="J14" s="322"/>
      <c r="K14" s="322"/>
      <c r="L14" s="283"/>
      <c r="M14" s="283"/>
      <c r="N14" s="284" t="s">
        <v>2109</v>
      </c>
      <c r="O14" s="284" t="s">
        <v>2110</v>
      </c>
      <c r="P14" s="284" t="s">
        <v>2111</v>
      </c>
      <c r="Q14" s="284" t="s">
        <v>2112</v>
      </c>
      <c r="R14" s="284" t="s">
        <v>2110</v>
      </c>
      <c r="S14" s="284" t="s">
        <v>2113</v>
      </c>
      <c r="T14" s="284" t="s">
        <v>2111</v>
      </c>
      <c r="U14" s="284" t="s">
        <v>2112</v>
      </c>
      <c r="V14" s="284" t="s">
        <v>2114</v>
      </c>
      <c r="W14" s="284" t="s">
        <v>2115</v>
      </c>
      <c r="X14" s="284" t="s">
        <v>2116</v>
      </c>
      <c r="Y14" s="284" t="s">
        <v>2110</v>
      </c>
      <c r="Z14" s="284" t="s">
        <v>2114</v>
      </c>
      <c r="AA14" s="284" t="s">
        <v>2117</v>
      </c>
      <c r="AB14" s="284" t="s">
        <v>2118</v>
      </c>
      <c r="AC14" s="284" t="s">
        <v>2116</v>
      </c>
      <c r="AD14" s="284" t="s">
        <v>2119</v>
      </c>
      <c r="AE14" s="284" t="s">
        <v>2117</v>
      </c>
      <c r="AF14" s="284" t="s">
        <v>2119</v>
      </c>
      <c r="AG14" s="284" t="s">
        <v>2116</v>
      </c>
      <c r="AH14" s="284" t="s">
        <v>2116</v>
      </c>
      <c r="AI14" s="284" t="s">
        <v>2109</v>
      </c>
      <c r="AJ14" s="284" t="s">
        <v>2120</v>
      </c>
      <c r="AK14" s="284" t="s">
        <v>2120</v>
      </c>
      <c r="AL14" s="284" t="s">
        <v>2118</v>
      </c>
      <c r="AM14" s="284" t="s">
        <v>2108</v>
      </c>
      <c r="AN14" s="284" t="s">
        <v>2110</v>
      </c>
      <c r="AO14" s="284" t="s">
        <v>2120</v>
      </c>
      <c r="AP14" s="284" t="s">
        <v>2110</v>
      </c>
      <c r="AQ14" s="284" t="s">
        <v>2117</v>
      </c>
      <c r="AR14" s="284" t="s">
        <v>2118</v>
      </c>
      <c r="AS14" s="284" t="s">
        <v>2120</v>
      </c>
      <c r="AT14" s="284" t="s">
        <v>2115</v>
      </c>
      <c r="AU14" s="284" t="s">
        <v>2111</v>
      </c>
      <c r="AV14" s="284" t="s">
        <v>2117</v>
      </c>
      <c r="AW14" s="284" t="s">
        <v>2111</v>
      </c>
      <c r="AX14" s="284" t="s">
        <v>2118</v>
      </c>
      <c r="AY14" s="284" t="s">
        <v>2119</v>
      </c>
      <c r="AZ14" s="284" t="s">
        <v>2117</v>
      </c>
      <c r="BA14" s="284" t="s">
        <v>2116</v>
      </c>
      <c r="BB14" s="284" t="s">
        <v>2121</v>
      </c>
      <c r="BC14" s="284" t="s">
        <v>2111</v>
      </c>
      <c r="BD14" s="284" t="s">
        <v>2122</v>
      </c>
      <c r="BE14" s="284" t="s">
        <v>2113</v>
      </c>
      <c r="BF14" s="284" t="s">
        <v>2115</v>
      </c>
      <c r="BG14" s="284" t="s">
        <v>2121</v>
      </c>
      <c r="BH14" s="284" t="s">
        <v>2117</v>
      </c>
      <c r="BI14" s="284" t="s">
        <v>2121</v>
      </c>
      <c r="BJ14" s="284" t="s">
        <v>2123</v>
      </c>
      <c r="BK14" s="284" t="s">
        <v>2117</v>
      </c>
      <c r="BL14" s="284" t="s">
        <v>2122</v>
      </c>
      <c r="BM14" s="284" t="s">
        <v>2114</v>
      </c>
      <c r="BN14" s="284" t="s">
        <v>2108</v>
      </c>
      <c r="BO14" s="284" t="s">
        <v>2124</v>
      </c>
      <c r="BP14" s="284" t="s">
        <v>2117</v>
      </c>
      <c r="BQ14" s="284" t="s">
        <v>2122</v>
      </c>
      <c r="BR14" s="284" t="s">
        <v>2113</v>
      </c>
      <c r="BS14" s="284" t="s">
        <v>2111</v>
      </c>
      <c r="BT14" s="284" t="s">
        <v>2114</v>
      </c>
      <c r="BU14" s="284" t="s">
        <v>2124</v>
      </c>
      <c r="BV14" s="284" t="s">
        <v>2117</v>
      </c>
      <c r="BW14" s="284" t="s">
        <v>2108</v>
      </c>
      <c r="BX14" s="284" t="s">
        <v>2117</v>
      </c>
      <c r="BY14" s="284" t="s">
        <v>2121</v>
      </c>
      <c r="BZ14" s="284" t="s">
        <v>2113</v>
      </c>
      <c r="CA14" s="284" t="s">
        <v>2121</v>
      </c>
      <c r="CB14" s="284" t="s">
        <v>2121</v>
      </c>
      <c r="CC14" s="284" t="s">
        <v>2121</v>
      </c>
      <c r="CD14" s="284" t="s">
        <v>2117</v>
      </c>
      <c r="CE14" s="284" t="s">
        <v>2117</v>
      </c>
      <c r="CF14" s="284" t="s">
        <v>2113</v>
      </c>
      <c r="CG14" s="284" t="s">
        <v>2118</v>
      </c>
      <c r="CH14" s="284" t="s">
        <v>2110</v>
      </c>
      <c r="CI14" s="284" t="s">
        <v>2119</v>
      </c>
      <c r="CJ14" s="284" t="s">
        <v>2121</v>
      </c>
      <c r="CK14" s="284" t="s">
        <v>2118</v>
      </c>
      <c r="CL14" s="284" t="s">
        <v>2117</v>
      </c>
      <c r="CM14" s="284" t="s">
        <v>2114</v>
      </c>
      <c r="CN14" s="284" t="s">
        <v>2111</v>
      </c>
      <c r="CO14" s="284" t="s">
        <v>2112</v>
      </c>
      <c r="CP14" s="284" t="s">
        <v>2113</v>
      </c>
      <c r="CQ14" s="284" t="s">
        <v>2114</v>
      </c>
      <c r="CR14" s="284" t="s">
        <v>2111</v>
      </c>
      <c r="CS14" s="284" t="s">
        <v>2117</v>
      </c>
      <c r="CT14" s="284" t="s">
        <v>2122</v>
      </c>
      <c r="CU14" s="284" t="s">
        <v>2118</v>
      </c>
      <c r="CV14" s="284" t="s">
        <v>2110</v>
      </c>
      <c r="CW14" s="284" t="s">
        <v>2121</v>
      </c>
      <c r="CX14" s="284" t="s">
        <v>2117</v>
      </c>
      <c r="CY14" s="284" t="s">
        <v>2109</v>
      </c>
      <c r="CZ14" s="284" t="s">
        <v>2125</v>
      </c>
      <c r="DA14" s="284" t="s">
        <v>2116</v>
      </c>
      <c r="DB14" s="284" t="s">
        <v>2115</v>
      </c>
      <c r="DC14" s="284" t="s">
        <v>2125</v>
      </c>
      <c r="DD14" s="284" t="s">
        <v>2116</v>
      </c>
      <c r="DE14" s="284" t="s">
        <v>2117</v>
      </c>
      <c r="DF14" s="284" t="s">
        <v>2114</v>
      </c>
      <c r="DG14" s="284" t="s">
        <v>2116</v>
      </c>
      <c r="DH14" s="284" t="s">
        <v>2116</v>
      </c>
      <c r="DI14" s="284" t="s">
        <v>2109</v>
      </c>
      <c r="DJ14" s="284" t="s">
        <v>2116</v>
      </c>
      <c r="DK14" s="284" t="s">
        <v>2111</v>
      </c>
      <c r="DL14" s="284" t="s">
        <v>2111</v>
      </c>
      <c r="DM14" s="284" t="s">
        <v>2125</v>
      </c>
      <c r="DN14" s="284" t="s">
        <v>2111</v>
      </c>
      <c r="DO14" s="284" t="s">
        <v>2118</v>
      </c>
      <c r="DP14" s="284" t="s">
        <v>2110</v>
      </c>
      <c r="DQ14" s="284" t="s">
        <v>2114</v>
      </c>
      <c r="DR14" s="284" t="s">
        <v>2116</v>
      </c>
      <c r="DS14" s="284" t="s">
        <v>2117</v>
      </c>
      <c r="DT14" s="284" t="s">
        <v>2113</v>
      </c>
      <c r="DU14" s="284" t="s">
        <v>2118</v>
      </c>
      <c r="DV14" s="284" t="s">
        <v>2110</v>
      </c>
      <c r="DW14" s="284" t="s">
        <v>2119</v>
      </c>
      <c r="DX14" s="284" t="s">
        <v>2121</v>
      </c>
      <c r="DY14" s="284" t="s">
        <v>2108</v>
      </c>
      <c r="DZ14" s="284" t="s">
        <v>2117</v>
      </c>
      <c r="EA14" s="284" t="s">
        <v>2117</v>
      </c>
      <c r="EB14" s="284" t="s">
        <v>2109</v>
      </c>
      <c r="EC14" s="284" t="s">
        <v>2116</v>
      </c>
      <c r="ED14" s="284" t="s">
        <v>2112</v>
      </c>
      <c r="EE14" s="284" t="s">
        <v>2121</v>
      </c>
      <c r="EF14" s="284" t="s">
        <v>2124</v>
      </c>
      <c r="EG14" s="284" t="s">
        <v>2111</v>
      </c>
      <c r="EH14" s="284" t="s">
        <v>2117</v>
      </c>
      <c r="EI14" s="284" t="s">
        <v>2115</v>
      </c>
      <c r="EJ14" s="284" t="s">
        <v>2113</v>
      </c>
      <c r="EK14" s="284" t="s">
        <v>2112</v>
      </c>
      <c r="EL14" s="284" t="s">
        <v>2108</v>
      </c>
      <c r="EM14" s="284" t="s">
        <v>2114</v>
      </c>
      <c r="EN14" s="284" t="s">
        <v>2114</v>
      </c>
      <c r="EO14" s="284" t="s">
        <v>2111</v>
      </c>
      <c r="EP14" s="284" t="s">
        <v>2117</v>
      </c>
      <c r="EQ14" s="284" t="s">
        <v>2110</v>
      </c>
      <c r="ER14" s="284" t="s">
        <v>2124</v>
      </c>
      <c r="ES14" s="284" t="s">
        <v>2113</v>
      </c>
      <c r="ET14" s="284" t="s">
        <v>2115</v>
      </c>
      <c r="EU14" s="284" t="s">
        <v>2118</v>
      </c>
      <c r="EV14" s="284" t="s">
        <v>2119</v>
      </c>
      <c r="EW14" s="284" t="s">
        <v>2114</v>
      </c>
      <c r="EX14" s="284" t="s">
        <v>2117</v>
      </c>
      <c r="EY14" s="284" t="s">
        <v>2116</v>
      </c>
      <c r="EZ14" s="284" t="s">
        <v>2108</v>
      </c>
      <c r="FA14" s="284" t="s">
        <v>2125</v>
      </c>
      <c r="FB14" s="284" t="s">
        <v>2120</v>
      </c>
      <c r="FC14" s="284" t="s">
        <v>2125</v>
      </c>
      <c r="FD14" s="284" t="s">
        <v>2110</v>
      </c>
      <c r="FE14" s="284" t="s">
        <v>2117</v>
      </c>
      <c r="FF14" s="284" t="s">
        <v>2116</v>
      </c>
      <c r="FG14" s="284" t="s">
        <v>2120</v>
      </c>
      <c r="FH14" s="284" t="s">
        <v>2109</v>
      </c>
      <c r="FI14" s="284" t="s">
        <v>2114</v>
      </c>
      <c r="FJ14" s="284" t="s">
        <v>2120</v>
      </c>
      <c r="FK14" s="284" t="s">
        <v>2125</v>
      </c>
      <c r="FL14" s="284" t="s">
        <v>2114</v>
      </c>
      <c r="FM14" s="284" t="s">
        <v>2116</v>
      </c>
      <c r="FN14" s="284" t="s">
        <v>2122</v>
      </c>
      <c r="FO14" s="284" t="s">
        <v>2108</v>
      </c>
      <c r="FP14" s="284" t="s">
        <v>2125</v>
      </c>
      <c r="FQ14" s="284" t="s">
        <v>2110</v>
      </c>
      <c r="FR14" s="284" t="s">
        <v>2121</v>
      </c>
      <c r="FS14" s="284" t="s">
        <v>2115</v>
      </c>
      <c r="FT14" s="284" t="s">
        <v>2108</v>
      </c>
      <c r="FU14" s="284" t="s">
        <v>2126</v>
      </c>
      <c r="FV14" s="284" t="s">
        <v>2125</v>
      </c>
      <c r="FW14" s="284" t="s">
        <v>2125</v>
      </c>
      <c r="FX14" s="284" t="s">
        <v>2118</v>
      </c>
      <c r="FY14" s="284" t="s">
        <v>2110</v>
      </c>
      <c r="FZ14" s="284" t="s">
        <v>2116</v>
      </c>
      <c r="GA14" s="284" t="s">
        <v>2115</v>
      </c>
      <c r="GB14" s="284" t="s">
        <v>2123</v>
      </c>
      <c r="GC14" s="284" t="s">
        <v>2114</v>
      </c>
      <c r="GD14" s="284" t="s">
        <v>2125</v>
      </c>
      <c r="GE14" s="284" t="s">
        <v>2123</v>
      </c>
      <c r="GF14" s="284" t="s">
        <v>2122</v>
      </c>
      <c r="GG14" s="284" t="s">
        <v>2108</v>
      </c>
      <c r="GH14" s="284" t="s">
        <v>2110</v>
      </c>
      <c r="GI14" s="284" t="s">
        <v>2121</v>
      </c>
      <c r="GJ14" s="284" t="s">
        <v>2120</v>
      </c>
      <c r="GK14" s="284" t="s">
        <v>2121</v>
      </c>
      <c r="GL14" s="284" t="s">
        <v>2122</v>
      </c>
      <c r="GM14" s="284" t="s">
        <v>2113</v>
      </c>
      <c r="GN14" s="284" t="s">
        <v>2110</v>
      </c>
      <c r="GO14" s="284" t="s">
        <v>2119</v>
      </c>
      <c r="GP14" s="284" t="s">
        <v>2110</v>
      </c>
      <c r="GQ14" s="284" t="s">
        <v>2113</v>
      </c>
      <c r="GR14" s="284" t="s">
        <v>2115</v>
      </c>
      <c r="GS14" s="284" t="s">
        <v>2121</v>
      </c>
      <c r="GT14" s="284" t="s">
        <v>2117</v>
      </c>
      <c r="GU14" s="284" t="s">
        <v>2119</v>
      </c>
      <c r="GV14" s="284" t="s">
        <v>2121</v>
      </c>
      <c r="GW14" s="284" t="s">
        <v>2117</v>
      </c>
      <c r="GX14" s="284" t="s">
        <v>2111</v>
      </c>
      <c r="GY14" s="284" t="s">
        <v>2123</v>
      </c>
      <c r="GZ14" s="284" t="s">
        <v>2123</v>
      </c>
      <c r="HA14" s="284" t="s">
        <v>2124</v>
      </c>
      <c r="HB14" s="284" t="s">
        <v>2110</v>
      </c>
      <c r="HC14" s="284" t="s">
        <v>2116</v>
      </c>
      <c r="HD14" s="284" t="s">
        <v>2126</v>
      </c>
      <c r="HE14" s="283"/>
      <c r="HF14" s="283"/>
      <c r="HG14" s="283"/>
      <c r="HH14" s="283"/>
      <c r="HI14" s="283"/>
      <c r="HJ14" s="283"/>
      <c r="HK14" s="283"/>
      <c r="HL14" s="283"/>
      <c r="HM14" s="283"/>
      <c r="HN14" s="283"/>
      <c r="HO14" s="283"/>
      <c r="HP14" s="283"/>
      <c r="HQ14" s="283"/>
      <c r="HR14" s="283"/>
      <c r="HS14" s="283"/>
      <c r="HT14" s="283"/>
      <c r="HU14" s="283"/>
      <c r="HV14" s="283"/>
      <c r="HW14" s="283"/>
      <c r="HX14" s="283"/>
      <c r="HY14" s="283"/>
      <c r="HZ14" s="283"/>
      <c r="IA14" s="283"/>
      <c r="IB14" s="283"/>
      <c r="IC14" s="283"/>
      <c r="ID14" s="283"/>
      <c r="IE14" s="283"/>
      <c r="IF14" s="283"/>
      <c r="IG14" s="283"/>
      <c r="IH14" s="283"/>
      <c r="II14" s="283"/>
      <c r="IJ14" s="283"/>
      <c r="IK14" s="283"/>
      <c r="IL14" s="283"/>
      <c r="IM14" s="283"/>
      <c r="IN14" s="283"/>
      <c r="IO14" s="283"/>
      <c r="IP14" s="283"/>
      <c r="IQ14" s="283"/>
      <c r="IR14" s="283"/>
      <c r="IS14" s="283"/>
    </row>
    <row r="15" spans="1:253" ht="16.5" customHeight="1">
      <c r="A15" s="377">
        <v>14</v>
      </c>
      <c r="J15" s="323"/>
      <c r="K15" s="433" t="s">
        <v>2127</v>
      </c>
      <c r="L15" s="305"/>
      <c r="M15" s="285">
        <v>0</v>
      </c>
      <c r="N15" s="286">
        <f>'[1]Heatmap_as1 (btv)'!M250</f>
        <v>0</v>
      </c>
      <c r="O15" s="286">
        <f>'[1]Heatmap_as1 (btv)'!N250</f>
        <v>0</v>
      </c>
      <c r="P15" s="286">
        <f>'[1]Heatmap_as1 (btv)'!O250</f>
        <v>0</v>
      </c>
      <c r="Q15" s="286">
        <f>'[1]Heatmap_as1 (btv)'!P250</f>
        <v>0</v>
      </c>
      <c r="R15" s="286">
        <f>'[1]Heatmap_as1 (btv)'!Q250</f>
        <v>0</v>
      </c>
      <c r="S15" s="286">
        <f>'[1]Heatmap_as1 (btv)'!R250</f>
        <v>0</v>
      </c>
      <c r="T15" s="286">
        <f>'[1]Heatmap_as1 (btv)'!S250</f>
        <v>0</v>
      </c>
      <c r="U15" s="286">
        <f>'[1]Heatmap_as1 (btv)'!T250</f>
        <v>0</v>
      </c>
      <c r="V15" s="286">
        <f>'[1]Heatmap_as1 (btv)'!U250</f>
        <v>0</v>
      </c>
      <c r="W15" s="286">
        <f>'[1]Heatmap_as1 (btv)'!V250</f>
        <v>0</v>
      </c>
      <c r="X15" s="286">
        <f>'[1]Heatmap_as1 (btv)'!W250</f>
        <v>0</v>
      </c>
      <c r="Y15" s="286">
        <f>'[1]Heatmap_as1 (btv)'!X250</f>
        <v>0</v>
      </c>
      <c r="Z15" s="286">
        <f>'[1]Heatmap_as1 (btv)'!Y250</f>
        <v>0</v>
      </c>
      <c r="AA15" s="286">
        <f>'[1]Heatmap_as1 (btv)'!Z250</f>
        <v>0</v>
      </c>
      <c r="AB15" s="286">
        <f>'[1]Heatmap_as1 (btv)'!AA250</f>
        <v>0</v>
      </c>
      <c r="AC15" s="286">
        <f>'[1]Heatmap_as1 (btv)'!AB250</f>
        <v>0</v>
      </c>
      <c r="AD15" s="286">
        <f>'[1]Heatmap_as1 (btv)'!AC250</f>
        <v>0</v>
      </c>
      <c r="AE15" s="286">
        <f>'[1]Heatmap_as1 (btv)'!AD250</f>
        <v>0</v>
      </c>
      <c r="AF15" s="286">
        <f>'[1]Heatmap_as1 (btv)'!AE250</f>
        <v>1</v>
      </c>
      <c r="AG15" s="286">
        <f>'[1]Heatmap_as1 (btv)'!AF250</f>
        <v>1</v>
      </c>
      <c r="AH15" s="286">
        <f>'[1]Heatmap_as1 (btv)'!AG250</f>
        <v>1</v>
      </c>
      <c r="AI15" s="286">
        <f>'[1]Heatmap_as1 (btv)'!AH250</f>
        <v>1</v>
      </c>
      <c r="AJ15" s="286">
        <f>'[1]Heatmap_as1 (btv)'!AI250</f>
        <v>2</v>
      </c>
      <c r="AK15" s="286">
        <f>'[1]Heatmap_as1 (btv)'!AJ250</f>
        <v>2</v>
      </c>
      <c r="AL15" s="286">
        <f>'[1]Heatmap_as1 (btv)'!AK250</f>
        <v>2</v>
      </c>
      <c r="AM15" s="286">
        <f>'[1]Heatmap_as1 (btv)'!AL250</f>
        <v>2</v>
      </c>
      <c r="AN15" s="286">
        <f>'[1]Heatmap_as1 (btv)'!AM250</f>
        <v>2</v>
      </c>
      <c r="AO15" s="286">
        <f>'[1]Heatmap_as1 (btv)'!AN250</f>
        <v>2</v>
      </c>
      <c r="AP15" s="286">
        <f>'[1]Heatmap_as1 (btv)'!AO250</f>
        <v>2</v>
      </c>
      <c r="AQ15" s="286">
        <f>'[1]Heatmap_as1 (btv)'!AP250</f>
        <v>2</v>
      </c>
      <c r="AR15" s="286">
        <f>'[1]Heatmap_as1 (btv)'!AQ250</f>
        <v>3</v>
      </c>
      <c r="AS15" s="286">
        <f>'[1]Heatmap_as1 (btv)'!AR250</f>
        <v>3</v>
      </c>
      <c r="AT15" s="286">
        <f>'[1]Heatmap_as1 (btv)'!AS250</f>
        <v>2</v>
      </c>
      <c r="AU15" s="286">
        <f>'[1]Heatmap_as1 (btv)'!AT250</f>
        <v>2</v>
      </c>
      <c r="AV15" s="286">
        <f>'[1]Heatmap_as1 (btv)'!AU250</f>
        <v>2</v>
      </c>
      <c r="AW15" s="286">
        <f>'[1]Heatmap_as1 (btv)'!AV250</f>
        <v>1</v>
      </c>
      <c r="AX15" s="286">
        <f>'[1]Heatmap_as1 (btv)'!AW250</f>
        <v>1</v>
      </c>
      <c r="AY15" s="286">
        <f>'[1]Heatmap_as1 (btv)'!AX250</f>
        <v>1</v>
      </c>
      <c r="AZ15" s="286">
        <f>'[1]Heatmap_as1 (btv)'!AY250</f>
        <v>1</v>
      </c>
      <c r="BA15" s="286">
        <f>'[1]Heatmap_as1 (btv)'!AZ250</f>
        <v>1</v>
      </c>
      <c r="BB15" s="286">
        <f>'[1]Heatmap_as1 (btv)'!BA250</f>
        <v>0</v>
      </c>
      <c r="BC15" s="286">
        <f>'[1]Heatmap_as1 (btv)'!BB250</f>
        <v>0</v>
      </c>
      <c r="BD15" s="286">
        <f>'[1]Heatmap_as1 (btv)'!BC250</f>
        <v>0</v>
      </c>
      <c r="BE15" s="286">
        <f>'[1]Heatmap_as1 (btv)'!BD250</f>
        <v>0</v>
      </c>
      <c r="BF15" s="286">
        <f>'[1]Heatmap_as1 (btv)'!BE250</f>
        <v>0</v>
      </c>
      <c r="BG15" s="286">
        <f>'[1]Heatmap_as1 (btv)'!BF250</f>
        <v>0</v>
      </c>
      <c r="BH15" s="286">
        <f>'[1]Heatmap_as1 (btv)'!BG250</f>
        <v>0</v>
      </c>
      <c r="BI15" s="286">
        <f>'[1]Heatmap_as1 (btv)'!BH250</f>
        <v>0</v>
      </c>
      <c r="BJ15" s="286">
        <f>'[1]Heatmap_as1 (btv)'!BI250</f>
        <v>0</v>
      </c>
      <c r="BK15" s="286">
        <f>'[1]Heatmap_as1 (btv)'!BJ250</f>
        <v>0</v>
      </c>
      <c r="BL15" s="286">
        <f>'[1]Heatmap_as1 (btv)'!BK250</f>
        <v>0</v>
      </c>
      <c r="BM15" s="286">
        <f>'[1]Heatmap_as1 (btv)'!BL250</f>
        <v>0</v>
      </c>
      <c r="BN15" s="286">
        <f>'[1]Heatmap_as1 (btv)'!BM250</f>
        <v>0</v>
      </c>
      <c r="BO15" s="286">
        <f>'[1]Heatmap_as1 (btv)'!BN250</f>
        <v>0</v>
      </c>
      <c r="BP15" s="286">
        <f>'[1]Heatmap_as1 (btv)'!BO250</f>
        <v>0</v>
      </c>
      <c r="BQ15" s="286">
        <f>'[1]Heatmap_as1 (btv)'!BP250</f>
        <v>0</v>
      </c>
      <c r="BR15" s="286">
        <f>'[1]Heatmap_as1 (btv)'!BQ250</f>
        <v>0</v>
      </c>
      <c r="BS15" s="286">
        <f>'[1]Heatmap_as1 (btv)'!BR250</f>
        <v>0</v>
      </c>
      <c r="BT15" s="286">
        <f>'[1]Heatmap_as1 (btv)'!BS250</f>
        <v>0</v>
      </c>
      <c r="BU15" s="286">
        <f>'[1]Heatmap_as1 (btv)'!BT250</f>
        <v>0</v>
      </c>
      <c r="BV15" s="286">
        <f>'[1]Heatmap_as1 (btv)'!BU250</f>
        <v>0</v>
      </c>
      <c r="BW15" s="286">
        <f>'[1]Heatmap_as1 (btv)'!BV250</f>
        <v>0</v>
      </c>
      <c r="BX15" s="286">
        <f>'[1]Heatmap_as1 (btv)'!BW250</f>
        <v>0</v>
      </c>
      <c r="BY15" s="286">
        <f>'[1]Heatmap_as1 (btv)'!BX250</f>
        <v>0</v>
      </c>
      <c r="BZ15" s="286">
        <f>'[1]Heatmap_as1 (btv)'!BY250</f>
        <v>0</v>
      </c>
      <c r="CA15" s="286">
        <f>'[1]Heatmap_as1 (btv)'!BZ250</f>
        <v>0</v>
      </c>
      <c r="CB15" s="286">
        <f>'[1]Heatmap_as1 (btv)'!CA250</f>
        <v>0</v>
      </c>
      <c r="CC15" s="286">
        <f>'[1]Heatmap_as1 (btv)'!CB250</f>
        <v>0</v>
      </c>
      <c r="CD15" s="286">
        <f>'[1]Heatmap_as1 (btv)'!CC250</f>
        <v>0</v>
      </c>
      <c r="CE15" s="286">
        <f>'[1]Heatmap_as1 (btv)'!CD250</f>
        <v>1</v>
      </c>
      <c r="CF15" s="286">
        <f>'[1]Heatmap_as1 (btv)'!CE250</f>
        <v>1</v>
      </c>
      <c r="CG15" s="286">
        <f>'[1]Heatmap_as1 (btv)'!CF250</f>
        <v>1</v>
      </c>
      <c r="CH15" s="286">
        <f>'[1]Heatmap_as1 (btv)'!CG250</f>
        <v>1</v>
      </c>
      <c r="CI15" s="286">
        <f>'[1]Heatmap_as1 (btv)'!CH250</f>
        <v>1</v>
      </c>
      <c r="CJ15" s="286">
        <f>'[1]Heatmap_as1 (btv)'!CI250</f>
        <v>0</v>
      </c>
      <c r="CK15" s="286">
        <f>'[1]Heatmap_as1 (btv)'!CJ250</f>
        <v>0</v>
      </c>
      <c r="CL15" s="286">
        <f>'[1]Heatmap_as1 (btv)'!CK250</f>
        <v>0</v>
      </c>
      <c r="CM15" s="286">
        <f>'[1]Heatmap_as1 (btv)'!CL250</f>
        <v>0</v>
      </c>
      <c r="CN15" s="286">
        <f>'[1]Heatmap_as1 (btv)'!CM250</f>
        <v>0</v>
      </c>
      <c r="CO15" s="286">
        <f>'[1]Heatmap_as1 (btv)'!CN250</f>
        <v>0</v>
      </c>
      <c r="CP15" s="286">
        <f>'[1]Heatmap_as1 (btv)'!CO250</f>
        <v>1</v>
      </c>
      <c r="CQ15" s="286">
        <f>'[1]Heatmap_as1 (btv)'!CP250</f>
        <v>1</v>
      </c>
      <c r="CR15" s="286">
        <f>'[1]Heatmap_as1 (btv)'!CQ250</f>
        <v>1</v>
      </c>
      <c r="CS15" s="286">
        <f>'[1]Heatmap_as1 (btv)'!CR250</f>
        <v>1</v>
      </c>
      <c r="CT15" s="286">
        <f>'[1]Heatmap_as1 (btv)'!CS250</f>
        <v>1</v>
      </c>
      <c r="CU15" s="286">
        <f>'[1]Heatmap_as1 (btv)'!CT250</f>
        <v>1</v>
      </c>
      <c r="CV15" s="286">
        <f>'[1]Heatmap_as1 (btv)'!CU250</f>
        <v>1</v>
      </c>
      <c r="CW15" s="286">
        <f>'[1]Heatmap_as1 (btv)'!CV250</f>
        <v>1</v>
      </c>
      <c r="CX15" s="286">
        <f>'[1]Heatmap_as1 (btv)'!CW250</f>
        <v>1</v>
      </c>
      <c r="CY15" s="286">
        <f>'[1]Heatmap_as1 (btv)'!CX250</f>
        <v>1</v>
      </c>
      <c r="CZ15" s="286">
        <f>'[1]Heatmap_as1 (btv)'!CY250</f>
        <v>1</v>
      </c>
      <c r="DA15" s="286">
        <f>'[1]Heatmap_as1 (btv)'!CZ250</f>
        <v>1</v>
      </c>
      <c r="DB15" s="286">
        <f>'[1]Heatmap_as1 (btv)'!DA250</f>
        <v>1</v>
      </c>
      <c r="DC15" s="286">
        <f>'[1]Heatmap_as1 (btv)'!DB250</f>
        <v>1</v>
      </c>
      <c r="DD15" s="286">
        <f>'[1]Heatmap_as1 (btv)'!DC250</f>
        <v>1</v>
      </c>
      <c r="DE15" s="286">
        <f>'[1]Heatmap_as1 (btv)'!DD250</f>
        <v>1</v>
      </c>
      <c r="DF15" s="286">
        <f>'[1]Heatmap_as1 (btv)'!DE250</f>
        <v>1</v>
      </c>
      <c r="DG15" s="286">
        <f>'[1]Heatmap_as1 (btv)'!DF250</f>
        <v>1</v>
      </c>
      <c r="DH15" s="286">
        <f>'[1]Heatmap_as1 (btv)'!DG250</f>
        <v>1</v>
      </c>
      <c r="DI15" s="286">
        <f>'[1]Heatmap_as1 (btv)'!DH250</f>
        <v>1</v>
      </c>
      <c r="DJ15" s="286">
        <f>'[1]Heatmap_as1 (btv)'!DI250</f>
        <v>1</v>
      </c>
      <c r="DK15" s="286">
        <f>'[1]Heatmap_as1 (btv)'!DJ250</f>
        <v>1</v>
      </c>
      <c r="DL15" s="286">
        <f>'[1]Heatmap_as1 (btv)'!DK250</f>
        <v>1</v>
      </c>
      <c r="DM15" s="286">
        <f>'[1]Heatmap_as1 (btv)'!DL250</f>
        <v>0</v>
      </c>
      <c r="DN15" s="286">
        <f>'[1]Heatmap_as1 (btv)'!DM250</f>
        <v>0</v>
      </c>
      <c r="DO15" s="286">
        <f>'[1]Heatmap_as1 (btv)'!DN250</f>
        <v>0</v>
      </c>
      <c r="DP15" s="286">
        <f>'[1]Heatmap_as1 (btv)'!DO250</f>
        <v>0</v>
      </c>
      <c r="DQ15" s="286">
        <f>'[1]Heatmap_as1 (btv)'!DP250</f>
        <v>0</v>
      </c>
      <c r="DR15" s="286">
        <f>'[1]Heatmap_as1 (btv)'!DQ250</f>
        <v>0</v>
      </c>
      <c r="DS15" s="286">
        <f>'[1]Heatmap_as1 (btv)'!DR250</f>
        <v>1</v>
      </c>
      <c r="DT15" s="286">
        <f>'[1]Heatmap_as1 (btv)'!DS250</f>
        <v>1</v>
      </c>
      <c r="DU15" s="286">
        <f>'[1]Heatmap_as1 (btv)'!DT250</f>
        <v>1</v>
      </c>
      <c r="DV15" s="286">
        <f>'[1]Heatmap_as1 (btv)'!DU250</f>
        <v>1</v>
      </c>
      <c r="DW15" s="286">
        <f>'[1]Heatmap_as1 (btv)'!DV250</f>
        <v>1</v>
      </c>
      <c r="DX15" s="286">
        <f>'[1]Heatmap_as1 (btv)'!DW250</f>
        <v>0</v>
      </c>
      <c r="DY15" s="286">
        <f>'[1]Heatmap_as1 (btv)'!DX250</f>
        <v>0</v>
      </c>
      <c r="DZ15" s="286">
        <f>'[1]Heatmap_as1 (btv)'!DY250</f>
        <v>0</v>
      </c>
      <c r="EA15" s="286">
        <f>'[1]Heatmap_as1 (btv)'!DZ250</f>
        <v>0</v>
      </c>
      <c r="EB15" s="286">
        <f>'[1]Heatmap_as1 (btv)'!EA250</f>
        <v>0</v>
      </c>
      <c r="EC15" s="286">
        <f>'[1]Heatmap_as1 (btv)'!EB250</f>
        <v>0</v>
      </c>
      <c r="ED15" s="286">
        <f>'[1]Heatmap_as1 (btv)'!EC250</f>
        <v>0</v>
      </c>
      <c r="EE15" s="286">
        <f>'[1]Heatmap_as1 (btv)'!ED250</f>
        <v>0</v>
      </c>
      <c r="EF15" s="286">
        <f>'[1]Heatmap_as1 (btv)'!EE250</f>
        <v>0</v>
      </c>
      <c r="EG15" s="286">
        <f>'[1]Heatmap_as1 (btv)'!EF250</f>
        <v>0</v>
      </c>
      <c r="EH15" s="286">
        <f>'[1]Heatmap_as1 (btv)'!EG250</f>
        <v>0</v>
      </c>
      <c r="EI15" s="286">
        <f>'[1]Heatmap_as1 (btv)'!EH250</f>
        <v>0</v>
      </c>
      <c r="EJ15" s="286">
        <f>'[1]Heatmap_as1 (btv)'!EI250</f>
        <v>0</v>
      </c>
      <c r="EK15" s="286">
        <f>'[1]Heatmap_as1 (btv)'!EJ250</f>
        <v>0</v>
      </c>
      <c r="EL15" s="286">
        <f>'[1]Heatmap_as1 (btv)'!EK250</f>
        <v>0</v>
      </c>
      <c r="EM15" s="286">
        <f>'[1]Heatmap_as1 (btv)'!EL250</f>
        <v>0</v>
      </c>
      <c r="EN15" s="286">
        <f>'[1]Heatmap_as1 (btv)'!EM250</f>
        <v>0</v>
      </c>
      <c r="EO15" s="286">
        <f>'[1]Heatmap_as1 (btv)'!EN250</f>
        <v>0</v>
      </c>
      <c r="EP15" s="286">
        <f>'[1]Heatmap_as1 (btv)'!EO250</f>
        <v>0</v>
      </c>
      <c r="EQ15" s="286">
        <f>'[1]Heatmap_as1 (btv)'!EP250</f>
        <v>0</v>
      </c>
      <c r="ER15" s="286">
        <f>'[1]Heatmap_as1 (btv)'!EQ250</f>
        <v>0</v>
      </c>
      <c r="ES15" s="286">
        <f>'[1]Heatmap_as1 (btv)'!ER250</f>
        <v>0</v>
      </c>
      <c r="ET15" s="286">
        <f>'[1]Heatmap_as1 (btv)'!ES250</f>
        <v>0</v>
      </c>
      <c r="EU15" s="286">
        <f>'[1]Heatmap_as1 (btv)'!ET250</f>
        <v>0</v>
      </c>
      <c r="EV15" s="286">
        <f>'[1]Heatmap_as1 (btv)'!EU250</f>
        <v>0</v>
      </c>
      <c r="EW15" s="286">
        <f>'[1]Heatmap_as1 (btv)'!EV250</f>
        <v>0</v>
      </c>
      <c r="EX15" s="286">
        <f>'[1]Heatmap_as1 (btv)'!EW250</f>
        <v>0</v>
      </c>
      <c r="EY15" s="286">
        <f>'[1]Heatmap_as1 (btv)'!EX250</f>
        <v>0</v>
      </c>
      <c r="EZ15" s="286">
        <f>'[1]Heatmap_as1 (btv)'!EY250</f>
        <v>0</v>
      </c>
      <c r="FA15" s="286">
        <f>'[1]Heatmap_as1 (btv)'!EZ250</f>
        <v>0</v>
      </c>
      <c r="FB15" s="286">
        <f>'[1]Heatmap_as1 (btv)'!FA250</f>
        <v>0</v>
      </c>
      <c r="FC15" s="286">
        <f>'[1]Heatmap_as1 (btv)'!FB250</f>
        <v>0</v>
      </c>
      <c r="FD15" s="286">
        <f>'[1]Heatmap_as1 (btv)'!FC250</f>
        <v>0</v>
      </c>
      <c r="FE15" s="286">
        <f>'[1]Heatmap_as1 (btv)'!FD250</f>
        <v>0</v>
      </c>
      <c r="FF15" s="286">
        <f>'[1]Heatmap_as1 (btv)'!FE250</f>
        <v>0</v>
      </c>
      <c r="FG15" s="286">
        <f>'[1]Heatmap_as1 (btv)'!FF250</f>
        <v>0</v>
      </c>
      <c r="FH15" s="286">
        <f>'[1]Heatmap_as1 (btv)'!FG250</f>
        <v>0</v>
      </c>
      <c r="FI15" s="286">
        <f>'[1]Heatmap_as1 (btv)'!FH250</f>
        <v>0</v>
      </c>
      <c r="FJ15" s="286">
        <f>'[1]Heatmap_as1 (btv)'!FI250</f>
        <v>0</v>
      </c>
      <c r="FK15" s="286">
        <f>'[1]Heatmap_as1 (btv)'!FJ250</f>
        <v>0</v>
      </c>
      <c r="FL15" s="286">
        <f>'[1]Heatmap_as1 (btv)'!FK250</f>
        <v>0</v>
      </c>
      <c r="FM15" s="286">
        <f>'[1]Heatmap_as1 (btv)'!FL250</f>
        <v>0</v>
      </c>
      <c r="FN15" s="286">
        <f>'[1]Heatmap_as1 (btv)'!FM250</f>
        <v>0</v>
      </c>
      <c r="FO15" s="286">
        <f>'[1]Heatmap_as1 (btv)'!FN250</f>
        <v>0</v>
      </c>
      <c r="FP15" s="286">
        <f>'[1]Heatmap_as1 (btv)'!FO250</f>
        <v>0</v>
      </c>
      <c r="FQ15" s="286">
        <f>'[1]Heatmap_as1 (btv)'!FP250</f>
        <v>0</v>
      </c>
      <c r="FR15" s="286">
        <f>'[1]Heatmap_as1 (btv)'!FQ250</f>
        <v>0</v>
      </c>
      <c r="FS15" s="286">
        <f>'[1]Heatmap_as1 (btv)'!FR250</f>
        <v>0</v>
      </c>
      <c r="FT15" s="286">
        <f>'[1]Heatmap_as1 (btv)'!FS250</f>
        <v>0</v>
      </c>
      <c r="FU15" s="286">
        <f>'[1]Heatmap_as1 (btv)'!FT250</f>
        <v>0</v>
      </c>
      <c r="FV15" s="286">
        <f>'[1]Heatmap_as1 (btv)'!FU250</f>
        <v>0</v>
      </c>
      <c r="FW15" s="286">
        <f>'[1]Heatmap_as1 (btv)'!FV250</f>
        <v>0</v>
      </c>
      <c r="FX15" s="286">
        <f>'[1]Heatmap_as1 (btv)'!FW250</f>
        <v>0</v>
      </c>
      <c r="FY15" s="286">
        <f>'[1]Heatmap_as1 (btv)'!FX250</f>
        <v>0</v>
      </c>
      <c r="FZ15" s="286">
        <f>'[1]Heatmap_as1 (btv)'!FY250</f>
        <v>0</v>
      </c>
      <c r="GA15" s="286">
        <f>'[1]Heatmap_as1 (btv)'!FZ250</f>
        <v>0</v>
      </c>
      <c r="GB15" s="286">
        <f>'[1]Heatmap_as1 (btv)'!GA250</f>
        <v>0</v>
      </c>
      <c r="GC15" s="286">
        <f>'[1]Heatmap_as1 (btv)'!GB250</f>
        <v>0</v>
      </c>
      <c r="GD15" s="286">
        <f>'[1]Heatmap_as1 (btv)'!GC250</f>
        <v>0</v>
      </c>
      <c r="GE15" s="286">
        <f>'[1]Heatmap_as1 (btv)'!GD250</f>
        <v>0</v>
      </c>
      <c r="GF15" s="286">
        <f>'[1]Heatmap_as1 (btv)'!GE250</f>
        <v>0</v>
      </c>
      <c r="GG15" s="286">
        <f>'[1]Heatmap_as1 (btv)'!GF250</f>
        <v>0</v>
      </c>
      <c r="GH15" s="286">
        <f>'[1]Heatmap_as1 (btv)'!GG250</f>
        <v>0</v>
      </c>
      <c r="GI15" s="286">
        <f>'[1]Heatmap_as1 (btv)'!GH250</f>
        <v>0</v>
      </c>
      <c r="GJ15" s="286">
        <f>'[1]Heatmap_as1 (btv)'!GI250</f>
        <v>0</v>
      </c>
      <c r="GK15" s="286">
        <f>'[1]Heatmap_as1 (btv)'!GJ250</f>
        <v>0</v>
      </c>
      <c r="GL15" s="286">
        <f>'[1]Heatmap_as1 (btv)'!GK250</f>
        <v>0</v>
      </c>
      <c r="GM15" s="286">
        <f>'[1]Heatmap_as1 (btv)'!GL250</f>
        <v>0</v>
      </c>
      <c r="GN15" s="286">
        <f>'[1]Heatmap_as1 (btv)'!GM250</f>
        <v>0</v>
      </c>
      <c r="GO15" s="286">
        <f>'[1]Heatmap_as1 (btv)'!GN250</f>
        <v>0</v>
      </c>
      <c r="GP15" s="286">
        <f>'[1]Heatmap_as1 (btv)'!GO250</f>
        <v>0</v>
      </c>
      <c r="GQ15" s="286">
        <f>'[1]Heatmap_as1 (btv)'!GP250</f>
        <v>0</v>
      </c>
      <c r="GR15" s="286">
        <f>'[1]Heatmap_as1 (btv)'!GQ250</f>
        <v>0</v>
      </c>
      <c r="GS15" s="286">
        <f>'[1]Heatmap_as1 (btv)'!GR250</f>
        <v>0</v>
      </c>
      <c r="GT15" s="286">
        <f>'[1]Heatmap_as1 (btv)'!GS250</f>
        <v>0</v>
      </c>
      <c r="GU15" s="286">
        <f>'[1]Heatmap_as1 (btv)'!GT250</f>
        <v>0</v>
      </c>
      <c r="GV15" s="286">
        <f>'[1]Heatmap_as1 (btv)'!GU250</f>
        <v>0</v>
      </c>
      <c r="GW15" s="286">
        <f>'[1]Heatmap_as1 (btv)'!GV250</f>
        <v>0</v>
      </c>
      <c r="GX15" s="286">
        <f>'[1]Heatmap_as1 (btv)'!GW250</f>
        <v>0</v>
      </c>
      <c r="GY15" s="286">
        <f>'[1]Heatmap_as1 (btv)'!GX250</f>
        <v>0</v>
      </c>
      <c r="GZ15" s="286">
        <f>'[1]Heatmap_as1 (btv)'!GY250</f>
        <v>0</v>
      </c>
      <c r="HA15" s="286">
        <f>'[1]Heatmap_as1 (btv)'!GZ250</f>
        <v>0</v>
      </c>
      <c r="HB15" s="286">
        <f>'[1]Heatmap_as1 (btv)'!HA250</f>
        <v>0</v>
      </c>
      <c r="HC15" s="286">
        <f>'[1]Heatmap_as1 (btv)'!HB250</f>
        <v>0</v>
      </c>
      <c r="HD15" s="286">
        <f>'[1]Heatmap_as1 (btv)'!HC250</f>
        <v>0</v>
      </c>
      <c r="HE15" s="287"/>
      <c r="HF15" s="288"/>
      <c r="HG15" s="288"/>
      <c r="HH15" s="288"/>
      <c r="HI15" s="288"/>
      <c r="HJ15" s="288"/>
      <c r="HK15" s="288"/>
      <c r="HL15" s="288"/>
      <c r="HM15" s="288"/>
      <c r="HN15" s="288"/>
      <c r="HO15" s="288"/>
      <c r="HP15" s="288"/>
    </row>
    <row r="16" spans="1:253" ht="21.75" customHeight="1">
      <c r="A16" s="377"/>
      <c r="J16" s="323"/>
      <c r="K16" s="433"/>
      <c r="L16" s="305"/>
      <c r="M16" s="285"/>
      <c r="N16" s="286"/>
      <c r="O16" s="286"/>
      <c r="P16" s="286"/>
      <c r="Q16" s="286"/>
      <c r="R16" s="286"/>
      <c r="S16" s="286"/>
      <c r="T16" s="286"/>
      <c r="U16" s="286"/>
      <c r="V16" s="286"/>
      <c r="W16" s="286"/>
      <c r="X16" s="286"/>
      <c r="Y16" s="286"/>
      <c r="Z16" s="286"/>
      <c r="AA16" s="286"/>
      <c r="AB16" s="286"/>
      <c r="AC16" s="286"/>
      <c r="AD16" s="286"/>
      <c r="AE16" s="286"/>
      <c r="AF16" s="286"/>
      <c r="AG16" s="286"/>
      <c r="AH16" s="286"/>
      <c r="AI16" s="286"/>
      <c r="AJ16" s="286"/>
      <c r="AK16" s="286"/>
      <c r="AL16" s="286"/>
      <c r="AM16" s="286"/>
      <c r="AN16" s="286"/>
      <c r="AO16" s="286"/>
      <c r="AP16" s="286"/>
      <c r="AQ16" s="286"/>
      <c r="AR16" s="286"/>
      <c r="AS16" s="286"/>
      <c r="AT16" s="286"/>
      <c r="AU16" s="286"/>
      <c r="AV16" s="286"/>
      <c r="AW16" s="286"/>
      <c r="AX16" s="286"/>
      <c r="AY16" s="286"/>
      <c r="AZ16" s="286"/>
      <c r="BA16" s="286"/>
      <c r="BB16" s="286"/>
      <c r="BC16" s="286"/>
      <c r="BD16" s="286"/>
      <c r="BE16" s="286"/>
      <c r="BF16" s="286"/>
      <c r="BG16" s="286"/>
      <c r="BH16" s="286"/>
      <c r="BI16" s="286"/>
      <c r="BJ16" s="286"/>
      <c r="BK16" s="286"/>
      <c r="BL16" s="286"/>
      <c r="BM16" s="286"/>
      <c r="BN16" s="286"/>
      <c r="BO16" s="286"/>
      <c r="BP16" s="286"/>
      <c r="BQ16" s="286"/>
      <c r="BR16" s="286"/>
      <c r="BS16" s="286"/>
      <c r="BT16" s="286"/>
      <c r="BU16" s="286"/>
      <c r="BV16" s="286"/>
      <c r="BW16" s="286"/>
      <c r="BX16" s="286"/>
      <c r="BY16" s="286"/>
      <c r="BZ16" s="286"/>
      <c r="CA16" s="286"/>
      <c r="CB16" s="286"/>
      <c r="CC16" s="286"/>
      <c r="CD16" s="286"/>
      <c r="CE16" s="286"/>
      <c r="CF16" s="286"/>
      <c r="CG16" s="286"/>
      <c r="CH16" s="286"/>
      <c r="CI16" s="286"/>
      <c r="CJ16" s="286"/>
      <c r="CK16" s="286"/>
      <c r="CL16" s="286"/>
      <c r="CM16" s="286"/>
      <c r="CN16" s="286"/>
      <c r="CO16" s="286"/>
      <c r="CP16" s="286"/>
      <c r="CQ16" s="286"/>
      <c r="CR16" s="286"/>
      <c r="CS16" s="286"/>
      <c r="CT16" s="286"/>
      <c r="CU16" s="286"/>
      <c r="CV16" s="286"/>
      <c r="CW16" s="286"/>
      <c r="CX16" s="286"/>
      <c r="CY16" s="286"/>
      <c r="CZ16" s="286"/>
      <c r="DA16" s="286"/>
      <c r="DB16" s="286"/>
      <c r="DC16" s="286"/>
      <c r="DD16" s="286"/>
      <c r="DE16" s="286"/>
      <c r="DF16" s="286"/>
      <c r="DG16" s="286"/>
      <c r="DH16" s="286"/>
      <c r="DI16" s="286"/>
      <c r="DJ16" s="286"/>
      <c r="DK16" s="286"/>
      <c r="DL16" s="286"/>
      <c r="DM16" s="286"/>
      <c r="DN16" s="286"/>
      <c r="DO16" s="286"/>
      <c r="DP16" s="286"/>
      <c r="DQ16" s="286"/>
      <c r="DR16" s="286"/>
      <c r="DS16" s="286"/>
      <c r="DT16" s="286"/>
      <c r="DU16" s="286"/>
      <c r="DV16" s="286"/>
      <c r="DW16" s="286"/>
      <c r="DX16" s="286"/>
      <c r="DY16" s="286"/>
      <c r="DZ16" s="286"/>
      <c r="EA16" s="286"/>
      <c r="EB16" s="286"/>
      <c r="EC16" s="286"/>
      <c r="ED16" s="286"/>
      <c r="EE16" s="286"/>
      <c r="EF16" s="286"/>
      <c r="EG16" s="286"/>
      <c r="EH16" s="286"/>
      <c r="EI16" s="286"/>
      <c r="EJ16" s="286"/>
      <c r="EK16" s="286"/>
      <c r="EL16" s="286"/>
      <c r="EM16" s="286"/>
      <c r="EN16" s="286"/>
      <c r="EO16" s="286"/>
      <c r="EP16" s="286"/>
      <c r="EQ16" s="286"/>
      <c r="ER16" s="286"/>
      <c r="ES16" s="286"/>
      <c r="ET16" s="286"/>
      <c r="EU16" s="286"/>
      <c r="EV16" s="286"/>
      <c r="EW16" s="286"/>
      <c r="EX16" s="286"/>
      <c r="EY16" s="286"/>
      <c r="EZ16" s="286"/>
      <c r="FA16" s="286"/>
      <c r="FB16" s="286"/>
      <c r="FC16" s="286"/>
      <c r="FD16" s="286"/>
      <c r="FE16" s="286"/>
      <c r="FF16" s="286"/>
      <c r="FG16" s="286"/>
      <c r="FH16" s="286"/>
      <c r="FI16" s="286"/>
      <c r="FJ16" s="286"/>
      <c r="FK16" s="286"/>
      <c r="FL16" s="286"/>
      <c r="FM16" s="286"/>
      <c r="FN16" s="286"/>
      <c r="FO16" s="286"/>
      <c r="FP16" s="286"/>
      <c r="FQ16" s="286"/>
      <c r="FR16" s="286"/>
      <c r="FS16" s="286"/>
      <c r="FT16" s="286"/>
      <c r="FU16" s="286"/>
      <c r="FV16" s="286"/>
      <c r="FW16" s="286"/>
      <c r="FX16" s="286"/>
      <c r="FY16" s="286"/>
      <c r="FZ16" s="286"/>
      <c r="GA16" s="286"/>
      <c r="GB16" s="286"/>
      <c r="GC16" s="286"/>
      <c r="GD16" s="286"/>
      <c r="GE16" s="286"/>
      <c r="GF16" s="286"/>
      <c r="GG16" s="286"/>
      <c r="GH16" s="286"/>
      <c r="GI16" s="286"/>
      <c r="GJ16" s="286"/>
      <c r="GK16" s="286"/>
      <c r="GL16" s="286"/>
      <c r="GM16" s="286"/>
      <c r="GN16" s="286"/>
      <c r="GO16" s="286"/>
      <c r="GP16" s="286"/>
      <c r="GQ16" s="286"/>
      <c r="GR16" s="286"/>
      <c r="GS16" s="286"/>
      <c r="GT16" s="286"/>
      <c r="GU16" s="286"/>
      <c r="GV16" s="286"/>
      <c r="GW16" s="286"/>
      <c r="GX16" s="286"/>
      <c r="GY16" s="286"/>
      <c r="GZ16" s="286"/>
      <c r="HA16" s="286"/>
      <c r="HB16" s="286"/>
      <c r="HC16" s="286"/>
      <c r="HD16" s="286"/>
      <c r="HE16" s="287"/>
      <c r="HF16" s="288"/>
      <c r="HG16" s="288"/>
      <c r="HH16" s="288"/>
      <c r="HI16" s="288"/>
      <c r="HJ16" s="288"/>
      <c r="HK16" s="288"/>
      <c r="HL16" s="288"/>
      <c r="HM16" s="288"/>
      <c r="HN16" s="288"/>
      <c r="HO16" s="288"/>
      <c r="HP16" s="288"/>
    </row>
    <row r="17" spans="1:224" ht="16.5" customHeight="1">
      <c r="A17" s="377">
        <v>15</v>
      </c>
      <c r="K17" s="433"/>
      <c r="N17" s="288"/>
      <c r="O17" s="288"/>
      <c r="P17" s="288"/>
      <c r="Q17" s="288"/>
      <c r="R17" s="288"/>
      <c r="S17" s="288"/>
      <c r="T17" s="288"/>
      <c r="U17" s="288"/>
      <c r="V17" s="288"/>
      <c r="W17" s="288"/>
      <c r="X17" s="288"/>
      <c r="Y17" s="288"/>
      <c r="Z17" s="288"/>
      <c r="AA17" s="288"/>
      <c r="AB17" s="288"/>
      <c r="AC17" s="288"/>
      <c r="AD17" s="288"/>
      <c r="AE17" s="288"/>
      <c r="AF17" s="288"/>
      <c r="AG17" s="288"/>
      <c r="AH17" s="288"/>
      <c r="AI17" s="288"/>
      <c r="AJ17" s="288"/>
      <c r="AK17" s="288"/>
      <c r="AL17" s="288"/>
      <c r="AM17" s="288"/>
      <c r="AN17" s="288"/>
      <c r="AO17" s="288"/>
      <c r="AP17" s="288"/>
      <c r="AQ17" s="288"/>
      <c r="AR17" s="288"/>
      <c r="AS17" s="288"/>
      <c r="AT17" s="288"/>
      <c r="AU17" s="288"/>
      <c r="AV17" s="288"/>
      <c r="AW17" s="288"/>
      <c r="AX17" s="288"/>
      <c r="AY17" s="288"/>
      <c r="AZ17" s="288"/>
      <c r="BA17" s="288"/>
      <c r="BB17" s="288"/>
      <c r="BC17" s="288"/>
      <c r="BD17" s="288"/>
      <c r="BE17" s="288"/>
      <c r="BF17" s="288"/>
      <c r="BG17" s="288"/>
      <c r="BH17" s="288"/>
      <c r="BI17" s="288"/>
      <c r="BJ17" s="288"/>
      <c r="BK17" s="288"/>
      <c r="BL17" s="288"/>
      <c r="BM17" s="288"/>
      <c r="BN17" s="288"/>
      <c r="BO17" s="288"/>
      <c r="BP17" s="288"/>
      <c r="BQ17" s="288"/>
      <c r="BR17" s="288"/>
      <c r="BS17" s="288"/>
      <c r="BT17" s="288"/>
      <c r="BU17" s="288"/>
      <c r="BV17" s="288"/>
      <c r="BW17" s="288"/>
      <c r="BX17" s="288"/>
      <c r="BY17" s="288"/>
      <c r="BZ17" s="288"/>
      <c r="CA17" s="288"/>
      <c r="CB17" s="288"/>
      <c r="CC17" s="288"/>
      <c r="CD17" s="288"/>
      <c r="CE17" s="288"/>
      <c r="CF17" s="288"/>
      <c r="CG17" s="288"/>
      <c r="CH17" s="288"/>
      <c r="CI17" s="288"/>
      <c r="CJ17" s="288"/>
      <c r="CK17" s="288"/>
      <c r="CL17" s="288"/>
      <c r="CM17" s="288"/>
      <c r="CN17" s="288"/>
      <c r="CO17" s="288"/>
      <c r="CP17" s="288"/>
      <c r="CQ17" s="288"/>
      <c r="CR17" s="288"/>
      <c r="CS17" s="288"/>
      <c r="CT17" s="288"/>
      <c r="CU17" s="288"/>
      <c r="CV17" s="288"/>
      <c r="CW17" s="288"/>
      <c r="CX17" s="288"/>
      <c r="CY17" s="288"/>
      <c r="CZ17" s="288"/>
      <c r="DA17" s="288"/>
      <c r="DB17" s="288"/>
      <c r="DC17" s="288"/>
      <c r="DD17" s="288"/>
      <c r="DE17" s="288"/>
      <c r="DF17" s="288"/>
      <c r="DG17" s="288"/>
      <c r="DH17" s="288"/>
      <c r="DI17" s="288"/>
      <c r="DJ17" s="288"/>
      <c r="DK17" s="288"/>
      <c r="DL17" s="288"/>
      <c r="DM17" s="288"/>
      <c r="DN17" s="288"/>
      <c r="DO17" s="288"/>
      <c r="DP17" s="288"/>
      <c r="DQ17" s="288"/>
      <c r="DR17" s="288"/>
      <c r="DS17" s="288"/>
      <c r="DT17" s="288"/>
      <c r="DU17" s="288"/>
      <c r="DV17" s="288"/>
      <c r="DW17" s="288"/>
      <c r="DX17" s="288"/>
      <c r="DY17" s="288"/>
      <c r="DZ17" s="288"/>
      <c r="EA17" s="288"/>
      <c r="EB17" s="288"/>
      <c r="EC17" s="288"/>
      <c r="ED17" s="288"/>
      <c r="EE17" s="288"/>
      <c r="EF17" s="288"/>
      <c r="EG17" s="288"/>
      <c r="EH17" s="288"/>
      <c r="EI17" s="288"/>
      <c r="EJ17" s="288"/>
      <c r="EK17" s="288"/>
      <c r="EL17" s="288"/>
      <c r="EM17" s="288"/>
      <c r="EN17" s="288"/>
      <c r="EO17" s="288"/>
      <c r="EP17" s="288"/>
      <c r="EQ17" s="288"/>
      <c r="ER17" s="288"/>
      <c r="ES17" s="288"/>
      <c r="ET17" s="288"/>
      <c r="EU17" s="288"/>
      <c r="EV17" s="288"/>
      <c r="EW17" s="288"/>
      <c r="EX17" s="288"/>
      <c r="EY17" s="288"/>
      <c r="EZ17" s="288"/>
      <c r="FA17" s="288"/>
      <c r="FB17" s="288"/>
      <c r="FC17" s="288"/>
      <c r="FD17" s="288"/>
      <c r="FE17" s="288"/>
      <c r="FF17" s="288"/>
      <c r="FG17" s="288"/>
      <c r="FH17" s="288"/>
      <c r="FI17" s="288"/>
      <c r="FJ17" s="288"/>
      <c r="FK17" s="288"/>
      <c r="FL17" s="288"/>
      <c r="FM17" s="288"/>
      <c r="FN17" s="288"/>
      <c r="FO17" s="288"/>
      <c r="FP17" s="288"/>
      <c r="FQ17" s="288"/>
      <c r="FR17" s="288"/>
      <c r="FS17" s="288"/>
      <c r="FT17" s="288"/>
      <c r="FU17" s="288"/>
      <c r="FV17" s="288"/>
      <c r="FW17" s="288"/>
      <c r="FX17" s="288"/>
      <c r="FY17" s="288"/>
      <c r="FZ17" s="288"/>
      <c r="GA17" s="288"/>
      <c r="GB17" s="288"/>
      <c r="GC17" s="288"/>
      <c r="GD17" s="288"/>
      <c r="GE17" s="288"/>
      <c r="GF17" s="288"/>
      <c r="GG17" s="288"/>
      <c r="GH17" s="288"/>
      <c r="GI17" s="288"/>
      <c r="GJ17" s="288"/>
      <c r="GK17" s="288"/>
      <c r="GL17" s="288"/>
      <c r="GM17" s="288"/>
      <c r="GN17" s="288"/>
      <c r="GO17" s="288"/>
      <c r="GP17" s="288"/>
      <c r="GQ17" s="288"/>
      <c r="GR17" s="288"/>
      <c r="GS17" s="288"/>
      <c r="GT17" s="288"/>
      <c r="GU17" s="288"/>
      <c r="GV17" s="288"/>
      <c r="GW17" s="288"/>
      <c r="GX17" s="288"/>
      <c r="GY17" s="288"/>
      <c r="GZ17" s="288"/>
      <c r="HA17" s="288"/>
      <c r="HB17" s="288"/>
      <c r="HC17" s="288"/>
      <c r="HD17" s="288"/>
      <c r="HE17" s="288"/>
      <c r="HF17" s="288"/>
      <c r="HG17" s="288"/>
      <c r="HH17" s="288"/>
      <c r="HI17" s="288"/>
      <c r="HJ17" s="288"/>
      <c r="HK17" s="288"/>
      <c r="HL17" s="288"/>
      <c r="HM17" s="288"/>
      <c r="HN17" s="288"/>
      <c r="HO17" s="288"/>
      <c r="HP17" s="288"/>
    </row>
    <row r="18" spans="1:224" s="282" customFormat="1" hidden="1">
      <c r="A18" s="377">
        <v>16</v>
      </c>
      <c r="B18" s="281"/>
      <c r="C18" s="281"/>
      <c r="D18" s="281"/>
      <c r="E18" s="281"/>
      <c r="F18" s="281"/>
      <c r="G18" s="281"/>
      <c r="H18" s="281"/>
      <c r="I18" s="281"/>
      <c r="N18" s="288"/>
      <c r="O18" s="288"/>
      <c r="P18" s="288"/>
      <c r="Q18" s="288"/>
      <c r="R18" s="288"/>
      <c r="S18" s="288"/>
      <c r="T18" s="288"/>
      <c r="U18" s="288"/>
      <c r="V18" s="288"/>
      <c r="W18" s="288"/>
      <c r="X18" s="288"/>
      <c r="Y18" s="288"/>
      <c r="Z18" s="288"/>
      <c r="AA18" s="288"/>
      <c r="AB18" s="288"/>
      <c r="AC18" s="288"/>
      <c r="AD18" s="288"/>
      <c r="AE18" s="288"/>
      <c r="AF18" s="288"/>
      <c r="AG18" s="288"/>
      <c r="AH18" s="288"/>
      <c r="AI18" s="288"/>
      <c r="AJ18" s="288"/>
      <c r="AK18" s="288"/>
      <c r="AL18" s="288"/>
      <c r="AM18" s="288"/>
      <c r="AN18" s="288"/>
      <c r="AO18" s="288"/>
      <c r="AP18" s="288"/>
      <c r="AQ18" s="288"/>
      <c r="AR18" s="288"/>
      <c r="AS18" s="288"/>
      <c r="AT18" s="288"/>
      <c r="AU18" s="288"/>
      <c r="AV18" s="288"/>
      <c r="AW18" s="288"/>
      <c r="AX18" s="288"/>
      <c r="AY18" s="288"/>
      <c r="AZ18" s="288"/>
      <c r="BA18" s="288"/>
      <c r="BB18" s="288"/>
      <c r="BC18" s="288"/>
      <c r="BD18" s="288"/>
      <c r="BE18" s="288"/>
      <c r="BF18" s="288"/>
      <c r="BG18" s="288"/>
      <c r="BH18" s="288"/>
      <c r="BI18" s="288"/>
      <c r="BJ18" s="288"/>
      <c r="BK18" s="288"/>
      <c r="BL18" s="288"/>
      <c r="BM18" s="288"/>
      <c r="BN18" s="288"/>
      <c r="BO18" s="288"/>
      <c r="BP18" s="288"/>
      <c r="BQ18" s="288"/>
      <c r="BR18" s="288"/>
      <c r="BS18" s="288"/>
      <c r="BT18" s="288"/>
      <c r="BU18" s="288"/>
      <c r="BV18" s="288"/>
      <c r="BW18" s="288"/>
      <c r="BX18" s="288"/>
      <c r="BY18" s="288"/>
      <c r="BZ18" s="288"/>
      <c r="CA18" s="288"/>
      <c r="CB18" s="288"/>
      <c r="CC18" s="288"/>
      <c r="CD18" s="288"/>
      <c r="CE18" s="288"/>
      <c r="CF18" s="288"/>
      <c r="CG18" s="288"/>
      <c r="CH18" s="288"/>
      <c r="CI18" s="288"/>
      <c r="CJ18" s="288"/>
      <c r="CK18" s="288"/>
      <c r="CL18" s="288"/>
      <c r="CM18" s="288"/>
      <c r="CN18" s="288"/>
      <c r="CO18" s="288"/>
      <c r="CP18" s="288"/>
      <c r="CQ18" s="288"/>
      <c r="CR18" s="288"/>
      <c r="CS18" s="288"/>
      <c r="CT18" s="288"/>
      <c r="CU18" s="288"/>
      <c r="CV18" s="288"/>
      <c r="CW18" s="288"/>
      <c r="CX18" s="288"/>
      <c r="CY18" s="288"/>
      <c r="CZ18" s="288"/>
      <c r="DA18" s="288"/>
      <c r="DB18" s="288"/>
      <c r="DC18" s="288"/>
      <c r="DD18" s="288"/>
      <c r="DE18" s="288"/>
      <c r="DF18" s="288"/>
      <c r="DG18" s="288"/>
      <c r="DH18" s="288"/>
      <c r="DI18" s="288"/>
      <c r="DJ18" s="288"/>
      <c r="DK18" s="288"/>
      <c r="DL18" s="288"/>
      <c r="DM18" s="288"/>
      <c r="DN18" s="288"/>
      <c r="DO18" s="288"/>
      <c r="DP18" s="288"/>
      <c r="DQ18" s="288"/>
      <c r="DR18" s="288"/>
      <c r="DS18" s="288"/>
      <c r="DT18" s="288"/>
      <c r="DU18" s="288"/>
      <c r="DV18" s="288"/>
      <c r="DW18" s="288"/>
      <c r="DX18" s="288"/>
      <c r="DY18" s="288"/>
      <c r="DZ18" s="288"/>
      <c r="EA18" s="288"/>
      <c r="EB18" s="288"/>
      <c r="EC18" s="288"/>
      <c r="ED18" s="288"/>
      <c r="EE18" s="288"/>
      <c r="EF18" s="288"/>
      <c r="EG18" s="288"/>
      <c r="EH18" s="288"/>
      <c r="EI18" s="288"/>
      <c r="EJ18" s="288"/>
      <c r="EK18" s="288"/>
      <c r="EL18" s="288"/>
      <c r="EM18" s="288"/>
      <c r="EN18" s="288"/>
      <c r="EO18" s="288"/>
      <c r="EP18" s="288"/>
      <c r="EQ18" s="288"/>
      <c r="ER18" s="288"/>
      <c r="ES18" s="288"/>
      <c r="ET18" s="288"/>
      <c r="EU18" s="288"/>
      <c r="EV18" s="288"/>
      <c r="EW18" s="288"/>
      <c r="EX18" s="288"/>
      <c r="EY18" s="288"/>
      <c r="EZ18" s="288"/>
      <c r="FA18" s="288"/>
      <c r="FB18" s="288"/>
      <c r="FC18" s="288"/>
      <c r="FD18" s="288"/>
      <c r="FE18" s="288"/>
      <c r="FF18" s="288"/>
      <c r="FG18" s="288"/>
      <c r="FH18" s="288"/>
      <c r="FI18" s="288"/>
      <c r="FJ18" s="288"/>
      <c r="FK18" s="288"/>
      <c r="FL18" s="288"/>
      <c r="FM18" s="288"/>
      <c r="FN18" s="288"/>
      <c r="FO18" s="288"/>
      <c r="FP18" s="288"/>
      <c r="FQ18" s="288"/>
      <c r="FR18" s="288"/>
      <c r="FS18" s="288"/>
      <c r="FT18" s="288"/>
      <c r="FU18" s="288"/>
      <c r="FV18" s="288"/>
      <c r="FW18" s="288"/>
      <c r="FX18" s="288"/>
      <c r="FY18" s="288"/>
      <c r="FZ18" s="288"/>
      <c r="GA18" s="288"/>
      <c r="GB18" s="288"/>
      <c r="GC18" s="288"/>
      <c r="GD18" s="288"/>
      <c r="GE18" s="288"/>
      <c r="GF18" s="288"/>
      <c r="GG18" s="288"/>
      <c r="GH18" s="288"/>
      <c r="GI18" s="288"/>
      <c r="GJ18" s="288"/>
      <c r="GK18" s="288"/>
      <c r="GL18" s="288"/>
      <c r="GM18" s="288"/>
      <c r="GN18" s="288"/>
      <c r="GO18" s="288"/>
      <c r="GP18" s="288"/>
      <c r="GQ18" s="288"/>
      <c r="GR18" s="288"/>
      <c r="GS18" s="288"/>
      <c r="GT18" s="288"/>
      <c r="GU18" s="288"/>
      <c r="GV18" s="288"/>
      <c r="GW18" s="288"/>
      <c r="GX18" s="288"/>
      <c r="GY18" s="288"/>
      <c r="GZ18" s="288"/>
      <c r="HA18" s="288"/>
      <c r="HB18" s="288"/>
      <c r="HC18" s="288"/>
      <c r="HD18" s="288"/>
      <c r="HE18" s="288"/>
      <c r="HF18" s="288"/>
      <c r="HG18" s="288"/>
      <c r="HH18" s="288"/>
      <c r="HI18" s="288"/>
      <c r="HJ18" s="288"/>
      <c r="HK18" s="288"/>
      <c r="HL18" s="288"/>
      <c r="HM18" s="288"/>
      <c r="HN18" s="288"/>
      <c r="HO18" s="288"/>
      <c r="HP18" s="288"/>
    </row>
    <row r="19" spans="1:224" s="282" customFormat="1" ht="7.5" hidden="1" customHeight="1">
      <c r="A19" s="377">
        <v>17</v>
      </c>
      <c r="B19" s="281"/>
      <c r="C19" s="281"/>
      <c r="D19" s="281"/>
      <c r="E19" s="281"/>
      <c r="F19" s="281"/>
      <c r="G19" s="281"/>
      <c r="H19" s="281"/>
      <c r="I19" s="281">
        <v>570</v>
      </c>
      <c r="N19" s="288"/>
      <c r="O19" s="288"/>
      <c r="P19" s="288"/>
      <c r="Q19" s="288"/>
      <c r="R19" s="288"/>
      <c r="S19" s="288"/>
      <c r="T19" s="288"/>
      <c r="U19" s="288"/>
      <c r="V19" s="288"/>
      <c r="W19" s="288"/>
      <c r="X19" s="288"/>
      <c r="Y19" s="288"/>
      <c r="Z19" s="288"/>
      <c r="AA19" s="288"/>
      <c r="AB19" s="288"/>
      <c r="AC19" s="288"/>
      <c r="AD19" s="288"/>
      <c r="AE19" s="288"/>
      <c r="AF19" s="288"/>
      <c r="AG19" s="288"/>
      <c r="AH19" s="288"/>
      <c r="AI19" s="288"/>
      <c r="AJ19" s="288"/>
      <c r="AK19" s="288"/>
      <c r="AL19" s="288"/>
      <c r="AM19" s="288"/>
      <c r="AN19" s="288"/>
      <c r="AO19" s="288"/>
      <c r="AP19" s="288"/>
      <c r="AQ19" s="288"/>
      <c r="AR19" s="288"/>
      <c r="AS19" s="288"/>
      <c r="AT19" s="288"/>
      <c r="AU19" s="288"/>
      <c r="AV19" s="288"/>
      <c r="AW19" s="288"/>
      <c r="AX19" s="288"/>
      <c r="AY19" s="288"/>
      <c r="AZ19" s="288"/>
      <c r="BA19" s="288"/>
      <c r="BB19" s="288"/>
      <c r="BC19" s="288"/>
      <c r="BD19" s="288"/>
      <c r="BE19" s="288"/>
      <c r="BF19" s="288"/>
      <c r="BG19" s="288"/>
      <c r="BH19" s="288"/>
      <c r="BI19" s="288"/>
      <c r="BJ19" s="288"/>
      <c r="BK19" s="288"/>
      <c r="BL19" s="288"/>
      <c r="BM19" s="288"/>
      <c r="BN19" s="288"/>
      <c r="BO19" s="288"/>
      <c r="BP19" s="288"/>
      <c r="BQ19" s="288"/>
      <c r="BR19" s="288"/>
      <c r="BS19" s="288"/>
      <c r="BT19" s="288"/>
      <c r="BU19" s="288"/>
      <c r="BV19" s="288"/>
      <c r="BW19" s="288"/>
      <c r="BX19" s="288"/>
      <c r="BY19" s="288"/>
      <c r="BZ19" s="288"/>
      <c r="CA19" s="288"/>
      <c r="CB19" s="288"/>
      <c r="CC19" s="288"/>
      <c r="CD19" s="288"/>
      <c r="CE19" s="288"/>
      <c r="CF19" s="288"/>
      <c r="CG19" s="288"/>
      <c r="CH19" s="288"/>
      <c r="CI19" s="288"/>
      <c r="CJ19" s="288"/>
      <c r="CK19" s="288"/>
      <c r="CL19" s="288"/>
      <c r="CM19" s="288"/>
      <c r="CN19" s="288"/>
      <c r="CO19" s="288"/>
      <c r="CP19" s="288"/>
      <c r="CQ19" s="288"/>
      <c r="CR19" s="288"/>
      <c r="CS19" s="288"/>
      <c r="CT19" s="288"/>
      <c r="CU19" s="288"/>
      <c r="CV19" s="288"/>
      <c r="CW19" s="288"/>
      <c r="CX19" s="288"/>
      <c r="CY19" s="288"/>
      <c r="CZ19" s="288"/>
      <c r="DA19" s="288"/>
      <c r="DB19" s="288"/>
      <c r="DC19" s="288"/>
      <c r="DD19" s="288"/>
      <c r="DE19" s="288"/>
      <c r="DF19" s="288"/>
      <c r="DG19" s="288"/>
      <c r="DH19" s="288"/>
      <c r="DI19" s="288"/>
      <c r="DJ19" s="288"/>
      <c r="DK19" s="288"/>
      <c r="DL19" s="288"/>
      <c r="DM19" s="288"/>
      <c r="DN19" s="288"/>
      <c r="DO19" s="288"/>
      <c r="DP19" s="288"/>
      <c r="DQ19" s="288"/>
      <c r="DR19" s="288"/>
      <c r="DS19" s="288"/>
      <c r="DT19" s="288"/>
      <c r="DU19" s="288"/>
      <c r="DV19" s="288"/>
      <c r="DW19" s="288"/>
      <c r="DX19" s="288"/>
      <c r="DY19" s="288"/>
      <c r="DZ19" s="288"/>
      <c r="EA19" s="288"/>
      <c r="EB19" s="288"/>
      <c r="EC19" s="288"/>
      <c r="ED19" s="288"/>
      <c r="EE19" s="288"/>
      <c r="EF19" s="288"/>
      <c r="EG19" s="288"/>
      <c r="EH19" s="288"/>
      <c r="EI19" s="288"/>
      <c r="EJ19" s="288"/>
      <c r="EK19" s="288"/>
      <c r="EL19" s="288"/>
      <c r="EM19" s="288"/>
      <c r="EN19" s="288"/>
      <c r="EO19" s="288"/>
      <c r="EP19" s="288"/>
      <c r="EQ19" s="288"/>
      <c r="ER19" s="288"/>
      <c r="ES19" s="288"/>
      <c r="ET19" s="288"/>
      <c r="EU19" s="288"/>
      <c r="EV19" s="288"/>
      <c r="EW19" s="288"/>
      <c r="EX19" s="288"/>
      <c r="EY19" s="288"/>
      <c r="EZ19" s="288"/>
      <c r="FA19" s="288"/>
      <c r="FB19" s="288"/>
      <c r="FC19" s="288"/>
      <c r="FD19" s="288"/>
      <c r="FE19" s="288"/>
      <c r="FF19" s="288"/>
      <c r="FG19" s="288"/>
      <c r="FH19" s="288"/>
      <c r="FI19" s="288"/>
      <c r="FJ19" s="288"/>
      <c r="FK19" s="288"/>
      <c r="FL19" s="288"/>
      <c r="FM19" s="288"/>
      <c r="FN19" s="288"/>
      <c r="FO19" s="288"/>
      <c r="FP19" s="288"/>
      <c r="FQ19" s="288"/>
      <c r="FR19" s="288"/>
      <c r="FS19" s="288"/>
      <c r="FT19" s="288"/>
      <c r="FU19" s="288"/>
      <c r="FV19" s="288"/>
      <c r="FW19" s="288"/>
      <c r="FX19" s="288"/>
      <c r="FY19" s="288"/>
      <c r="FZ19" s="288"/>
      <c r="GA19" s="288"/>
      <c r="GB19" s="288"/>
      <c r="GC19" s="288"/>
      <c r="GD19" s="288"/>
      <c r="GE19" s="288"/>
      <c r="GF19" s="288"/>
      <c r="GG19" s="288"/>
      <c r="GH19" s="288"/>
      <c r="GI19" s="288"/>
      <c r="GJ19" s="288"/>
      <c r="GK19" s="288"/>
      <c r="GL19" s="288"/>
      <c r="GM19" s="288"/>
      <c r="GN19" s="288"/>
      <c r="GO19" s="288"/>
      <c r="GP19" s="288"/>
      <c r="GQ19" s="288"/>
      <c r="GR19" s="288"/>
      <c r="GS19" s="288"/>
      <c r="GT19" s="288"/>
      <c r="GU19" s="288"/>
      <c r="GV19" s="288"/>
      <c r="GW19" s="288"/>
      <c r="GX19" s="288"/>
      <c r="GY19" s="288"/>
      <c r="GZ19" s="288"/>
      <c r="HA19" s="288"/>
      <c r="HB19" s="288"/>
      <c r="HC19" s="288"/>
      <c r="HD19" s="288"/>
      <c r="HE19" s="288"/>
      <c r="HF19" s="288"/>
      <c r="HG19" s="288"/>
      <c r="HH19" s="288"/>
      <c r="HI19" s="288"/>
      <c r="HJ19" s="288"/>
      <c r="HK19" s="288"/>
      <c r="HL19" s="288"/>
      <c r="HM19" s="288"/>
      <c r="HN19" s="288"/>
      <c r="HO19" s="288"/>
      <c r="HP19" s="288"/>
    </row>
    <row r="20" spans="1:224" s="282" customFormat="1" ht="7.5" hidden="1" customHeight="1">
      <c r="A20" s="377">
        <v>18</v>
      </c>
      <c r="B20" s="281"/>
      <c r="C20" s="281"/>
      <c r="D20" s="281"/>
      <c r="E20" s="281"/>
      <c r="F20" s="281"/>
      <c r="G20" s="281"/>
      <c r="H20" s="281"/>
      <c r="I20" s="281">
        <v>570</v>
      </c>
      <c r="N20" s="288"/>
      <c r="O20" s="288"/>
      <c r="P20" s="288"/>
      <c r="Q20" s="324"/>
      <c r="R20" s="288"/>
      <c r="S20" s="288"/>
      <c r="T20" s="288"/>
      <c r="U20" s="288"/>
      <c r="V20" s="288"/>
      <c r="W20" s="288"/>
      <c r="X20" s="288"/>
      <c r="Y20" s="288"/>
      <c r="Z20" s="288"/>
      <c r="AA20" s="288"/>
      <c r="AB20" s="288"/>
      <c r="AC20" s="288"/>
      <c r="AD20" s="288"/>
      <c r="AE20" s="288"/>
      <c r="AF20" s="288"/>
      <c r="AG20" s="288"/>
      <c r="AH20" s="288"/>
      <c r="AI20" s="288"/>
      <c r="AJ20" s="288"/>
      <c r="AK20" s="288"/>
      <c r="AL20" s="288"/>
      <c r="AM20" s="288"/>
      <c r="AN20" s="288"/>
      <c r="AO20" s="288"/>
      <c r="AP20" s="288"/>
      <c r="AQ20" s="288"/>
      <c r="AR20" s="288"/>
      <c r="AS20" s="288"/>
      <c r="AT20" s="288"/>
      <c r="AU20" s="288"/>
      <c r="AV20" s="288"/>
      <c r="AW20" s="288"/>
      <c r="AX20" s="288"/>
      <c r="AY20" s="288"/>
      <c r="AZ20" s="288"/>
      <c r="BA20" s="288"/>
      <c r="BB20" s="288"/>
      <c r="BC20" s="288"/>
      <c r="BD20" s="288"/>
      <c r="BE20" s="288"/>
      <c r="BF20" s="288"/>
      <c r="BG20" s="288"/>
      <c r="BH20" s="288"/>
      <c r="BI20" s="288"/>
      <c r="BJ20" s="288"/>
      <c r="BK20" s="288"/>
      <c r="BL20" s="288"/>
      <c r="BM20" s="288"/>
      <c r="BN20" s="288"/>
      <c r="BO20" s="288"/>
      <c r="BP20" s="288"/>
      <c r="BQ20" s="288"/>
      <c r="BR20" s="288"/>
      <c r="BS20" s="288"/>
      <c r="BT20" s="288"/>
      <c r="BU20" s="288"/>
      <c r="BV20" s="288"/>
      <c r="BW20" s="288"/>
      <c r="BX20" s="288"/>
      <c r="BY20" s="288"/>
      <c r="BZ20" s="288"/>
      <c r="CA20" s="288"/>
      <c r="CB20" s="288"/>
      <c r="CC20" s="288"/>
      <c r="CD20" s="288"/>
      <c r="CE20" s="288"/>
      <c r="CF20" s="288"/>
      <c r="CG20" s="288"/>
      <c r="CH20" s="288"/>
      <c r="CI20" s="288"/>
      <c r="CJ20" s="288"/>
      <c r="CK20" s="288"/>
      <c r="CL20" s="288"/>
      <c r="CM20" s="288"/>
      <c r="CN20" s="288"/>
      <c r="CO20" s="288"/>
      <c r="CP20" s="288"/>
      <c r="CQ20" s="288"/>
      <c r="CR20" s="288"/>
      <c r="CS20" s="288"/>
      <c r="CT20" s="288"/>
      <c r="CU20" s="288"/>
      <c r="CV20" s="288"/>
      <c r="CW20" s="288"/>
      <c r="CX20" s="288"/>
      <c r="CY20" s="288"/>
      <c r="CZ20" s="288"/>
      <c r="DA20" s="288"/>
      <c r="DB20" s="288"/>
      <c r="DC20" s="288"/>
      <c r="DD20" s="288"/>
      <c r="DE20" s="288"/>
      <c r="DF20" s="288"/>
      <c r="DG20" s="288"/>
      <c r="DH20" s="288"/>
      <c r="DI20" s="288"/>
      <c r="DJ20" s="288"/>
      <c r="DK20" s="288"/>
      <c r="DL20" s="288"/>
      <c r="DM20" s="288"/>
      <c r="DN20" s="288"/>
      <c r="DO20" s="288"/>
      <c r="DP20" s="288"/>
      <c r="DQ20" s="288"/>
      <c r="DR20" s="288"/>
      <c r="DS20" s="288"/>
      <c r="DT20" s="288"/>
      <c r="DU20" s="288"/>
      <c r="DV20" s="288"/>
      <c r="DW20" s="288"/>
      <c r="DX20" s="288"/>
      <c r="DY20" s="288"/>
      <c r="DZ20" s="288"/>
      <c r="EA20" s="288"/>
      <c r="EB20" s="288"/>
      <c r="EC20" s="288"/>
      <c r="ED20" s="288"/>
      <c r="EE20" s="288"/>
      <c r="EF20" s="288"/>
      <c r="EG20" s="288"/>
      <c r="EH20" s="288"/>
      <c r="EI20" s="288"/>
      <c r="EJ20" s="288"/>
      <c r="EK20" s="288"/>
      <c r="EL20" s="288"/>
      <c r="EM20" s="288"/>
      <c r="EN20" s="288"/>
      <c r="EO20" s="288"/>
      <c r="EP20" s="288"/>
      <c r="EQ20" s="288"/>
      <c r="ER20" s="288"/>
      <c r="ES20" s="288"/>
      <c r="ET20" s="288"/>
      <c r="EU20" s="288"/>
      <c r="EV20" s="288"/>
      <c r="EW20" s="288"/>
      <c r="EX20" s="288"/>
      <c r="EY20" s="288"/>
      <c r="EZ20" s="288"/>
      <c r="FA20" s="288"/>
      <c r="FB20" s="288"/>
      <c r="FC20" s="288"/>
      <c r="FD20" s="288"/>
      <c r="FE20" s="288"/>
      <c r="FF20" s="288"/>
      <c r="FG20" s="288"/>
      <c r="FH20" s="288"/>
      <c r="FI20" s="288"/>
      <c r="FJ20" s="288"/>
      <c r="FK20" s="288"/>
      <c r="FL20" s="288"/>
      <c r="FM20" s="288"/>
      <c r="FN20" s="288"/>
      <c r="FO20" s="288"/>
      <c r="FP20" s="288"/>
      <c r="FQ20" s="288"/>
      <c r="FR20" s="288"/>
      <c r="FS20" s="288"/>
      <c r="FT20" s="288"/>
      <c r="FU20" s="288"/>
      <c r="FV20" s="288"/>
      <c r="FW20" s="288"/>
      <c r="FX20" s="288"/>
      <c r="FY20" s="288"/>
      <c r="FZ20" s="288"/>
      <c r="GA20" s="288"/>
      <c r="GB20" s="288"/>
      <c r="GC20" s="288"/>
      <c r="GD20" s="288"/>
      <c r="GE20" s="288"/>
      <c r="GF20" s="288"/>
      <c r="GG20" s="288"/>
      <c r="GH20" s="288"/>
      <c r="GI20" s="288"/>
      <c r="GJ20" s="288"/>
      <c r="GK20" s="288"/>
      <c r="GL20" s="288"/>
      <c r="GM20" s="288"/>
      <c r="GN20" s="288"/>
      <c r="GO20" s="288"/>
      <c r="GP20" s="288"/>
      <c r="GQ20" s="288"/>
      <c r="GR20" s="288"/>
      <c r="GS20" s="288"/>
      <c r="GT20" s="288"/>
      <c r="GU20" s="288"/>
      <c r="GV20" s="288"/>
      <c r="GW20" s="288"/>
      <c r="GX20" s="288"/>
      <c r="GY20" s="288"/>
      <c r="GZ20" s="288"/>
      <c r="HA20" s="288"/>
      <c r="HB20" s="288"/>
      <c r="HC20" s="288"/>
      <c r="HD20" s="288"/>
      <c r="HE20" s="288"/>
      <c r="HF20" s="288"/>
      <c r="HG20" s="288"/>
      <c r="HH20" s="288"/>
      <c r="HI20" s="288"/>
      <c r="HJ20" s="288"/>
      <c r="HK20" s="288"/>
      <c r="HL20" s="288"/>
      <c r="HM20" s="288"/>
      <c r="HN20" s="288"/>
      <c r="HO20" s="288"/>
      <c r="HP20" s="288"/>
    </row>
    <row r="21" spans="1:224" s="282" customFormat="1" ht="7.5" hidden="1" customHeight="1">
      <c r="A21" s="377">
        <v>19</v>
      </c>
      <c r="B21" s="281"/>
      <c r="C21" s="281"/>
      <c r="D21" s="281"/>
      <c r="E21" s="281"/>
      <c r="F21" s="281"/>
      <c r="G21" s="281"/>
      <c r="H21" s="281"/>
      <c r="I21" s="281">
        <v>570</v>
      </c>
      <c r="N21" s="288"/>
      <c r="O21" s="288"/>
      <c r="P21" s="288"/>
      <c r="Q21" s="288"/>
      <c r="R21" s="288"/>
      <c r="S21" s="288"/>
      <c r="T21" s="288"/>
      <c r="U21" s="288"/>
      <c r="V21" s="288"/>
      <c r="W21" s="288"/>
      <c r="X21" s="288"/>
      <c r="Y21" s="288"/>
      <c r="Z21" s="288"/>
      <c r="AA21" s="288"/>
      <c r="AB21" s="288"/>
      <c r="AC21" s="288"/>
      <c r="AD21" s="288"/>
      <c r="AE21" s="288"/>
      <c r="AF21" s="288"/>
      <c r="AG21" s="288"/>
      <c r="AH21" s="288"/>
      <c r="AI21" s="288"/>
      <c r="AJ21" s="288"/>
      <c r="AK21" s="288"/>
      <c r="AL21" s="288"/>
      <c r="AM21" s="288"/>
      <c r="AN21" s="288"/>
      <c r="AO21" s="288"/>
      <c r="AP21" s="288"/>
      <c r="AQ21" s="288"/>
      <c r="AR21" s="288"/>
      <c r="AS21" s="288"/>
      <c r="AT21" s="288"/>
      <c r="AU21" s="288"/>
      <c r="AV21" s="288"/>
      <c r="AW21" s="288"/>
      <c r="AX21" s="288"/>
      <c r="AY21" s="288"/>
      <c r="AZ21" s="288"/>
      <c r="BA21" s="288"/>
      <c r="BB21" s="288"/>
      <c r="BC21" s="288"/>
      <c r="BD21" s="288"/>
      <c r="BE21" s="288"/>
      <c r="BF21" s="288"/>
      <c r="BG21" s="288"/>
      <c r="BH21" s="288"/>
      <c r="BI21" s="288"/>
      <c r="BJ21" s="288"/>
      <c r="BK21" s="288"/>
      <c r="BL21" s="288"/>
      <c r="BM21" s="288"/>
      <c r="BN21" s="288"/>
      <c r="BO21" s="288"/>
      <c r="BP21" s="288"/>
      <c r="BQ21" s="288"/>
      <c r="BR21" s="288"/>
      <c r="BS21" s="288"/>
      <c r="BT21" s="288"/>
      <c r="BU21" s="288"/>
      <c r="BV21" s="288"/>
      <c r="BW21" s="288"/>
      <c r="BX21" s="288"/>
      <c r="BY21" s="288"/>
      <c r="BZ21" s="288"/>
      <c r="CA21" s="288"/>
      <c r="CB21" s="288"/>
      <c r="CC21" s="288"/>
      <c r="CD21" s="288"/>
      <c r="CE21" s="288"/>
      <c r="CF21" s="288"/>
      <c r="CG21" s="288"/>
      <c r="CH21" s="288"/>
      <c r="CI21" s="288"/>
      <c r="CJ21" s="288"/>
      <c r="CK21" s="288"/>
      <c r="CL21" s="288"/>
      <c r="CM21" s="288"/>
      <c r="CN21" s="288"/>
      <c r="CO21" s="288"/>
      <c r="CP21" s="288"/>
      <c r="CQ21" s="288"/>
      <c r="CR21" s="288"/>
      <c r="CS21" s="288"/>
      <c r="CT21" s="288"/>
      <c r="CU21" s="288"/>
      <c r="CV21" s="288"/>
      <c r="CW21" s="288"/>
      <c r="CX21" s="288"/>
      <c r="CY21" s="288"/>
      <c r="CZ21" s="288"/>
      <c r="DA21" s="288"/>
      <c r="DB21" s="288"/>
      <c r="DC21" s="288"/>
      <c r="DD21" s="288"/>
      <c r="DE21" s="288"/>
      <c r="DF21" s="288"/>
      <c r="DG21" s="288"/>
      <c r="DH21" s="288"/>
      <c r="DI21" s="288"/>
      <c r="DJ21" s="288"/>
      <c r="DK21" s="288"/>
      <c r="DL21" s="288"/>
      <c r="DM21" s="288"/>
      <c r="DN21" s="288"/>
      <c r="DO21" s="288"/>
      <c r="DP21" s="288"/>
      <c r="DQ21" s="288"/>
      <c r="DR21" s="288"/>
      <c r="DS21" s="288"/>
      <c r="DT21" s="288"/>
      <c r="DU21" s="288"/>
      <c r="DV21" s="288"/>
      <c r="DW21" s="288"/>
      <c r="DX21" s="288"/>
      <c r="DY21" s="288"/>
      <c r="DZ21" s="288"/>
      <c r="EA21" s="288"/>
      <c r="EB21" s="288"/>
      <c r="EC21" s="288"/>
      <c r="ED21" s="288"/>
      <c r="EE21" s="288"/>
      <c r="EF21" s="288"/>
      <c r="EG21" s="288"/>
      <c r="EH21" s="288"/>
      <c r="EI21" s="288"/>
      <c r="EJ21" s="288"/>
      <c r="EK21" s="288"/>
      <c r="EL21" s="288"/>
      <c r="EM21" s="288"/>
      <c r="EN21" s="288"/>
      <c r="EO21" s="288"/>
      <c r="EP21" s="288"/>
      <c r="EQ21" s="288"/>
      <c r="ER21" s="288"/>
      <c r="ES21" s="288"/>
      <c r="ET21" s="288"/>
      <c r="EU21" s="288"/>
      <c r="EV21" s="288"/>
      <c r="EW21" s="288"/>
      <c r="EX21" s="288"/>
      <c r="EY21" s="288"/>
      <c r="EZ21" s="288"/>
      <c r="FA21" s="288"/>
      <c r="FB21" s="288"/>
      <c r="FC21" s="288"/>
      <c r="FD21" s="288"/>
      <c r="FE21" s="288"/>
      <c r="FF21" s="288"/>
      <c r="FG21" s="288"/>
      <c r="FH21" s="288"/>
      <c r="FI21" s="288"/>
      <c r="FJ21" s="288"/>
      <c r="FK21" s="288"/>
      <c r="FL21" s="288"/>
      <c r="FM21" s="288"/>
      <c r="FN21" s="288"/>
      <c r="FO21" s="288"/>
      <c r="FP21" s="288"/>
      <c r="FQ21" s="288"/>
      <c r="FR21" s="288"/>
      <c r="FS21" s="288"/>
      <c r="FT21" s="288"/>
      <c r="FU21" s="288"/>
      <c r="FV21" s="288"/>
      <c r="FW21" s="288"/>
      <c r="FX21" s="288"/>
      <c r="FY21" s="288"/>
      <c r="FZ21" s="288"/>
      <c r="GA21" s="288"/>
      <c r="GB21" s="288"/>
      <c r="GC21" s="288"/>
      <c r="GD21" s="288"/>
      <c r="GE21" s="288"/>
      <c r="GF21" s="288"/>
      <c r="GG21" s="288"/>
      <c r="GH21" s="288"/>
      <c r="GI21" s="288"/>
      <c r="GJ21" s="288"/>
      <c r="GK21" s="288"/>
      <c r="GL21" s="288"/>
      <c r="GM21" s="288"/>
      <c r="GN21" s="288"/>
      <c r="GO21" s="288"/>
      <c r="GP21" s="288"/>
      <c r="GQ21" s="288"/>
      <c r="GR21" s="288"/>
      <c r="GS21" s="288"/>
      <c r="GT21" s="288"/>
      <c r="GU21" s="288"/>
      <c r="GV21" s="288"/>
      <c r="GW21" s="288"/>
      <c r="GX21" s="288"/>
      <c r="GY21" s="288"/>
      <c r="GZ21" s="288"/>
      <c r="HA21" s="288"/>
      <c r="HB21" s="288"/>
      <c r="HC21" s="288"/>
      <c r="HD21" s="288"/>
      <c r="HE21" s="288"/>
      <c r="HF21" s="288"/>
      <c r="HG21" s="288"/>
      <c r="HH21" s="288"/>
      <c r="HI21" s="288"/>
      <c r="HJ21" s="288"/>
      <c r="HK21" s="288"/>
      <c r="HL21" s="288"/>
      <c r="HM21" s="288"/>
      <c r="HN21" s="288"/>
      <c r="HO21" s="288"/>
      <c r="HP21" s="288"/>
    </row>
    <row r="22" spans="1:224" s="282" customFormat="1" ht="7.5" hidden="1" customHeight="1">
      <c r="A22" s="377">
        <v>20</v>
      </c>
      <c r="B22" s="281"/>
      <c r="C22" s="281"/>
      <c r="D22" s="281"/>
      <c r="E22" s="281"/>
      <c r="F22" s="281"/>
      <c r="G22" s="281"/>
      <c r="H22" s="281"/>
      <c r="I22" s="281">
        <v>570</v>
      </c>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288"/>
      <c r="AM22" s="288"/>
      <c r="AN22" s="288"/>
      <c r="AO22" s="288"/>
      <c r="AP22" s="288"/>
      <c r="AQ22" s="288"/>
      <c r="AR22" s="288"/>
      <c r="AS22" s="288"/>
      <c r="AT22" s="288"/>
      <c r="AU22" s="288"/>
      <c r="AV22" s="288"/>
      <c r="AW22" s="288"/>
      <c r="AX22" s="288"/>
      <c r="AY22" s="288"/>
      <c r="AZ22" s="288"/>
      <c r="BA22" s="288"/>
      <c r="BB22" s="288"/>
      <c r="BC22" s="288"/>
      <c r="BD22" s="288"/>
      <c r="BE22" s="288"/>
      <c r="BF22" s="288"/>
      <c r="BG22" s="288"/>
      <c r="BH22" s="288"/>
      <c r="BI22" s="288"/>
      <c r="BJ22" s="288"/>
      <c r="BK22" s="288"/>
      <c r="BL22" s="288"/>
      <c r="BM22" s="288"/>
      <c r="BN22" s="288"/>
      <c r="BO22" s="288"/>
      <c r="BP22" s="288"/>
      <c r="BQ22" s="288"/>
      <c r="BR22" s="288"/>
      <c r="BS22" s="288"/>
      <c r="BT22" s="288"/>
      <c r="BU22" s="288"/>
      <c r="BV22" s="288"/>
      <c r="BW22" s="288"/>
      <c r="BX22" s="288"/>
      <c r="BY22" s="288"/>
      <c r="BZ22" s="288"/>
      <c r="CA22" s="288"/>
      <c r="CB22" s="288"/>
      <c r="CC22" s="288"/>
      <c r="CD22" s="288"/>
      <c r="CE22" s="288"/>
      <c r="CF22" s="288"/>
      <c r="CG22" s="288"/>
      <c r="CH22" s="288"/>
      <c r="CI22" s="288"/>
      <c r="CJ22" s="288"/>
      <c r="CK22" s="288"/>
      <c r="CL22" s="288"/>
      <c r="CM22" s="288"/>
      <c r="CN22" s="288"/>
      <c r="CO22" s="288"/>
      <c r="CP22" s="288"/>
      <c r="CQ22" s="288"/>
      <c r="CR22" s="288"/>
      <c r="CS22" s="288"/>
      <c r="CT22" s="288"/>
      <c r="CU22" s="288"/>
      <c r="CV22" s="288"/>
      <c r="CW22" s="288"/>
      <c r="CX22" s="288"/>
      <c r="CY22" s="288"/>
      <c r="CZ22" s="288"/>
      <c r="DA22" s="288"/>
      <c r="DB22" s="288"/>
      <c r="DC22" s="288"/>
      <c r="DD22" s="288"/>
      <c r="DE22" s="288"/>
      <c r="DF22" s="288"/>
      <c r="DG22" s="288"/>
      <c r="DH22" s="288"/>
      <c r="DI22" s="288"/>
      <c r="DJ22" s="288"/>
      <c r="DK22" s="288"/>
      <c r="DL22" s="288"/>
      <c r="DM22" s="288"/>
      <c r="DN22" s="288"/>
      <c r="DO22" s="288"/>
      <c r="DP22" s="288"/>
      <c r="DQ22" s="288"/>
      <c r="DR22" s="288"/>
      <c r="DS22" s="288"/>
      <c r="DT22" s="288"/>
      <c r="DU22" s="288"/>
      <c r="DV22" s="288"/>
      <c r="DW22" s="288"/>
      <c r="DX22" s="288"/>
      <c r="DY22" s="288"/>
      <c r="DZ22" s="288"/>
      <c r="EA22" s="288"/>
      <c r="EB22" s="288"/>
      <c r="EC22" s="288"/>
      <c r="ED22" s="288"/>
      <c r="EE22" s="288"/>
      <c r="EF22" s="288"/>
      <c r="EG22" s="288"/>
      <c r="EH22" s="288"/>
      <c r="EI22" s="288"/>
      <c r="EJ22" s="288"/>
      <c r="EK22" s="288"/>
      <c r="EL22" s="288"/>
      <c r="EM22" s="288"/>
      <c r="EN22" s="288"/>
      <c r="EO22" s="288"/>
      <c r="EP22" s="288"/>
      <c r="EQ22" s="288"/>
      <c r="ER22" s="288"/>
      <c r="ES22" s="288"/>
      <c r="ET22" s="288"/>
      <c r="EU22" s="288"/>
      <c r="EV22" s="288"/>
      <c r="EW22" s="288"/>
      <c r="EX22" s="288"/>
      <c r="EY22" s="288"/>
      <c r="EZ22" s="288"/>
      <c r="FA22" s="288"/>
      <c r="FB22" s="288"/>
      <c r="FC22" s="288"/>
      <c r="FD22" s="288"/>
      <c r="FE22" s="288"/>
      <c r="FF22" s="288"/>
      <c r="FG22" s="288"/>
      <c r="FH22" s="288"/>
      <c r="FI22" s="288"/>
      <c r="FJ22" s="288"/>
      <c r="FK22" s="288"/>
      <c r="FL22" s="288"/>
      <c r="FM22" s="288"/>
      <c r="FN22" s="288"/>
      <c r="FO22" s="288"/>
      <c r="FP22" s="288"/>
      <c r="FQ22" s="288"/>
      <c r="FR22" s="288"/>
      <c r="FS22" s="288"/>
      <c r="FT22" s="288"/>
      <c r="FU22" s="288"/>
      <c r="FV22" s="288"/>
      <c r="FW22" s="288"/>
      <c r="FX22" s="288"/>
      <c r="FY22" s="288"/>
      <c r="FZ22" s="288"/>
      <c r="GA22" s="288"/>
      <c r="GB22" s="288"/>
      <c r="GC22" s="288"/>
      <c r="GD22" s="288"/>
      <c r="GE22" s="288"/>
      <c r="GF22" s="288"/>
      <c r="GG22" s="288"/>
      <c r="GH22" s="288"/>
      <c r="GI22" s="288"/>
      <c r="GJ22" s="288"/>
      <c r="GK22" s="288"/>
      <c r="GL22" s="288"/>
      <c r="GM22" s="288"/>
      <c r="GN22" s="288"/>
      <c r="GO22" s="288"/>
      <c r="GP22" s="288"/>
      <c r="GQ22" s="288"/>
      <c r="GR22" s="288"/>
      <c r="GS22" s="288"/>
      <c r="GT22" s="288"/>
      <c r="GU22" s="288"/>
      <c r="GV22" s="288"/>
      <c r="GW22" s="288"/>
      <c r="GX22" s="288"/>
      <c r="GY22" s="288"/>
      <c r="GZ22" s="288"/>
      <c r="HA22" s="288"/>
      <c r="HB22" s="288"/>
      <c r="HC22" s="288"/>
      <c r="HD22" s="288"/>
      <c r="HE22" s="288"/>
      <c r="HF22" s="288"/>
      <c r="HG22" s="288"/>
      <c r="HH22" s="288"/>
      <c r="HI22" s="288"/>
      <c r="HJ22" s="288"/>
      <c r="HK22" s="288"/>
      <c r="HL22" s="288"/>
      <c r="HM22" s="288"/>
      <c r="HN22" s="288"/>
      <c r="HO22" s="288"/>
      <c r="HP22" s="288"/>
    </row>
    <row r="23" spans="1:224" s="282" customFormat="1" ht="7.5" hidden="1" customHeight="1">
      <c r="A23" s="377">
        <v>21</v>
      </c>
      <c r="B23" s="281"/>
      <c r="C23" s="281"/>
      <c r="D23" s="281"/>
      <c r="E23" s="281"/>
      <c r="F23" s="281"/>
      <c r="G23" s="281"/>
      <c r="H23" s="281"/>
      <c r="I23" s="281">
        <v>570</v>
      </c>
      <c r="N23" s="288"/>
      <c r="O23" s="288"/>
      <c r="P23" s="288"/>
      <c r="Q23" s="288"/>
      <c r="R23" s="288"/>
      <c r="S23" s="288"/>
      <c r="T23" s="288"/>
      <c r="U23" s="288"/>
      <c r="V23" s="288"/>
      <c r="W23" s="288"/>
      <c r="X23" s="288"/>
      <c r="Y23" s="288"/>
      <c r="Z23" s="288"/>
      <c r="AA23" s="288"/>
      <c r="AB23" s="288"/>
      <c r="AC23" s="288"/>
      <c r="AD23" s="288"/>
      <c r="AE23" s="288"/>
      <c r="AF23" s="288"/>
      <c r="AG23" s="288"/>
      <c r="AH23" s="288"/>
      <c r="AI23" s="288"/>
      <c r="AJ23" s="288"/>
      <c r="AK23" s="288"/>
      <c r="AL23" s="288"/>
      <c r="AM23" s="288"/>
      <c r="AN23" s="288"/>
      <c r="AO23" s="288"/>
      <c r="AP23" s="288"/>
      <c r="AQ23" s="288"/>
      <c r="AR23" s="288"/>
      <c r="AS23" s="288"/>
      <c r="AT23" s="288"/>
      <c r="AU23" s="288"/>
      <c r="AV23" s="288"/>
      <c r="AW23" s="288"/>
      <c r="AX23" s="288"/>
      <c r="AY23" s="288"/>
      <c r="AZ23" s="288"/>
      <c r="BA23" s="288"/>
      <c r="BB23" s="288"/>
      <c r="BC23" s="288"/>
      <c r="BD23" s="288"/>
      <c r="BE23" s="288"/>
      <c r="BF23" s="288"/>
      <c r="BG23" s="288"/>
      <c r="BH23" s="288"/>
      <c r="BI23" s="288"/>
      <c r="BJ23" s="288"/>
      <c r="BK23" s="288"/>
      <c r="BL23" s="288"/>
      <c r="BM23" s="288"/>
      <c r="BN23" s="288"/>
      <c r="BO23" s="288"/>
      <c r="BP23" s="288"/>
      <c r="BQ23" s="288"/>
      <c r="BR23" s="288"/>
      <c r="BS23" s="288"/>
      <c r="BT23" s="288"/>
      <c r="BU23" s="288"/>
      <c r="BV23" s="288"/>
      <c r="BW23" s="288"/>
      <c r="BX23" s="288"/>
      <c r="BY23" s="288"/>
      <c r="BZ23" s="288"/>
      <c r="CA23" s="288"/>
      <c r="CB23" s="288"/>
      <c r="CC23" s="288"/>
      <c r="CD23" s="288"/>
      <c r="CE23" s="288"/>
      <c r="CF23" s="288"/>
      <c r="CG23" s="288"/>
      <c r="CH23" s="288"/>
      <c r="CI23" s="288"/>
      <c r="CJ23" s="288"/>
      <c r="CK23" s="288"/>
      <c r="CL23" s="288"/>
      <c r="CM23" s="288"/>
      <c r="CN23" s="288"/>
      <c r="CO23" s="288"/>
      <c r="CP23" s="288"/>
      <c r="CQ23" s="288"/>
      <c r="CR23" s="288"/>
      <c r="CS23" s="288"/>
      <c r="CT23" s="288"/>
      <c r="CU23" s="288"/>
      <c r="CV23" s="288"/>
      <c r="CW23" s="288"/>
      <c r="CX23" s="288"/>
      <c r="CY23" s="288"/>
      <c r="CZ23" s="288"/>
      <c r="DA23" s="288"/>
      <c r="DB23" s="288"/>
      <c r="DC23" s="288"/>
      <c r="DD23" s="288"/>
      <c r="DE23" s="288"/>
      <c r="DF23" s="288"/>
      <c r="DG23" s="288"/>
      <c r="DH23" s="288"/>
      <c r="DI23" s="288"/>
      <c r="DJ23" s="288"/>
      <c r="DK23" s="288"/>
      <c r="DL23" s="288"/>
      <c r="DM23" s="288"/>
      <c r="DN23" s="288"/>
      <c r="DO23" s="288"/>
      <c r="DP23" s="288"/>
      <c r="DQ23" s="288"/>
      <c r="DR23" s="288"/>
      <c r="DS23" s="288"/>
      <c r="DT23" s="288"/>
      <c r="DU23" s="288"/>
      <c r="DV23" s="288"/>
      <c r="DW23" s="288"/>
      <c r="DX23" s="288"/>
      <c r="DY23" s="288"/>
      <c r="DZ23" s="288"/>
      <c r="EA23" s="288"/>
      <c r="EB23" s="288"/>
      <c r="EC23" s="288"/>
      <c r="ED23" s="288"/>
      <c r="EE23" s="288"/>
      <c r="EF23" s="288"/>
      <c r="EG23" s="288"/>
      <c r="EH23" s="288"/>
      <c r="EI23" s="288"/>
      <c r="EJ23" s="288"/>
      <c r="EK23" s="288"/>
      <c r="EL23" s="288"/>
      <c r="EM23" s="288"/>
      <c r="EN23" s="288"/>
      <c r="EO23" s="288"/>
      <c r="EP23" s="288"/>
      <c r="EQ23" s="288"/>
      <c r="ER23" s="288"/>
      <c r="ES23" s="288"/>
      <c r="ET23" s="288"/>
      <c r="EU23" s="288"/>
      <c r="EV23" s="288"/>
      <c r="EW23" s="288"/>
      <c r="EX23" s="288"/>
      <c r="EY23" s="288"/>
      <c r="EZ23" s="288"/>
      <c r="FA23" s="288"/>
      <c r="FB23" s="288"/>
      <c r="FC23" s="288"/>
      <c r="FD23" s="288"/>
      <c r="FE23" s="288"/>
      <c r="FF23" s="288"/>
      <c r="FG23" s="288"/>
      <c r="FH23" s="288"/>
      <c r="FI23" s="288"/>
      <c r="FJ23" s="288"/>
      <c r="FK23" s="288"/>
      <c r="FL23" s="288"/>
      <c r="FM23" s="288"/>
      <c r="FN23" s="288"/>
      <c r="FO23" s="288"/>
      <c r="FP23" s="288"/>
      <c r="FQ23" s="288"/>
      <c r="FR23" s="288"/>
      <c r="FS23" s="288"/>
      <c r="FT23" s="288"/>
      <c r="FU23" s="288"/>
      <c r="FV23" s="288"/>
      <c r="FW23" s="288"/>
      <c r="FX23" s="288"/>
      <c r="FY23" s="288"/>
      <c r="FZ23" s="288"/>
      <c r="GA23" s="288"/>
      <c r="GB23" s="288"/>
      <c r="GC23" s="288"/>
      <c r="GD23" s="288"/>
      <c r="GE23" s="288"/>
      <c r="GF23" s="288"/>
      <c r="GG23" s="288"/>
      <c r="GH23" s="288"/>
      <c r="GI23" s="288"/>
      <c r="GJ23" s="288"/>
      <c r="GK23" s="288"/>
      <c r="GL23" s="288"/>
      <c r="GM23" s="288"/>
      <c r="GN23" s="288"/>
      <c r="GO23" s="288"/>
      <c r="GP23" s="288"/>
      <c r="GQ23" s="288"/>
      <c r="GR23" s="288"/>
      <c r="GS23" s="288"/>
      <c r="GT23" s="288"/>
      <c r="GU23" s="288"/>
      <c r="GV23" s="288"/>
      <c r="GW23" s="288"/>
      <c r="GX23" s="288"/>
      <c r="GY23" s="288"/>
      <c r="GZ23" s="288"/>
      <c r="HA23" s="288"/>
      <c r="HB23" s="288"/>
      <c r="HC23" s="288"/>
      <c r="HD23" s="288"/>
      <c r="HE23" s="288"/>
      <c r="HF23" s="288"/>
      <c r="HG23" s="288"/>
      <c r="HH23" s="288"/>
      <c r="HI23" s="288"/>
      <c r="HJ23" s="288"/>
      <c r="HK23" s="288"/>
      <c r="HL23" s="288"/>
      <c r="HM23" s="288"/>
      <c r="HN23" s="288"/>
      <c r="HO23" s="288"/>
      <c r="HP23" s="288"/>
    </row>
    <row r="24" spans="1:224" s="282" customFormat="1" ht="11.25" hidden="1" customHeight="1">
      <c r="A24" s="377">
        <v>22</v>
      </c>
      <c r="B24" s="281"/>
      <c r="C24" s="281"/>
      <c r="D24" s="281"/>
      <c r="E24" s="281"/>
      <c r="F24" s="281"/>
      <c r="G24" s="281"/>
      <c r="H24" s="281">
        <v>160</v>
      </c>
      <c r="I24" s="281">
        <v>570</v>
      </c>
      <c r="N24" s="288"/>
      <c r="O24" s="288"/>
      <c r="P24" s="288"/>
      <c r="Q24" s="288"/>
      <c r="R24" s="288"/>
      <c r="S24" s="288"/>
      <c r="T24" s="288"/>
      <c r="U24" s="288"/>
      <c r="V24" s="288"/>
      <c r="W24" s="288"/>
      <c r="X24" s="288"/>
      <c r="Y24" s="288"/>
      <c r="Z24" s="288"/>
      <c r="AA24" s="288"/>
      <c r="AB24" s="288"/>
      <c r="AC24" s="288"/>
      <c r="AD24" s="288"/>
      <c r="AE24" s="288"/>
      <c r="AF24" s="288"/>
      <c r="AG24" s="288"/>
      <c r="AH24" s="288"/>
      <c r="AI24" s="288"/>
      <c r="AJ24" s="288"/>
      <c r="AK24" s="288"/>
      <c r="AL24" s="288"/>
      <c r="AM24" s="288"/>
      <c r="AN24" s="288"/>
      <c r="AO24" s="288"/>
      <c r="AP24" s="288"/>
      <c r="AQ24" s="288"/>
      <c r="AR24" s="288"/>
      <c r="AS24" s="288"/>
      <c r="AT24" s="288"/>
      <c r="AU24" s="288"/>
      <c r="AV24" s="288"/>
      <c r="AW24" s="288"/>
      <c r="AX24" s="288"/>
      <c r="AY24" s="288"/>
      <c r="AZ24" s="288"/>
      <c r="BA24" s="288"/>
      <c r="BB24" s="288"/>
      <c r="BC24" s="288"/>
      <c r="BD24" s="288"/>
      <c r="BE24" s="288"/>
      <c r="BF24" s="288"/>
      <c r="BG24" s="288"/>
      <c r="BH24" s="288"/>
      <c r="BI24" s="288"/>
      <c r="BJ24" s="288"/>
      <c r="BK24" s="288"/>
      <c r="BL24" s="288"/>
      <c r="BM24" s="288"/>
      <c r="BN24" s="288"/>
      <c r="BO24" s="288"/>
      <c r="BP24" s="288"/>
      <c r="BQ24" s="288"/>
      <c r="BR24" s="288"/>
      <c r="BS24" s="288"/>
      <c r="BT24" s="288"/>
      <c r="BU24" s="288"/>
      <c r="BV24" s="288"/>
      <c r="BW24" s="288"/>
      <c r="BX24" s="288"/>
      <c r="BY24" s="288"/>
      <c r="BZ24" s="288"/>
      <c r="CA24" s="288"/>
      <c r="CB24" s="288"/>
      <c r="CC24" s="288"/>
      <c r="CD24" s="288"/>
      <c r="CE24" s="288"/>
      <c r="CF24" s="288"/>
      <c r="CG24" s="288"/>
      <c r="CH24" s="288"/>
      <c r="CI24" s="288"/>
      <c r="CJ24" s="288"/>
      <c r="CK24" s="288"/>
      <c r="CL24" s="288"/>
      <c r="CM24" s="288"/>
      <c r="CN24" s="288"/>
      <c r="CO24" s="288"/>
      <c r="CP24" s="288"/>
      <c r="CQ24" s="288"/>
      <c r="CR24" s="288"/>
      <c r="CS24" s="288"/>
      <c r="CT24" s="288"/>
      <c r="CU24" s="288"/>
      <c r="CV24" s="288"/>
      <c r="CW24" s="288"/>
      <c r="CX24" s="288"/>
      <c r="CY24" s="288"/>
      <c r="CZ24" s="288"/>
      <c r="DA24" s="288"/>
      <c r="DB24" s="288"/>
      <c r="DC24" s="288"/>
      <c r="DD24" s="288"/>
      <c r="DE24" s="288"/>
      <c r="DF24" s="288"/>
      <c r="DG24" s="288"/>
      <c r="DH24" s="288"/>
      <c r="DI24" s="288"/>
      <c r="DJ24" s="288"/>
      <c r="DK24" s="288"/>
      <c r="DL24" s="288"/>
      <c r="DM24" s="288"/>
      <c r="DN24" s="288"/>
      <c r="DO24" s="288"/>
      <c r="DP24" s="288"/>
      <c r="DQ24" s="288"/>
      <c r="DR24" s="288"/>
      <c r="DS24" s="288"/>
      <c r="DT24" s="288"/>
      <c r="DU24" s="288"/>
      <c r="DV24" s="288"/>
      <c r="DW24" s="288"/>
      <c r="DX24" s="288"/>
      <c r="DY24" s="288"/>
      <c r="DZ24" s="288"/>
      <c r="EA24" s="288"/>
      <c r="EB24" s="288"/>
      <c r="EC24" s="288"/>
      <c r="ED24" s="288"/>
      <c r="EE24" s="288"/>
      <c r="EF24" s="288"/>
      <c r="EG24" s="288"/>
      <c r="EH24" s="288"/>
      <c r="EI24" s="288"/>
      <c r="EJ24" s="288"/>
      <c r="EK24" s="288"/>
      <c r="EL24" s="288"/>
      <c r="EM24" s="288"/>
      <c r="EN24" s="288"/>
      <c r="EO24" s="288"/>
      <c r="EP24" s="288"/>
      <c r="EQ24" s="288"/>
      <c r="ER24" s="288"/>
      <c r="ES24" s="288"/>
      <c r="ET24" s="288"/>
      <c r="EU24" s="288"/>
      <c r="EV24" s="288"/>
      <c r="EW24" s="288"/>
      <c r="EX24" s="288"/>
      <c r="EY24" s="288"/>
      <c r="EZ24" s="288"/>
      <c r="FA24" s="288"/>
      <c r="FB24" s="288"/>
      <c r="FC24" s="288"/>
      <c r="FD24" s="288"/>
      <c r="FE24" s="288"/>
      <c r="FF24" s="288"/>
      <c r="FG24" s="288"/>
      <c r="FH24" s="288"/>
      <c r="FI24" s="288"/>
      <c r="FJ24" s="288"/>
      <c r="FK24" s="288"/>
      <c r="FL24" s="288"/>
      <c r="FM24" s="288"/>
      <c r="FN24" s="288"/>
      <c r="FO24" s="288"/>
      <c r="FP24" s="288"/>
      <c r="FQ24" s="288"/>
      <c r="FR24" s="288"/>
      <c r="FS24" s="288"/>
      <c r="FT24" s="288"/>
      <c r="FU24" s="288"/>
      <c r="FV24" s="288"/>
      <c r="FW24" s="288"/>
      <c r="FX24" s="288"/>
      <c r="FY24" s="288"/>
      <c r="FZ24" s="288"/>
      <c r="GA24" s="288"/>
      <c r="GB24" s="288"/>
      <c r="GC24" s="288"/>
      <c r="GD24" s="288"/>
      <c r="GE24" s="288"/>
      <c r="GF24" s="288"/>
      <c r="GG24" s="288"/>
      <c r="GH24" s="288"/>
      <c r="GI24" s="288"/>
      <c r="GJ24" s="288"/>
      <c r="GK24" s="288"/>
      <c r="GL24" s="288"/>
      <c r="GM24" s="288"/>
      <c r="GN24" s="288"/>
      <c r="GO24" s="288"/>
      <c r="GP24" s="288"/>
      <c r="GQ24" s="288"/>
      <c r="GR24" s="288"/>
      <c r="GS24" s="288"/>
      <c r="GT24" s="288"/>
      <c r="GU24" s="288"/>
      <c r="GV24" s="288"/>
      <c r="GW24" s="288"/>
      <c r="GX24" s="288"/>
      <c r="GY24" s="288"/>
      <c r="GZ24" s="288"/>
      <c r="HA24" s="288"/>
      <c r="HB24" s="288"/>
      <c r="HC24" s="288"/>
      <c r="HD24" s="288"/>
      <c r="HE24" s="288"/>
      <c r="HF24" s="288"/>
      <c r="HG24" s="288"/>
      <c r="HH24" s="288"/>
      <c r="HI24" s="288"/>
      <c r="HJ24" s="288"/>
      <c r="HK24" s="288"/>
      <c r="HL24" s="288"/>
      <c r="HM24" s="288"/>
      <c r="HN24" s="288"/>
      <c r="HO24" s="288"/>
      <c r="HP24" s="288"/>
    </row>
    <row r="25" spans="1:224" s="282" customFormat="1" ht="22.5" hidden="1" customHeight="1">
      <c r="A25" s="377">
        <v>23</v>
      </c>
      <c r="B25" s="281"/>
      <c r="C25" s="281"/>
      <c r="D25" s="281"/>
      <c r="E25" s="281"/>
      <c r="F25" s="281"/>
      <c r="G25" s="281"/>
      <c r="H25" s="281">
        <v>160</v>
      </c>
      <c r="I25" s="281">
        <v>570</v>
      </c>
      <c r="N25" s="288"/>
      <c r="O25" s="288"/>
      <c r="P25" s="288"/>
      <c r="Q25" s="288"/>
      <c r="R25" s="288"/>
      <c r="S25" s="288"/>
      <c r="T25" s="288"/>
      <c r="U25" s="288"/>
      <c r="V25" s="288"/>
      <c r="W25" s="288"/>
      <c r="X25" s="288"/>
      <c r="Y25" s="288"/>
      <c r="Z25" s="288"/>
      <c r="AA25" s="288"/>
      <c r="AB25" s="288"/>
      <c r="AC25" s="288"/>
      <c r="AD25" s="288"/>
      <c r="AE25" s="288"/>
      <c r="AF25" s="288"/>
      <c r="AG25" s="288"/>
      <c r="AH25" s="288"/>
      <c r="AI25" s="288"/>
      <c r="AJ25" s="288"/>
      <c r="AK25" s="288"/>
      <c r="AL25" s="288"/>
      <c r="AM25" s="288"/>
      <c r="AN25" s="288"/>
      <c r="AO25" s="288"/>
      <c r="AP25" s="288"/>
      <c r="AQ25" s="288"/>
      <c r="AR25" s="288"/>
      <c r="AS25" s="288"/>
      <c r="AT25" s="288"/>
      <c r="AU25" s="288"/>
      <c r="AV25" s="288"/>
      <c r="AW25" s="288"/>
      <c r="AX25" s="288"/>
      <c r="AY25" s="288"/>
      <c r="AZ25" s="288"/>
      <c r="BA25" s="288"/>
      <c r="BB25" s="288"/>
      <c r="BC25" s="288"/>
      <c r="BD25" s="288"/>
      <c r="BE25" s="288"/>
      <c r="BF25" s="288"/>
      <c r="BG25" s="288"/>
      <c r="BH25" s="288"/>
      <c r="BI25" s="288"/>
      <c r="BJ25" s="288"/>
      <c r="BK25" s="288"/>
      <c r="BL25" s="288"/>
      <c r="BM25" s="288"/>
      <c r="BN25" s="288"/>
      <c r="BO25" s="288"/>
      <c r="BP25" s="288"/>
      <c r="BQ25" s="288"/>
      <c r="BR25" s="288"/>
      <c r="BS25" s="288"/>
      <c r="BT25" s="288"/>
      <c r="BU25" s="288"/>
      <c r="BV25" s="288"/>
      <c r="BW25" s="288"/>
      <c r="BX25" s="288"/>
      <c r="BY25" s="288"/>
      <c r="BZ25" s="288"/>
      <c r="CA25" s="288"/>
      <c r="CB25" s="288"/>
      <c r="CC25" s="288"/>
      <c r="CD25" s="288"/>
      <c r="CE25" s="288"/>
      <c r="CF25" s="288"/>
      <c r="CG25" s="288"/>
      <c r="CH25" s="288"/>
      <c r="CI25" s="288"/>
      <c r="CJ25" s="288"/>
      <c r="CK25" s="288"/>
      <c r="CL25" s="288"/>
      <c r="CM25" s="288"/>
      <c r="CN25" s="288"/>
      <c r="CO25" s="288"/>
      <c r="CP25" s="288"/>
      <c r="CQ25" s="288"/>
      <c r="CR25" s="288"/>
      <c r="CS25" s="288"/>
      <c r="CT25" s="288"/>
      <c r="CU25" s="288"/>
      <c r="CV25" s="288"/>
      <c r="CW25" s="288"/>
      <c r="CX25" s="288"/>
      <c r="CY25" s="288"/>
      <c r="CZ25" s="288"/>
      <c r="DA25" s="288"/>
      <c r="DB25" s="288"/>
      <c r="DC25" s="288"/>
      <c r="DD25" s="288"/>
      <c r="DE25" s="288"/>
      <c r="DF25" s="288"/>
      <c r="DG25" s="288"/>
      <c r="DH25" s="288"/>
      <c r="DI25" s="288"/>
      <c r="DJ25" s="288"/>
      <c r="DK25" s="288"/>
      <c r="DL25" s="288"/>
      <c r="DM25" s="288"/>
      <c r="DN25" s="288"/>
      <c r="DO25" s="288"/>
      <c r="DP25" s="288"/>
      <c r="DQ25" s="288"/>
      <c r="DR25" s="288"/>
      <c r="DS25" s="288"/>
      <c r="DT25" s="288"/>
      <c r="DU25" s="288"/>
      <c r="DV25" s="288"/>
      <c r="DW25" s="288"/>
      <c r="DX25" s="288"/>
      <c r="DY25" s="288"/>
      <c r="DZ25" s="288"/>
      <c r="EA25" s="288"/>
      <c r="EB25" s="288"/>
      <c r="EC25" s="288"/>
      <c r="ED25" s="288"/>
      <c r="EE25" s="288"/>
      <c r="EF25" s="288"/>
      <c r="EG25" s="288"/>
      <c r="EH25" s="288"/>
      <c r="EI25" s="288"/>
      <c r="EJ25" s="288"/>
      <c r="EK25" s="288"/>
      <c r="EL25" s="288"/>
      <c r="EM25" s="288"/>
      <c r="EN25" s="288"/>
      <c r="EO25" s="288"/>
      <c r="EP25" s="288"/>
      <c r="EQ25" s="288"/>
      <c r="ER25" s="288"/>
      <c r="ES25" s="288"/>
      <c r="ET25" s="288"/>
      <c r="EU25" s="288"/>
      <c r="EV25" s="288"/>
      <c r="EW25" s="288"/>
      <c r="EX25" s="288"/>
      <c r="EY25" s="288"/>
      <c r="EZ25" s="288"/>
      <c r="FA25" s="288"/>
      <c r="FB25" s="288"/>
      <c r="FC25" s="288"/>
      <c r="FD25" s="288"/>
      <c r="FE25" s="288"/>
      <c r="FF25" s="288"/>
      <c r="FG25" s="288"/>
      <c r="FH25" s="288"/>
      <c r="FI25" s="288"/>
      <c r="FJ25" s="288"/>
      <c r="FK25" s="288"/>
      <c r="FL25" s="288"/>
      <c r="FM25" s="288"/>
      <c r="FN25" s="288"/>
      <c r="FO25" s="288"/>
      <c r="FP25" s="288"/>
      <c r="FQ25" s="288"/>
      <c r="FR25" s="288"/>
      <c r="FS25" s="288"/>
      <c r="FT25" s="288"/>
      <c r="FU25" s="288"/>
      <c r="FV25" s="288"/>
      <c r="FW25" s="288"/>
      <c r="FX25" s="288"/>
      <c r="FY25" s="288"/>
      <c r="FZ25" s="288"/>
      <c r="GA25" s="288"/>
      <c r="GB25" s="288"/>
      <c r="GC25" s="288"/>
      <c r="GD25" s="288"/>
      <c r="GE25" s="288"/>
      <c r="GF25" s="288"/>
      <c r="GG25" s="288"/>
      <c r="GH25" s="288"/>
      <c r="GI25" s="288"/>
      <c r="GJ25" s="288"/>
      <c r="GK25" s="288"/>
      <c r="GL25" s="288"/>
      <c r="GM25" s="288"/>
      <c r="GN25" s="288"/>
      <c r="GO25" s="288"/>
      <c r="GP25" s="288"/>
      <c r="GQ25" s="288"/>
      <c r="GR25" s="288"/>
      <c r="GS25" s="288"/>
      <c r="GT25" s="288"/>
      <c r="GU25" s="288"/>
      <c r="GV25" s="288"/>
      <c r="GW25" s="288"/>
      <c r="GX25" s="288"/>
      <c r="GY25" s="288"/>
      <c r="GZ25" s="288"/>
      <c r="HA25" s="288"/>
      <c r="HB25" s="288"/>
      <c r="HC25" s="288"/>
      <c r="HD25" s="288"/>
      <c r="HE25" s="288"/>
      <c r="HF25" s="288"/>
      <c r="HG25" s="288"/>
      <c r="HH25" s="288"/>
      <c r="HI25" s="288"/>
      <c r="HJ25" s="288"/>
      <c r="HK25" s="288"/>
      <c r="HL25" s="288"/>
      <c r="HM25" s="288"/>
      <c r="HN25" s="288"/>
      <c r="HO25" s="288"/>
      <c r="HP25" s="288"/>
    </row>
    <row r="26" spans="1:224" s="282" customFormat="1" hidden="1">
      <c r="A26" s="377">
        <v>24</v>
      </c>
      <c r="B26" s="281"/>
      <c r="C26" s="281"/>
      <c r="D26" s="281"/>
      <c r="E26" s="281"/>
      <c r="F26" s="281"/>
      <c r="G26" s="281"/>
      <c r="H26" s="281">
        <v>160</v>
      </c>
      <c r="I26" s="281">
        <v>570</v>
      </c>
      <c r="N26" s="288"/>
      <c r="O26" s="288"/>
      <c r="P26" s="288"/>
      <c r="Q26" s="288"/>
      <c r="R26" s="288"/>
      <c r="S26" s="288"/>
      <c r="T26" s="288"/>
      <c r="U26" s="288"/>
      <c r="V26" s="288"/>
      <c r="W26" s="288"/>
      <c r="X26" s="288"/>
      <c r="Y26" s="288"/>
      <c r="Z26" s="288"/>
      <c r="AA26" s="288"/>
      <c r="AB26" s="288"/>
      <c r="AC26" s="288"/>
      <c r="AD26" s="288"/>
      <c r="AE26" s="288"/>
      <c r="AF26" s="288"/>
      <c r="AG26" s="288"/>
      <c r="AH26" s="288"/>
      <c r="AI26" s="288"/>
      <c r="AJ26" s="288"/>
      <c r="AK26" s="288"/>
      <c r="AL26" s="288"/>
      <c r="AM26" s="288"/>
      <c r="AN26" s="288"/>
      <c r="AO26" s="288"/>
      <c r="AP26" s="288"/>
      <c r="AQ26" s="288"/>
      <c r="AR26" s="288"/>
      <c r="AS26" s="288"/>
      <c r="AT26" s="288"/>
      <c r="AU26" s="288"/>
      <c r="AV26" s="288"/>
      <c r="AW26" s="288"/>
      <c r="AX26" s="288"/>
      <c r="AY26" s="288"/>
      <c r="AZ26" s="288"/>
      <c r="BA26" s="288"/>
      <c r="BB26" s="288"/>
      <c r="BC26" s="288"/>
      <c r="BD26" s="288"/>
      <c r="BE26" s="288"/>
      <c r="BF26" s="288"/>
      <c r="BG26" s="288"/>
      <c r="BH26" s="288"/>
      <c r="BI26" s="288"/>
      <c r="BJ26" s="288"/>
      <c r="BK26" s="288"/>
      <c r="BL26" s="288"/>
      <c r="BM26" s="288"/>
      <c r="BN26" s="288"/>
      <c r="BO26" s="288"/>
      <c r="BP26" s="288"/>
      <c r="BQ26" s="288"/>
      <c r="BR26" s="288"/>
      <c r="BS26" s="288"/>
      <c r="BT26" s="288"/>
      <c r="BU26" s="288"/>
      <c r="BV26" s="288"/>
      <c r="BW26" s="288"/>
      <c r="BX26" s="288"/>
      <c r="BY26" s="288"/>
      <c r="BZ26" s="288"/>
      <c r="CA26" s="288"/>
      <c r="CB26" s="288"/>
      <c r="CC26" s="288"/>
      <c r="CD26" s="288"/>
      <c r="CE26" s="288"/>
      <c r="CF26" s="288"/>
      <c r="CG26" s="288"/>
      <c r="CH26" s="288"/>
      <c r="CI26" s="288"/>
      <c r="CJ26" s="288"/>
      <c r="CK26" s="288"/>
      <c r="CL26" s="288"/>
      <c r="CM26" s="288"/>
      <c r="CN26" s="288"/>
      <c r="CO26" s="288"/>
      <c r="CP26" s="288"/>
      <c r="CQ26" s="288"/>
      <c r="CR26" s="288"/>
      <c r="CS26" s="288"/>
      <c r="CT26" s="288"/>
      <c r="CU26" s="288"/>
      <c r="CV26" s="288"/>
      <c r="CW26" s="288"/>
      <c r="CX26" s="288"/>
      <c r="CY26" s="288"/>
      <c r="CZ26" s="288"/>
      <c r="DA26" s="288"/>
      <c r="DB26" s="288"/>
      <c r="DC26" s="288"/>
      <c r="DD26" s="288"/>
      <c r="DE26" s="288"/>
      <c r="DF26" s="288"/>
      <c r="DG26" s="288"/>
      <c r="DH26" s="288"/>
      <c r="DI26" s="288"/>
      <c r="DJ26" s="288"/>
      <c r="DK26" s="288"/>
      <c r="DL26" s="288"/>
      <c r="DM26" s="288"/>
      <c r="DN26" s="288"/>
      <c r="DO26" s="288"/>
      <c r="DP26" s="288"/>
      <c r="DQ26" s="288"/>
      <c r="DR26" s="288"/>
      <c r="DS26" s="288"/>
      <c r="DT26" s="288"/>
      <c r="DU26" s="288"/>
      <c r="DV26" s="288"/>
      <c r="DW26" s="288"/>
      <c r="DX26" s="288"/>
      <c r="DY26" s="288"/>
      <c r="DZ26" s="288"/>
      <c r="EA26" s="288"/>
      <c r="EB26" s="288"/>
      <c r="EC26" s="288"/>
      <c r="ED26" s="288"/>
      <c r="EE26" s="288"/>
      <c r="EF26" s="288"/>
      <c r="EG26" s="288"/>
      <c r="EH26" s="288"/>
      <c r="EI26" s="288"/>
      <c r="EJ26" s="288"/>
      <c r="EK26" s="288"/>
      <c r="EL26" s="288"/>
      <c r="EM26" s="288"/>
      <c r="EN26" s="288"/>
      <c r="EO26" s="288"/>
      <c r="EP26" s="288"/>
      <c r="EQ26" s="288"/>
      <c r="ER26" s="288"/>
      <c r="ES26" s="288"/>
      <c r="ET26" s="288"/>
      <c r="EU26" s="288"/>
      <c r="EV26" s="288"/>
      <c r="EW26" s="288"/>
      <c r="EX26" s="288"/>
      <c r="EY26" s="288"/>
      <c r="EZ26" s="288"/>
      <c r="FA26" s="288"/>
      <c r="FB26" s="288"/>
      <c r="FC26" s="288"/>
      <c r="FD26" s="288"/>
      <c r="FE26" s="288"/>
      <c r="FF26" s="288"/>
      <c r="FG26" s="288"/>
      <c r="FH26" s="288"/>
      <c r="FI26" s="288"/>
      <c r="FJ26" s="288"/>
      <c r="FK26" s="288"/>
      <c r="FL26" s="288"/>
      <c r="FM26" s="288"/>
      <c r="FN26" s="288"/>
      <c r="FO26" s="288"/>
      <c r="FP26" s="288"/>
      <c r="FQ26" s="288"/>
      <c r="FR26" s="288"/>
      <c r="FS26" s="288"/>
      <c r="FT26" s="288"/>
      <c r="FU26" s="288"/>
      <c r="FV26" s="288"/>
      <c r="FW26" s="288"/>
      <c r="FX26" s="288"/>
      <c r="FY26" s="288"/>
      <c r="FZ26" s="288"/>
      <c r="GA26" s="288"/>
      <c r="GB26" s="288"/>
      <c r="GC26" s="288"/>
      <c r="GD26" s="288"/>
      <c r="GE26" s="288"/>
      <c r="GF26" s="288"/>
      <c r="GG26" s="288"/>
      <c r="GH26" s="288"/>
      <c r="GI26" s="288"/>
      <c r="GJ26" s="288"/>
      <c r="GK26" s="288"/>
      <c r="GL26" s="288"/>
      <c r="GM26" s="288"/>
      <c r="GN26" s="288"/>
      <c r="GO26" s="288"/>
      <c r="GP26" s="288"/>
      <c r="GQ26" s="288"/>
      <c r="GR26" s="288"/>
      <c r="GS26" s="288"/>
      <c r="GT26" s="288"/>
      <c r="GU26" s="288"/>
      <c r="GV26" s="288"/>
      <c r="GW26" s="288"/>
      <c r="GX26" s="288"/>
      <c r="GY26" s="288"/>
      <c r="GZ26" s="288"/>
      <c r="HA26" s="288"/>
      <c r="HB26" s="288"/>
      <c r="HC26" s="288"/>
      <c r="HD26" s="288"/>
      <c r="HE26" s="288"/>
      <c r="HF26" s="288"/>
      <c r="HG26" s="288"/>
      <c r="HH26" s="288"/>
      <c r="HI26" s="288"/>
      <c r="HJ26" s="288"/>
      <c r="HK26" s="288"/>
      <c r="HL26" s="288"/>
      <c r="HM26" s="288"/>
      <c r="HN26" s="288"/>
      <c r="HO26" s="288"/>
      <c r="HP26" s="288"/>
    </row>
    <row r="27" spans="1:224" s="282" customFormat="1" hidden="1">
      <c r="A27" s="377">
        <v>25</v>
      </c>
      <c r="B27" s="281"/>
      <c r="C27" s="281"/>
      <c r="D27" s="281"/>
      <c r="E27" s="281"/>
      <c r="F27" s="281"/>
      <c r="G27" s="281"/>
      <c r="H27" s="281">
        <v>160</v>
      </c>
      <c r="I27" s="281"/>
      <c r="N27" s="288"/>
      <c r="O27" s="288"/>
      <c r="P27" s="288"/>
      <c r="Q27" s="288"/>
      <c r="R27" s="288"/>
      <c r="S27" s="288"/>
      <c r="T27" s="288"/>
      <c r="U27" s="288"/>
      <c r="V27" s="288"/>
      <c r="W27" s="288"/>
      <c r="X27" s="288"/>
      <c r="Y27" s="288"/>
      <c r="Z27" s="288"/>
      <c r="AA27" s="288"/>
      <c r="AB27" s="288"/>
      <c r="AC27" s="288"/>
      <c r="AD27" s="288"/>
      <c r="AE27" s="288"/>
      <c r="AF27" s="288"/>
      <c r="AG27" s="288"/>
      <c r="AH27" s="288"/>
      <c r="AI27" s="288"/>
      <c r="AJ27" s="288"/>
      <c r="AK27" s="288"/>
      <c r="AL27" s="288"/>
      <c r="AM27" s="288"/>
      <c r="AN27" s="288"/>
      <c r="AO27" s="288"/>
      <c r="AP27" s="288"/>
      <c r="AQ27" s="288"/>
      <c r="AR27" s="288"/>
      <c r="AS27" s="288"/>
      <c r="AT27" s="288"/>
      <c r="AU27" s="288"/>
      <c r="AV27" s="288"/>
      <c r="AW27" s="288"/>
      <c r="AX27" s="288"/>
      <c r="AY27" s="288"/>
      <c r="AZ27" s="288"/>
      <c r="BA27" s="288"/>
      <c r="BB27" s="288"/>
      <c r="BC27" s="288"/>
      <c r="BD27" s="288"/>
      <c r="BE27" s="288"/>
      <c r="BF27" s="288"/>
      <c r="BG27" s="288"/>
      <c r="BH27" s="288"/>
      <c r="BI27" s="288"/>
      <c r="BJ27" s="288"/>
      <c r="BK27" s="288"/>
      <c r="BL27" s="288"/>
      <c r="BM27" s="288"/>
      <c r="BN27" s="288"/>
      <c r="BO27" s="288"/>
      <c r="BP27" s="288"/>
      <c r="BQ27" s="288"/>
      <c r="BR27" s="288"/>
      <c r="BS27" s="288"/>
      <c r="BT27" s="288"/>
      <c r="BU27" s="288"/>
      <c r="BV27" s="288"/>
      <c r="BW27" s="288"/>
      <c r="BX27" s="288"/>
      <c r="BY27" s="288"/>
      <c r="BZ27" s="288"/>
      <c r="CA27" s="288"/>
      <c r="CB27" s="288"/>
      <c r="CC27" s="288"/>
      <c r="CD27" s="288"/>
      <c r="CE27" s="288"/>
      <c r="CF27" s="288"/>
      <c r="CG27" s="288"/>
      <c r="CH27" s="288"/>
      <c r="CI27" s="288"/>
      <c r="CJ27" s="288"/>
      <c r="CK27" s="288"/>
      <c r="CL27" s="288"/>
      <c r="CM27" s="288"/>
      <c r="CN27" s="288"/>
      <c r="CO27" s="288"/>
      <c r="CP27" s="288"/>
      <c r="CQ27" s="288"/>
      <c r="CR27" s="288"/>
      <c r="CS27" s="288"/>
      <c r="CT27" s="288"/>
      <c r="CU27" s="288"/>
      <c r="CV27" s="288"/>
      <c r="CW27" s="288"/>
      <c r="CX27" s="288"/>
      <c r="CY27" s="288"/>
      <c r="CZ27" s="288"/>
      <c r="DA27" s="288"/>
      <c r="DB27" s="288"/>
      <c r="DC27" s="288"/>
      <c r="DD27" s="288"/>
      <c r="DE27" s="288"/>
      <c r="DF27" s="288"/>
      <c r="DG27" s="288"/>
      <c r="DH27" s="288"/>
      <c r="DI27" s="288"/>
      <c r="DJ27" s="288"/>
      <c r="DK27" s="288"/>
      <c r="DL27" s="288"/>
      <c r="DM27" s="288"/>
      <c r="DN27" s="288"/>
      <c r="DO27" s="288"/>
      <c r="DP27" s="288"/>
      <c r="DQ27" s="288"/>
      <c r="DR27" s="288"/>
      <c r="DS27" s="288"/>
      <c r="DT27" s="288"/>
      <c r="DU27" s="288"/>
      <c r="DV27" s="288"/>
      <c r="DW27" s="288"/>
      <c r="DX27" s="288"/>
      <c r="DY27" s="288"/>
      <c r="DZ27" s="288"/>
      <c r="EA27" s="288"/>
      <c r="EB27" s="288"/>
      <c r="EC27" s="288"/>
      <c r="ED27" s="288"/>
      <c r="EE27" s="288"/>
      <c r="EF27" s="288"/>
      <c r="EG27" s="288"/>
      <c r="EH27" s="288"/>
      <c r="EI27" s="288"/>
      <c r="EJ27" s="288"/>
      <c r="EK27" s="288"/>
      <c r="EL27" s="288"/>
      <c r="EM27" s="288"/>
      <c r="EN27" s="288"/>
      <c r="EO27" s="288"/>
      <c r="EP27" s="288"/>
      <c r="EQ27" s="288"/>
      <c r="ER27" s="288"/>
      <c r="ES27" s="288"/>
      <c r="ET27" s="288"/>
      <c r="EU27" s="288"/>
      <c r="EV27" s="288"/>
      <c r="EW27" s="288"/>
      <c r="EX27" s="288"/>
      <c r="EY27" s="288"/>
      <c r="EZ27" s="288"/>
      <c r="FA27" s="288"/>
      <c r="FB27" s="288"/>
      <c r="FC27" s="288"/>
      <c r="FD27" s="288"/>
      <c r="FE27" s="288"/>
      <c r="FF27" s="288"/>
      <c r="FG27" s="288"/>
      <c r="FH27" s="288"/>
      <c r="FI27" s="288"/>
      <c r="FJ27" s="288"/>
      <c r="FK27" s="288"/>
      <c r="FL27" s="288"/>
      <c r="FM27" s="288"/>
      <c r="FN27" s="288"/>
      <c r="FO27" s="288"/>
      <c r="FP27" s="288"/>
      <c r="FQ27" s="288"/>
      <c r="FR27" s="288"/>
      <c r="FS27" s="288"/>
      <c r="FT27" s="288"/>
      <c r="FU27" s="288"/>
      <c r="FV27" s="288"/>
      <c r="FW27" s="288"/>
      <c r="FX27" s="288"/>
      <c r="FY27" s="288"/>
      <c r="FZ27" s="288"/>
      <c r="GA27" s="288"/>
      <c r="GB27" s="288"/>
      <c r="GC27" s="288"/>
      <c r="GD27" s="288"/>
      <c r="GE27" s="288"/>
      <c r="GF27" s="288"/>
      <c r="GG27" s="288"/>
      <c r="GH27" s="288"/>
      <c r="GI27" s="288"/>
      <c r="GJ27" s="288"/>
      <c r="GK27" s="288"/>
      <c r="GL27" s="288"/>
      <c r="GM27" s="288"/>
      <c r="GN27" s="288"/>
      <c r="GO27" s="288"/>
      <c r="GP27" s="288"/>
      <c r="GQ27" s="288"/>
      <c r="GR27" s="288"/>
      <c r="GS27" s="288"/>
      <c r="GT27" s="288"/>
      <c r="GU27" s="288"/>
      <c r="GV27" s="288"/>
      <c r="GW27" s="288"/>
      <c r="GX27" s="288"/>
      <c r="GY27" s="288"/>
      <c r="GZ27" s="288"/>
      <c r="HA27" s="288"/>
      <c r="HB27" s="288"/>
      <c r="HC27" s="288"/>
      <c r="HD27" s="288"/>
      <c r="HE27" s="288"/>
      <c r="HF27" s="288"/>
      <c r="HG27" s="288"/>
      <c r="HH27" s="288"/>
      <c r="HI27" s="288"/>
      <c r="HJ27" s="288"/>
      <c r="HK27" s="288"/>
      <c r="HL27" s="288"/>
      <c r="HM27" s="288"/>
      <c r="HN27" s="288"/>
      <c r="HO27" s="288"/>
      <c r="HP27" s="288"/>
    </row>
    <row r="28" spans="1:224" s="282" customFormat="1" ht="33" hidden="1" customHeight="1">
      <c r="A28" s="377">
        <v>26</v>
      </c>
      <c r="B28" s="281"/>
      <c r="C28" s="281"/>
      <c r="D28" s="281"/>
      <c r="E28" s="281"/>
      <c r="F28" s="281"/>
      <c r="G28" s="281"/>
      <c r="H28" s="281">
        <v>160</v>
      </c>
      <c r="I28" s="281"/>
      <c r="N28" s="288"/>
      <c r="O28" s="288"/>
      <c r="P28" s="288"/>
      <c r="Q28" s="288"/>
      <c r="R28" s="288"/>
      <c r="S28" s="288"/>
      <c r="T28" s="288"/>
      <c r="U28" s="288"/>
      <c r="V28" s="288"/>
      <c r="W28" s="288"/>
      <c r="X28" s="288"/>
      <c r="Y28" s="288"/>
      <c r="Z28" s="288"/>
      <c r="AA28" s="288"/>
      <c r="AB28" s="288"/>
      <c r="AC28" s="288"/>
      <c r="AD28" s="288"/>
      <c r="AE28" s="288"/>
      <c r="AF28" s="288"/>
      <c r="AG28" s="288"/>
      <c r="AH28" s="288"/>
      <c r="AI28" s="288"/>
      <c r="AJ28" s="288"/>
      <c r="AK28" s="288"/>
      <c r="AL28" s="288"/>
      <c r="AM28" s="288"/>
      <c r="AN28" s="288"/>
      <c r="AO28" s="288"/>
      <c r="AP28" s="288"/>
      <c r="AQ28" s="288"/>
      <c r="AR28" s="288"/>
      <c r="AS28" s="288"/>
      <c r="AT28" s="288"/>
      <c r="AU28" s="288"/>
      <c r="AV28" s="288"/>
      <c r="AW28" s="288"/>
      <c r="AX28" s="288"/>
      <c r="AY28" s="288"/>
      <c r="AZ28" s="288"/>
      <c r="BA28" s="288"/>
      <c r="BB28" s="288"/>
      <c r="BC28" s="288"/>
      <c r="BD28" s="288"/>
      <c r="BE28" s="288"/>
      <c r="BF28" s="288"/>
      <c r="BG28" s="288"/>
      <c r="BH28" s="288"/>
      <c r="BI28" s="288"/>
      <c r="BJ28" s="288"/>
      <c r="BK28" s="288"/>
      <c r="BL28" s="288"/>
      <c r="BM28" s="288"/>
      <c r="BN28" s="288"/>
      <c r="BO28" s="288"/>
      <c r="BP28" s="288"/>
      <c r="BQ28" s="288"/>
      <c r="BR28" s="288"/>
      <c r="BS28" s="288"/>
      <c r="BT28" s="288"/>
      <c r="BU28" s="288"/>
      <c r="BV28" s="288"/>
      <c r="BW28" s="288"/>
      <c r="BX28" s="288"/>
      <c r="BY28" s="288"/>
      <c r="BZ28" s="288"/>
      <c r="CA28" s="288"/>
      <c r="CB28" s="288"/>
      <c r="CC28" s="288"/>
      <c r="CD28" s="288"/>
      <c r="CE28" s="288"/>
      <c r="CF28" s="288"/>
      <c r="CG28" s="288"/>
      <c r="CH28" s="288"/>
      <c r="CI28" s="288"/>
      <c r="CJ28" s="288"/>
      <c r="CK28" s="288"/>
      <c r="CL28" s="288"/>
      <c r="CM28" s="288"/>
      <c r="CN28" s="288"/>
      <c r="CO28" s="288"/>
      <c r="CP28" s="288"/>
      <c r="CQ28" s="288"/>
      <c r="CR28" s="288"/>
      <c r="CS28" s="288"/>
      <c r="CT28" s="288"/>
      <c r="CU28" s="288"/>
      <c r="CV28" s="288"/>
      <c r="CW28" s="288"/>
      <c r="CX28" s="288"/>
      <c r="CY28" s="288"/>
      <c r="CZ28" s="288"/>
      <c r="DA28" s="288"/>
      <c r="DB28" s="288"/>
      <c r="DC28" s="288"/>
      <c r="DD28" s="288"/>
      <c r="DE28" s="288"/>
      <c r="DF28" s="288"/>
      <c r="DG28" s="288"/>
      <c r="DH28" s="288"/>
      <c r="DI28" s="288"/>
      <c r="DJ28" s="288"/>
      <c r="DK28" s="288"/>
      <c r="DL28" s="288"/>
      <c r="DM28" s="288"/>
      <c r="DN28" s="288"/>
      <c r="DO28" s="288"/>
      <c r="DP28" s="288"/>
      <c r="DQ28" s="288"/>
      <c r="DR28" s="288"/>
      <c r="DS28" s="288"/>
      <c r="DT28" s="288"/>
      <c r="DU28" s="288"/>
      <c r="DV28" s="288"/>
      <c r="DW28" s="288"/>
      <c r="DX28" s="288"/>
      <c r="DY28" s="288"/>
      <c r="DZ28" s="288"/>
      <c r="EA28" s="288"/>
      <c r="EB28" s="288"/>
      <c r="EC28" s="288"/>
      <c r="ED28" s="288"/>
      <c r="EE28" s="288"/>
      <c r="EF28" s="288"/>
      <c r="EG28" s="288"/>
      <c r="EH28" s="288"/>
      <c r="EI28" s="288"/>
      <c r="EJ28" s="288"/>
      <c r="EK28" s="288"/>
      <c r="EL28" s="288"/>
      <c r="EM28" s="288"/>
      <c r="EN28" s="288"/>
      <c r="EO28" s="288"/>
      <c r="EP28" s="288"/>
      <c r="EQ28" s="288"/>
      <c r="ER28" s="288"/>
      <c r="ES28" s="288"/>
      <c r="ET28" s="288"/>
      <c r="EU28" s="288"/>
      <c r="EV28" s="288"/>
      <c r="EW28" s="288"/>
      <c r="EX28" s="288"/>
      <c r="EY28" s="288"/>
      <c r="EZ28" s="288"/>
      <c r="FA28" s="288"/>
      <c r="FB28" s="288"/>
      <c r="FC28" s="288"/>
      <c r="FD28" s="288"/>
      <c r="FE28" s="288"/>
      <c r="FF28" s="288"/>
      <c r="FG28" s="288"/>
      <c r="FH28" s="288"/>
      <c r="FI28" s="288"/>
      <c r="FJ28" s="288"/>
      <c r="FK28" s="288"/>
      <c r="FL28" s="288"/>
      <c r="FM28" s="288"/>
      <c r="FN28" s="288"/>
      <c r="FO28" s="288"/>
      <c r="FP28" s="288"/>
      <c r="FQ28" s="288"/>
      <c r="FR28" s="288"/>
      <c r="FS28" s="288"/>
      <c r="FT28" s="288"/>
      <c r="FU28" s="288"/>
      <c r="FV28" s="288"/>
      <c r="FW28" s="288"/>
      <c r="FX28" s="288"/>
      <c r="FY28" s="288"/>
      <c r="FZ28" s="288"/>
      <c r="GA28" s="288"/>
      <c r="GB28" s="288"/>
      <c r="GC28" s="288"/>
      <c r="GD28" s="288"/>
      <c r="GE28" s="288"/>
      <c r="GF28" s="288"/>
      <c r="GG28" s="288"/>
      <c r="GH28" s="288"/>
      <c r="GI28" s="288"/>
      <c r="GJ28" s="288"/>
      <c r="GK28" s="288"/>
      <c r="GL28" s="288"/>
      <c r="GM28" s="288"/>
      <c r="GN28" s="288"/>
      <c r="GO28" s="288"/>
      <c r="GP28" s="288"/>
      <c r="GQ28" s="288"/>
      <c r="GR28" s="288"/>
      <c r="GS28" s="288"/>
      <c r="GT28" s="288"/>
      <c r="GU28" s="288"/>
      <c r="GV28" s="288"/>
      <c r="GW28" s="288"/>
      <c r="GX28" s="288"/>
      <c r="GY28" s="288"/>
      <c r="GZ28" s="288"/>
      <c r="HA28" s="288"/>
      <c r="HB28" s="288"/>
      <c r="HC28" s="288"/>
      <c r="HD28" s="288"/>
      <c r="HE28" s="288"/>
      <c r="HF28" s="288"/>
      <c r="HG28" s="288"/>
      <c r="HH28" s="288"/>
      <c r="HI28" s="288"/>
      <c r="HJ28" s="288"/>
      <c r="HK28" s="288"/>
      <c r="HL28" s="288"/>
      <c r="HM28" s="288"/>
      <c r="HN28" s="288"/>
      <c r="HO28" s="288"/>
      <c r="HP28" s="288"/>
    </row>
    <row r="29" spans="1:224" s="291" customFormat="1" ht="18" hidden="1" customHeight="1">
      <c r="A29" s="380">
        <v>27</v>
      </c>
      <c r="B29" s="289"/>
      <c r="C29" s="289"/>
      <c r="D29" s="289"/>
      <c r="E29" s="289"/>
      <c r="F29" s="289"/>
      <c r="G29" s="289"/>
      <c r="H29" s="289">
        <v>160</v>
      </c>
      <c r="I29" s="289"/>
      <c r="J29" s="290"/>
      <c r="K29" s="290"/>
      <c r="N29" s="283"/>
      <c r="O29" s="283"/>
      <c r="P29" s="283"/>
      <c r="Q29" s="283"/>
      <c r="R29" s="283"/>
      <c r="S29" s="283"/>
      <c r="T29" s="283"/>
      <c r="U29" s="283"/>
      <c r="V29" s="283"/>
      <c r="W29" s="283"/>
      <c r="X29" s="283"/>
      <c r="Y29" s="283"/>
      <c r="Z29" s="283"/>
      <c r="AA29" s="283"/>
      <c r="AB29" s="283"/>
      <c r="AC29" s="283"/>
      <c r="AD29" s="283"/>
      <c r="AE29" s="283"/>
      <c r="AF29" s="283"/>
      <c r="AG29" s="283"/>
      <c r="AH29" s="283"/>
      <c r="AI29" s="283"/>
      <c r="AJ29" s="283"/>
      <c r="AK29" s="283"/>
      <c r="AL29" s="283"/>
      <c r="AM29" s="283"/>
      <c r="AN29" s="283"/>
      <c r="AO29" s="283"/>
      <c r="AP29" s="283"/>
      <c r="AQ29" s="283"/>
      <c r="AR29" s="283"/>
      <c r="AS29" s="283"/>
      <c r="AT29" s="283"/>
      <c r="AU29" s="283"/>
      <c r="AV29" s="283"/>
      <c r="AW29" s="283"/>
      <c r="AX29" s="283"/>
      <c r="AY29" s="283"/>
      <c r="AZ29" s="283"/>
      <c r="BA29" s="283"/>
      <c r="BB29" s="283"/>
      <c r="BC29" s="283"/>
      <c r="BD29" s="283"/>
      <c r="BE29" s="283"/>
      <c r="BF29" s="283"/>
      <c r="BG29" s="283"/>
      <c r="BH29" s="283"/>
      <c r="BI29" s="283"/>
      <c r="BJ29" s="283"/>
      <c r="BK29" s="283"/>
      <c r="BL29" s="283"/>
      <c r="BM29" s="283"/>
      <c r="BN29" s="283"/>
      <c r="BO29" s="283"/>
      <c r="BP29" s="283"/>
      <c r="BQ29" s="283"/>
      <c r="BR29" s="283"/>
      <c r="BS29" s="283"/>
      <c r="BT29" s="283"/>
      <c r="BU29" s="283"/>
      <c r="BV29" s="283"/>
      <c r="BW29" s="283"/>
      <c r="BX29" s="283"/>
      <c r="BY29" s="283"/>
      <c r="BZ29" s="283"/>
      <c r="CA29" s="283"/>
      <c r="CB29" s="283"/>
      <c r="CC29" s="283"/>
      <c r="CD29" s="283"/>
      <c r="CE29" s="283"/>
      <c r="CF29" s="283"/>
      <c r="CG29" s="283"/>
      <c r="CH29" s="283"/>
      <c r="CI29" s="283"/>
      <c r="CJ29" s="283"/>
      <c r="CK29" s="283"/>
      <c r="CL29" s="283"/>
      <c r="CM29" s="283"/>
      <c r="CN29" s="283"/>
      <c r="CO29" s="283"/>
      <c r="CP29" s="283"/>
      <c r="CQ29" s="283"/>
      <c r="CR29" s="283"/>
      <c r="CS29" s="283"/>
      <c r="CT29" s="283"/>
      <c r="CU29" s="283"/>
      <c r="CV29" s="283"/>
      <c r="CW29" s="283"/>
      <c r="CX29" s="283"/>
      <c r="CY29" s="283"/>
      <c r="CZ29" s="283"/>
      <c r="DA29" s="283"/>
      <c r="DB29" s="283"/>
      <c r="DC29" s="283"/>
      <c r="DD29" s="283"/>
      <c r="DE29" s="283"/>
      <c r="DF29" s="283"/>
      <c r="DG29" s="283"/>
      <c r="DH29" s="283"/>
      <c r="DI29" s="283"/>
      <c r="DJ29" s="283"/>
      <c r="DK29" s="283"/>
      <c r="DL29" s="283"/>
      <c r="DM29" s="283"/>
      <c r="DN29" s="283"/>
      <c r="DO29" s="283"/>
      <c r="DP29" s="283"/>
      <c r="DQ29" s="283"/>
      <c r="DR29" s="283"/>
      <c r="DS29" s="283"/>
      <c r="DT29" s="283"/>
      <c r="DU29" s="283"/>
      <c r="DV29" s="283"/>
      <c r="DW29" s="283"/>
      <c r="DX29" s="283"/>
      <c r="DY29" s="283"/>
      <c r="DZ29" s="283"/>
      <c r="EA29" s="283"/>
      <c r="EB29" s="283"/>
      <c r="EC29" s="283"/>
      <c r="ED29" s="283"/>
      <c r="EE29" s="283"/>
      <c r="EF29" s="283"/>
      <c r="EG29" s="283"/>
      <c r="EH29" s="283"/>
      <c r="EI29" s="283"/>
      <c r="EJ29" s="283"/>
      <c r="EK29" s="283"/>
      <c r="EL29" s="283"/>
      <c r="EM29" s="283"/>
      <c r="EN29" s="283"/>
      <c r="EO29" s="283"/>
      <c r="EP29" s="283"/>
      <c r="EQ29" s="283"/>
      <c r="ER29" s="283"/>
      <c r="ES29" s="283"/>
      <c r="ET29" s="283"/>
      <c r="EU29" s="283"/>
      <c r="EV29" s="283"/>
      <c r="EW29" s="283"/>
      <c r="EX29" s="283"/>
      <c r="EY29" s="283"/>
      <c r="EZ29" s="283"/>
      <c r="FA29" s="283"/>
      <c r="FB29" s="283"/>
      <c r="FC29" s="283"/>
      <c r="FD29" s="283"/>
      <c r="FE29" s="283"/>
      <c r="FF29" s="283"/>
      <c r="FG29" s="283"/>
      <c r="FH29" s="283"/>
      <c r="FI29" s="283"/>
      <c r="FJ29" s="283"/>
      <c r="FK29" s="283"/>
      <c r="FL29" s="283"/>
      <c r="FM29" s="283"/>
      <c r="FN29" s="283"/>
      <c r="FO29" s="283"/>
      <c r="FP29" s="283"/>
      <c r="FQ29" s="283"/>
      <c r="FR29" s="283"/>
      <c r="FS29" s="283"/>
      <c r="FT29" s="283"/>
      <c r="FU29" s="283"/>
      <c r="FV29" s="283"/>
      <c r="FW29" s="283"/>
      <c r="FX29" s="283"/>
      <c r="FY29" s="283"/>
      <c r="FZ29" s="283"/>
      <c r="GA29" s="283"/>
      <c r="GB29" s="283"/>
      <c r="GC29" s="283"/>
      <c r="GD29" s="283"/>
      <c r="GE29" s="283"/>
      <c r="GF29" s="283"/>
      <c r="GG29" s="283"/>
      <c r="GH29" s="283"/>
      <c r="GI29" s="283"/>
      <c r="GJ29" s="283"/>
      <c r="GK29" s="283"/>
      <c r="GL29" s="283"/>
      <c r="GM29" s="283"/>
      <c r="GN29" s="283"/>
      <c r="GO29" s="283"/>
      <c r="GP29" s="283"/>
      <c r="GQ29" s="283"/>
      <c r="GR29" s="283"/>
      <c r="GS29" s="283"/>
      <c r="GT29" s="283"/>
      <c r="GU29" s="283"/>
      <c r="GV29" s="283"/>
      <c r="GW29" s="283"/>
      <c r="GX29" s="283"/>
      <c r="GY29" s="283"/>
      <c r="GZ29" s="283"/>
      <c r="HA29" s="283"/>
      <c r="HB29" s="283"/>
      <c r="HC29" s="283"/>
      <c r="HD29" s="283"/>
      <c r="HE29" s="283"/>
      <c r="HF29" s="283"/>
      <c r="HG29" s="283"/>
      <c r="HH29" s="283"/>
      <c r="HI29" s="283"/>
      <c r="HJ29" s="283"/>
      <c r="HK29" s="283"/>
      <c r="HL29" s="283"/>
      <c r="HM29" s="283"/>
      <c r="HN29" s="283"/>
      <c r="HO29" s="283"/>
      <c r="HP29" s="283"/>
    </row>
    <row r="30" spans="1:224" s="282" customFormat="1" ht="16.5" hidden="1" customHeight="1">
      <c r="A30" s="377">
        <v>28</v>
      </c>
      <c r="B30" s="281"/>
      <c r="C30" s="281"/>
      <c r="D30" s="281"/>
      <c r="E30" s="281"/>
      <c r="F30" s="281"/>
      <c r="G30" s="281"/>
      <c r="H30" s="281">
        <v>160</v>
      </c>
      <c r="I30" s="281"/>
      <c r="J30" s="159"/>
      <c r="K30" s="433"/>
      <c r="M30" s="285"/>
      <c r="N30" s="286"/>
      <c r="O30" s="286"/>
      <c r="P30" s="286"/>
      <c r="Q30" s="286"/>
      <c r="R30" s="286"/>
      <c r="S30" s="286"/>
      <c r="T30" s="286"/>
      <c r="U30" s="286"/>
      <c r="V30" s="286"/>
      <c r="W30" s="286"/>
      <c r="X30" s="286"/>
      <c r="Y30" s="286"/>
      <c r="Z30" s="286"/>
      <c r="AA30" s="286"/>
      <c r="AB30" s="286"/>
      <c r="AC30" s="286"/>
      <c r="AD30" s="286"/>
      <c r="AE30" s="286"/>
      <c r="AF30" s="286"/>
      <c r="AG30" s="286"/>
      <c r="AH30" s="286"/>
      <c r="AI30" s="286"/>
      <c r="AJ30" s="286"/>
      <c r="AK30" s="286"/>
      <c r="AL30" s="286"/>
      <c r="AM30" s="286"/>
      <c r="AN30" s="286"/>
      <c r="AO30" s="286"/>
      <c r="AP30" s="286"/>
      <c r="AQ30" s="286"/>
      <c r="AR30" s="286"/>
      <c r="AS30" s="286"/>
      <c r="AT30" s="286"/>
      <c r="AU30" s="286"/>
      <c r="AV30" s="286"/>
      <c r="AW30" s="286"/>
      <c r="AX30" s="286"/>
      <c r="AY30" s="286"/>
      <c r="AZ30" s="286"/>
      <c r="BA30" s="286"/>
      <c r="BB30" s="286"/>
      <c r="BC30" s="286"/>
      <c r="BD30" s="286"/>
      <c r="BE30" s="286"/>
      <c r="BF30" s="286"/>
      <c r="BG30" s="286"/>
      <c r="BH30" s="286"/>
      <c r="BI30" s="286"/>
      <c r="BJ30" s="286"/>
      <c r="BK30" s="286"/>
      <c r="BL30" s="286"/>
      <c r="BM30" s="286"/>
      <c r="BN30" s="286"/>
      <c r="BO30" s="286"/>
      <c r="BP30" s="286"/>
      <c r="BQ30" s="286"/>
      <c r="BR30" s="286"/>
      <c r="BS30" s="286"/>
      <c r="BT30" s="286"/>
      <c r="BU30" s="286"/>
      <c r="BV30" s="286"/>
      <c r="BW30" s="286"/>
      <c r="BX30" s="286"/>
      <c r="BY30" s="286"/>
      <c r="BZ30" s="286"/>
      <c r="CA30" s="286"/>
      <c r="CB30" s="286"/>
      <c r="CC30" s="286"/>
      <c r="CD30" s="286"/>
      <c r="CE30" s="286"/>
      <c r="CF30" s="286"/>
      <c r="CG30" s="286"/>
      <c r="CH30" s="286"/>
      <c r="CI30" s="286"/>
      <c r="CJ30" s="286"/>
      <c r="CK30" s="286"/>
      <c r="CL30" s="286"/>
      <c r="CM30" s="286"/>
      <c r="CN30" s="286"/>
      <c r="CO30" s="286"/>
      <c r="CP30" s="286"/>
      <c r="CQ30" s="286"/>
      <c r="CR30" s="286"/>
      <c r="CS30" s="286"/>
      <c r="CT30" s="286"/>
      <c r="CU30" s="286"/>
      <c r="CV30" s="286"/>
      <c r="CW30" s="286"/>
      <c r="CX30" s="286"/>
      <c r="CY30" s="286"/>
      <c r="CZ30" s="286"/>
      <c r="DA30" s="286"/>
      <c r="DB30" s="286"/>
      <c r="DC30" s="286"/>
      <c r="DD30" s="286"/>
      <c r="DE30" s="286"/>
      <c r="DF30" s="286"/>
      <c r="DG30" s="286"/>
      <c r="DH30" s="286"/>
      <c r="DI30" s="286"/>
      <c r="DJ30" s="286"/>
      <c r="DK30" s="286"/>
      <c r="DL30" s="286"/>
      <c r="DM30" s="286"/>
      <c r="DN30" s="286"/>
      <c r="DO30" s="286"/>
      <c r="DP30" s="286"/>
      <c r="DQ30" s="286"/>
      <c r="DR30" s="286"/>
      <c r="DS30" s="286"/>
      <c r="DT30" s="286"/>
      <c r="DU30" s="286"/>
      <c r="DV30" s="286"/>
      <c r="DW30" s="286"/>
      <c r="DX30" s="286"/>
      <c r="DY30" s="286"/>
      <c r="DZ30" s="286"/>
      <c r="EA30" s="286"/>
      <c r="EB30" s="286"/>
      <c r="EC30" s="286"/>
      <c r="ED30" s="286"/>
      <c r="EE30" s="286"/>
      <c r="EF30" s="286"/>
      <c r="EG30" s="286"/>
      <c r="EH30" s="286"/>
      <c r="EI30" s="286"/>
      <c r="EJ30" s="286"/>
      <c r="EK30" s="286"/>
      <c r="EL30" s="286"/>
      <c r="EM30" s="286"/>
      <c r="EN30" s="286"/>
      <c r="EO30" s="286"/>
      <c r="EP30" s="286"/>
      <c r="EQ30" s="286"/>
      <c r="ER30" s="286"/>
      <c r="ES30" s="286"/>
      <c r="ET30" s="286"/>
      <c r="EU30" s="286"/>
      <c r="EV30" s="286"/>
      <c r="EW30" s="286"/>
      <c r="EX30" s="286"/>
      <c r="EY30" s="286"/>
      <c r="EZ30" s="286"/>
      <c r="FA30" s="286"/>
      <c r="FB30" s="286"/>
      <c r="FC30" s="286"/>
      <c r="FD30" s="286"/>
      <c r="FE30" s="286"/>
      <c r="FF30" s="286"/>
      <c r="FG30" s="286"/>
      <c r="FH30" s="286"/>
      <c r="FI30" s="286"/>
      <c r="FJ30" s="286"/>
      <c r="FK30" s="286"/>
      <c r="FL30" s="286"/>
      <c r="FM30" s="286"/>
      <c r="FN30" s="286"/>
      <c r="FO30" s="286"/>
      <c r="FP30" s="286"/>
      <c r="FQ30" s="286"/>
      <c r="FR30" s="286"/>
      <c r="FS30" s="286"/>
      <c r="FT30" s="286"/>
      <c r="FU30" s="286"/>
      <c r="FV30" s="286"/>
      <c r="FW30" s="286"/>
      <c r="FX30" s="286"/>
      <c r="FY30" s="286"/>
      <c r="FZ30" s="286"/>
      <c r="GA30" s="286"/>
      <c r="GB30" s="286"/>
      <c r="GC30" s="286"/>
      <c r="GD30" s="286"/>
      <c r="GE30" s="286"/>
      <c r="GF30" s="286"/>
      <c r="GG30" s="286"/>
      <c r="GH30" s="286"/>
      <c r="GI30" s="286"/>
      <c r="GJ30" s="286"/>
      <c r="GK30" s="286"/>
      <c r="GL30" s="286"/>
      <c r="GM30" s="286"/>
      <c r="GN30" s="286"/>
      <c r="GO30" s="286"/>
      <c r="GP30" s="286"/>
      <c r="GQ30" s="286"/>
      <c r="GR30" s="286"/>
      <c r="GS30" s="286"/>
      <c r="GT30" s="286"/>
      <c r="GU30" s="286"/>
      <c r="GV30" s="286"/>
      <c r="GW30" s="286"/>
      <c r="GX30" s="286"/>
      <c r="GY30" s="286"/>
      <c r="GZ30" s="286"/>
      <c r="HA30" s="286"/>
      <c r="HB30" s="286"/>
      <c r="HC30" s="286"/>
      <c r="HD30" s="286"/>
      <c r="HE30" s="286"/>
      <c r="HF30" s="286"/>
      <c r="HG30" s="286"/>
      <c r="HH30" s="286"/>
      <c r="HI30" s="286"/>
      <c r="HJ30" s="286"/>
      <c r="HK30" s="286"/>
      <c r="HL30" s="286"/>
      <c r="HM30" s="288"/>
      <c r="HN30" s="288"/>
      <c r="HO30" s="288"/>
      <c r="HP30" s="288"/>
    </row>
    <row r="31" spans="1:224" s="282" customFormat="1" ht="14.25" customHeight="1">
      <c r="A31" s="377">
        <v>29</v>
      </c>
      <c r="B31" s="281"/>
      <c r="C31" s="281"/>
      <c r="D31" s="281"/>
      <c r="E31" s="281"/>
      <c r="F31" s="281"/>
      <c r="G31" s="281"/>
      <c r="H31" s="281"/>
      <c r="I31" s="281"/>
      <c r="K31" s="433"/>
      <c r="N31" s="288"/>
      <c r="O31" s="288"/>
      <c r="P31" s="288"/>
      <c r="Q31" s="288"/>
      <c r="R31" s="288"/>
      <c r="S31" s="288"/>
      <c r="T31" s="288"/>
      <c r="U31" s="288"/>
      <c r="V31" s="288"/>
      <c r="W31" s="288"/>
      <c r="X31" s="288"/>
      <c r="Y31" s="288"/>
      <c r="Z31" s="288"/>
      <c r="AA31" s="288"/>
      <c r="AB31" s="288"/>
      <c r="AC31" s="288"/>
      <c r="AD31" s="288"/>
      <c r="AE31" s="288"/>
      <c r="AF31" s="288"/>
      <c r="AG31" s="288"/>
      <c r="AH31" s="288"/>
      <c r="AI31" s="288"/>
      <c r="AJ31" s="288"/>
      <c r="AK31" s="288"/>
      <c r="AL31" s="288"/>
      <c r="AM31" s="288"/>
      <c r="AN31" s="288"/>
      <c r="AO31" s="288"/>
      <c r="AP31" s="288"/>
      <c r="AQ31" s="288"/>
      <c r="AR31" s="288"/>
      <c r="AS31" s="288"/>
      <c r="AT31" s="288"/>
      <c r="AU31" s="288"/>
      <c r="AV31" s="288"/>
      <c r="AW31" s="288"/>
      <c r="AX31" s="288"/>
      <c r="AY31" s="288"/>
      <c r="AZ31" s="288"/>
      <c r="BA31" s="288"/>
      <c r="BB31" s="288"/>
      <c r="BC31" s="288"/>
      <c r="BD31" s="288"/>
      <c r="BE31" s="288"/>
      <c r="BF31" s="288"/>
      <c r="BG31" s="288"/>
      <c r="BH31" s="288"/>
      <c r="BI31" s="288"/>
      <c r="BJ31" s="288"/>
      <c r="BK31" s="288"/>
      <c r="BL31" s="288"/>
      <c r="BM31" s="288"/>
      <c r="BN31" s="288"/>
      <c r="BO31" s="288"/>
      <c r="BP31" s="288"/>
      <c r="BQ31" s="288"/>
      <c r="BR31" s="288"/>
      <c r="BS31" s="288"/>
      <c r="BT31" s="288"/>
      <c r="BU31" s="288"/>
      <c r="BV31" s="288"/>
      <c r="BW31" s="288"/>
      <c r="BX31" s="288"/>
      <c r="BY31" s="288"/>
      <c r="BZ31" s="288"/>
      <c r="CA31" s="288"/>
      <c r="CB31" s="288"/>
      <c r="CC31" s="288"/>
      <c r="CD31" s="288"/>
      <c r="CE31" s="288"/>
      <c r="CF31" s="288"/>
      <c r="CG31" s="288"/>
      <c r="CH31" s="288"/>
      <c r="CI31" s="288"/>
      <c r="CJ31" s="288"/>
      <c r="CK31" s="288"/>
      <c r="CL31" s="288"/>
      <c r="CM31" s="288"/>
      <c r="CN31" s="288"/>
      <c r="CO31" s="288"/>
      <c r="CP31" s="288"/>
      <c r="CQ31" s="288"/>
      <c r="CR31" s="288"/>
      <c r="CS31" s="288"/>
      <c r="CT31" s="288"/>
      <c r="CU31" s="288"/>
      <c r="CV31" s="288"/>
      <c r="CW31" s="288"/>
      <c r="CX31" s="288"/>
      <c r="CY31" s="288"/>
      <c r="CZ31" s="288"/>
      <c r="DA31" s="288"/>
      <c r="DB31" s="288"/>
      <c r="DC31" s="288"/>
      <c r="DD31" s="288"/>
      <c r="DE31" s="288"/>
      <c r="DF31" s="288"/>
      <c r="DG31" s="288"/>
      <c r="DH31" s="288"/>
      <c r="DI31" s="288"/>
      <c r="DJ31" s="288"/>
      <c r="DK31" s="288"/>
      <c r="DL31" s="288"/>
      <c r="DM31" s="288"/>
      <c r="DN31" s="288"/>
      <c r="DO31" s="288"/>
      <c r="DP31" s="288"/>
      <c r="DQ31" s="288"/>
      <c r="DR31" s="288"/>
      <c r="DS31" s="288"/>
      <c r="DT31" s="288"/>
      <c r="DU31" s="288"/>
      <c r="DV31" s="288"/>
      <c r="DW31" s="288"/>
      <c r="DX31" s="288"/>
      <c r="DY31" s="288"/>
      <c r="DZ31" s="288"/>
      <c r="EA31" s="288"/>
      <c r="EB31" s="288"/>
      <c r="EC31" s="288"/>
      <c r="ED31" s="288"/>
      <c r="EE31" s="288"/>
      <c r="EF31" s="288"/>
      <c r="EG31" s="288"/>
      <c r="EH31" s="288"/>
      <c r="EI31" s="288"/>
      <c r="EJ31" s="288"/>
      <c r="EK31" s="288"/>
      <c r="EL31" s="288"/>
      <c r="EM31" s="288"/>
      <c r="EN31" s="288"/>
      <c r="EO31" s="288"/>
      <c r="EP31" s="288"/>
      <c r="EQ31" s="288"/>
      <c r="ER31" s="288"/>
      <c r="ES31" s="288"/>
      <c r="ET31" s="288"/>
      <c r="EU31" s="288"/>
      <c r="EV31" s="288"/>
      <c r="EW31" s="288"/>
      <c r="EX31" s="288"/>
      <c r="EY31" s="288"/>
      <c r="EZ31" s="288"/>
      <c r="FA31" s="288"/>
      <c r="FB31" s="288"/>
      <c r="FC31" s="288"/>
      <c r="FD31" s="288"/>
      <c r="FE31" s="288"/>
      <c r="FF31" s="288"/>
      <c r="FG31" s="288"/>
      <c r="FH31" s="288"/>
      <c r="FI31" s="288"/>
      <c r="FJ31" s="288"/>
      <c r="FK31" s="288"/>
      <c r="FL31" s="288"/>
      <c r="FM31" s="288"/>
      <c r="FN31" s="288"/>
      <c r="FO31" s="288"/>
      <c r="FP31" s="288"/>
      <c r="FQ31" s="288"/>
      <c r="FR31" s="288"/>
      <c r="FS31" s="288"/>
      <c r="FT31" s="288"/>
      <c r="FU31" s="288"/>
      <c r="FV31" s="288"/>
      <c r="FW31" s="288"/>
      <c r="FX31" s="288"/>
      <c r="FY31" s="288"/>
      <c r="FZ31" s="288"/>
      <c r="GA31" s="288"/>
      <c r="GB31" s="288"/>
      <c r="GC31" s="288"/>
      <c r="GD31" s="288"/>
      <c r="GE31" s="288"/>
      <c r="GF31" s="288"/>
      <c r="GG31" s="288"/>
      <c r="GH31" s="288"/>
      <c r="GI31" s="288"/>
      <c r="GJ31" s="288"/>
      <c r="GK31" s="288"/>
      <c r="GL31" s="288"/>
      <c r="GM31" s="288"/>
      <c r="GN31" s="288"/>
      <c r="GO31" s="288"/>
      <c r="GP31" s="288"/>
      <c r="GQ31" s="288"/>
      <c r="GR31" s="288"/>
      <c r="GS31" s="288"/>
      <c r="GT31" s="288"/>
      <c r="GU31" s="288"/>
      <c r="GV31" s="288"/>
      <c r="GW31" s="288"/>
      <c r="GX31" s="288"/>
      <c r="GY31" s="288"/>
      <c r="GZ31" s="288"/>
      <c r="HA31" s="288"/>
      <c r="HB31" s="288"/>
      <c r="HC31" s="288"/>
      <c r="HD31" s="288"/>
      <c r="HE31" s="288"/>
      <c r="HF31" s="288"/>
      <c r="HG31" s="288"/>
      <c r="HH31" s="288"/>
      <c r="HI31" s="288"/>
      <c r="HJ31" s="288"/>
      <c r="HK31" s="288"/>
      <c r="HL31" s="288"/>
      <c r="HM31" s="288"/>
      <c r="HN31" s="288"/>
      <c r="HO31" s="288"/>
      <c r="HP31" s="288"/>
    </row>
    <row r="32" spans="1:224" s="282" customFormat="1">
      <c r="A32" s="377">
        <v>30</v>
      </c>
      <c r="B32" s="281"/>
      <c r="C32" s="281"/>
      <c r="D32" s="281"/>
      <c r="E32" s="281"/>
      <c r="F32" s="281"/>
      <c r="G32" s="281"/>
      <c r="H32" s="281"/>
      <c r="I32" s="281"/>
      <c r="N32" s="288"/>
      <c r="O32" s="288"/>
      <c r="P32" s="288"/>
      <c r="Q32" s="288"/>
      <c r="R32" s="288"/>
      <c r="S32" s="288"/>
      <c r="T32" s="288"/>
      <c r="U32" s="288"/>
      <c r="V32" s="288"/>
      <c r="W32" s="288"/>
      <c r="X32" s="288"/>
      <c r="Y32" s="288"/>
      <c r="Z32" s="288"/>
      <c r="AA32" s="288"/>
      <c r="AB32" s="288"/>
      <c r="AC32" s="288"/>
      <c r="AD32" s="288"/>
      <c r="AE32" s="288"/>
      <c r="AF32" s="288"/>
      <c r="AG32" s="288"/>
      <c r="AH32" s="288"/>
      <c r="AI32" s="288"/>
      <c r="AJ32" s="288"/>
      <c r="AK32" s="288"/>
      <c r="AL32" s="288"/>
      <c r="AM32" s="288"/>
      <c r="AN32" s="288"/>
      <c r="AO32" s="288"/>
      <c r="AP32" s="288"/>
      <c r="AQ32" s="288"/>
      <c r="AR32" s="288"/>
      <c r="AS32" s="288"/>
      <c r="AT32" s="288"/>
      <c r="AU32" s="288"/>
      <c r="AV32" s="288"/>
      <c r="AW32" s="288"/>
      <c r="AX32" s="288"/>
      <c r="AY32" s="288"/>
      <c r="AZ32" s="288"/>
      <c r="BA32" s="288"/>
      <c r="BB32" s="288"/>
      <c r="BC32" s="288"/>
      <c r="BD32" s="288"/>
      <c r="BE32" s="288"/>
      <c r="BF32" s="288"/>
      <c r="BG32" s="288"/>
      <c r="BH32" s="288"/>
      <c r="BI32" s="288"/>
      <c r="BJ32" s="288"/>
      <c r="BK32" s="288"/>
      <c r="BL32" s="288"/>
      <c r="BM32" s="288"/>
      <c r="BN32" s="288"/>
      <c r="BO32" s="288"/>
      <c r="BP32" s="288"/>
      <c r="BQ32" s="288"/>
      <c r="BR32" s="288"/>
      <c r="BS32" s="288"/>
      <c r="BT32" s="288"/>
      <c r="BU32" s="288"/>
      <c r="BV32" s="288"/>
      <c r="BW32" s="288"/>
      <c r="BX32" s="288"/>
      <c r="BY32" s="288"/>
      <c r="BZ32" s="288"/>
      <c r="CA32" s="288"/>
      <c r="CB32" s="288"/>
      <c r="CC32" s="288"/>
      <c r="CD32" s="288"/>
      <c r="CE32" s="288"/>
      <c r="CF32" s="288"/>
      <c r="CG32" s="288"/>
      <c r="CH32" s="288"/>
      <c r="CI32" s="288"/>
      <c r="CJ32" s="288"/>
      <c r="CK32" s="288"/>
      <c r="CL32" s="288"/>
      <c r="CM32" s="288"/>
      <c r="CN32" s="288"/>
      <c r="CO32" s="288"/>
      <c r="CP32" s="288"/>
      <c r="CQ32" s="288"/>
      <c r="CR32" s="288"/>
      <c r="CS32" s="288"/>
      <c r="CT32" s="288"/>
      <c r="CU32" s="288"/>
      <c r="CV32" s="288"/>
      <c r="CW32" s="288"/>
      <c r="CX32" s="288"/>
      <c r="CY32" s="288"/>
      <c r="CZ32" s="288"/>
      <c r="DA32" s="288"/>
      <c r="DB32" s="288"/>
      <c r="DC32" s="288"/>
      <c r="DD32" s="288"/>
      <c r="DE32" s="288"/>
      <c r="DF32" s="288"/>
      <c r="DG32" s="288"/>
      <c r="DH32" s="288"/>
      <c r="DI32" s="288"/>
      <c r="DJ32" s="288"/>
      <c r="DK32" s="288"/>
      <c r="DL32" s="288"/>
      <c r="DM32" s="288"/>
      <c r="DN32" s="288"/>
      <c r="DO32" s="288"/>
      <c r="DP32" s="288"/>
      <c r="DQ32" s="288"/>
      <c r="DR32" s="288"/>
      <c r="DS32" s="288"/>
      <c r="DT32" s="288"/>
      <c r="DU32" s="288"/>
      <c r="DV32" s="288"/>
      <c r="DW32" s="288"/>
      <c r="DX32" s="288"/>
      <c r="DY32" s="288"/>
      <c r="DZ32" s="288"/>
      <c r="EA32" s="288"/>
      <c r="EB32" s="288"/>
      <c r="EC32" s="288"/>
      <c r="ED32" s="288"/>
      <c r="EE32" s="288"/>
      <c r="EF32" s="288"/>
      <c r="EG32" s="288"/>
      <c r="EH32" s="288"/>
      <c r="EI32" s="288"/>
      <c r="EJ32" s="288"/>
      <c r="EK32" s="288"/>
      <c r="EL32" s="288"/>
      <c r="EM32" s="288"/>
      <c r="EN32" s="288"/>
      <c r="EO32" s="288"/>
      <c r="EP32" s="288"/>
      <c r="EQ32" s="288"/>
      <c r="ER32" s="288"/>
      <c r="ES32" s="288"/>
      <c r="ET32" s="288"/>
      <c r="EU32" s="288"/>
      <c r="EV32" s="288"/>
      <c r="EW32" s="288"/>
      <c r="EX32" s="288"/>
      <c r="EY32" s="288"/>
      <c r="EZ32" s="288"/>
      <c r="FA32" s="288"/>
      <c r="FB32" s="288"/>
      <c r="FC32" s="288"/>
      <c r="FD32" s="288"/>
      <c r="FE32" s="288"/>
      <c r="FF32" s="288"/>
      <c r="FG32" s="288"/>
      <c r="FH32" s="288"/>
      <c r="FI32" s="288"/>
      <c r="FJ32" s="288"/>
      <c r="FK32" s="288"/>
      <c r="FL32" s="288"/>
      <c r="FM32" s="288"/>
      <c r="FN32" s="288"/>
      <c r="FO32" s="288"/>
      <c r="FP32" s="288"/>
      <c r="FQ32" s="288"/>
      <c r="FR32" s="288"/>
      <c r="FS32" s="288"/>
      <c r="FT32" s="288"/>
      <c r="FU32" s="288"/>
      <c r="FV32" s="288"/>
      <c r="FW32" s="288"/>
      <c r="FX32" s="288"/>
      <c r="FY32" s="288"/>
      <c r="FZ32" s="288"/>
      <c r="GA32" s="288"/>
      <c r="GB32" s="288"/>
      <c r="GC32" s="288"/>
      <c r="GD32" s="288"/>
      <c r="GE32" s="288"/>
      <c r="GF32" s="288"/>
      <c r="GG32" s="288"/>
      <c r="GH32" s="288"/>
      <c r="GI32" s="288"/>
      <c r="GJ32" s="288"/>
      <c r="GK32" s="288"/>
      <c r="GL32" s="288"/>
      <c r="GM32" s="288"/>
      <c r="GN32" s="288"/>
      <c r="GO32" s="288"/>
      <c r="GP32" s="288"/>
      <c r="GQ32" s="288"/>
      <c r="GR32" s="288"/>
      <c r="GS32" s="288"/>
      <c r="GT32" s="288"/>
      <c r="GU32" s="288"/>
      <c r="GV32" s="288"/>
      <c r="GW32" s="288"/>
      <c r="GX32" s="288"/>
      <c r="GY32" s="288"/>
      <c r="GZ32" s="288"/>
      <c r="HA32" s="288"/>
      <c r="HB32" s="288"/>
      <c r="HC32" s="288"/>
      <c r="HD32" s="288"/>
      <c r="HE32" s="288"/>
      <c r="HF32" s="288"/>
      <c r="HG32" s="288"/>
      <c r="HH32" s="288"/>
      <c r="HI32" s="288"/>
      <c r="HJ32" s="288"/>
      <c r="HK32" s="288"/>
      <c r="HL32" s="288"/>
      <c r="HM32" s="288"/>
      <c r="HN32" s="288"/>
      <c r="HO32" s="288"/>
      <c r="HP32" s="288"/>
    </row>
    <row r="33" spans="1:253" s="282" customFormat="1">
      <c r="A33" s="377">
        <v>31</v>
      </c>
      <c r="B33" s="281"/>
      <c r="C33" s="281"/>
      <c r="D33" s="281"/>
      <c r="E33" s="281"/>
      <c r="F33" s="281"/>
      <c r="G33" s="281"/>
      <c r="H33" s="281"/>
      <c r="I33" s="281"/>
      <c r="N33" s="288"/>
      <c r="O33" s="288"/>
      <c r="P33" s="288"/>
      <c r="Q33" s="288"/>
      <c r="R33" s="288"/>
      <c r="S33" s="288"/>
      <c r="T33" s="288"/>
      <c r="U33" s="288"/>
      <c r="V33" s="288"/>
      <c r="W33" s="288"/>
      <c r="X33" s="288"/>
      <c r="Y33" s="288"/>
      <c r="Z33" s="288"/>
      <c r="AA33" s="288"/>
      <c r="AB33" s="288"/>
      <c r="AC33" s="288"/>
      <c r="AD33" s="288"/>
      <c r="AE33" s="288"/>
      <c r="AF33" s="288"/>
      <c r="AG33" s="288"/>
      <c r="AH33" s="288"/>
      <c r="AI33" s="288"/>
      <c r="AJ33" s="288"/>
      <c r="AK33" s="288"/>
      <c r="AL33" s="288"/>
      <c r="AM33" s="288"/>
      <c r="AN33" s="288"/>
      <c r="AO33" s="288"/>
      <c r="AP33" s="288"/>
      <c r="AQ33" s="288"/>
      <c r="AR33" s="288"/>
      <c r="AS33" s="288"/>
      <c r="AT33" s="288"/>
      <c r="AU33" s="288"/>
      <c r="AV33" s="288"/>
      <c r="AW33" s="288"/>
      <c r="AX33" s="288"/>
      <c r="AY33" s="288"/>
      <c r="AZ33" s="288"/>
      <c r="BA33" s="288"/>
      <c r="BB33" s="288"/>
      <c r="BC33" s="288"/>
      <c r="BD33" s="288"/>
      <c r="BE33" s="288"/>
      <c r="BF33" s="288"/>
      <c r="BG33" s="288"/>
      <c r="BH33" s="288"/>
      <c r="BI33" s="288"/>
      <c r="BJ33" s="288"/>
      <c r="BK33" s="288"/>
      <c r="BL33" s="288"/>
      <c r="BM33" s="288"/>
      <c r="BN33" s="288"/>
      <c r="BO33" s="288"/>
      <c r="BP33" s="288"/>
      <c r="BQ33" s="288"/>
      <c r="BR33" s="288"/>
      <c r="BS33" s="288"/>
      <c r="BT33" s="288"/>
      <c r="BU33" s="288"/>
      <c r="BV33" s="288"/>
      <c r="BW33" s="288"/>
      <c r="BX33" s="288"/>
      <c r="BY33" s="288"/>
      <c r="BZ33" s="288"/>
      <c r="CA33" s="288"/>
      <c r="CB33" s="288"/>
      <c r="CC33" s="288"/>
      <c r="CD33" s="288"/>
      <c r="CE33" s="288"/>
      <c r="CF33" s="288"/>
      <c r="CG33" s="288"/>
      <c r="CH33" s="288"/>
      <c r="CI33" s="288"/>
      <c r="CJ33" s="288"/>
      <c r="CK33" s="288"/>
      <c r="CL33" s="288"/>
      <c r="CM33" s="288"/>
      <c r="CN33" s="288"/>
      <c r="CO33" s="288"/>
      <c r="CP33" s="288"/>
      <c r="CQ33" s="288"/>
      <c r="CR33" s="288"/>
      <c r="CS33" s="288"/>
      <c r="CT33" s="288"/>
      <c r="CU33" s="288"/>
      <c r="CV33" s="288"/>
      <c r="CW33" s="288"/>
      <c r="CX33" s="288"/>
      <c r="CY33" s="288"/>
      <c r="CZ33" s="288"/>
      <c r="DA33" s="288"/>
      <c r="DB33" s="288"/>
      <c r="DC33" s="288"/>
      <c r="DD33" s="288"/>
      <c r="DE33" s="288"/>
      <c r="DF33" s="288"/>
      <c r="DG33" s="288"/>
      <c r="DH33" s="288"/>
      <c r="DI33" s="288"/>
      <c r="DJ33" s="288"/>
      <c r="DK33" s="288"/>
      <c r="DL33" s="288"/>
      <c r="DM33" s="288"/>
      <c r="DN33" s="288"/>
      <c r="DO33" s="288"/>
      <c r="DP33" s="288"/>
      <c r="DQ33" s="288"/>
      <c r="DR33" s="288"/>
      <c r="DS33" s="288"/>
      <c r="DT33" s="288"/>
      <c r="DU33" s="288"/>
      <c r="DV33" s="288"/>
      <c r="DW33" s="288"/>
      <c r="DX33" s="288"/>
      <c r="DY33" s="288"/>
      <c r="DZ33" s="288"/>
      <c r="EA33" s="288"/>
      <c r="EB33" s="288"/>
      <c r="EC33" s="288"/>
      <c r="ED33" s="288"/>
      <c r="EE33" s="288"/>
      <c r="EF33" s="288"/>
      <c r="EG33" s="288"/>
      <c r="EH33" s="288"/>
      <c r="EI33" s="288"/>
      <c r="EJ33" s="288"/>
      <c r="EK33" s="288"/>
      <c r="EL33" s="288"/>
      <c r="EM33" s="288"/>
      <c r="EN33" s="288"/>
      <c r="EO33" s="288"/>
      <c r="EP33" s="288"/>
      <c r="EQ33" s="288"/>
      <c r="ER33" s="288"/>
      <c r="ES33" s="288"/>
      <c r="ET33" s="288"/>
      <c r="EU33" s="288"/>
      <c r="EV33" s="288"/>
      <c r="EW33" s="288"/>
      <c r="EX33" s="288"/>
      <c r="EY33" s="288"/>
      <c r="EZ33" s="288"/>
      <c r="FA33" s="288"/>
      <c r="FB33" s="288"/>
      <c r="FC33" s="288"/>
      <c r="FD33" s="288"/>
      <c r="FE33" s="288"/>
      <c r="FF33" s="288"/>
      <c r="FG33" s="288"/>
      <c r="FH33" s="288"/>
      <c r="FI33" s="288"/>
      <c r="FJ33" s="288"/>
      <c r="FK33" s="288"/>
      <c r="FL33" s="288"/>
      <c r="FM33" s="288"/>
      <c r="FN33" s="288"/>
      <c r="FO33" s="288"/>
      <c r="FP33" s="288"/>
      <c r="FQ33" s="288"/>
      <c r="FR33" s="288"/>
      <c r="FS33" s="288"/>
      <c r="FT33" s="288"/>
      <c r="FU33" s="288"/>
      <c r="FV33" s="288"/>
      <c r="FW33" s="288"/>
      <c r="FX33" s="288"/>
      <c r="FY33" s="288"/>
      <c r="FZ33" s="288"/>
      <c r="GA33" s="288"/>
      <c r="GB33" s="288"/>
      <c r="GC33" s="288"/>
      <c r="GD33" s="288"/>
      <c r="GE33" s="288"/>
      <c r="GF33" s="288"/>
      <c r="GG33" s="288"/>
      <c r="GH33" s="288"/>
      <c r="GI33" s="288"/>
      <c r="GJ33" s="288"/>
      <c r="GK33" s="288"/>
      <c r="GL33" s="288"/>
      <c r="GM33" s="288"/>
      <c r="GN33" s="288"/>
      <c r="GO33" s="288"/>
      <c r="GP33" s="288"/>
      <c r="GQ33" s="288"/>
      <c r="GR33" s="288"/>
      <c r="GS33" s="288"/>
      <c r="GT33" s="288"/>
      <c r="GU33" s="288"/>
      <c r="GV33" s="288"/>
      <c r="GW33" s="288"/>
      <c r="GX33" s="288"/>
      <c r="GY33" s="288"/>
      <c r="GZ33" s="288"/>
      <c r="HA33" s="288"/>
      <c r="HB33" s="288"/>
      <c r="HC33" s="288"/>
      <c r="HD33" s="288"/>
      <c r="HE33" s="288"/>
      <c r="HF33" s="288"/>
      <c r="HG33" s="288"/>
      <c r="HH33" s="288"/>
      <c r="HI33" s="288"/>
      <c r="HJ33" s="288"/>
      <c r="HK33" s="288"/>
      <c r="HL33" s="288"/>
      <c r="HM33" s="288"/>
      <c r="HN33" s="288"/>
      <c r="HO33" s="288"/>
      <c r="HP33" s="288"/>
    </row>
    <row r="34" spans="1:253" s="282" customFormat="1">
      <c r="A34" s="377">
        <v>32</v>
      </c>
      <c r="B34" s="281"/>
      <c r="C34" s="281"/>
      <c r="D34" s="281"/>
      <c r="E34" s="281"/>
      <c r="F34" s="281"/>
      <c r="G34" s="281"/>
      <c r="H34" s="281"/>
      <c r="I34" s="281"/>
      <c r="N34" s="288"/>
      <c r="O34" s="288"/>
      <c r="P34" s="288"/>
      <c r="Q34" s="288"/>
      <c r="R34" s="288"/>
      <c r="S34" s="288"/>
      <c r="T34" s="288"/>
      <c r="U34" s="288"/>
      <c r="V34" s="288"/>
      <c r="W34" s="288"/>
      <c r="X34" s="288"/>
      <c r="Y34" s="288"/>
      <c r="Z34" s="288"/>
      <c r="AA34" s="288"/>
      <c r="AB34" s="288"/>
      <c r="AC34" s="288"/>
      <c r="AD34" s="288"/>
      <c r="AE34" s="288"/>
      <c r="AF34" s="288"/>
      <c r="AG34" s="288"/>
      <c r="AH34" s="288"/>
      <c r="AI34" s="288"/>
      <c r="AJ34" s="288"/>
      <c r="AK34" s="288"/>
      <c r="AL34" s="288"/>
      <c r="AM34" s="288"/>
      <c r="AN34" s="288"/>
      <c r="AO34" s="288"/>
      <c r="AP34" s="288"/>
      <c r="AQ34" s="288"/>
      <c r="AR34" s="288"/>
      <c r="AS34" s="288"/>
      <c r="AT34" s="288"/>
      <c r="AU34" s="288"/>
      <c r="AV34" s="288"/>
      <c r="AW34" s="288"/>
      <c r="AX34" s="288"/>
      <c r="AY34" s="288"/>
      <c r="AZ34" s="288"/>
      <c r="BA34" s="288"/>
      <c r="BB34" s="288"/>
      <c r="BC34" s="288"/>
      <c r="BD34" s="288"/>
      <c r="BE34" s="288"/>
      <c r="BF34" s="288"/>
      <c r="BG34" s="288"/>
      <c r="BH34" s="288"/>
      <c r="BI34" s="288"/>
      <c r="BJ34" s="288"/>
      <c r="BK34" s="288"/>
      <c r="BL34" s="288"/>
      <c r="BM34" s="288"/>
      <c r="BN34" s="288"/>
      <c r="BO34" s="288"/>
      <c r="BP34" s="288"/>
      <c r="BQ34" s="288"/>
      <c r="BR34" s="288"/>
      <c r="BS34" s="288"/>
      <c r="BT34" s="288"/>
      <c r="BU34" s="288"/>
      <c r="BV34" s="288"/>
      <c r="BW34" s="288"/>
      <c r="BX34" s="288"/>
      <c r="BY34" s="288"/>
      <c r="BZ34" s="288"/>
      <c r="CA34" s="288"/>
      <c r="CB34" s="288"/>
      <c r="CC34" s="288"/>
      <c r="CD34" s="288"/>
      <c r="CE34" s="288"/>
      <c r="CF34" s="288"/>
      <c r="CG34" s="288"/>
      <c r="CH34" s="288"/>
      <c r="CI34" s="288"/>
      <c r="CJ34" s="288"/>
      <c r="CK34" s="288"/>
      <c r="CL34" s="288"/>
      <c r="CM34" s="288"/>
      <c r="CN34" s="288"/>
      <c r="CO34" s="288"/>
      <c r="CP34" s="288"/>
      <c r="CQ34" s="288"/>
      <c r="CR34" s="288"/>
      <c r="CS34" s="288"/>
      <c r="CT34" s="288"/>
      <c r="CU34" s="288"/>
      <c r="CV34" s="288"/>
      <c r="CW34" s="288"/>
      <c r="CX34" s="288"/>
      <c r="CY34" s="288"/>
      <c r="CZ34" s="288"/>
      <c r="DA34" s="288"/>
      <c r="DB34" s="288"/>
      <c r="DC34" s="288"/>
      <c r="DD34" s="288"/>
      <c r="DE34" s="288"/>
      <c r="DF34" s="288"/>
      <c r="DG34" s="288"/>
      <c r="DH34" s="288"/>
      <c r="DI34" s="288"/>
      <c r="DJ34" s="288"/>
      <c r="DK34" s="288"/>
      <c r="DL34" s="288"/>
      <c r="DM34" s="288"/>
      <c r="DN34" s="288"/>
      <c r="DO34" s="288"/>
      <c r="DP34" s="288"/>
      <c r="DQ34" s="288"/>
      <c r="DR34" s="288"/>
      <c r="DS34" s="288"/>
      <c r="DT34" s="288"/>
      <c r="DU34" s="288"/>
      <c r="DV34" s="288"/>
      <c r="DW34" s="288"/>
      <c r="DX34" s="288"/>
      <c r="DY34" s="288"/>
      <c r="DZ34" s="288"/>
      <c r="EA34" s="288"/>
      <c r="EB34" s="288"/>
      <c r="EC34" s="288"/>
      <c r="ED34" s="288"/>
      <c r="EE34" s="288"/>
      <c r="EF34" s="288"/>
      <c r="EG34" s="288"/>
      <c r="EH34" s="288"/>
      <c r="EI34" s="288"/>
      <c r="EJ34" s="288"/>
      <c r="EK34" s="288"/>
      <c r="EL34" s="288"/>
      <c r="EM34" s="288"/>
      <c r="EN34" s="288"/>
      <c r="EO34" s="288"/>
      <c r="EP34" s="288"/>
      <c r="EQ34" s="288"/>
      <c r="ER34" s="288"/>
      <c r="ES34" s="288"/>
      <c r="ET34" s="288"/>
      <c r="EU34" s="288"/>
      <c r="EV34" s="288"/>
      <c r="EW34" s="288"/>
      <c r="EX34" s="288"/>
      <c r="EY34" s="288"/>
      <c r="EZ34" s="288"/>
      <c r="FA34" s="288"/>
      <c r="FB34" s="288"/>
      <c r="FC34" s="288"/>
      <c r="FD34" s="288"/>
      <c r="FE34" s="288"/>
      <c r="FF34" s="288"/>
      <c r="FG34" s="288"/>
      <c r="FH34" s="288"/>
      <c r="FI34" s="288"/>
      <c r="FJ34" s="288"/>
      <c r="FK34" s="288"/>
      <c r="FL34" s="288"/>
      <c r="FM34" s="288"/>
      <c r="FN34" s="288"/>
      <c r="FO34" s="288"/>
      <c r="FP34" s="288"/>
      <c r="FQ34" s="288"/>
      <c r="FR34" s="288"/>
      <c r="FS34" s="288"/>
      <c r="FT34" s="288"/>
      <c r="FU34" s="288"/>
      <c r="FV34" s="288"/>
      <c r="FW34" s="288"/>
      <c r="FX34" s="288"/>
      <c r="FY34" s="288"/>
      <c r="FZ34" s="288"/>
      <c r="GA34" s="288"/>
      <c r="GB34" s="288"/>
      <c r="GC34" s="288"/>
      <c r="GD34" s="288"/>
      <c r="GE34" s="288"/>
      <c r="GF34" s="288"/>
      <c r="GG34" s="288"/>
      <c r="GH34" s="288"/>
      <c r="GI34" s="288"/>
      <c r="GJ34" s="288"/>
      <c r="GK34" s="288"/>
      <c r="GL34" s="288"/>
      <c r="GM34" s="288"/>
      <c r="GN34" s="288"/>
      <c r="GO34" s="288"/>
      <c r="GP34" s="288"/>
      <c r="GQ34" s="288"/>
      <c r="GR34" s="288"/>
      <c r="GS34" s="288"/>
      <c r="GT34" s="288"/>
      <c r="GU34" s="288"/>
      <c r="GV34" s="288"/>
      <c r="GW34" s="288"/>
      <c r="GX34" s="288"/>
      <c r="GY34" s="288"/>
      <c r="GZ34" s="288"/>
      <c r="HA34" s="288"/>
      <c r="HB34" s="288"/>
      <c r="HC34" s="288"/>
      <c r="HD34" s="288"/>
      <c r="HE34" s="288"/>
      <c r="HF34" s="288"/>
      <c r="HG34" s="288"/>
      <c r="HH34" s="288"/>
      <c r="HI34" s="288"/>
      <c r="HJ34" s="288"/>
      <c r="HK34" s="288"/>
      <c r="HL34" s="288"/>
      <c r="HM34" s="288"/>
      <c r="HN34" s="288"/>
      <c r="HO34" s="288"/>
      <c r="HP34" s="288"/>
    </row>
    <row r="35" spans="1:253">
      <c r="A35" s="377">
        <v>33</v>
      </c>
      <c r="N35" s="288"/>
      <c r="O35" s="288"/>
      <c r="P35" s="288"/>
      <c r="Q35" s="288"/>
      <c r="R35" s="288"/>
      <c r="S35" s="288"/>
      <c r="T35" s="288"/>
      <c r="U35" s="288"/>
      <c r="V35" s="288"/>
      <c r="W35" s="288"/>
      <c r="X35" s="288"/>
      <c r="Y35" s="288"/>
      <c r="Z35" s="288"/>
      <c r="AA35" s="288"/>
      <c r="AB35" s="288"/>
      <c r="AC35" s="288"/>
      <c r="AD35" s="288"/>
      <c r="AE35" s="288"/>
      <c r="AF35" s="288"/>
      <c r="AG35" s="288"/>
      <c r="AH35" s="288"/>
      <c r="AI35" s="288"/>
      <c r="AJ35" s="288"/>
      <c r="AK35" s="288"/>
      <c r="AL35" s="288"/>
      <c r="AM35" s="288"/>
      <c r="AN35" s="288"/>
      <c r="AO35" s="288"/>
      <c r="AP35" s="288"/>
      <c r="AQ35" s="288"/>
      <c r="AR35" s="288"/>
      <c r="AS35" s="288"/>
      <c r="AT35" s="288"/>
      <c r="AU35" s="288"/>
      <c r="AV35" s="288"/>
      <c r="AW35" s="288"/>
      <c r="AX35" s="288"/>
      <c r="AY35" s="288"/>
      <c r="AZ35" s="288"/>
      <c r="BA35" s="288"/>
      <c r="BB35" s="288"/>
      <c r="BC35" s="288"/>
      <c r="BD35" s="288"/>
      <c r="BE35" s="288"/>
      <c r="BF35" s="288"/>
      <c r="BG35" s="288"/>
      <c r="BH35" s="288"/>
      <c r="BI35" s="288"/>
      <c r="BJ35" s="288"/>
      <c r="BK35" s="288"/>
      <c r="BL35" s="288"/>
      <c r="BM35" s="288"/>
      <c r="BN35" s="288"/>
      <c r="BO35" s="288"/>
      <c r="BP35" s="288"/>
      <c r="BQ35" s="288"/>
      <c r="BR35" s="288"/>
      <c r="BS35" s="288"/>
      <c r="BT35" s="288"/>
      <c r="BU35" s="288"/>
      <c r="BV35" s="288"/>
      <c r="BW35" s="288"/>
      <c r="BX35" s="288"/>
      <c r="BY35" s="288"/>
      <c r="BZ35" s="288"/>
      <c r="CA35" s="288"/>
      <c r="CB35" s="288"/>
      <c r="CC35" s="288"/>
      <c r="CD35" s="288"/>
      <c r="CE35" s="288"/>
      <c r="CF35" s="288"/>
      <c r="CG35" s="288"/>
      <c r="CH35" s="288"/>
      <c r="CI35" s="288"/>
      <c r="CJ35" s="288"/>
      <c r="CK35" s="288"/>
      <c r="CL35" s="288"/>
      <c r="CM35" s="288"/>
      <c r="CN35" s="288"/>
      <c r="CO35" s="288"/>
      <c r="CP35" s="288"/>
      <c r="CQ35" s="288"/>
      <c r="CR35" s="288"/>
      <c r="CS35" s="288"/>
      <c r="CT35" s="288"/>
      <c r="CU35" s="288"/>
      <c r="CV35" s="288"/>
      <c r="CW35" s="288"/>
      <c r="CX35" s="288"/>
      <c r="CY35" s="288"/>
      <c r="CZ35" s="288"/>
      <c r="DA35" s="288"/>
      <c r="DB35" s="288"/>
      <c r="DC35" s="288"/>
      <c r="DD35" s="288"/>
      <c r="DE35" s="288"/>
      <c r="DF35" s="288"/>
      <c r="DG35" s="288"/>
      <c r="DH35" s="288"/>
      <c r="DI35" s="288"/>
      <c r="DJ35" s="288"/>
      <c r="DK35" s="288"/>
      <c r="DL35" s="288"/>
      <c r="DM35" s="288"/>
      <c r="DN35" s="288"/>
      <c r="DO35" s="288"/>
      <c r="DP35" s="288"/>
      <c r="DQ35" s="288"/>
      <c r="DR35" s="288"/>
      <c r="DS35" s="288"/>
      <c r="DT35" s="288"/>
      <c r="DU35" s="288"/>
      <c r="DV35" s="288"/>
      <c r="DW35" s="288"/>
      <c r="DX35" s="288"/>
      <c r="DY35" s="288"/>
      <c r="DZ35" s="288"/>
      <c r="EA35" s="288"/>
      <c r="EB35" s="288"/>
      <c r="EC35" s="288"/>
      <c r="ED35" s="288"/>
      <c r="EE35" s="288"/>
      <c r="EF35" s="288"/>
      <c r="EG35" s="288"/>
      <c r="EH35" s="288"/>
      <c r="EI35" s="288"/>
      <c r="EJ35" s="288"/>
      <c r="EK35" s="288"/>
      <c r="EL35" s="288"/>
      <c r="EM35" s="288"/>
      <c r="EN35" s="288"/>
      <c r="EO35" s="288"/>
      <c r="EP35" s="288"/>
      <c r="EQ35" s="288"/>
      <c r="ER35" s="288"/>
      <c r="ES35" s="288"/>
      <c r="ET35" s="288"/>
      <c r="EU35" s="288"/>
      <c r="EV35" s="288"/>
      <c r="EW35" s="288"/>
      <c r="EX35" s="288"/>
      <c r="EY35" s="288"/>
      <c r="EZ35" s="288"/>
      <c r="FA35" s="288"/>
      <c r="FB35" s="288"/>
      <c r="FC35" s="288"/>
      <c r="FD35" s="288"/>
      <c r="FE35" s="288"/>
      <c r="FF35" s="288"/>
      <c r="FG35" s="288"/>
      <c r="FH35" s="288"/>
      <c r="FI35" s="288"/>
      <c r="FJ35" s="288"/>
      <c r="FK35" s="288"/>
      <c r="FL35" s="288"/>
      <c r="FM35" s="288"/>
      <c r="FN35" s="288"/>
      <c r="FO35" s="288"/>
      <c r="FP35" s="288"/>
      <c r="FQ35" s="288"/>
      <c r="FR35" s="288"/>
      <c r="FS35" s="288"/>
      <c r="FT35" s="288"/>
      <c r="FU35" s="288"/>
      <c r="FV35" s="288"/>
      <c r="FW35" s="288"/>
      <c r="FX35" s="288"/>
      <c r="FY35" s="288"/>
      <c r="FZ35" s="288"/>
      <c r="GA35" s="288"/>
      <c r="GB35" s="288"/>
      <c r="GC35" s="288"/>
      <c r="GD35" s="288"/>
      <c r="GE35" s="288"/>
      <c r="GF35" s="288"/>
      <c r="GG35" s="288"/>
      <c r="GH35" s="288"/>
      <c r="GI35" s="288"/>
      <c r="GJ35" s="288"/>
      <c r="GK35" s="288"/>
      <c r="GL35" s="288"/>
      <c r="GM35" s="288"/>
      <c r="GN35" s="288"/>
      <c r="GO35" s="288"/>
      <c r="GP35" s="288"/>
      <c r="GQ35" s="288"/>
      <c r="GR35" s="288"/>
      <c r="GS35" s="288"/>
      <c r="GT35" s="288"/>
      <c r="GU35" s="288"/>
      <c r="GV35" s="288"/>
      <c r="GW35" s="288"/>
      <c r="GX35" s="288"/>
      <c r="GY35" s="288"/>
      <c r="GZ35" s="288"/>
      <c r="HA35" s="288"/>
      <c r="HB35" s="288"/>
      <c r="HC35" s="288"/>
      <c r="HD35" s="288"/>
      <c r="HE35" s="288"/>
      <c r="HF35" s="288"/>
      <c r="HG35" s="288"/>
      <c r="HH35" s="288"/>
      <c r="HI35" s="288"/>
      <c r="HJ35" s="288"/>
      <c r="HK35" s="288"/>
      <c r="HL35" s="288"/>
      <c r="HM35" s="288"/>
      <c r="HN35" s="288"/>
      <c r="HO35" s="288"/>
      <c r="HP35" s="288"/>
    </row>
    <row r="36" spans="1:253">
      <c r="A36" s="377">
        <v>34</v>
      </c>
      <c r="N36" s="288"/>
      <c r="O36" s="288"/>
      <c r="P36" s="288"/>
      <c r="Q36" s="288"/>
      <c r="R36" s="288"/>
      <c r="S36" s="288"/>
      <c r="T36" s="288"/>
      <c r="U36" s="288"/>
      <c r="V36" s="288"/>
      <c r="W36" s="288"/>
      <c r="X36" s="288"/>
      <c r="Y36" s="288"/>
      <c r="Z36" s="288"/>
      <c r="AA36" s="288"/>
      <c r="AB36" s="288"/>
      <c r="AC36" s="288"/>
      <c r="AD36" s="288"/>
      <c r="AE36" s="288"/>
      <c r="AF36" s="288"/>
      <c r="AG36" s="288"/>
      <c r="AH36" s="288"/>
      <c r="AI36" s="288"/>
      <c r="AJ36" s="288"/>
      <c r="AK36" s="288"/>
      <c r="AL36" s="288"/>
      <c r="AM36" s="288"/>
      <c r="AN36" s="288"/>
      <c r="AO36" s="288"/>
      <c r="AP36" s="288"/>
      <c r="AQ36" s="288"/>
      <c r="AR36" s="288"/>
      <c r="AS36" s="288"/>
      <c r="AT36" s="288"/>
      <c r="AU36" s="288"/>
      <c r="AV36" s="288"/>
      <c r="AW36" s="288"/>
      <c r="AX36" s="288"/>
      <c r="AY36" s="288"/>
      <c r="AZ36" s="288"/>
      <c r="BA36" s="288"/>
      <c r="BB36" s="288"/>
      <c r="BC36" s="288"/>
      <c r="BD36" s="288"/>
      <c r="BE36" s="288"/>
      <c r="BF36" s="288"/>
      <c r="BG36" s="288"/>
      <c r="BH36" s="288"/>
      <c r="BI36" s="288"/>
      <c r="BJ36" s="288"/>
      <c r="BK36" s="288"/>
      <c r="BL36" s="288"/>
      <c r="BM36" s="288"/>
      <c r="BN36" s="288"/>
      <c r="BO36" s="288"/>
      <c r="BP36" s="288"/>
      <c r="BQ36" s="288"/>
      <c r="BR36" s="288"/>
      <c r="BS36" s="288"/>
      <c r="BT36" s="288"/>
      <c r="BU36" s="288"/>
      <c r="BV36" s="288"/>
      <c r="BW36" s="288"/>
      <c r="BX36" s="288"/>
      <c r="BY36" s="288"/>
      <c r="BZ36" s="288"/>
      <c r="CA36" s="288"/>
      <c r="CB36" s="288"/>
      <c r="CC36" s="288"/>
      <c r="CD36" s="288"/>
      <c r="CE36" s="288"/>
      <c r="CF36" s="288"/>
      <c r="CG36" s="288"/>
      <c r="CH36" s="288"/>
      <c r="CI36" s="288"/>
      <c r="CJ36" s="288"/>
      <c r="CK36" s="288"/>
      <c r="CL36" s="288"/>
      <c r="CM36" s="288"/>
      <c r="CN36" s="288"/>
      <c r="CO36" s="288"/>
      <c r="CP36" s="288"/>
      <c r="CQ36" s="288"/>
      <c r="CR36" s="288"/>
      <c r="CS36" s="288"/>
      <c r="CT36" s="288"/>
      <c r="CU36" s="288"/>
      <c r="CV36" s="288"/>
      <c r="CW36" s="288"/>
      <c r="CX36" s="288"/>
      <c r="CY36" s="288"/>
      <c r="CZ36" s="288"/>
      <c r="DA36" s="288"/>
      <c r="DB36" s="288"/>
      <c r="DC36" s="288"/>
      <c r="DD36" s="288"/>
      <c r="DE36" s="288"/>
      <c r="DF36" s="288"/>
      <c r="DG36" s="288"/>
      <c r="DH36" s="288"/>
      <c r="DI36" s="288"/>
      <c r="DJ36" s="288"/>
      <c r="DK36" s="288"/>
      <c r="DL36" s="288"/>
      <c r="DM36" s="288"/>
      <c r="DN36" s="288"/>
      <c r="DO36" s="288"/>
      <c r="DP36" s="288"/>
      <c r="DQ36" s="288"/>
      <c r="DR36" s="288"/>
      <c r="DS36" s="288"/>
      <c r="DT36" s="288"/>
      <c r="DU36" s="288"/>
      <c r="DV36" s="288"/>
      <c r="DW36" s="288"/>
      <c r="DX36" s="288"/>
      <c r="DY36" s="288"/>
      <c r="DZ36" s="288"/>
      <c r="EA36" s="288"/>
      <c r="EB36" s="288"/>
      <c r="EC36" s="288"/>
      <c r="ED36" s="288"/>
      <c r="EE36" s="288"/>
      <c r="EF36" s="288"/>
      <c r="EG36" s="288"/>
      <c r="EH36" s="288"/>
      <c r="EI36" s="288"/>
      <c r="EJ36" s="288"/>
      <c r="EK36" s="288"/>
      <c r="EL36" s="288"/>
      <c r="EM36" s="288"/>
      <c r="EN36" s="288"/>
      <c r="EO36" s="288"/>
      <c r="EP36" s="288"/>
      <c r="EQ36" s="288"/>
      <c r="ER36" s="288"/>
      <c r="ES36" s="288"/>
      <c r="ET36" s="288"/>
      <c r="EU36" s="288"/>
      <c r="EV36" s="288"/>
      <c r="EW36" s="288"/>
      <c r="EX36" s="288"/>
      <c r="EY36" s="288"/>
      <c r="EZ36" s="288"/>
      <c r="FA36" s="288"/>
      <c r="FB36" s="288"/>
      <c r="FC36" s="288"/>
      <c r="FD36" s="288"/>
      <c r="FE36" s="288"/>
      <c r="FF36" s="288"/>
      <c r="FG36" s="288"/>
      <c r="FH36" s="288"/>
      <c r="FI36" s="288"/>
      <c r="FJ36" s="288"/>
      <c r="FK36" s="288"/>
      <c r="FL36" s="288"/>
      <c r="FM36" s="288"/>
      <c r="FN36" s="288"/>
      <c r="FO36" s="288"/>
      <c r="FP36" s="288"/>
      <c r="FQ36" s="288"/>
      <c r="FR36" s="288"/>
      <c r="FS36" s="288"/>
      <c r="FT36" s="288"/>
      <c r="FU36" s="288"/>
      <c r="FV36" s="288"/>
      <c r="FW36" s="288"/>
      <c r="FX36" s="288"/>
      <c r="FY36" s="288"/>
      <c r="FZ36" s="288"/>
      <c r="GA36" s="288"/>
      <c r="GB36" s="288"/>
      <c r="GC36" s="288"/>
      <c r="GD36" s="288"/>
      <c r="GE36" s="288"/>
      <c r="GF36" s="288"/>
      <c r="GG36" s="288"/>
      <c r="GH36" s="288"/>
      <c r="GI36" s="288"/>
      <c r="GJ36" s="288"/>
      <c r="GK36" s="288"/>
      <c r="GL36" s="288"/>
      <c r="GM36" s="288"/>
      <c r="GN36" s="288"/>
      <c r="GO36" s="288"/>
      <c r="GP36" s="288"/>
      <c r="GQ36" s="288"/>
      <c r="GR36" s="288"/>
      <c r="GS36" s="288"/>
      <c r="GT36" s="288"/>
      <c r="GU36" s="288"/>
      <c r="GV36" s="288"/>
      <c r="GW36" s="288"/>
      <c r="GX36" s="288"/>
      <c r="GY36" s="288"/>
      <c r="GZ36" s="288"/>
      <c r="HA36" s="288"/>
      <c r="HB36" s="288"/>
      <c r="HC36" s="288"/>
      <c r="HD36" s="288"/>
      <c r="HE36" s="288"/>
      <c r="HF36" s="288"/>
      <c r="HG36" s="288"/>
      <c r="HH36" s="288"/>
      <c r="HI36" s="288"/>
      <c r="HJ36" s="288"/>
      <c r="HK36" s="288"/>
      <c r="HL36" s="288"/>
      <c r="HM36" s="288"/>
      <c r="HN36" s="288"/>
      <c r="HO36" s="288"/>
      <c r="HP36" s="288"/>
    </row>
    <row r="37" spans="1:253">
      <c r="A37" s="377">
        <v>35</v>
      </c>
      <c r="N37" s="288"/>
      <c r="O37" s="288"/>
      <c r="P37" s="288"/>
      <c r="Q37" s="288"/>
      <c r="R37" s="288"/>
      <c r="S37" s="288"/>
      <c r="T37" s="288"/>
      <c r="U37" s="288"/>
      <c r="V37" s="288"/>
      <c r="W37" s="288"/>
      <c r="X37" s="288"/>
      <c r="Y37" s="288"/>
      <c r="Z37" s="288"/>
      <c r="AA37" s="288"/>
      <c r="AB37" s="288"/>
      <c r="AC37" s="288"/>
      <c r="AD37" s="288"/>
      <c r="AE37" s="288"/>
      <c r="AF37" s="288"/>
      <c r="AG37" s="288"/>
      <c r="AH37" s="288"/>
      <c r="AI37" s="288"/>
      <c r="AJ37" s="288"/>
      <c r="AK37" s="288"/>
      <c r="AL37" s="288"/>
      <c r="AM37" s="288"/>
      <c r="AN37" s="288"/>
      <c r="AO37" s="288"/>
      <c r="AP37" s="288"/>
      <c r="AQ37" s="288"/>
      <c r="AR37" s="288"/>
      <c r="AS37" s="288"/>
      <c r="AT37" s="288"/>
      <c r="AU37" s="288"/>
      <c r="AV37" s="288"/>
      <c r="AW37" s="288"/>
      <c r="AX37" s="288"/>
      <c r="AY37" s="288"/>
      <c r="AZ37" s="288"/>
      <c r="BA37" s="288"/>
      <c r="BB37" s="288"/>
      <c r="BC37" s="288"/>
      <c r="BD37" s="288"/>
      <c r="BE37" s="288"/>
      <c r="BF37" s="288"/>
      <c r="BG37" s="288"/>
      <c r="BH37" s="288"/>
      <c r="BI37" s="288"/>
      <c r="BJ37" s="288"/>
      <c r="BK37" s="288"/>
      <c r="BL37" s="288"/>
      <c r="BM37" s="288"/>
      <c r="BN37" s="288"/>
      <c r="BO37" s="288"/>
      <c r="BP37" s="288"/>
      <c r="BQ37" s="288"/>
      <c r="BR37" s="288"/>
      <c r="BS37" s="288"/>
      <c r="BT37" s="288"/>
      <c r="BU37" s="288"/>
      <c r="BV37" s="288"/>
      <c r="BW37" s="288"/>
      <c r="BX37" s="288"/>
      <c r="BY37" s="288"/>
      <c r="BZ37" s="288"/>
      <c r="CA37" s="288"/>
      <c r="CB37" s="288"/>
      <c r="CC37" s="288"/>
      <c r="CD37" s="288"/>
      <c r="CE37" s="288"/>
      <c r="CF37" s="288"/>
      <c r="CG37" s="288"/>
      <c r="CH37" s="288"/>
      <c r="CI37" s="288"/>
      <c r="CJ37" s="288"/>
      <c r="CK37" s="288"/>
      <c r="CL37" s="288"/>
      <c r="CM37" s="288"/>
      <c r="CN37" s="288"/>
      <c r="CO37" s="288"/>
      <c r="CP37" s="288"/>
      <c r="CQ37" s="288"/>
      <c r="CR37" s="288"/>
      <c r="CS37" s="288"/>
      <c r="CT37" s="288"/>
      <c r="CU37" s="288"/>
      <c r="CV37" s="288"/>
      <c r="CW37" s="288"/>
      <c r="CX37" s="288"/>
      <c r="CY37" s="288"/>
      <c r="CZ37" s="288"/>
      <c r="DA37" s="288"/>
      <c r="DB37" s="288"/>
      <c r="DC37" s="288"/>
      <c r="DD37" s="288"/>
      <c r="DE37" s="288"/>
      <c r="DF37" s="288"/>
      <c r="DG37" s="288"/>
      <c r="DH37" s="288"/>
      <c r="DI37" s="288"/>
      <c r="DJ37" s="288"/>
      <c r="DK37" s="288"/>
      <c r="DL37" s="288"/>
      <c r="DM37" s="288"/>
      <c r="DN37" s="288"/>
      <c r="DO37" s="288"/>
      <c r="DP37" s="288"/>
      <c r="DQ37" s="288"/>
      <c r="DR37" s="288"/>
      <c r="DS37" s="288"/>
      <c r="DT37" s="288"/>
      <c r="DU37" s="288"/>
      <c r="DV37" s="288"/>
      <c r="DW37" s="288"/>
      <c r="DX37" s="288"/>
      <c r="DY37" s="288"/>
      <c r="DZ37" s="288"/>
      <c r="EA37" s="288"/>
      <c r="EB37" s="288"/>
      <c r="EC37" s="288"/>
      <c r="ED37" s="288"/>
      <c r="EE37" s="288"/>
      <c r="EF37" s="288"/>
      <c r="EG37" s="288"/>
      <c r="EH37" s="288"/>
      <c r="EI37" s="288"/>
      <c r="EJ37" s="288"/>
      <c r="EK37" s="288"/>
      <c r="EL37" s="288"/>
      <c r="EM37" s="288"/>
      <c r="EN37" s="288"/>
      <c r="EO37" s="288"/>
      <c r="EP37" s="288"/>
      <c r="EQ37" s="288"/>
      <c r="ER37" s="288"/>
      <c r="ES37" s="288"/>
      <c r="ET37" s="288"/>
      <c r="EU37" s="288"/>
      <c r="EV37" s="288"/>
      <c r="EW37" s="288"/>
      <c r="EX37" s="288"/>
      <c r="EY37" s="288"/>
      <c r="EZ37" s="288"/>
      <c r="FA37" s="288"/>
      <c r="FB37" s="288"/>
      <c r="FC37" s="288"/>
      <c r="FD37" s="288"/>
      <c r="FE37" s="288"/>
      <c r="FF37" s="288"/>
      <c r="FG37" s="288"/>
      <c r="FH37" s="288"/>
      <c r="FI37" s="288"/>
      <c r="FJ37" s="288"/>
      <c r="FK37" s="288"/>
      <c r="FL37" s="288"/>
      <c r="FM37" s="288"/>
      <c r="FN37" s="288"/>
      <c r="FO37" s="288"/>
      <c r="FP37" s="288"/>
      <c r="FQ37" s="288"/>
      <c r="FR37" s="288"/>
      <c r="FS37" s="288"/>
      <c r="FT37" s="288"/>
      <c r="FU37" s="288"/>
      <c r="FV37" s="288"/>
      <c r="FW37" s="288"/>
      <c r="FX37" s="288"/>
      <c r="FY37" s="288"/>
      <c r="FZ37" s="288"/>
      <c r="GA37" s="288"/>
      <c r="GB37" s="288"/>
      <c r="GC37" s="288"/>
      <c r="GD37" s="288"/>
      <c r="GE37" s="288"/>
      <c r="GF37" s="288"/>
      <c r="GG37" s="288"/>
      <c r="GH37" s="288"/>
      <c r="GI37" s="288"/>
      <c r="GJ37" s="288"/>
      <c r="GK37" s="288"/>
      <c r="GL37" s="288"/>
      <c r="GM37" s="288"/>
      <c r="GN37" s="288"/>
      <c r="GO37" s="288"/>
      <c r="GP37" s="288"/>
      <c r="GQ37" s="288"/>
      <c r="GR37" s="288"/>
      <c r="GS37" s="288"/>
      <c r="GT37" s="288"/>
      <c r="GU37" s="288"/>
      <c r="GV37" s="288"/>
      <c r="GW37" s="288"/>
      <c r="GX37" s="288"/>
      <c r="GY37" s="288"/>
      <c r="GZ37" s="288"/>
      <c r="HA37" s="288"/>
      <c r="HB37" s="288"/>
      <c r="HC37" s="288"/>
      <c r="HD37" s="288"/>
      <c r="HE37" s="288"/>
      <c r="HF37" s="288"/>
      <c r="HG37" s="288"/>
      <c r="HH37" s="288"/>
      <c r="HI37" s="288"/>
      <c r="HJ37" s="288"/>
      <c r="HK37" s="288"/>
      <c r="HL37" s="288"/>
      <c r="HM37" s="288"/>
      <c r="HN37" s="288"/>
      <c r="HO37" s="288"/>
      <c r="HP37" s="288"/>
    </row>
    <row r="38" spans="1:253">
      <c r="A38" s="377">
        <v>36</v>
      </c>
      <c r="N38" s="288"/>
      <c r="O38" s="288"/>
      <c r="P38" s="288"/>
      <c r="Q38" s="288"/>
      <c r="R38" s="288"/>
      <c r="S38" s="288"/>
      <c r="T38" s="288"/>
      <c r="U38" s="288"/>
      <c r="V38" s="288"/>
      <c r="W38" s="288"/>
      <c r="X38" s="288"/>
      <c r="Y38" s="288"/>
      <c r="Z38" s="288"/>
      <c r="AA38" s="288"/>
      <c r="AB38" s="288"/>
      <c r="AC38" s="288"/>
      <c r="AD38" s="288"/>
      <c r="AE38" s="288"/>
      <c r="AF38" s="288"/>
      <c r="AG38" s="288"/>
      <c r="AH38" s="288"/>
      <c r="AI38" s="288"/>
      <c r="AJ38" s="288"/>
      <c r="AK38" s="288"/>
      <c r="AL38" s="288"/>
      <c r="AM38" s="288"/>
      <c r="AN38" s="288"/>
      <c r="AO38" s="288"/>
      <c r="AP38" s="288"/>
      <c r="AQ38" s="288"/>
      <c r="AR38" s="288"/>
      <c r="AS38" s="288"/>
      <c r="AT38" s="288"/>
      <c r="AU38" s="288"/>
      <c r="AV38" s="288"/>
      <c r="AW38" s="288"/>
      <c r="AX38" s="288"/>
      <c r="AY38" s="288"/>
      <c r="AZ38" s="288"/>
      <c r="BA38" s="288"/>
      <c r="BB38" s="288"/>
      <c r="BC38" s="288"/>
      <c r="BD38" s="288"/>
      <c r="BE38" s="288"/>
      <c r="BF38" s="288"/>
      <c r="BG38" s="288"/>
      <c r="BH38" s="288"/>
      <c r="BI38" s="288"/>
      <c r="BJ38" s="288"/>
      <c r="BK38" s="288"/>
      <c r="BL38" s="288"/>
      <c r="BM38" s="288"/>
      <c r="BN38" s="288"/>
      <c r="BO38" s="288"/>
      <c r="BP38" s="288"/>
      <c r="BQ38" s="288"/>
      <c r="BR38" s="288"/>
      <c r="BS38" s="288"/>
      <c r="BT38" s="288"/>
      <c r="BU38" s="288"/>
      <c r="BV38" s="288"/>
      <c r="BW38" s="288"/>
      <c r="BX38" s="288"/>
      <c r="BY38" s="288"/>
      <c r="BZ38" s="288"/>
      <c r="CA38" s="288"/>
      <c r="CB38" s="288"/>
      <c r="CC38" s="288"/>
      <c r="CD38" s="288"/>
      <c r="CE38" s="288"/>
      <c r="CF38" s="288"/>
      <c r="CG38" s="288"/>
      <c r="CH38" s="288"/>
      <c r="CI38" s="288"/>
      <c r="CJ38" s="288"/>
      <c r="CK38" s="288"/>
      <c r="CL38" s="288"/>
      <c r="CM38" s="288"/>
      <c r="CN38" s="288"/>
      <c r="CO38" s="288"/>
      <c r="CP38" s="288"/>
      <c r="CQ38" s="288"/>
      <c r="CR38" s="288"/>
      <c r="CS38" s="288"/>
      <c r="CT38" s="288"/>
      <c r="CU38" s="288"/>
      <c r="CV38" s="288"/>
      <c r="CW38" s="288"/>
      <c r="CX38" s="288"/>
      <c r="CY38" s="288"/>
      <c r="CZ38" s="288"/>
      <c r="DA38" s="288"/>
      <c r="DB38" s="288"/>
      <c r="DC38" s="288"/>
      <c r="DD38" s="288"/>
      <c r="DE38" s="288"/>
      <c r="DF38" s="288"/>
      <c r="DG38" s="288"/>
      <c r="DH38" s="288"/>
      <c r="DI38" s="288"/>
      <c r="DJ38" s="288"/>
      <c r="DK38" s="288"/>
      <c r="DL38" s="288"/>
      <c r="DM38" s="288"/>
      <c r="DN38" s="288"/>
      <c r="DO38" s="288"/>
      <c r="DP38" s="288"/>
      <c r="DQ38" s="288"/>
      <c r="DR38" s="288"/>
      <c r="DS38" s="288"/>
      <c r="DT38" s="288"/>
      <c r="DU38" s="288"/>
      <c r="DV38" s="288"/>
      <c r="DW38" s="288"/>
      <c r="DX38" s="288"/>
      <c r="DY38" s="288"/>
      <c r="DZ38" s="288"/>
      <c r="EA38" s="288"/>
      <c r="EB38" s="288"/>
      <c r="EC38" s="288"/>
      <c r="ED38" s="288"/>
      <c r="EE38" s="288"/>
      <c r="EF38" s="288"/>
      <c r="EG38" s="288"/>
      <c r="EH38" s="288"/>
      <c r="EI38" s="288"/>
      <c r="EJ38" s="288"/>
      <c r="EK38" s="288"/>
      <c r="EL38" s="288"/>
      <c r="EM38" s="288"/>
      <c r="EN38" s="288"/>
      <c r="EO38" s="288"/>
      <c r="EP38" s="288"/>
      <c r="EQ38" s="288"/>
      <c r="ER38" s="288"/>
      <c r="ES38" s="288"/>
      <c r="ET38" s="288"/>
      <c r="EU38" s="288"/>
      <c r="EV38" s="288"/>
      <c r="EW38" s="288"/>
      <c r="EX38" s="288"/>
      <c r="EY38" s="288"/>
      <c r="EZ38" s="288"/>
      <c r="FA38" s="288"/>
      <c r="FB38" s="288"/>
      <c r="FC38" s="288"/>
      <c r="FD38" s="288"/>
      <c r="FE38" s="288"/>
      <c r="FF38" s="288"/>
      <c r="FG38" s="288"/>
      <c r="FH38" s="288"/>
      <c r="FI38" s="288"/>
      <c r="FJ38" s="288"/>
      <c r="FK38" s="288"/>
      <c r="FL38" s="288"/>
      <c r="FM38" s="288"/>
      <c r="FN38" s="288"/>
      <c r="FO38" s="288"/>
      <c r="FP38" s="288"/>
      <c r="FQ38" s="288"/>
      <c r="FR38" s="288"/>
      <c r="FS38" s="288"/>
      <c r="FT38" s="288"/>
      <c r="FU38" s="288"/>
      <c r="FV38" s="288"/>
      <c r="FW38" s="288"/>
      <c r="FX38" s="288"/>
      <c r="FY38" s="288"/>
      <c r="FZ38" s="288"/>
      <c r="GA38" s="288"/>
      <c r="GB38" s="288"/>
      <c r="GC38" s="288"/>
      <c r="GD38" s="288"/>
      <c r="GE38" s="288"/>
      <c r="GF38" s="288"/>
      <c r="GG38" s="288"/>
      <c r="GH38" s="288"/>
      <c r="GI38" s="288"/>
      <c r="GJ38" s="288"/>
      <c r="GK38" s="288"/>
      <c r="GL38" s="288"/>
      <c r="GM38" s="288"/>
      <c r="GN38" s="288"/>
      <c r="GO38" s="288"/>
      <c r="GP38" s="288"/>
      <c r="GQ38" s="288"/>
      <c r="GR38" s="288"/>
      <c r="GS38" s="288"/>
      <c r="GT38" s="288"/>
      <c r="GU38" s="288"/>
      <c r="GV38" s="288"/>
      <c r="GW38" s="288"/>
      <c r="GX38" s="288"/>
      <c r="GY38" s="288"/>
      <c r="GZ38" s="288"/>
      <c r="HA38" s="288"/>
      <c r="HB38" s="288"/>
      <c r="HC38" s="288"/>
      <c r="HD38" s="288"/>
      <c r="HE38" s="288"/>
      <c r="HF38" s="288"/>
      <c r="HG38" s="288"/>
      <c r="HH38" s="288"/>
      <c r="HI38" s="288"/>
      <c r="HJ38" s="288"/>
      <c r="HK38" s="288"/>
      <c r="HL38" s="288"/>
      <c r="HM38" s="288"/>
      <c r="HN38" s="288"/>
      <c r="HO38" s="288"/>
      <c r="HP38" s="288"/>
    </row>
    <row r="39" spans="1:253" ht="17.649999999999999" customHeight="1">
      <c r="A39" s="377">
        <v>37</v>
      </c>
      <c r="N39" s="288"/>
      <c r="O39" s="288"/>
      <c r="P39" s="288"/>
      <c r="Q39" s="288"/>
      <c r="R39" s="288"/>
      <c r="S39" s="288"/>
      <c r="T39" s="288"/>
      <c r="U39" s="288"/>
      <c r="V39" s="288"/>
      <c r="W39" s="288"/>
      <c r="X39" s="288"/>
      <c r="Y39" s="288"/>
      <c r="Z39" s="288"/>
      <c r="AA39" s="288"/>
      <c r="AB39" s="288"/>
      <c r="AC39" s="288"/>
      <c r="AD39" s="288"/>
      <c r="AE39" s="288"/>
      <c r="AF39" s="288"/>
      <c r="AG39" s="288"/>
      <c r="AH39" s="288"/>
      <c r="AI39" s="288"/>
      <c r="AJ39" s="288"/>
      <c r="AK39" s="288"/>
      <c r="AL39" s="288"/>
      <c r="AM39" s="288"/>
      <c r="AN39" s="288"/>
      <c r="AO39" s="288"/>
      <c r="AP39" s="288"/>
      <c r="AQ39" s="288"/>
      <c r="AR39" s="288"/>
      <c r="AS39" s="288"/>
      <c r="AT39" s="288"/>
      <c r="AU39" s="288"/>
      <c r="AV39" s="288"/>
      <c r="AW39" s="288"/>
      <c r="AX39" s="288"/>
      <c r="AY39" s="288"/>
      <c r="AZ39" s="288"/>
      <c r="BA39" s="288"/>
      <c r="BB39" s="288"/>
      <c r="BC39" s="288"/>
      <c r="BD39" s="288"/>
      <c r="BE39" s="288"/>
      <c r="BF39" s="288"/>
      <c r="BG39" s="288"/>
      <c r="BH39" s="288"/>
      <c r="BI39" s="288"/>
      <c r="BJ39" s="288"/>
      <c r="BK39" s="288"/>
      <c r="BL39" s="288"/>
      <c r="BM39" s="288"/>
      <c r="BN39" s="288"/>
      <c r="BO39" s="288"/>
      <c r="BP39" s="288"/>
      <c r="BQ39" s="288"/>
      <c r="BR39" s="288"/>
      <c r="BS39" s="288"/>
      <c r="BT39" s="288"/>
      <c r="BU39" s="288"/>
      <c r="BV39" s="288"/>
      <c r="BW39" s="288"/>
      <c r="BX39" s="288"/>
      <c r="BY39" s="288"/>
      <c r="BZ39" s="288"/>
      <c r="CA39" s="288"/>
      <c r="CB39" s="288"/>
      <c r="CC39" s="288"/>
      <c r="CD39" s="288"/>
      <c r="CE39" s="288"/>
      <c r="CF39" s="288"/>
      <c r="CG39" s="288"/>
      <c r="CH39" s="288"/>
      <c r="CI39" s="288"/>
      <c r="CJ39" s="288"/>
      <c r="CK39" s="288"/>
      <c r="CL39" s="288"/>
      <c r="CM39" s="288"/>
      <c r="CN39" s="288"/>
      <c r="CO39" s="288"/>
      <c r="CP39" s="288"/>
      <c r="CQ39" s="288"/>
      <c r="CR39" s="288"/>
      <c r="CS39" s="288"/>
      <c r="CT39" s="288"/>
      <c r="CU39" s="288"/>
      <c r="CV39" s="288"/>
      <c r="CW39" s="288"/>
      <c r="CX39" s="288"/>
      <c r="CY39" s="288"/>
      <c r="CZ39" s="288"/>
      <c r="DA39" s="288"/>
      <c r="DB39" s="288"/>
      <c r="DC39" s="288"/>
      <c r="DD39" s="288"/>
      <c r="DE39" s="288"/>
      <c r="DF39" s="288"/>
      <c r="DG39" s="288"/>
      <c r="DH39" s="288"/>
      <c r="DI39" s="288"/>
      <c r="DJ39" s="288"/>
      <c r="DK39" s="288"/>
      <c r="DL39" s="288"/>
      <c r="DM39" s="288"/>
      <c r="DN39" s="288"/>
      <c r="DO39" s="288"/>
      <c r="DP39" s="288"/>
      <c r="DQ39" s="288"/>
      <c r="DR39" s="288"/>
      <c r="DS39" s="288"/>
      <c r="DT39" s="288"/>
      <c r="DU39" s="288"/>
      <c r="DV39" s="288"/>
      <c r="DW39" s="288"/>
      <c r="DX39" s="288"/>
      <c r="DY39" s="288"/>
      <c r="DZ39" s="288"/>
      <c r="EA39" s="288"/>
      <c r="EB39" s="288"/>
      <c r="EC39" s="288"/>
      <c r="ED39" s="288"/>
      <c r="EE39" s="288"/>
      <c r="EF39" s="288"/>
      <c r="EG39" s="288"/>
      <c r="EH39" s="288"/>
      <c r="EI39" s="288"/>
      <c r="EJ39" s="288"/>
      <c r="EK39" s="288"/>
      <c r="EL39" s="288"/>
      <c r="EM39" s="288"/>
      <c r="EN39" s="288"/>
      <c r="EO39" s="288"/>
      <c r="EP39" s="288"/>
      <c r="EQ39" s="288"/>
      <c r="ER39" s="288"/>
      <c r="ES39" s="288"/>
      <c r="ET39" s="288"/>
      <c r="EU39" s="288"/>
      <c r="EV39" s="288"/>
      <c r="EW39" s="288"/>
      <c r="EX39" s="288"/>
      <c r="EY39" s="288"/>
      <c r="EZ39" s="288"/>
      <c r="FA39" s="288"/>
      <c r="FB39" s="288"/>
      <c r="FC39" s="288"/>
      <c r="FD39" s="288"/>
      <c r="FE39" s="288"/>
      <c r="FF39" s="288"/>
      <c r="FG39" s="288"/>
      <c r="FH39" s="288"/>
      <c r="FI39" s="288"/>
      <c r="FJ39" s="288"/>
      <c r="FK39" s="288"/>
      <c r="FL39" s="288"/>
      <c r="FM39" s="288"/>
      <c r="FN39" s="288"/>
      <c r="FO39" s="288"/>
      <c r="FP39" s="288"/>
      <c r="FQ39" s="288"/>
      <c r="FR39" s="288"/>
      <c r="FS39" s="288"/>
      <c r="FT39" s="288"/>
      <c r="FU39" s="288"/>
      <c r="FV39" s="288"/>
      <c r="FW39" s="288"/>
      <c r="FX39" s="288"/>
      <c r="FY39" s="288"/>
      <c r="FZ39" s="288"/>
      <c r="GA39" s="288"/>
      <c r="GB39" s="288"/>
      <c r="GC39" s="288"/>
      <c r="GD39" s="288"/>
      <c r="GE39" s="288"/>
      <c r="GF39" s="288"/>
      <c r="GG39" s="288"/>
      <c r="GH39" s="288"/>
      <c r="GI39" s="288"/>
      <c r="GJ39" s="288"/>
      <c r="GK39" s="288"/>
      <c r="GL39" s="288"/>
      <c r="GM39" s="288"/>
      <c r="GN39" s="288"/>
      <c r="GO39" s="288"/>
      <c r="GP39" s="288"/>
      <c r="GQ39" s="288"/>
      <c r="GR39" s="288"/>
      <c r="GS39" s="288"/>
      <c r="GT39" s="288"/>
      <c r="GU39" s="288"/>
      <c r="GV39" s="288"/>
      <c r="GW39" s="288"/>
      <c r="GX39" s="288"/>
      <c r="GY39" s="288"/>
      <c r="GZ39" s="288"/>
      <c r="HA39" s="288"/>
      <c r="HB39" s="288"/>
      <c r="HC39" s="288"/>
      <c r="HD39" s="288"/>
      <c r="HE39" s="288"/>
      <c r="HF39" s="288"/>
      <c r="HG39" s="288"/>
      <c r="HH39" s="288"/>
      <c r="HI39" s="288"/>
      <c r="HJ39" s="288"/>
      <c r="HK39" s="288"/>
      <c r="HL39" s="288"/>
      <c r="HM39" s="288"/>
      <c r="HN39" s="288"/>
      <c r="HO39" s="288"/>
      <c r="HP39" s="288"/>
    </row>
    <row r="40" spans="1:253" ht="21.4" customHeight="1">
      <c r="A40" s="377">
        <v>38</v>
      </c>
      <c r="N40" s="288"/>
      <c r="O40" s="288"/>
      <c r="P40" s="288"/>
      <c r="Q40" s="288"/>
      <c r="R40" s="288"/>
      <c r="S40" s="288"/>
      <c r="T40" s="288"/>
      <c r="U40" s="288"/>
      <c r="V40" s="288"/>
      <c r="W40" s="288"/>
      <c r="X40" s="288"/>
      <c r="Y40" s="288"/>
      <c r="Z40" s="288"/>
      <c r="AA40" s="288"/>
      <c r="AB40" s="288"/>
      <c r="AC40" s="288"/>
      <c r="AD40" s="288"/>
      <c r="AE40" s="288"/>
      <c r="AF40" s="288"/>
      <c r="AG40" s="288"/>
      <c r="AH40" s="288"/>
      <c r="AI40" s="288"/>
      <c r="AJ40" s="288"/>
      <c r="AK40" s="288"/>
      <c r="AL40" s="288"/>
      <c r="AM40" s="288"/>
      <c r="AN40" s="288"/>
      <c r="AO40" s="288"/>
      <c r="AP40" s="288"/>
      <c r="AQ40" s="288"/>
      <c r="AR40" s="288"/>
      <c r="AS40" s="288"/>
      <c r="AT40" s="288"/>
      <c r="AU40" s="288"/>
      <c r="AV40" s="288"/>
      <c r="AW40" s="288"/>
      <c r="AX40" s="288"/>
      <c r="AY40" s="288"/>
      <c r="AZ40" s="288"/>
      <c r="BA40" s="288"/>
      <c r="BB40" s="288"/>
      <c r="BC40" s="288"/>
      <c r="BD40" s="288"/>
      <c r="BE40" s="288"/>
      <c r="BF40" s="288"/>
      <c r="BG40" s="288"/>
      <c r="BH40" s="288"/>
      <c r="BI40" s="288"/>
      <c r="BJ40" s="288"/>
      <c r="BK40" s="288"/>
      <c r="BL40" s="288"/>
      <c r="BM40" s="288"/>
      <c r="BN40" s="288"/>
      <c r="BO40" s="288"/>
      <c r="BP40" s="288"/>
      <c r="BQ40" s="288"/>
      <c r="BR40" s="288"/>
      <c r="BS40" s="288"/>
      <c r="BT40" s="288"/>
      <c r="BU40" s="288"/>
      <c r="BV40" s="288"/>
      <c r="BW40" s="288"/>
      <c r="BX40" s="288"/>
      <c r="BY40" s="288"/>
      <c r="BZ40" s="288"/>
      <c r="CA40" s="288"/>
      <c r="CB40" s="288"/>
      <c r="CC40" s="288"/>
      <c r="CD40" s="288"/>
      <c r="CE40" s="288"/>
      <c r="CF40" s="288"/>
      <c r="CG40" s="288"/>
      <c r="CH40" s="288"/>
      <c r="CI40" s="288"/>
      <c r="CJ40" s="288"/>
      <c r="CK40" s="288"/>
      <c r="CL40" s="288"/>
      <c r="CM40" s="288"/>
      <c r="CN40" s="288"/>
      <c r="CO40" s="288"/>
      <c r="CP40" s="288"/>
      <c r="CQ40" s="288"/>
      <c r="CR40" s="288"/>
      <c r="CS40" s="288"/>
      <c r="CT40" s="288"/>
      <c r="CU40" s="288"/>
      <c r="CV40" s="288"/>
      <c r="CW40" s="288"/>
      <c r="CX40" s="288"/>
      <c r="CY40" s="288"/>
      <c r="CZ40" s="288"/>
      <c r="DA40" s="288"/>
      <c r="DB40" s="288"/>
      <c r="DC40" s="288"/>
      <c r="DD40" s="288"/>
      <c r="DE40" s="288"/>
      <c r="DF40" s="288"/>
      <c r="DG40" s="288"/>
      <c r="DH40" s="288"/>
      <c r="DI40" s="288"/>
      <c r="DJ40" s="288"/>
      <c r="DK40" s="288"/>
      <c r="DL40" s="288"/>
      <c r="DM40" s="288"/>
      <c r="DN40" s="288"/>
      <c r="DO40" s="288"/>
      <c r="DP40" s="288"/>
      <c r="DQ40" s="288"/>
      <c r="DR40" s="288"/>
      <c r="DS40" s="288"/>
      <c r="DT40" s="288"/>
      <c r="DU40" s="288"/>
      <c r="DV40" s="288"/>
      <c r="DW40" s="288"/>
      <c r="DX40" s="288"/>
      <c r="DY40" s="288"/>
      <c r="DZ40" s="288"/>
      <c r="EA40" s="288"/>
      <c r="EB40" s="288"/>
      <c r="EC40" s="288"/>
      <c r="ED40" s="288"/>
      <c r="EE40" s="288"/>
      <c r="EF40" s="288"/>
      <c r="EG40" s="288"/>
      <c r="EH40" s="288"/>
      <c r="EI40" s="288"/>
      <c r="EJ40" s="288"/>
      <c r="EK40" s="288"/>
      <c r="EL40" s="288"/>
      <c r="EM40" s="288"/>
      <c r="EN40" s="288"/>
      <c r="EO40" s="288"/>
      <c r="EP40" s="288"/>
      <c r="EQ40" s="288"/>
      <c r="ER40" s="288"/>
      <c r="ES40" s="288"/>
      <c r="ET40" s="288"/>
      <c r="EU40" s="288"/>
      <c r="EV40" s="288"/>
      <c r="EW40" s="288"/>
      <c r="EX40" s="288"/>
      <c r="EY40" s="288"/>
      <c r="EZ40" s="288"/>
      <c r="FA40" s="288"/>
      <c r="FB40" s="288"/>
      <c r="FC40" s="288"/>
      <c r="FD40" s="288"/>
      <c r="FE40" s="288"/>
      <c r="FF40" s="288"/>
      <c r="FG40" s="288"/>
      <c r="FH40" s="288"/>
      <c r="FI40" s="288"/>
      <c r="FJ40" s="288"/>
      <c r="FK40" s="288"/>
      <c r="FL40" s="288"/>
      <c r="FM40" s="288"/>
      <c r="FN40" s="288"/>
      <c r="FO40" s="288"/>
      <c r="FP40" s="288"/>
      <c r="FQ40" s="288"/>
      <c r="FR40" s="288"/>
      <c r="FS40" s="288"/>
      <c r="FT40" s="288"/>
      <c r="FU40" s="288"/>
      <c r="FV40" s="288"/>
      <c r="FW40" s="288"/>
      <c r="FX40" s="288"/>
      <c r="FY40" s="288"/>
      <c r="FZ40" s="288"/>
      <c r="GA40" s="288"/>
      <c r="GB40" s="288"/>
      <c r="GC40" s="288"/>
      <c r="GD40" s="288"/>
      <c r="GE40" s="288"/>
      <c r="GF40" s="288"/>
      <c r="GG40" s="288"/>
      <c r="GH40" s="288"/>
      <c r="GI40" s="288"/>
      <c r="GJ40" s="288"/>
      <c r="GK40" s="288"/>
      <c r="GL40" s="288"/>
      <c r="GM40" s="288"/>
      <c r="GN40" s="288"/>
      <c r="GO40" s="288"/>
      <c r="GP40" s="288"/>
      <c r="GQ40" s="288"/>
      <c r="GR40" s="288"/>
      <c r="GS40" s="288"/>
      <c r="GT40" s="288"/>
      <c r="GU40" s="288"/>
      <c r="GV40" s="288"/>
      <c r="GW40" s="288"/>
      <c r="GX40" s="288"/>
      <c r="GY40" s="288"/>
      <c r="GZ40" s="288"/>
      <c r="HA40" s="288"/>
      <c r="HB40" s="288"/>
      <c r="HC40" s="288"/>
      <c r="HD40" s="288"/>
      <c r="HE40" s="288"/>
      <c r="HF40" s="288"/>
      <c r="HG40" s="288"/>
      <c r="HH40" s="288"/>
      <c r="HI40" s="288"/>
      <c r="HJ40" s="288"/>
      <c r="HK40" s="288"/>
      <c r="HL40" s="288"/>
      <c r="HM40" s="288"/>
      <c r="HN40" s="288"/>
      <c r="HO40" s="288"/>
      <c r="HP40" s="288"/>
    </row>
    <row r="41" spans="1:253" ht="2.65" customHeight="1">
      <c r="A41" s="377">
        <v>39</v>
      </c>
      <c r="N41" s="288"/>
      <c r="O41" s="288"/>
      <c r="P41" s="288"/>
      <c r="Q41" s="288"/>
      <c r="R41" s="288"/>
      <c r="S41" s="288"/>
      <c r="T41" s="288"/>
      <c r="U41" s="288"/>
      <c r="V41" s="288"/>
      <c r="W41" s="288"/>
      <c r="X41" s="288"/>
      <c r="Y41" s="288"/>
      <c r="Z41" s="288"/>
      <c r="AA41" s="288"/>
      <c r="AB41" s="288"/>
      <c r="AC41" s="288"/>
      <c r="AD41" s="288"/>
      <c r="AE41" s="288"/>
      <c r="AF41" s="288"/>
      <c r="AG41" s="288"/>
      <c r="AH41" s="288"/>
      <c r="AI41" s="288"/>
      <c r="AJ41" s="288"/>
      <c r="AK41" s="288"/>
      <c r="AL41" s="288"/>
      <c r="AM41" s="288"/>
      <c r="AN41" s="288"/>
      <c r="AO41" s="288"/>
      <c r="AP41" s="288"/>
      <c r="AQ41" s="288"/>
      <c r="AR41" s="288"/>
      <c r="AS41" s="288"/>
      <c r="AT41" s="288"/>
      <c r="AU41" s="288"/>
      <c r="AV41" s="288"/>
      <c r="AW41" s="288"/>
      <c r="AX41" s="288"/>
      <c r="AY41" s="288"/>
      <c r="AZ41" s="288"/>
      <c r="BA41" s="288"/>
      <c r="BB41" s="288"/>
      <c r="BC41" s="288"/>
      <c r="BD41" s="288"/>
      <c r="BE41" s="288"/>
      <c r="BF41" s="288"/>
      <c r="BG41" s="288"/>
      <c r="BH41" s="288"/>
      <c r="BI41" s="288"/>
      <c r="BJ41" s="288"/>
      <c r="BK41" s="288"/>
      <c r="BL41" s="288"/>
      <c r="BM41" s="288"/>
      <c r="BN41" s="288"/>
      <c r="BO41" s="288"/>
      <c r="BP41" s="288"/>
      <c r="BQ41" s="288"/>
      <c r="BR41" s="288"/>
      <c r="BS41" s="288"/>
      <c r="BT41" s="288"/>
      <c r="BU41" s="288"/>
      <c r="BV41" s="288"/>
      <c r="BW41" s="288"/>
      <c r="BX41" s="288"/>
      <c r="BY41" s="288"/>
      <c r="BZ41" s="288"/>
      <c r="CA41" s="288"/>
      <c r="CB41" s="288"/>
      <c r="CC41" s="288"/>
      <c r="CD41" s="288"/>
      <c r="CE41" s="288"/>
      <c r="CF41" s="288"/>
      <c r="CG41" s="288"/>
      <c r="CH41" s="288"/>
      <c r="CI41" s="288"/>
      <c r="CJ41" s="288"/>
      <c r="CK41" s="288"/>
      <c r="CL41" s="288"/>
      <c r="CM41" s="288"/>
      <c r="CN41" s="288"/>
      <c r="CO41" s="288"/>
      <c r="CP41" s="288"/>
      <c r="CQ41" s="288"/>
      <c r="CR41" s="288"/>
      <c r="CS41" s="288"/>
      <c r="CT41" s="288"/>
      <c r="CU41" s="288"/>
      <c r="CV41" s="288"/>
      <c r="CW41" s="288"/>
      <c r="CX41" s="288"/>
      <c r="CY41" s="288"/>
      <c r="CZ41" s="288"/>
      <c r="DA41" s="288"/>
      <c r="DB41" s="288"/>
      <c r="DC41" s="288"/>
      <c r="DD41" s="288"/>
      <c r="DE41" s="288"/>
      <c r="DF41" s="288"/>
      <c r="DG41" s="288"/>
      <c r="DH41" s="288"/>
      <c r="DI41" s="288"/>
      <c r="DJ41" s="288"/>
      <c r="DK41" s="288"/>
      <c r="DL41" s="288"/>
      <c r="DM41" s="288"/>
      <c r="DN41" s="288"/>
      <c r="DO41" s="288"/>
      <c r="DP41" s="288"/>
      <c r="DQ41" s="288"/>
      <c r="DR41" s="288"/>
      <c r="DS41" s="288"/>
      <c r="DT41" s="288"/>
      <c r="DU41" s="288"/>
      <c r="DV41" s="288"/>
      <c r="DW41" s="288"/>
      <c r="DX41" s="288"/>
      <c r="DY41" s="288"/>
      <c r="DZ41" s="288"/>
      <c r="EA41" s="288"/>
      <c r="EB41" s="288"/>
      <c r="EC41" s="288"/>
      <c r="ED41" s="288"/>
      <c r="EE41" s="288"/>
      <c r="EF41" s="288"/>
      <c r="EG41" s="288"/>
      <c r="EH41" s="288"/>
      <c r="EI41" s="288"/>
      <c r="EJ41" s="288"/>
      <c r="EK41" s="288"/>
      <c r="EL41" s="288"/>
      <c r="EM41" s="288"/>
      <c r="EN41" s="288"/>
      <c r="EO41" s="288"/>
      <c r="EP41" s="288"/>
      <c r="EQ41" s="288"/>
      <c r="ER41" s="288"/>
      <c r="ES41" s="288"/>
      <c r="ET41" s="288"/>
      <c r="EU41" s="288"/>
      <c r="EV41" s="288"/>
      <c r="EW41" s="288"/>
      <c r="EX41" s="288"/>
      <c r="EY41" s="288"/>
      <c r="EZ41" s="288"/>
      <c r="FA41" s="288"/>
      <c r="FB41" s="288"/>
      <c r="FC41" s="288"/>
      <c r="FD41" s="288"/>
      <c r="FE41" s="288"/>
      <c r="FF41" s="288"/>
      <c r="FG41" s="288"/>
      <c r="FH41" s="288"/>
      <c r="FI41" s="288"/>
      <c r="FJ41" s="288"/>
      <c r="FK41" s="288"/>
      <c r="FL41" s="288"/>
      <c r="FM41" s="288"/>
      <c r="FN41" s="288"/>
      <c r="FO41" s="288"/>
      <c r="FP41" s="288"/>
      <c r="FQ41" s="288"/>
      <c r="FR41" s="288"/>
      <c r="FS41" s="288"/>
      <c r="FT41" s="288"/>
      <c r="FU41" s="288"/>
      <c r="FV41" s="288"/>
      <c r="FW41" s="288"/>
      <c r="FX41" s="288"/>
      <c r="FY41" s="288"/>
      <c r="FZ41" s="288"/>
      <c r="GA41" s="288"/>
      <c r="GB41" s="288"/>
      <c r="GC41" s="288"/>
      <c r="GD41" s="288"/>
      <c r="GE41" s="288"/>
      <c r="GF41" s="288"/>
      <c r="GG41" s="288"/>
      <c r="GH41" s="288"/>
      <c r="GI41" s="288"/>
      <c r="GJ41" s="288"/>
      <c r="GK41" s="288"/>
      <c r="GL41" s="288"/>
      <c r="GM41" s="288"/>
      <c r="GN41" s="288"/>
      <c r="GO41" s="288"/>
      <c r="GP41" s="288"/>
      <c r="GQ41" s="288"/>
      <c r="GR41" s="288"/>
      <c r="GS41" s="288"/>
      <c r="GT41" s="288"/>
      <c r="GU41" s="288"/>
      <c r="GV41" s="288"/>
      <c r="GW41" s="288"/>
      <c r="GX41" s="288"/>
      <c r="GY41" s="288"/>
      <c r="GZ41" s="288"/>
      <c r="HA41" s="288"/>
      <c r="HB41" s="288"/>
      <c r="HC41" s="288"/>
      <c r="HD41" s="288"/>
      <c r="HE41" s="288"/>
      <c r="HF41" s="288"/>
      <c r="HG41" s="288"/>
      <c r="HH41" s="288"/>
      <c r="HI41" s="288"/>
      <c r="HJ41" s="288"/>
      <c r="HK41" s="288"/>
      <c r="HL41" s="288"/>
      <c r="HM41" s="288"/>
      <c r="HN41" s="288"/>
      <c r="HO41" s="288"/>
      <c r="HP41" s="288"/>
    </row>
    <row r="42" spans="1:253" ht="10.15" customHeight="1">
      <c r="A42" s="377">
        <v>40</v>
      </c>
      <c r="N42" s="288"/>
      <c r="O42" s="288"/>
      <c r="P42" s="288"/>
      <c r="Q42" s="288"/>
      <c r="R42" s="288"/>
      <c r="S42" s="288"/>
      <c r="T42" s="288"/>
      <c r="U42" s="288"/>
      <c r="V42" s="288"/>
      <c r="W42" s="288"/>
      <c r="X42" s="288"/>
      <c r="Y42" s="288"/>
      <c r="Z42" s="288"/>
      <c r="AA42" s="288"/>
      <c r="AB42" s="288"/>
      <c r="AC42" s="288"/>
      <c r="AD42" s="288"/>
      <c r="AE42" s="288"/>
      <c r="AF42" s="288"/>
      <c r="AG42" s="288"/>
      <c r="AH42" s="288"/>
      <c r="AI42" s="288"/>
      <c r="AJ42" s="288"/>
      <c r="AK42" s="288"/>
      <c r="AL42" s="288"/>
      <c r="AM42" s="288"/>
      <c r="AN42" s="288"/>
      <c r="AO42" s="288"/>
      <c r="AP42" s="288"/>
      <c r="AQ42" s="288"/>
      <c r="AR42" s="288"/>
      <c r="AS42" s="288"/>
      <c r="AT42" s="288"/>
      <c r="AU42" s="288"/>
      <c r="AV42" s="288"/>
      <c r="AW42" s="288"/>
      <c r="AX42" s="288"/>
      <c r="AY42" s="288"/>
      <c r="AZ42" s="288"/>
      <c r="BA42" s="288"/>
      <c r="BB42" s="288"/>
      <c r="BC42" s="288"/>
      <c r="BD42" s="288"/>
      <c r="BE42" s="288"/>
      <c r="BF42" s="288"/>
      <c r="BG42" s="288"/>
      <c r="BH42" s="288"/>
      <c r="BI42" s="288"/>
      <c r="BJ42" s="288"/>
      <c r="BK42" s="288"/>
      <c r="BL42" s="288"/>
      <c r="BM42" s="288"/>
      <c r="BN42" s="288"/>
      <c r="BO42" s="288"/>
      <c r="BP42" s="288"/>
      <c r="BQ42" s="288"/>
      <c r="BR42" s="288"/>
      <c r="BS42" s="288"/>
      <c r="BT42" s="288"/>
      <c r="BU42" s="288"/>
      <c r="BV42" s="288"/>
      <c r="BW42" s="288"/>
      <c r="BX42" s="288"/>
      <c r="BY42" s="288"/>
      <c r="BZ42" s="288"/>
      <c r="CA42" s="288"/>
      <c r="CB42" s="288"/>
      <c r="CC42" s="288"/>
      <c r="CD42" s="288"/>
      <c r="CE42" s="288"/>
      <c r="CF42" s="288"/>
      <c r="CG42" s="288"/>
      <c r="CH42" s="288"/>
      <c r="CI42" s="288"/>
      <c r="CJ42" s="288"/>
      <c r="CK42" s="288"/>
      <c r="CL42" s="288"/>
      <c r="CM42" s="288"/>
      <c r="CN42" s="288"/>
      <c r="CO42" s="288"/>
      <c r="CP42" s="288"/>
      <c r="CQ42" s="288"/>
      <c r="CR42" s="288"/>
      <c r="CS42" s="288"/>
      <c r="CT42" s="288"/>
      <c r="CU42" s="288"/>
      <c r="CV42" s="288"/>
      <c r="CW42" s="288"/>
      <c r="CX42" s="288"/>
      <c r="CY42" s="288"/>
      <c r="CZ42" s="288"/>
      <c r="DA42" s="288"/>
      <c r="DB42" s="288"/>
      <c r="DC42" s="288"/>
      <c r="DD42" s="288"/>
      <c r="DE42" s="288"/>
      <c r="DF42" s="288"/>
      <c r="DG42" s="288"/>
      <c r="DH42" s="288"/>
      <c r="DI42" s="288"/>
      <c r="DJ42" s="288"/>
      <c r="DK42" s="288"/>
      <c r="DL42" s="288"/>
      <c r="DM42" s="288"/>
      <c r="DN42" s="288"/>
      <c r="DO42" s="288"/>
      <c r="DP42" s="288"/>
      <c r="DQ42" s="288"/>
      <c r="DR42" s="288"/>
      <c r="DS42" s="288"/>
      <c r="DT42" s="288"/>
      <c r="DU42" s="288"/>
      <c r="DV42" s="288"/>
      <c r="DW42" s="288"/>
      <c r="DX42" s="288"/>
      <c r="DY42" s="288"/>
      <c r="DZ42" s="288"/>
      <c r="EA42" s="288"/>
      <c r="EB42" s="288"/>
      <c r="EC42" s="288"/>
      <c r="ED42" s="288"/>
      <c r="EE42" s="288"/>
      <c r="EF42" s="288"/>
      <c r="EG42" s="288"/>
      <c r="EH42" s="288"/>
      <c r="EI42" s="288"/>
      <c r="EJ42" s="288"/>
      <c r="EK42" s="288"/>
      <c r="EL42" s="288"/>
      <c r="EM42" s="288"/>
      <c r="EN42" s="288"/>
      <c r="EO42" s="288"/>
      <c r="EP42" s="288"/>
      <c r="EQ42" s="288"/>
      <c r="ER42" s="288"/>
      <c r="ES42" s="288"/>
      <c r="ET42" s="288"/>
      <c r="EU42" s="288"/>
      <c r="EV42" s="288"/>
      <c r="EW42" s="288"/>
      <c r="EX42" s="288"/>
      <c r="EY42" s="288"/>
      <c r="EZ42" s="288"/>
      <c r="FA42" s="288"/>
      <c r="FB42" s="288"/>
      <c r="FC42" s="288"/>
      <c r="FD42" s="288"/>
      <c r="FE42" s="288"/>
      <c r="FF42" s="288"/>
      <c r="FG42" s="288"/>
      <c r="FH42" s="288"/>
      <c r="FI42" s="288"/>
      <c r="FJ42" s="288"/>
      <c r="FK42" s="288"/>
      <c r="FL42" s="288"/>
      <c r="FM42" s="288"/>
      <c r="FN42" s="288"/>
      <c r="FO42" s="288"/>
      <c r="FP42" s="288"/>
      <c r="FQ42" s="288"/>
      <c r="FR42" s="288"/>
      <c r="FS42" s="288"/>
      <c r="FT42" s="288"/>
      <c r="FU42" s="288"/>
      <c r="FV42" s="288"/>
      <c r="FW42" s="288"/>
      <c r="FX42" s="288"/>
      <c r="FY42" s="288"/>
      <c r="FZ42" s="288"/>
      <c r="GA42" s="288"/>
      <c r="GB42" s="288"/>
      <c r="GC42" s="288"/>
      <c r="GD42" s="288"/>
      <c r="GE42" s="288"/>
      <c r="GF42" s="288"/>
      <c r="GG42" s="288"/>
      <c r="GH42" s="288"/>
      <c r="GI42" s="288"/>
      <c r="GJ42" s="288"/>
      <c r="GK42" s="288"/>
      <c r="GL42" s="288"/>
      <c r="GM42" s="288"/>
      <c r="GN42" s="288"/>
      <c r="GO42" s="288"/>
      <c r="GP42" s="288"/>
      <c r="GQ42" s="288"/>
      <c r="GR42" s="288"/>
      <c r="GS42" s="288"/>
      <c r="GT42" s="288"/>
      <c r="GU42" s="288"/>
      <c r="GV42" s="288"/>
      <c r="GW42" s="288"/>
      <c r="GX42" s="288"/>
      <c r="GY42" s="288"/>
      <c r="GZ42" s="288"/>
      <c r="HA42" s="288"/>
      <c r="HB42" s="288"/>
      <c r="HC42" s="288"/>
      <c r="HD42" s="288"/>
      <c r="HE42" s="288"/>
      <c r="HF42" s="288"/>
      <c r="HG42" s="288"/>
      <c r="HH42" s="288"/>
      <c r="HI42" s="288"/>
      <c r="HJ42" s="288"/>
      <c r="HK42" s="288"/>
      <c r="HL42" s="288"/>
      <c r="HM42" s="288"/>
      <c r="HN42" s="288"/>
      <c r="HO42" s="288"/>
      <c r="HP42" s="288"/>
    </row>
    <row r="43" spans="1:253" s="289" customFormat="1" ht="17.649999999999999" customHeight="1">
      <c r="A43" s="380">
        <v>41</v>
      </c>
      <c r="J43" s="292"/>
      <c r="K43" s="292"/>
      <c r="L43" s="292"/>
      <c r="M43" s="292"/>
      <c r="N43" s="284" t="s">
        <v>2109</v>
      </c>
      <c r="O43" s="284" t="s">
        <v>2117</v>
      </c>
      <c r="P43" s="284" t="s">
        <v>2116</v>
      </c>
      <c r="Q43" s="284" t="s">
        <v>2117</v>
      </c>
      <c r="R43" s="284" t="s">
        <v>2117</v>
      </c>
      <c r="S43" s="284" t="s">
        <v>2116</v>
      </c>
      <c r="T43" s="284" t="s">
        <v>2119</v>
      </c>
      <c r="U43" s="284" t="s">
        <v>2118</v>
      </c>
      <c r="V43" s="284" t="s">
        <v>2110</v>
      </c>
      <c r="W43" s="284" t="s">
        <v>2115</v>
      </c>
      <c r="X43" s="284" t="s">
        <v>2117</v>
      </c>
      <c r="Y43" s="284" t="s">
        <v>2113</v>
      </c>
      <c r="Z43" s="284" t="s">
        <v>2118</v>
      </c>
      <c r="AA43" s="284" t="s">
        <v>2117</v>
      </c>
      <c r="AB43" s="284" t="s">
        <v>2121</v>
      </c>
      <c r="AC43" s="284" t="s">
        <v>2116</v>
      </c>
      <c r="AD43" s="284" t="s">
        <v>2121</v>
      </c>
      <c r="AE43" s="284" t="s">
        <v>2121</v>
      </c>
      <c r="AF43" s="284" t="s">
        <v>2121</v>
      </c>
      <c r="AG43" s="284" t="s">
        <v>2117</v>
      </c>
      <c r="AH43" s="284" t="s">
        <v>2117</v>
      </c>
      <c r="AI43" s="284" t="s">
        <v>2121</v>
      </c>
      <c r="AJ43" s="284" t="s">
        <v>2113</v>
      </c>
      <c r="AK43" s="284" t="s">
        <v>2123</v>
      </c>
      <c r="AL43" s="284" t="s">
        <v>2109</v>
      </c>
      <c r="AM43" s="284" t="s">
        <v>2113</v>
      </c>
      <c r="AN43" s="284" t="s">
        <v>2119</v>
      </c>
      <c r="AO43" s="284" t="s">
        <v>2111</v>
      </c>
      <c r="AP43" s="284" t="s">
        <v>2111</v>
      </c>
      <c r="AQ43" s="284" t="s">
        <v>2113</v>
      </c>
      <c r="AR43" s="284" t="s">
        <v>2117</v>
      </c>
      <c r="AS43" s="284" t="s">
        <v>2111</v>
      </c>
      <c r="AT43" s="284" t="s">
        <v>2120</v>
      </c>
      <c r="AU43" s="284" t="s">
        <v>2114</v>
      </c>
      <c r="AV43" s="284" t="s">
        <v>2121</v>
      </c>
      <c r="AW43" s="284" t="s">
        <v>2117</v>
      </c>
      <c r="AX43" s="284" t="s">
        <v>2117</v>
      </c>
      <c r="AY43" s="284" t="s">
        <v>2114</v>
      </c>
      <c r="AZ43" s="284" t="s">
        <v>2114</v>
      </c>
      <c r="BA43" s="284" t="s">
        <v>2114</v>
      </c>
      <c r="BB43" s="284" t="s">
        <v>2123</v>
      </c>
      <c r="BC43" s="284" t="s">
        <v>2117</v>
      </c>
      <c r="BD43" s="284" t="s">
        <v>2122</v>
      </c>
      <c r="BE43" s="284" t="s">
        <v>2117</v>
      </c>
      <c r="BF43" s="284" t="s">
        <v>2116</v>
      </c>
      <c r="BG43" s="284" t="s">
        <v>2114</v>
      </c>
      <c r="BH43" s="284" t="s">
        <v>2122</v>
      </c>
      <c r="BI43" s="284" t="s">
        <v>2111</v>
      </c>
      <c r="BJ43" s="284" t="s">
        <v>2113</v>
      </c>
      <c r="BK43" s="284" t="s">
        <v>2112</v>
      </c>
      <c r="BL43" s="284" t="s">
        <v>2110</v>
      </c>
      <c r="BM43" s="284" t="s">
        <v>2120</v>
      </c>
      <c r="BN43" s="284" t="s">
        <v>2108</v>
      </c>
      <c r="BO43" s="284" t="s">
        <v>2114</v>
      </c>
      <c r="BP43" s="284" t="s">
        <v>2123</v>
      </c>
      <c r="BQ43" s="284" t="s">
        <v>2114</v>
      </c>
      <c r="BR43" s="284" t="s">
        <v>2121</v>
      </c>
      <c r="BS43" s="284" t="s">
        <v>2116</v>
      </c>
      <c r="BT43" s="284" t="s">
        <v>2118</v>
      </c>
      <c r="BU43" s="284" t="s">
        <v>2125</v>
      </c>
      <c r="BV43" s="284" t="s">
        <v>2110</v>
      </c>
      <c r="BW43" s="284" t="s">
        <v>2120</v>
      </c>
      <c r="BX43" s="284" t="s">
        <v>2110</v>
      </c>
      <c r="BY43" s="284" t="s">
        <v>2115</v>
      </c>
      <c r="BZ43" s="284" t="s">
        <v>2110</v>
      </c>
      <c r="CA43" s="284" t="s">
        <v>2113</v>
      </c>
      <c r="CB43" s="284" t="s">
        <v>2112</v>
      </c>
      <c r="CC43" s="284" t="s">
        <v>2119</v>
      </c>
      <c r="CD43" s="284" t="s">
        <v>2121</v>
      </c>
      <c r="CE43" s="284" t="s">
        <v>2116</v>
      </c>
      <c r="CF43" s="284" t="s">
        <v>2110</v>
      </c>
      <c r="CG43" s="284" t="s">
        <v>2114</v>
      </c>
      <c r="CH43" s="284" t="s">
        <v>2119</v>
      </c>
      <c r="CI43" s="284" t="s">
        <v>2113</v>
      </c>
      <c r="CJ43" s="284" t="s">
        <v>2110</v>
      </c>
      <c r="CK43" s="284" t="s">
        <v>2110</v>
      </c>
      <c r="CL43" s="284" t="s">
        <v>2116</v>
      </c>
      <c r="CM43" s="284" t="s">
        <v>2123</v>
      </c>
      <c r="CN43" s="284" t="s">
        <v>2114</v>
      </c>
      <c r="CO43" s="284" t="s">
        <v>2123</v>
      </c>
      <c r="CP43" s="284" t="s">
        <v>2110</v>
      </c>
      <c r="CQ43" s="284" t="s">
        <v>2118</v>
      </c>
      <c r="CR43" s="284" t="s">
        <v>2118</v>
      </c>
      <c r="CS43" s="284" t="s">
        <v>2118</v>
      </c>
      <c r="CT43" s="284" t="s">
        <v>2110</v>
      </c>
      <c r="CU43" s="284" t="s">
        <v>2110</v>
      </c>
      <c r="CV43" s="284" t="s">
        <v>2120</v>
      </c>
      <c r="CW43" s="284" t="s">
        <v>2116</v>
      </c>
      <c r="CX43" s="284" t="s">
        <v>2114</v>
      </c>
      <c r="CY43" s="284" t="s">
        <v>2110</v>
      </c>
      <c r="CZ43" s="284" t="s">
        <v>2117</v>
      </c>
      <c r="DA43" s="284" t="s">
        <v>2118</v>
      </c>
      <c r="DB43" s="284" t="s">
        <v>2124</v>
      </c>
      <c r="DC43" s="284" t="s">
        <v>2115</v>
      </c>
      <c r="DD43" s="284" t="s">
        <v>2118</v>
      </c>
      <c r="DE43" s="284" t="s">
        <v>2121</v>
      </c>
      <c r="DF43" s="284" t="s">
        <v>2111</v>
      </c>
      <c r="DG43" s="284" t="s">
        <v>2118</v>
      </c>
      <c r="DH43" s="284" t="s">
        <v>2111</v>
      </c>
      <c r="DI43" s="284" t="s">
        <v>2117</v>
      </c>
      <c r="DJ43" s="284" t="s">
        <v>2108</v>
      </c>
      <c r="DK43" s="284" t="s">
        <v>2124</v>
      </c>
      <c r="DL43" s="284" t="s">
        <v>2108</v>
      </c>
      <c r="DM43" s="284" t="s">
        <v>2110</v>
      </c>
      <c r="DN43" s="284" t="s">
        <v>2111</v>
      </c>
      <c r="DO43" s="284" t="s">
        <v>2112</v>
      </c>
      <c r="DP43" s="284" t="s">
        <v>2111</v>
      </c>
      <c r="DQ43" s="284" t="s">
        <v>2117</v>
      </c>
      <c r="DR43" s="284" t="s">
        <v>2124</v>
      </c>
      <c r="DS43" s="284" t="s">
        <v>2110</v>
      </c>
      <c r="DT43" s="284" t="s">
        <v>2120</v>
      </c>
      <c r="DU43" s="284" t="s">
        <v>2110</v>
      </c>
      <c r="DV43" s="284" t="s">
        <v>2111</v>
      </c>
      <c r="DW43" s="284" t="s">
        <v>2125</v>
      </c>
      <c r="DX43" s="284" t="s">
        <v>2110</v>
      </c>
      <c r="DY43" s="284" t="s">
        <v>2118</v>
      </c>
      <c r="DZ43" s="284" t="s">
        <v>2117</v>
      </c>
      <c r="EA43" s="284" t="s">
        <v>2110</v>
      </c>
      <c r="EB43" s="284" t="s">
        <v>2120</v>
      </c>
      <c r="EC43" s="284" t="s">
        <v>2123</v>
      </c>
      <c r="ED43" s="284" t="s">
        <v>2117</v>
      </c>
      <c r="EE43" s="284" t="s">
        <v>2121</v>
      </c>
      <c r="EF43" s="284" t="s">
        <v>2114</v>
      </c>
      <c r="EG43" s="284" t="s">
        <v>2121</v>
      </c>
      <c r="EH43" s="284" t="s">
        <v>2116</v>
      </c>
      <c r="EI43" s="284" t="s">
        <v>2123</v>
      </c>
      <c r="EJ43" s="284" t="s">
        <v>2116</v>
      </c>
      <c r="EK43" s="284" t="s">
        <v>2123</v>
      </c>
      <c r="EL43" s="284" t="s">
        <v>2122</v>
      </c>
      <c r="EM43" s="284" t="s">
        <v>2118</v>
      </c>
      <c r="EN43" s="284" t="s">
        <v>2117</v>
      </c>
      <c r="EO43" s="284" t="s">
        <v>2119</v>
      </c>
      <c r="EP43" s="284" t="s">
        <v>2116</v>
      </c>
      <c r="EQ43" s="284" t="s">
        <v>2112</v>
      </c>
      <c r="ER43" s="284" t="s">
        <v>2116</v>
      </c>
      <c r="ES43" s="284" t="s">
        <v>2110</v>
      </c>
      <c r="ET43" s="284" t="s">
        <v>2116</v>
      </c>
      <c r="EU43" s="284" t="s">
        <v>2110</v>
      </c>
      <c r="EV43" s="284" t="s">
        <v>2116</v>
      </c>
      <c r="EW43" s="284" t="s">
        <v>2116</v>
      </c>
      <c r="EX43" s="284" t="s">
        <v>2114</v>
      </c>
      <c r="EY43" s="284" t="s">
        <v>2121</v>
      </c>
      <c r="EZ43" s="284" t="s">
        <v>2126</v>
      </c>
      <c r="FA43" s="284" t="s">
        <v>2124</v>
      </c>
      <c r="FB43" s="284" t="s">
        <v>2112</v>
      </c>
      <c r="FC43" s="284" t="s">
        <v>2114</v>
      </c>
      <c r="FD43" s="284" t="s">
        <v>2110</v>
      </c>
      <c r="FE43" s="284" t="s">
        <v>2112</v>
      </c>
      <c r="FF43" s="284" t="s">
        <v>2114</v>
      </c>
      <c r="FG43" s="284" t="s">
        <v>2110</v>
      </c>
      <c r="FH43" s="284" t="s">
        <v>2116</v>
      </c>
      <c r="FI43" s="284" t="s">
        <v>2110</v>
      </c>
      <c r="FJ43" s="284" t="s">
        <v>2110</v>
      </c>
      <c r="FK43" s="284" t="s">
        <v>2123</v>
      </c>
      <c r="FL43" s="284" t="s">
        <v>2118</v>
      </c>
      <c r="FM43" s="284" t="s">
        <v>2124</v>
      </c>
      <c r="FN43" s="284" t="s">
        <v>2120</v>
      </c>
      <c r="FO43" s="284" t="s">
        <v>2110</v>
      </c>
      <c r="FP43" s="284" t="s">
        <v>2110</v>
      </c>
      <c r="FQ43" s="284" t="s">
        <v>2114</v>
      </c>
      <c r="FR43" s="284" t="s">
        <v>2121</v>
      </c>
      <c r="FS43" s="284" t="s">
        <v>2118</v>
      </c>
      <c r="FT43" s="284" t="s">
        <v>2116</v>
      </c>
      <c r="FU43" s="284" t="s">
        <v>2121</v>
      </c>
      <c r="FV43" s="284" t="s">
        <v>2116</v>
      </c>
      <c r="FW43" s="284" t="s">
        <v>2121</v>
      </c>
      <c r="FX43" s="284" t="s">
        <v>2114</v>
      </c>
      <c r="FY43" s="284" t="s">
        <v>2121</v>
      </c>
      <c r="FZ43" s="284" t="s">
        <v>2111</v>
      </c>
      <c r="GA43" s="284" t="s">
        <v>2118</v>
      </c>
      <c r="GB43" s="284" t="s">
        <v>2116</v>
      </c>
      <c r="GC43" s="284" t="s">
        <v>2110</v>
      </c>
      <c r="GD43" s="284" t="s">
        <v>2118</v>
      </c>
      <c r="GE43" s="284" t="s">
        <v>2110</v>
      </c>
      <c r="GF43" s="284" t="s">
        <v>2114</v>
      </c>
      <c r="GG43" s="284" t="s">
        <v>2111</v>
      </c>
      <c r="GH43" s="284" t="s">
        <v>2108</v>
      </c>
      <c r="GI43" s="284" t="s">
        <v>2118</v>
      </c>
      <c r="GJ43" s="284" t="s">
        <v>2110</v>
      </c>
      <c r="GK43" s="284" t="s">
        <v>2125</v>
      </c>
      <c r="GL43" s="284" t="s">
        <v>2110</v>
      </c>
      <c r="GM43" s="284" t="s">
        <v>2114</v>
      </c>
      <c r="GN43" s="284" t="s">
        <v>2109</v>
      </c>
      <c r="GO43" s="284" t="s">
        <v>2122</v>
      </c>
      <c r="GP43" s="284" t="s">
        <v>2124</v>
      </c>
      <c r="GQ43" s="284" t="s">
        <v>2110</v>
      </c>
      <c r="GR43" s="284" t="s">
        <v>2113</v>
      </c>
      <c r="GS43" s="284" t="s">
        <v>2114</v>
      </c>
      <c r="GT43" s="284" t="s">
        <v>2108</v>
      </c>
      <c r="GU43" s="284" t="s">
        <v>2120</v>
      </c>
      <c r="GV43" s="284" t="s">
        <v>2116</v>
      </c>
      <c r="GW43" s="284" t="s">
        <v>2116</v>
      </c>
      <c r="GX43" s="284" t="s">
        <v>2125</v>
      </c>
      <c r="GY43" s="284" t="s">
        <v>2114</v>
      </c>
      <c r="GZ43" s="284" t="s">
        <v>2117</v>
      </c>
      <c r="HA43" s="284" t="s">
        <v>2110</v>
      </c>
      <c r="HB43" s="284" t="s">
        <v>2118</v>
      </c>
      <c r="HC43" s="284" t="s">
        <v>2116</v>
      </c>
      <c r="HD43" s="284" t="s">
        <v>2115</v>
      </c>
      <c r="HE43" s="284" t="s">
        <v>2110</v>
      </c>
      <c r="HF43" s="284" t="s">
        <v>2118</v>
      </c>
      <c r="HG43" s="284" t="s">
        <v>2109</v>
      </c>
      <c r="HH43" s="284" t="s">
        <v>2115</v>
      </c>
      <c r="HI43" s="284" t="s">
        <v>2110</v>
      </c>
      <c r="HJ43" s="284" t="s">
        <v>2120</v>
      </c>
      <c r="HK43" s="284" t="s">
        <v>2110</v>
      </c>
      <c r="HL43" s="284" t="s">
        <v>2113</v>
      </c>
      <c r="HM43" s="284" t="s">
        <v>2113</v>
      </c>
      <c r="HN43" s="284" t="s">
        <v>2118</v>
      </c>
      <c r="HO43" s="283"/>
      <c r="HP43" s="283"/>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c r="IP43" s="291"/>
      <c r="IQ43" s="291"/>
      <c r="IR43" s="291"/>
      <c r="IS43" s="291"/>
    </row>
    <row r="44" spans="1:253" ht="16.5" customHeight="1">
      <c r="A44" s="377">
        <v>42</v>
      </c>
      <c r="J44" s="293"/>
      <c r="K44" s="433" t="s">
        <v>2128</v>
      </c>
      <c r="L44" s="293"/>
      <c r="M44" s="285">
        <v>0</v>
      </c>
      <c r="N44" s="287">
        <f>'[1]Heatmap_beta (btv)'!M250</f>
        <v>0</v>
      </c>
      <c r="O44" s="287">
        <f>'[1]Heatmap_beta (btv)'!N250</f>
        <v>1</v>
      </c>
      <c r="P44" s="287">
        <f>'[1]Heatmap_beta (btv)'!O250</f>
        <v>1</v>
      </c>
      <c r="Q44" s="287">
        <f>'[1]Heatmap_beta (btv)'!P250</f>
        <v>1</v>
      </c>
      <c r="R44" s="287">
        <f>'[1]Heatmap_beta (btv)'!Q250</f>
        <v>1</v>
      </c>
      <c r="S44" s="287">
        <f>'[1]Heatmap_beta (btv)'!R250</f>
        <v>1</v>
      </c>
      <c r="T44" s="287">
        <f>'[1]Heatmap_beta (btv)'!S250</f>
        <v>0</v>
      </c>
      <c r="U44" s="287">
        <f>'[1]Heatmap_beta (btv)'!T250</f>
        <v>0</v>
      </c>
      <c r="V44" s="287">
        <f>'[1]Heatmap_beta (btv)'!U250</f>
        <v>0</v>
      </c>
      <c r="W44" s="287">
        <f>'[1]Heatmap_beta (btv)'!V250</f>
        <v>0</v>
      </c>
      <c r="X44" s="287">
        <f>'[1]Heatmap_beta (btv)'!W250</f>
        <v>0</v>
      </c>
      <c r="Y44" s="287">
        <f>'[1]Heatmap_beta (btv)'!X250</f>
        <v>0</v>
      </c>
      <c r="Z44" s="287">
        <f>'[1]Heatmap_beta (btv)'!Y250</f>
        <v>0</v>
      </c>
      <c r="AA44" s="287">
        <f>'[1]Heatmap_beta (btv)'!Z250</f>
        <v>0</v>
      </c>
      <c r="AB44" s="287">
        <f>'[1]Heatmap_beta (btv)'!AA250</f>
        <v>0</v>
      </c>
      <c r="AC44" s="287">
        <f>'[1]Heatmap_beta (btv)'!AB250</f>
        <v>0</v>
      </c>
      <c r="AD44" s="287">
        <f>'[1]Heatmap_beta (btv)'!AC250</f>
        <v>0</v>
      </c>
      <c r="AE44" s="287">
        <f>'[1]Heatmap_beta (btv)'!AD250</f>
        <v>0</v>
      </c>
      <c r="AF44" s="287">
        <f>'[1]Heatmap_beta (btv)'!AE250</f>
        <v>0</v>
      </c>
      <c r="AG44" s="287">
        <f>'[1]Heatmap_beta (btv)'!AF250</f>
        <v>0</v>
      </c>
      <c r="AH44" s="287">
        <f>'[1]Heatmap_beta (btv)'!AG250</f>
        <v>0</v>
      </c>
      <c r="AI44" s="287">
        <f>'[1]Heatmap_beta (btv)'!AH250</f>
        <v>0</v>
      </c>
      <c r="AJ44" s="287">
        <f>'[1]Heatmap_beta (btv)'!AI250</f>
        <v>0</v>
      </c>
      <c r="AK44" s="287">
        <f>'[1]Heatmap_beta (btv)'!AJ250</f>
        <v>0</v>
      </c>
      <c r="AL44" s="287">
        <f>'[1]Heatmap_beta (btv)'!AK250</f>
        <v>0</v>
      </c>
      <c r="AM44" s="287">
        <f>'[1]Heatmap_beta (btv)'!AL250</f>
        <v>0</v>
      </c>
      <c r="AN44" s="287">
        <f>'[1]Heatmap_beta (btv)'!AM250</f>
        <v>0</v>
      </c>
      <c r="AO44" s="287">
        <f>'[1]Heatmap_beta (btv)'!AN250</f>
        <v>0</v>
      </c>
      <c r="AP44" s="287">
        <f>'[1]Heatmap_beta (btv)'!AO250</f>
        <v>0</v>
      </c>
      <c r="AQ44" s="287">
        <f>'[1]Heatmap_beta (btv)'!AP250</f>
        <v>0</v>
      </c>
      <c r="AR44" s="287">
        <f>'[1]Heatmap_beta (btv)'!AQ250</f>
        <v>0</v>
      </c>
      <c r="AS44" s="287">
        <f>'[1]Heatmap_beta (btv)'!AR250</f>
        <v>0</v>
      </c>
      <c r="AT44" s="287">
        <f>'[1]Heatmap_beta (btv)'!AS250</f>
        <v>0</v>
      </c>
      <c r="AU44" s="287">
        <f>'[1]Heatmap_beta (btv)'!AT250</f>
        <v>0</v>
      </c>
      <c r="AV44" s="287">
        <f>'[1]Heatmap_beta (btv)'!AU250</f>
        <v>0</v>
      </c>
      <c r="AW44" s="287">
        <f>'[1]Heatmap_beta (btv)'!AV250</f>
        <v>0</v>
      </c>
      <c r="AX44" s="287">
        <f>'[1]Heatmap_beta (btv)'!AW250</f>
        <v>0</v>
      </c>
      <c r="AY44" s="287">
        <f>'[1]Heatmap_beta (btv)'!AX250</f>
        <v>0</v>
      </c>
      <c r="AZ44" s="287">
        <f>'[1]Heatmap_beta (btv)'!AY250</f>
        <v>0</v>
      </c>
      <c r="BA44" s="287">
        <f>'[1]Heatmap_beta (btv)'!AZ250</f>
        <v>0</v>
      </c>
      <c r="BB44" s="287">
        <f>'[1]Heatmap_beta (btv)'!BA250</f>
        <v>0</v>
      </c>
      <c r="BC44" s="287">
        <f>'[1]Heatmap_beta (btv)'!BB250</f>
        <v>0</v>
      </c>
      <c r="BD44" s="287">
        <f>'[1]Heatmap_beta (btv)'!BC250</f>
        <v>0</v>
      </c>
      <c r="BE44" s="287">
        <f>'[1]Heatmap_beta (btv)'!BD250</f>
        <v>0</v>
      </c>
      <c r="BF44" s="287">
        <f>'[1]Heatmap_beta (btv)'!BE250</f>
        <v>0</v>
      </c>
      <c r="BG44" s="287">
        <f>'[1]Heatmap_beta (btv)'!BF250</f>
        <v>0</v>
      </c>
      <c r="BH44" s="287">
        <f>'[1]Heatmap_beta (btv)'!BG250</f>
        <v>0</v>
      </c>
      <c r="BI44" s="287">
        <f>'[1]Heatmap_beta (btv)'!BH250</f>
        <v>0</v>
      </c>
      <c r="BJ44" s="287">
        <f>'[1]Heatmap_beta (btv)'!BI250</f>
        <v>0</v>
      </c>
      <c r="BK44" s="287">
        <f>'[1]Heatmap_beta (btv)'!BJ250</f>
        <v>0</v>
      </c>
      <c r="BL44" s="287">
        <f>'[1]Heatmap_beta (btv)'!BK250</f>
        <v>0</v>
      </c>
      <c r="BM44" s="287">
        <f>'[1]Heatmap_beta (btv)'!BL250</f>
        <v>0</v>
      </c>
      <c r="BN44" s="287">
        <f>'[1]Heatmap_beta (btv)'!BM250</f>
        <v>0</v>
      </c>
      <c r="BO44" s="287">
        <f>'[1]Heatmap_beta (btv)'!BN250</f>
        <v>0</v>
      </c>
      <c r="BP44" s="287">
        <f>'[1]Heatmap_beta (btv)'!BO250</f>
        <v>0</v>
      </c>
      <c r="BQ44" s="287">
        <f>'[1]Heatmap_beta (btv)'!BP250</f>
        <v>0</v>
      </c>
      <c r="BR44" s="287">
        <f>'[1]Heatmap_beta (btv)'!BQ250</f>
        <v>2</v>
      </c>
      <c r="BS44" s="287">
        <f>'[1]Heatmap_beta (btv)'!BR250</f>
        <v>3</v>
      </c>
      <c r="BT44" s="287">
        <f>'[1]Heatmap_beta (btv)'!BS250</f>
        <v>5</v>
      </c>
      <c r="BU44" s="287">
        <f>'[1]Heatmap_beta (btv)'!BT250</f>
        <v>11</v>
      </c>
      <c r="BV44" s="287">
        <f>'[1]Heatmap_beta (btv)'!BU250</f>
        <v>13</v>
      </c>
      <c r="BW44" s="287">
        <f>'[1]Heatmap_beta (btv)'!BV250</f>
        <v>13</v>
      </c>
      <c r="BX44" s="287">
        <f>'[1]Heatmap_beta (btv)'!BW250</f>
        <v>13</v>
      </c>
      <c r="BY44" s="287">
        <f>'[1]Heatmap_beta (btv)'!BX250</f>
        <v>13</v>
      </c>
      <c r="BZ44" s="287">
        <f>'[1]Heatmap_beta (btv)'!BY250</f>
        <v>13</v>
      </c>
      <c r="CA44" s="287">
        <f>'[1]Heatmap_beta (btv)'!BZ250</f>
        <v>13</v>
      </c>
      <c r="CB44" s="287">
        <f>'[1]Heatmap_beta (btv)'!CA250</f>
        <v>11</v>
      </c>
      <c r="CC44" s="287">
        <f>'[1]Heatmap_beta (btv)'!CB250</f>
        <v>9</v>
      </c>
      <c r="CD44" s="287">
        <f>'[1]Heatmap_beta (btv)'!CC250</f>
        <v>4</v>
      </c>
      <c r="CE44" s="287">
        <f>'[1]Heatmap_beta (btv)'!CD250</f>
        <v>1</v>
      </c>
      <c r="CF44" s="287">
        <f>'[1]Heatmap_beta (btv)'!CE250</f>
        <v>0</v>
      </c>
      <c r="CG44" s="287">
        <f>'[1]Heatmap_beta (btv)'!CF250</f>
        <v>0</v>
      </c>
      <c r="CH44" s="287">
        <f>'[1]Heatmap_beta (btv)'!CG250</f>
        <v>0</v>
      </c>
      <c r="CI44" s="287">
        <f>'[1]Heatmap_beta (btv)'!CH250</f>
        <v>0</v>
      </c>
      <c r="CJ44" s="287">
        <f>'[1]Heatmap_beta (btv)'!CI250</f>
        <v>0</v>
      </c>
      <c r="CK44" s="287">
        <f>'[1]Heatmap_beta (btv)'!CJ250</f>
        <v>0</v>
      </c>
      <c r="CL44" s="287">
        <f>'[1]Heatmap_beta (btv)'!CK250</f>
        <v>0</v>
      </c>
      <c r="CM44" s="287">
        <f>'[1]Heatmap_beta (btv)'!CL250</f>
        <v>1</v>
      </c>
      <c r="CN44" s="287">
        <f>'[1]Heatmap_beta (btv)'!CM250</f>
        <v>1</v>
      </c>
      <c r="CO44" s="287">
        <f>'[1]Heatmap_beta (btv)'!CN250</f>
        <v>1</v>
      </c>
      <c r="CP44" s="287">
        <f>'[1]Heatmap_beta (btv)'!CO250</f>
        <v>1</v>
      </c>
      <c r="CQ44" s="287">
        <f>'[1]Heatmap_beta (btv)'!CP250</f>
        <v>5</v>
      </c>
      <c r="CR44" s="287">
        <f>'[1]Heatmap_beta (btv)'!CQ250</f>
        <v>6</v>
      </c>
      <c r="CS44" s="287">
        <f>'[1]Heatmap_beta (btv)'!CR250</f>
        <v>6</v>
      </c>
      <c r="CT44" s="287">
        <f>'[1]Heatmap_beta (btv)'!CS250</f>
        <v>7</v>
      </c>
      <c r="CU44" s="287">
        <f>'[1]Heatmap_beta (btv)'!CT250</f>
        <v>7</v>
      </c>
      <c r="CV44" s="287">
        <f>'[1]Heatmap_beta (btv)'!CU250</f>
        <v>6</v>
      </c>
      <c r="CW44" s="287">
        <f>'[1]Heatmap_beta (btv)'!CV250</f>
        <v>6</v>
      </c>
      <c r="CX44" s="287">
        <f>'[1]Heatmap_beta (btv)'!CW250</f>
        <v>2</v>
      </c>
      <c r="CY44" s="287">
        <f>'[1]Heatmap_beta (btv)'!CX250</f>
        <v>2</v>
      </c>
      <c r="CZ44" s="287">
        <f>'[1]Heatmap_beta (btv)'!CY250</f>
        <v>1</v>
      </c>
      <c r="DA44" s="287">
        <f>'[1]Heatmap_beta (btv)'!CZ250</f>
        <v>0</v>
      </c>
      <c r="DB44" s="287">
        <f>'[1]Heatmap_beta (btv)'!DA250</f>
        <v>0</v>
      </c>
      <c r="DC44" s="287">
        <f>'[1]Heatmap_beta (btv)'!DB250</f>
        <v>0</v>
      </c>
      <c r="DD44" s="287">
        <f>'[1]Heatmap_beta (btv)'!DC250</f>
        <v>0</v>
      </c>
      <c r="DE44" s="287">
        <f>'[1]Heatmap_beta (btv)'!DD250</f>
        <v>0</v>
      </c>
      <c r="DF44" s="287">
        <f>'[1]Heatmap_beta (btv)'!DE250</f>
        <v>0</v>
      </c>
      <c r="DG44" s="287">
        <f>'[1]Heatmap_beta (btv)'!DF250</f>
        <v>0</v>
      </c>
      <c r="DH44" s="287">
        <f>'[1]Heatmap_beta (btv)'!DG250</f>
        <v>0</v>
      </c>
      <c r="DI44" s="287">
        <f>'[1]Heatmap_beta (btv)'!DH250</f>
        <v>0</v>
      </c>
      <c r="DJ44" s="287">
        <f>'[1]Heatmap_beta (btv)'!DI250</f>
        <v>1</v>
      </c>
      <c r="DK44" s="287">
        <f>'[1]Heatmap_beta (btv)'!DJ250</f>
        <v>2</v>
      </c>
      <c r="DL44" s="287">
        <f>'[1]Heatmap_beta (btv)'!DK250</f>
        <v>2</v>
      </c>
      <c r="DM44" s="287">
        <f>'[1]Heatmap_beta (btv)'!DL250</f>
        <v>2</v>
      </c>
      <c r="DN44" s="287">
        <f>'[1]Heatmap_beta (btv)'!DM250</f>
        <v>2</v>
      </c>
      <c r="DO44" s="287">
        <f>'[1]Heatmap_beta (btv)'!DN250</f>
        <v>2</v>
      </c>
      <c r="DP44" s="287">
        <f>'[1]Heatmap_beta (btv)'!DO250</f>
        <v>2</v>
      </c>
      <c r="DQ44" s="287">
        <f>'[1]Heatmap_beta (btv)'!DP250</f>
        <v>2</v>
      </c>
      <c r="DR44" s="287">
        <f>'[1]Heatmap_beta (btv)'!DQ250</f>
        <v>2</v>
      </c>
      <c r="DS44" s="287">
        <f>'[1]Heatmap_beta (btv)'!DR250</f>
        <v>2</v>
      </c>
      <c r="DT44" s="287">
        <f>'[1]Heatmap_beta (btv)'!DS250</f>
        <v>2</v>
      </c>
      <c r="DU44" s="287">
        <f>'[1]Heatmap_beta (btv)'!DT250</f>
        <v>2</v>
      </c>
      <c r="DV44" s="287">
        <f>'[1]Heatmap_beta (btv)'!DU250</f>
        <v>2</v>
      </c>
      <c r="DW44" s="287">
        <f>'[1]Heatmap_beta (btv)'!DV250</f>
        <v>2</v>
      </c>
      <c r="DX44" s="287">
        <f>'[1]Heatmap_beta (btv)'!DW250</f>
        <v>2</v>
      </c>
      <c r="DY44" s="287">
        <f>'[1]Heatmap_beta (btv)'!DX250</f>
        <v>2</v>
      </c>
      <c r="DZ44" s="287">
        <f>'[1]Heatmap_beta (btv)'!DY250</f>
        <v>2</v>
      </c>
      <c r="EA44" s="287">
        <f>'[1]Heatmap_beta (btv)'!DZ250</f>
        <v>2</v>
      </c>
      <c r="EB44" s="287">
        <f>'[1]Heatmap_beta (btv)'!EA250</f>
        <v>2</v>
      </c>
      <c r="EC44" s="287">
        <f>'[1]Heatmap_beta (btv)'!EB250</f>
        <v>0</v>
      </c>
      <c r="ED44" s="287">
        <f>'[1]Heatmap_beta (btv)'!EC250</f>
        <v>0</v>
      </c>
      <c r="EE44" s="287">
        <f>'[1]Heatmap_beta (btv)'!ED250</f>
        <v>0</v>
      </c>
      <c r="EF44" s="287">
        <f>'[1]Heatmap_beta (btv)'!EE250</f>
        <v>0</v>
      </c>
      <c r="EG44" s="287">
        <f>'[1]Heatmap_beta (btv)'!EF250</f>
        <v>0</v>
      </c>
      <c r="EH44" s="287">
        <f>'[1]Heatmap_beta (btv)'!EG250</f>
        <v>0</v>
      </c>
      <c r="EI44" s="287">
        <f>'[1]Heatmap_beta (btv)'!EH250</f>
        <v>0</v>
      </c>
      <c r="EJ44" s="287">
        <f>'[1]Heatmap_beta (btv)'!EI250</f>
        <v>0</v>
      </c>
      <c r="EK44" s="287">
        <f>'[1]Heatmap_beta (btv)'!EJ250</f>
        <v>0</v>
      </c>
      <c r="EL44" s="287">
        <f>'[1]Heatmap_beta (btv)'!EK250</f>
        <v>0</v>
      </c>
      <c r="EM44" s="287">
        <f>'[1]Heatmap_beta (btv)'!EL250</f>
        <v>2</v>
      </c>
      <c r="EN44" s="287">
        <f>'[1]Heatmap_beta (btv)'!EM250</f>
        <v>2</v>
      </c>
      <c r="EO44" s="287">
        <f>'[1]Heatmap_beta (btv)'!EN250</f>
        <v>3</v>
      </c>
      <c r="EP44" s="287">
        <f>'[1]Heatmap_beta (btv)'!EO250</f>
        <v>6</v>
      </c>
      <c r="EQ44" s="287">
        <f>'[1]Heatmap_beta (btv)'!EP250</f>
        <v>8</v>
      </c>
      <c r="ER44" s="287">
        <f>'[1]Heatmap_beta (btv)'!EQ250</f>
        <v>9</v>
      </c>
      <c r="ES44" s="287">
        <f>'[1]Heatmap_beta (btv)'!ER250</f>
        <v>9</v>
      </c>
      <c r="ET44" s="287">
        <f>'[1]Heatmap_beta (btv)'!ES250</f>
        <v>9</v>
      </c>
      <c r="EU44" s="287">
        <f>'[1]Heatmap_beta (btv)'!ET250</f>
        <v>9</v>
      </c>
      <c r="EV44" s="287">
        <f>'[1]Heatmap_beta (btv)'!EU250</f>
        <v>8</v>
      </c>
      <c r="EW44" s="287">
        <f>'[1]Heatmap_beta (btv)'!EV250</f>
        <v>8</v>
      </c>
      <c r="EX44" s="287">
        <f>'[1]Heatmap_beta (btv)'!EW250</f>
        <v>6</v>
      </c>
      <c r="EY44" s="287">
        <f>'[1]Heatmap_beta (btv)'!EX250</f>
        <v>5</v>
      </c>
      <c r="EZ44" s="287">
        <f>'[1]Heatmap_beta (btv)'!EY250</f>
        <v>3</v>
      </c>
      <c r="FA44" s="287">
        <f>'[1]Heatmap_beta (btv)'!EZ250</f>
        <v>1</v>
      </c>
      <c r="FB44" s="287">
        <f>'[1]Heatmap_beta (btv)'!FA250</f>
        <v>1</v>
      </c>
      <c r="FC44" s="287">
        <f>'[1]Heatmap_beta (btv)'!FB250</f>
        <v>1</v>
      </c>
      <c r="FD44" s="287">
        <f>'[1]Heatmap_beta (btv)'!FC250</f>
        <v>1</v>
      </c>
      <c r="FE44" s="287">
        <f>'[1]Heatmap_beta (btv)'!FD250</f>
        <v>1</v>
      </c>
      <c r="FF44" s="287">
        <f>'[1]Heatmap_beta (btv)'!FE250</f>
        <v>1</v>
      </c>
      <c r="FG44" s="287">
        <f>'[1]Heatmap_beta (btv)'!FF250</f>
        <v>1</v>
      </c>
      <c r="FH44" s="287">
        <f>'[1]Heatmap_beta (btv)'!FG250</f>
        <v>1</v>
      </c>
      <c r="FI44" s="287">
        <f>'[1]Heatmap_beta (btv)'!FH250</f>
        <v>1</v>
      </c>
      <c r="FJ44" s="287">
        <f>'[1]Heatmap_beta (btv)'!FI250</f>
        <v>1</v>
      </c>
      <c r="FK44" s="287">
        <f>'[1]Heatmap_beta (btv)'!FJ250</f>
        <v>1</v>
      </c>
      <c r="FL44" s="287">
        <f>'[1]Heatmap_beta (btv)'!FK250</f>
        <v>1</v>
      </c>
      <c r="FM44" s="287">
        <f>'[1]Heatmap_beta (btv)'!FL250</f>
        <v>1</v>
      </c>
      <c r="FN44" s="287">
        <f>'[1]Heatmap_beta (btv)'!FM250</f>
        <v>1</v>
      </c>
      <c r="FO44" s="287">
        <f>'[1]Heatmap_beta (btv)'!FN250</f>
        <v>1</v>
      </c>
      <c r="FP44" s="287">
        <f>'[1]Heatmap_beta (btv)'!FO250</f>
        <v>1</v>
      </c>
      <c r="FQ44" s="287">
        <f>'[1]Heatmap_beta (btv)'!FP250</f>
        <v>1</v>
      </c>
      <c r="FR44" s="287">
        <f>'[1]Heatmap_beta (btv)'!FQ250</f>
        <v>0</v>
      </c>
      <c r="FS44" s="287">
        <f>'[1]Heatmap_beta (btv)'!FR250</f>
        <v>0</v>
      </c>
      <c r="FT44" s="287">
        <f>'[1]Heatmap_beta (btv)'!FS250</f>
        <v>0</v>
      </c>
      <c r="FU44" s="287">
        <f>'[1]Heatmap_beta (btv)'!FT250</f>
        <v>0</v>
      </c>
      <c r="FV44" s="287">
        <f>'[1]Heatmap_beta (btv)'!FU250</f>
        <v>0</v>
      </c>
      <c r="FW44" s="287">
        <f>'[1]Heatmap_beta (btv)'!FV250</f>
        <v>0</v>
      </c>
      <c r="FX44" s="287">
        <f>'[1]Heatmap_beta (btv)'!FW250</f>
        <v>0</v>
      </c>
      <c r="FY44" s="287">
        <f>'[1]Heatmap_beta (btv)'!FX250</f>
        <v>0</v>
      </c>
      <c r="FZ44" s="287">
        <f>'[1]Heatmap_beta (btv)'!FY250</f>
        <v>1</v>
      </c>
      <c r="GA44" s="287">
        <f>'[1]Heatmap_beta (btv)'!FZ250</f>
        <v>3</v>
      </c>
      <c r="GB44" s="287">
        <f>'[1]Heatmap_beta (btv)'!GA250</f>
        <v>3</v>
      </c>
      <c r="GC44" s="287">
        <f>'[1]Heatmap_beta (btv)'!GB250</f>
        <v>3</v>
      </c>
      <c r="GD44" s="287">
        <f>'[1]Heatmap_beta (btv)'!GC250</f>
        <v>3</v>
      </c>
      <c r="GE44" s="287">
        <f>'[1]Heatmap_beta (btv)'!GD250</f>
        <v>3</v>
      </c>
      <c r="GF44" s="287">
        <f>'[1]Heatmap_beta (btv)'!GE250</f>
        <v>3</v>
      </c>
      <c r="GG44" s="287">
        <f>'[1]Heatmap_beta (btv)'!GF250</f>
        <v>2</v>
      </c>
      <c r="GH44" s="287">
        <f>'[1]Heatmap_beta (btv)'!GG250</f>
        <v>2</v>
      </c>
      <c r="GI44" s="287">
        <f>'[1]Heatmap_beta (btv)'!GH250</f>
        <v>2</v>
      </c>
      <c r="GJ44" s="287">
        <f>'[1]Heatmap_beta (btv)'!GI250</f>
        <v>2</v>
      </c>
      <c r="GK44" s="287">
        <f>'[1]Heatmap_beta (btv)'!GJ250</f>
        <v>2</v>
      </c>
      <c r="GL44" s="287">
        <f>'[1]Heatmap_beta (btv)'!GK250</f>
        <v>2</v>
      </c>
      <c r="GM44" s="287">
        <f>'[1]Heatmap_beta (btv)'!GL250</f>
        <v>2</v>
      </c>
      <c r="GN44" s="287">
        <f>'[1]Heatmap_beta (btv)'!GM250</f>
        <v>0</v>
      </c>
      <c r="GO44" s="287">
        <f>'[1]Heatmap_beta (btv)'!GN250</f>
        <v>0</v>
      </c>
      <c r="GP44" s="287">
        <f>'[1]Heatmap_beta (btv)'!GO250</f>
        <v>0</v>
      </c>
      <c r="GQ44" s="287">
        <f>'[1]Heatmap_beta (btv)'!GP250</f>
        <v>0</v>
      </c>
      <c r="GR44" s="287">
        <f>'[1]Heatmap_beta (btv)'!GQ250</f>
        <v>0</v>
      </c>
      <c r="GS44" s="287">
        <f>'[1]Heatmap_beta (btv)'!GR250</f>
        <v>0</v>
      </c>
      <c r="GT44" s="287">
        <f>'[1]Heatmap_beta (btv)'!GS250</f>
        <v>0</v>
      </c>
      <c r="GU44" s="287">
        <f>'[1]Heatmap_beta (btv)'!GT250</f>
        <v>0</v>
      </c>
      <c r="GV44" s="287">
        <f>'[1]Heatmap_beta (btv)'!GU250</f>
        <v>0</v>
      </c>
      <c r="GW44" s="287">
        <f>'[1]Heatmap_beta (btv)'!GV250</f>
        <v>0</v>
      </c>
      <c r="GX44" s="287">
        <f>'[1]Heatmap_beta (btv)'!GW250</f>
        <v>1</v>
      </c>
      <c r="GY44" s="287">
        <f>'[1]Heatmap_beta (btv)'!GX250</f>
        <v>2</v>
      </c>
      <c r="GZ44" s="287">
        <f>'[1]Heatmap_beta (btv)'!GY250</f>
        <v>2</v>
      </c>
      <c r="HA44" s="287">
        <f>'[1]Heatmap_beta (btv)'!GZ250</f>
        <v>4</v>
      </c>
      <c r="HB44" s="287">
        <f>'[1]Heatmap_beta (btv)'!HA250</f>
        <v>4</v>
      </c>
      <c r="HC44" s="287">
        <f>'[1]Heatmap_beta (btv)'!HB250</f>
        <v>5</v>
      </c>
      <c r="HD44" s="287">
        <f>'[1]Heatmap_beta (btv)'!HC250</f>
        <v>5</v>
      </c>
      <c r="HE44" s="287">
        <f>'[1]Heatmap_beta (btv)'!HD250</f>
        <v>6</v>
      </c>
      <c r="HF44" s="287">
        <f>'[1]Heatmap_beta (btv)'!HE250</f>
        <v>7</v>
      </c>
      <c r="HG44" s="287">
        <f>'[1]Heatmap_beta (btv)'!HF250</f>
        <v>7</v>
      </c>
      <c r="HH44" s="287">
        <f>'[1]Heatmap_beta (btv)'!HG250</f>
        <v>7</v>
      </c>
      <c r="HI44" s="287">
        <f>'[1]Heatmap_beta (btv)'!HH250</f>
        <v>8</v>
      </c>
      <c r="HJ44" s="287">
        <f>'[1]Heatmap_beta (btv)'!HI250</f>
        <v>8</v>
      </c>
      <c r="HK44" s="287">
        <f>'[1]Heatmap_beta (btv)'!HJ250</f>
        <v>8</v>
      </c>
      <c r="HL44" s="287">
        <f>'[1]Heatmap_beta (btv)'!HK250</f>
        <v>6</v>
      </c>
      <c r="HM44" s="287">
        <f>'[1]Heatmap_beta (btv)'!HL250</f>
        <v>6</v>
      </c>
      <c r="HN44" s="287">
        <f>'[1]Heatmap_beta (btv)'!HM250</f>
        <v>5</v>
      </c>
      <c r="HO44" s="288"/>
      <c r="HP44" s="288"/>
    </row>
    <row r="45" spans="1:253" ht="82.5" customHeight="1">
      <c r="A45" s="377">
        <v>43</v>
      </c>
      <c r="F45" s="281">
        <v>500</v>
      </c>
      <c r="K45" s="433"/>
      <c r="N45" s="288"/>
      <c r="O45" s="288"/>
      <c r="P45" s="288"/>
      <c r="Q45" s="288"/>
      <c r="R45" s="288"/>
      <c r="S45" s="288"/>
      <c r="T45" s="288"/>
      <c r="U45" s="288"/>
      <c r="V45" s="288"/>
      <c r="W45" s="288"/>
      <c r="X45" s="288"/>
      <c r="Y45" s="288"/>
      <c r="Z45" s="288"/>
      <c r="AA45" s="288"/>
      <c r="AB45" s="288"/>
      <c r="AC45" s="288"/>
      <c r="AD45" s="288"/>
      <c r="AE45" s="288"/>
      <c r="AF45" s="288"/>
      <c r="AG45" s="288"/>
      <c r="AH45" s="288"/>
      <c r="AI45" s="288"/>
      <c r="AJ45" s="288"/>
      <c r="AK45" s="288"/>
      <c r="AL45" s="288"/>
      <c r="AM45" s="288"/>
      <c r="AN45" s="288"/>
      <c r="AO45" s="288"/>
      <c r="AP45" s="288"/>
      <c r="AQ45" s="288"/>
      <c r="AR45" s="288"/>
      <c r="AS45" s="288"/>
      <c r="AT45" s="288"/>
      <c r="AU45" s="288"/>
      <c r="AV45" s="288"/>
      <c r="AW45" s="288"/>
      <c r="AX45" s="288"/>
      <c r="AY45" s="288"/>
      <c r="AZ45" s="288"/>
      <c r="BA45" s="288"/>
      <c r="BB45" s="288"/>
      <c r="BC45" s="288"/>
      <c r="BD45" s="288"/>
      <c r="BE45" s="288"/>
      <c r="BF45" s="288"/>
      <c r="BG45" s="288"/>
      <c r="BH45" s="288"/>
      <c r="BI45" s="288"/>
      <c r="BJ45" s="288"/>
      <c r="BK45" s="288"/>
      <c r="BL45" s="288"/>
      <c r="BM45" s="288"/>
      <c r="BN45" s="288"/>
      <c r="BO45" s="288"/>
      <c r="BP45" s="288"/>
      <c r="BQ45" s="288"/>
      <c r="BR45" s="288"/>
      <c r="BS45" s="288"/>
      <c r="BT45" s="288"/>
      <c r="BU45" s="288"/>
      <c r="BV45" s="288"/>
      <c r="BW45" s="288"/>
      <c r="BX45" s="288"/>
      <c r="BY45" s="288"/>
      <c r="BZ45" s="288"/>
      <c r="CA45" s="288"/>
      <c r="CB45" s="288"/>
      <c r="CC45" s="288"/>
      <c r="CD45" s="288"/>
      <c r="CE45" s="288"/>
      <c r="CF45" s="288"/>
      <c r="CG45" s="288"/>
      <c r="CH45" s="288"/>
      <c r="CI45" s="288"/>
      <c r="CJ45" s="288"/>
      <c r="CK45" s="288"/>
      <c r="CL45" s="288"/>
      <c r="CM45" s="288"/>
      <c r="CN45" s="288"/>
      <c r="CO45" s="288"/>
      <c r="CP45" s="288"/>
      <c r="CQ45" s="288"/>
      <c r="CR45" s="288"/>
      <c r="CS45" s="288"/>
      <c r="CT45" s="288"/>
      <c r="CU45" s="288"/>
      <c r="CV45" s="288"/>
      <c r="CW45" s="288"/>
      <c r="CX45" s="288"/>
      <c r="CY45" s="288"/>
      <c r="CZ45" s="288"/>
      <c r="DA45" s="288"/>
      <c r="DB45" s="288"/>
      <c r="DC45" s="288"/>
      <c r="DD45" s="288"/>
      <c r="DE45" s="288"/>
      <c r="DF45" s="288"/>
      <c r="DG45" s="288"/>
      <c r="DH45" s="288"/>
      <c r="DI45" s="288"/>
      <c r="DJ45" s="288"/>
      <c r="DK45" s="288"/>
      <c r="DL45" s="288"/>
      <c r="DM45" s="288"/>
      <c r="DN45" s="288"/>
      <c r="DO45" s="288"/>
      <c r="DP45" s="288"/>
      <c r="DQ45" s="288"/>
      <c r="DR45" s="288"/>
      <c r="DS45" s="288"/>
      <c r="DT45" s="288"/>
      <c r="DU45" s="288"/>
      <c r="DV45" s="288"/>
      <c r="DW45" s="288"/>
      <c r="DX45" s="288"/>
      <c r="DY45" s="288"/>
      <c r="DZ45" s="288"/>
      <c r="EA45" s="288"/>
      <c r="EB45" s="288"/>
      <c r="EC45" s="288"/>
      <c r="ED45" s="288"/>
      <c r="EE45" s="288"/>
      <c r="EF45" s="288"/>
      <c r="EG45" s="288"/>
      <c r="EH45" s="288"/>
      <c r="EI45" s="288"/>
      <c r="EJ45" s="288"/>
      <c r="EK45" s="288"/>
      <c r="EL45" s="288"/>
      <c r="EM45" s="288"/>
      <c r="EN45" s="288"/>
      <c r="EO45" s="288"/>
      <c r="EP45" s="288"/>
      <c r="EQ45" s="288"/>
      <c r="ER45" s="288"/>
      <c r="ES45" s="288"/>
      <c r="ET45" s="288"/>
      <c r="EU45" s="288"/>
      <c r="EV45" s="288"/>
      <c r="EW45" s="288"/>
      <c r="EX45" s="288"/>
      <c r="EY45" s="288"/>
      <c r="EZ45" s="288"/>
      <c r="FA45" s="288"/>
      <c r="FB45" s="288"/>
      <c r="FC45" s="288"/>
      <c r="FD45" s="288"/>
      <c r="FE45" s="288"/>
      <c r="FF45" s="288"/>
      <c r="FG45" s="288"/>
      <c r="FH45" s="288"/>
      <c r="FI45" s="288"/>
      <c r="FJ45" s="288"/>
      <c r="FK45" s="288"/>
      <c r="FL45" s="288"/>
      <c r="FM45" s="288"/>
      <c r="FN45" s="288"/>
      <c r="FO45" s="288"/>
      <c r="FP45" s="288"/>
      <c r="FQ45" s="288"/>
      <c r="FR45" s="288"/>
      <c r="FS45" s="288"/>
      <c r="FT45" s="288"/>
      <c r="FU45" s="288"/>
      <c r="FV45" s="288"/>
      <c r="FW45" s="288"/>
      <c r="FX45" s="288"/>
      <c r="FY45" s="288"/>
      <c r="FZ45" s="288"/>
      <c r="GA45" s="288"/>
      <c r="GB45" s="288"/>
      <c r="GC45" s="288"/>
      <c r="GD45" s="288"/>
      <c r="GE45" s="288"/>
      <c r="GF45" s="288"/>
      <c r="GG45" s="288"/>
      <c r="GH45" s="288"/>
      <c r="GI45" s="288"/>
      <c r="GJ45" s="288"/>
      <c r="GK45" s="288"/>
      <c r="GL45" s="288"/>
      <c r="GM45" s="288"/>
      <c r="GN45" s="288"/>
      <c r="GO45" s="288"/>
      <c r="GP45" s="288"/>
      <c r="GQ45" s="288"/>
      <c r="GR45" s="288"/>
      <c r="GS45" s="288"/>
      <c r="GT45" s="288"/>
      <c r="GU45" s="288"/>
      <c r="GV45" s="288"/>
      <c r="GW45" s="288"/>
      <c r="GX45" s="288"/>
      <c r="GY45" s="288"/>
      <c r="GZ45" s="288"/>
      <c r="HA45" s="288"/>
      <c r="HB45" s="288"/>
      <c r="HC45" s="288"/>
      <c r="HD45" s="288"/>
      <c r="HE45" s="288"/>
      <c r="HF45" s="288"/>
      <c r="HG45" s="288"/>
      <c r="HH45" s="288"/>
      <c r="HI45" s="288"/>
      <c r="HJ45" s="288"/>
      <c r="HK45" s="288"/>
      <c r="HL45" s="288"/>
      <c r="HM45" s="288"/>
      <c r="HN45" s="288"/>
      <c r="HO45" s="288"/>
      <c r="HP45" s="288"/>
      <c r="IJ45" s="282">
        <v>4</v>
      </c>
    </row>
    <row r="46" spans="1:253">
      <c r="A46" s="377">
        <v>44</v>
      </c>
      <c r="F46" s="281">
        <v>500</v>
      </c>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288"/>
      <c r="AZ46" s="288"/>
      <c r="BA46" s="288"/>
      <c r="BB46" s="288"/>
      <c r="BC46" s="288"/>
      <c r="BD46" s="288"/>
      <c r="BE46" s="288"/>
      <c r="BF46" s="288"/>
      <c r="BG46" s="288"/>
      <c r="BH46" s="288"/>
      <c r="BI46" s="288"/>
      <c r="BJ46" s="288"/>
      <c r="BK46" s="288"/>
      <c r="BL46" s="288"/>
      <c r="BM46" s="288"/>
      <c r="BN46" s="288"/>
      <c r="BO46" s="288"/>
      <c r="BP46" s="288"/>
      <c r="BQ46" s="288"/>
      <c r="BR46" s="288"/>
      <c r="BS46" s="288"/>
      <c r="BT46" s="288"/>
      <c r="BU46" s="288"/>
      <c r="BV46" s="288"/>
      <c r="BW46" s="288"/>
      <c r="BX46" s="288"/>
      <c r="BY46" s="288"/>
      <c r="BZ46" s="288"/>
      <c r="CA46" s="288"/>
      <c r="CB46" s="288"/>
      <c r="CC46" s="288"/>
      <c r="CD46" s="288"/>
      <c r="CE46" s="288"/>
      <c r="CF46" s="288"/>
      <c r="CG46" s="288"/>
      <c r="CH46" s="288"/>
      <c r="CI46" s="288"/>
      <c r="CJ46" s="288"/>
      <c r="CK46" s="288"/>
      <c r="CL46" s="288"/>
      <c r="CM46" s="288"/>
      <c r="CN46" s="288"/>
      <c r="CO46" s="288"/>
      <c r="CP46" s="288"/>
      <c r="CQ46" s="288"/>
      <c r="CR46" s="288"/>
      <c r="CS46" s="288"/>
      <c r="CT46" s="288"/>
      <c r="CU46" s="288"/>
      <c r="CV46" s="288"/>
      <c r="CW46" s="288"/>
      <c r="CX46" s="288"/>
      <c r="CY46" s="288"/>
      <c r="CZ46" s="288"/>
      <c r="DA46" s="288"/>
      <c r="DB46" s="288"/>
      <c r="DC46" s="288"/>
      <c r="DD46" s="288"/>
      <c r="DE46" s="288"/>
      <c r="DF46" s="288"/>
      <c r="DG46" s="288"/>
      <c r="DH46" s="288"/>
      <c r="DI46" s="288"/>
      <c r="DJ46" s="288"/>
      <c r="DK46" s="288"/>
      <c r="DL46" s="288"/>
      <c r="DM46" s="288"/>
      <c r="DN46" s="288"/>
      <c r="DO46" s="288"/>
      <c r="DP46" s="288"/>
      <c r="DQ46" s="288"/>
      <c r="DR46" s="288"/>
      <c r="DS46" s="288"/>
      <c r="DT46" s="288"/>
      <c r="DU46" s="288"/>
      <c r="DV46" s="288"/>
      <c r="DW46" s="288"/>
      <c r="DX46" s="288"/>
      <c r="DY46" s="288"/>
      <c r="DZ46" s="288"/>
      <c r="EA46" s="288"/>
      <c r="EB46" s="288"/>
      <c r="EC46" s="288"/>
      <c r="ED46" s="288"/>
      <c r="EE46" s="288"/>
      <c r="EF46" s="288"/>
      <c r="EG46" s="288"/>
      <c r="EH46" s="288"/>
      <c r="EI46" s="288"/>
      <c r="EJ46" s="288"/>
      <c r="EK46" s="288"/>
      <c r="EL46" s="288"/>
      <c r="EM46" s="288"/>
      <c r="EN46" s="288"/>
      <c r="EO46" s="288"/>
      <c r="EP46" s="288"/>
      <c r="EQ46" s="288"/>
      <c r="ER46" s="288"/>
      <c r="ES46" s="288"/>
      <c r="ET46" s="288"/>
      <c r="EU46" s="288"/>
      <c r="EV46" s="288"/>
      <c r="EW46" s="288"/>
      <c r="EX46" s="288"/>
      <c r="EY46" s="288"/>
      <c r="EZ46" s="288"/>
      <c r="FA46" s="288"/>
      <c r="FB46" s="288"/>
      <c r="FC46" s="288"/>
      <c r="FD46" s="288"/>
      <c r="FE46" s="288"/>
      <c r="FF46" s="288"/>
      <c r="FG46" s="288"/>
      <c r="FH46" s="288"/>
      <c r="FI46" s="288"/>
      <c r="FJ46" s="288"/>
      <c r="FK46" s="288"/>
      <c r="FL46" s="288"/>
      <c r="FM46" s="288"/>
      <c r="FN46" s="288"/>
      <c r="FO46" s="288"/>
      <c r="FP46" s="288"/>
      <c r="FQ46" s="288"/>
      <c r="FR46" s="288"/>
      <c r="FS46" s="288"/>
      <c r="FT46" s="288"/>
      <c r="FU46" s="288"/>
      <c r="FV46" s="288"/>
      <c r="FW46" s="288"/>
      <c r="FX46" s="288"/>
      <c r="FY46" s="288"/>
      <c r="FZ46" s="288"/>
      <c r="GA46" s="288"/>
      <c r="GB46" s="288"/>
      <c r="GC46" s="288"/>
      <c r="GD46" s="288"/>
      <c r="GE46" s="288"/>
      <c r="GF46" s="288"/>
      <c r="GG46" s="288"/>
      <c r="GH46" s="288"/>
      <c r="GI46" s="288"/>
      <c r="GJ46" s="288"/>
      <c r="GK46" s="288"/>
      <c r="GL46" s="288"/>
      <c r="GM46" s="288"/>
      <c r="GN46" s="288"/>
      <c r="GO46" s="288"/>
      <c r="GP46" s="288"/>
      <c r="GQ46" s="288"/>
      <c r="GR46" s="288"/>
      <c r="GS46" s="288"/>
      <c r="GT46" s="288"/>
      <c r="GU46" s="288"/>
      <c r="GV46" s="288"/>
      <c r="GW46" s="288"/>
      <c r="GX46" s="288"/>
      <c r="GY46" s="288"/>
      <c r="GZ46" s="288"/>
      <c r="HA46" s="288"/>
      <c r="HB46" s="288"/>
      <c r="HC46" s="288"/>
      <c r="HD46" s="288"/>
      <c r="HE46" s="288"/>
      <c r="HF46" s="288"/>
      <c r="HG46" s="288"/>
      <c r="HH46" s="288"/>
      <c r="HI46" s="288"/>
      <c r="HJ46" s="288"/>
      <c r="HK46" s="288"/>
      <c r="HL46" s="288"/>
      <c r="HM46" s="288"/>
      <c r="HN46" s="288"/>
      <c r="HO46" s="288"/>
      <c r="HP46" s="288"/>
    </row>
    <row r="47" spans="1:253">
      <c r="A47" s="377">
        <v>45</v>
      </c>
      <c r="F47" s="281">
        <v>500</v>
      </c>
      <c r="N47" s="288"/>
      <c r="O47" s="288"/>
      <c r="P47" s="288"/>
      <c r="Q47" s="288"/>
      <c r="R47" s="288"/>
      <c r="S47" s="288"/>
      <c r="T47" s="288"/>
      <c r="U47" s="288"/>
      <c r="V47" s="288"/>
      <c r="W47" s="288"/>
      <c r="X47" s="288"/>
      <c r="Y47" s="288"/>
      <c r="Z47" s="288"/>
      <c r="AA47" s="288"/>
      <c r="AB47" s="288"/>
      <c r="AC47" s="288"/>
      <c r="AD47" s="288"/>
      <c r="AE47" s="288"/>
      <c r="AF47" s="288"/>
      <c r="AG47" s="288"/>
      <c r="AH47" s="288"/>
      <c r="AI47" s="288"/>
      <c r="AJ47" s="288"/>
      <c r="AK47" s="288"/>
      <c r="AL47" s="288"/>
      <c r="AM47" s="288"/>
      <c r="AN47" s="288"/>
      <c r="AO47" s="288"/>
      <c r="AP47" s="288"/>
      <c r="AQ47" s="288"/>
      <c r="AR47" s="288"/>
      <c r="AS47" s="288"/>
      <c r="AT47" s="288"/>
      <c r="AU47" s="288"/>
      <c r="AV47" s="288"/>
      <c r="AW47" s="288"/>
      <c r="AX47" s="288"/>
      <c r="AY47" s="288"/>
      <c r="AZ47" s="288"/>
      <c r="BA47" s="288"/>
      <c r="BB47" s="288"/>
      <c r="BC47" s="288"/>
      <c r="BD47" s="288"/>
      <c r="BE47" s="288"/>
      <c r="BF47" s="288"/>
      <c r="BG47" s="288"/>
      <c r="BH47" s="288"/>
      <c r="BI47" s="288"/>
      <c r="BJ47" s="288"/>
      <c r="BK47" s="288"/>
      <c r="BL47" s="288"/>
      <c r="BM47" s="288"/>
      <c r="BN47" s="288"/>
      <c r="BO47" s="288"/>
      <c r="BP47" s="288"/>
      <c r="BQ47" s="288"/>
      <c r="BR47" s="288"/>
      <c r="BS47" s="288"/>
      <c r="BT47" s="288"/>
      <c r="BU47" s="288"/>
      <c r="BV47" s="288"/>
      <c r="BW47" s="288"/>
      <c r="BX47" s="288"/>
      <c r="BY47" s="288"/>
      <c r="BZ47" s="288"/>
      <c r="CA47" s="288"/>
      <c r="CB47" s="288"/>
      <c r="CC47" s="288"/>
      <c r="CD47" s="288"/>
      <c r="CE47" s="288"/>
      <c r="CF47" s="288"/>
      <c r="CG47" s="288"/>
      <c r="CH47" s="288"/>
      <c r="CI47" s="288"/>
      <c r="CJ47" s="288"/>
      <c r="CK47" s="288"/>
      <c r="CL47" s="288"/>
      <c r="CM47" s="288"/>
      <c r="CN47" s="288"/>
      <c r="CO47" s="288"/>
      <c r="CP47" s="288"/>
      <c r="CQ47" s="288"/>
      <c r="CR47" s="288"/>
      <c r="CS47" s="288"/>
      <c r="CT47" s="288"/>
      <c r="CU47" s="288"/>
      <c r="CV47" s="288"/>
      <c r="CW47" s="288"/>
      <c r="CX47" s="288"/>
      <c r="CY47" s="288"/>
      <c r="CZ47" s="288"/>
      <c r="DA47" s="288"/>
      <c r="DB47" s="288"/>
      <c r="DC47" s="288"/>
      <c r="DD47" s="288"/>
      <c r="DE47" s="288"/>
      <c r="DF47" s="288"/>
      <c r="DG47" s="288"/>
      <c r="DH47" s="288"/>
      <c r="DI47" s="288"/>
      <c r="DJ47" s="288"/>
      <c r="DK47" s="288"/>
      <c r="DL47" s="288"/>
      <c r="DM47" s="288"/>
      <c r="DN47" s="288"/>
      <c r="DO47" s="288"/>
      <c r="DP47" s="288"/>
      <c r="DQ47" s="288"/>
      <c r="DR47" s="288"/>
      <c r="DS47" s="288"/>
      <c r="DT47" s="288"/>
      <c r="DU47" s="288"/>
      <c r="DV47" s="288"/>
      <c r="DW47" s="288"/>
      <c r="DX47" s="288"/>
      <c r="DY47" s="288"/>
      <c r="DZ47" s="288"/>
      <c r="EA47" s="288"/>
      <c r="EB47" s="288"/>
      <c r="EC47" s="288"/>
      <c r="ED47" s="288"/>
      <c r="EE47" s="288"/>
      <c r="EF47" s="288"/>
      <c r="EG47" s="288"/>
      <c r="EH47" s="288"/>
      <c r="EI47" s="288"/>
      <c r="EJ47" s="288"/>
      <c r="EK47" s="288"/>
      <c r="EL47" s="288"/>
      <c r="EM47" s="288"/>
      <c r="EN47" s="288"/>
      <c r="EO47" s="288"/>
      <c r="EP47" s="288"/>
      <c r="EQ47" s="288"/>
      <c r="ER47" s="288"/>
      <c r="ES47" s="288"/>
      <c r="ET47" s="288"/>
      <c r="EU47" s="288"/>
      <c r="EV47" s="288"/>
      <c r="EW47" s="288"/>
      <c r="EX47" s="288"/>
      <c r="EY47" s="288"/>
      <c r="EZ47" s="288"/>
      <c r="FA47" s="288"/>
      <c r="FB47" s="288"/>
      <c r="FC47" s="288"/>
      <c r="FD47" s="288"/>
      <c r="FE47" s="288"/>
      <c r="FF47" s="288"/>
      <c r="FG47" s="288"/>
      <c r="FH47" s="288"/>
      <c r="FI47" s="288"/>
      <c r="FJ47" s="288"/>
      <c r="FK47" s="288"/>
      <c r="FL47" s="288"/>
      <c r="FM47" s="288"/>
      <c r="FN47" s="288"/>
      <c r="FO47" s="288"/>
      <c r="FP47" s="288"/>
      <c r="FQ47" s="288"/>
      <c r="FR47" s="288"/>
      <c r="FS47" s="288"/>
      <c r="FT47" s="288"/>
      <c r="FU47" s="288"/>
      <c r="FV47" s="288"/>
      <c r="FW47" s="288"/>
      <c r="FX47" s="288"/>
      <c r="FY47" s="288"/>
      <c r="FZ47" s="288"/>
      <c r="GA47" s="288"/>
      <c r="GB47" s="288"/>
      <c r="GC47" s="288"/>
      <c r="GD47" s="288"/>
      <c r="GE47" s="288"/>
      <c r="GF47" s="288"/>
      <c r="GG47" s="288"/>
      <c r="GH47" s="288"/>
      <c r="GI47" s="288"/>
      <c r="GJ47" s="288"/>
      <c r="GK47" s="288"/>
      <c r="GL47" s="288"/>
      <c r="GM47" s="288"/>
      <c r="GN47" s="288"/>
      <c r="GO47" s="288"/>
      <c r="GP47" s="288"/>
      <c r="GQ47" s="288"/>
      <c r="GR47" s="288"/>
      <c r="GS47" s="288"/>
      <c r="GT47" s="288"/>
      <c r="GU47" s="288"/>
      <c r="GV47" s="288"/>
      <c r="GW47" s="288"/>
      <c r="GX47" s="288"/>
      <c r="GY47" s="288"/>
      <c r="GZ47" s="288"/>
      <c r="HA47" s="288"/>
      <c r="HB47" s="288"/>
      <c r="HC47" s="288"/>
      <c r="HD47" s="288"/>
      <c r="HE47" s="288"/>
      <c r="HF47" s="288"/>
      <c r="HG47" s="288"/>
      <c r="HH47" s="288"/>
      <c r="HI47" s="288"/>
      <c r="HJ47" s="288"/>
      <c r="HK47" s="288"/>
      <c r="HL47" s="288"/>
      <c r="HM47" s="288"/>
      <c r="HN47" s="288"/>
      <c r="HO47" s="288"/>
      <c r="HP47" s="288"/>
    </row>
    <row r="48" spans="1:253">
      <c r="A48" s="377">
        <v>46</v>
      </c>
      <c r="F48" s="281">
        <v>500</v>
      </c>
      <c r="N48" s="288"/>
      <c r="O48" s="288"/>
      <c r="P48" s="288"/>
      <c r="Q48" s="288"/>
      <c r="R48" s="288"/>
      <c r="S48" s="288"/>
      <c r="T48" s="288"/>
      <c r="U48" s="288"/>
      <c r="V48" s="288"/>
      <c r="W48" s="288"/>
      <c r="X48" s="288"/>
      <c r="Y48" s="288"/>
      <c r="Z48" s="288"/>
      <c r="AA48" s="288"/>
      <c r="AB48" s="288"/>
      <c r="AC48" s="288"/>
      <c r="AD48" s="288"/>
      <c r="AE48" s="288"/>
      <c r="AF48" s="288"/>
      <c r="AG48" s="288"/>
      <c r="AH48" s="288"/>
      <c r="AI48" s="288"/>
      <c r="AJ48" s="288"/>
      <c r="AK48" s="288"/>
      <c r="AL48" s="288"/>
      <c r="AM48" s="288"/>
      <c r="AN48" s="288"/>
      <c r="AO48" s="288"/>
      <c r="AP48" s="288"/>
      <c r="AQ48" s="288"/>
      <c r="AR48" s="288"/>
      <c r="AS48" s="288"/>
      <c r="AT48" s="288"/>
      <c r="AU48" s="288"/>
      <c r="AV48" s="288"/>
      <c r="AW48" s="288"/>
      <c r="AX48" s="288"/>
      <c r="AY48" s="288"/>
      <c r="AZ48" s="288"/>
      <c r="BA48" s="288"/>
      <c r="BB48" s="288"/>
      <c r="BC48" s="288"/>
      <c r="BD48" s="288"/>
      <c r="BE48" s="288"/>
      <c r="BF48" s="288"/>
      <c r="BG48" s="288"/>
      <c r="BH48" s="288"/>
      <c r="BI48" s="288"/>
      <c r="BJ48" s="288"/>
      <c r="BK48" s="288"/>
      <c r="BL48" s="288"/>
      <c r="BM48" s="288"/>
      <c r="BN48" s="288"/>
      <c r="BO48" s="288"/>
      <c r="BP48" s="288"/>
      <c r="BQ48" s="288"/>
      <c r="BR48" s="288"/>
      <c r="BS48" s="288"/>
      <c r="BT48" s="288"/>
      <c r="BU48" s="288"/>
      <c r="BV48" s="288"/>
      <c r="BW48" s="288"/>
      <c r="BX48" s="288"/>
      <c r="BY48" s="288"/>
      <c r="BZ48" s="288"/>
      <c r="CA48" s="288"/>
      <c r="CB48" s="288"/>
      <c r="CC48" s="288"/>
      <c r="CD48" s="288"/>
      <c r="CE48" s="288"/>
      <c r="CF48" s="288"/>
      <c r="CG48" s="288"/>
      <c r="CH48" s="288"/>
      <c r="CI48" s="288"/>
      <c r="CJ48" s="288"/>
      <c r="CK48" s="288"/>
      <c r="CL48" s="288"/>
      <c r="CM48" s="288"/>
      <c r="CN48" s="288"/>
      <c r="CO48" s="288"/>
      <c r="CP48" s="288"/>
      <c r="CQ48" s="288"/>
      <c r="CR48" s="288"/>
      <c r="CS48" s="288"/>
      <c r="CT48" s="288"/>
      <c r="CU48" s="288"/>
      <c r="CV48" s="288"/>
      <c r="CW48" s="288"/>
      <c r="CX48" s="288"/>
      <c r="CY48" s="288"/>
      <c r="CZ48" s="288"/>
      <c r="DA48" s="288"/>
      <c r="DB48" s="288"/>
      <c r="DC48" s="288"/>
      <c r="DD48" s="288"/>
      <c r="DE48" s="288"/>
      <c r="DF48" s="288"/>
      <c r="DG48" s="288"/>
      <c r="DH48" s="288"/>
      <c r="DI48" s="288"/>
      <c r="DJ48" s="288"/>
      <c r="DK48" s="288"/>
      <c r="DL48" s="288"/>
      <c r="DM48" s="288"/>
      <c r="DN48" s="288"/>
      <c r="DO48" s="288"/>
      <c r="DP48" s="288"/>
      <c r="DQ48" s="288"/>
      <c r="DR48" s="288"/>
      <c r="DS48" s="288"/>
      <c r="DT48" s="288"/>
      <c r="DU48" s="288"/>
      <c r="DV48" s="288"/>
      <c r="DW48" s="288"/>
      <c r="DX48" s="288"/>
      <c r="DY48" s="288"/>
      <c r="DZ48" s="288"/>
      <c r="EA48" s="288"/>
      <c r="EB48" s="288"/>
      <c r="EC48" s="288"/>
      <c r="ED48" s="288"/>
      <c r="EE48" s="288"/>
      <c r="EF48" s="288"/>
      <c r="EG48" s="288"/>
      <c r="EH48" s="288"/>
      <c r="EI48" s="288"/>
      <c r="EJ48" s="288"/>
      <c r="EK48" s="288"/>
      <c r="EL48" s="288"/>
      <c r="EM48" s="288"/>
      <c r="EN48" s="288"/>
      <c r="EO48" s="288"/>
      <c r="EP48" s="288"/>
      <c r="EQ48" s="288"/>
      <c r="ER48" s="288"/>
      <c r="ES48" s="288"/>
      <c r="ET48" s="288"/>
      <c r="EU48" s="288"/>
      <c r="EV48" s="288"/>
      <c r="EW48" s="288"/>
      <c r="EX48" s="288"/>
      <c r="EY48" s="288"/>
      <c r="EZ48" s="288"/>
      <c r="FA48" s="288"/>
      <c r="FB48" s="288"/>
      <c r="FC48" s="288"/>
      <c r="FD48" s="288"/>
      <c r="FE48" s="288"/>
      <c r="FF48" s="288"/>
      <c r="FG48" s="288"/>
      <c r="FH48" s="288"/>
      <c r="FI48" s="288"/>
      <c r="FJ48" s="288"/>
      <c r="FK48" s="288"/>
      <c r="FL48" s="288"/>
      <c r="FM48" s="288"/>
      <c r="FN48" s="288"/>
      <c r="FO48" s="288"/>
      <c r="FP48" s="288"/>
      <c r="FQ48" s="288"/>
      <c r="FR48" s="288"/>
      <c r="FS48" s="288"/>
      <c r="FT48" s="288"/>
      <c r="FU48" s="288"/>
      <c r="FV48" s="288"/>
      <c r="FW48" s="288"/>
      <c r="FX48" s="288"/>
      <c r="FY48" s="288"/>
      <c r="FZ48" s="288"/>
      <c r="GA48" s="288"/>
      <c r="GB48" s="288"/>
      <c r="GC48" s="288"/>
      <c r="GD48" s="288"/>
      <c r="GE48" s="288"/>
      <c r="GF48" s="288"/>
      <c r="GG48" s="288"/>
      <c r="GH48" s="288"/>
      <c r="GI48" s="288"/>
      <c r="GJ48" s="288"/>
      <c r="GK48" s="288"/>
      <c r="GL48" s="288"/>
      <c r="GM48" s="288"/>
      <c r="GN48" s="288"/>
      <c r="GO48" s="288"/>
      <c r="GP48" s="288"/>
      <c r="GQ48" s="288"/>
      <c r="GR48" s="288"/>
      <c r="GS48" s="288"/>
      <c r="GT48" s="288"/>
      <c r="GU48" s="288"/>
      <c r="GV48" s="288"/>
      <c r="GW48" s="288"/>
      <c r="GX48" s="288"/>
      <c r="GY48" s="288"/>
      <c r="GZ48" s="288"/>
      <c r="HA48" s="288"/>
      <c r="HB48" s="288"/>
      <c r="HC48" s="288"/>
      <c r="HD48" s="288"/>
      <c r="HE48" s="288"/>
      <c r="HF48" s="288"/>
      <c r="HG48" s="288"/>
      <c r="HH48" s="288"/>
      <c r="HI48" s="288"/>
      <c r="HJ48" s="288"/>
      <c r="HK48" s="288"/>
      <c r="HL48" s="288"/>
      <c r="HM48" s="288"/>
      <c r="HN48" s="288"/>
      <c r="HO48" s="288"/>
      <c r="HP48" s="288"/>
    </row>
    <row r="49" spans="1:253">
      <c r="A49" s="377">
        <v>47</v>
      </c>
      <c r="F49" s="281">
        <v>500</v>
      </c>
      <c r="N49" s="288"/>
      <c r="O49" s="288"/>
      <c r="P49" s="288"/>
      <c r="Q49" s="288"/>
      <c r="R49" s="288"/>
      <c r="S49" s="288"/>
      <c r="T49" s="288"/>
      <c r="U49" s="288"/>
      <c r="V49" s="288"/>
      <c r="W49" s="288"/>
      <c r="X49" s="288"/>
      <c r="Y49" s="288"/>
      <c r="Z49" s="288"/>
      <c r="AA49" s="288"/>
      <c r="AB49" s="288"/>
      <c r="AC49" s="288"/>
      <c r="AD49" s="288"/>
      <c r="AE49" s="288"/>
      <c r="AF49" s="288"/>
      <c r="AG49" s="288"/>
      <c r="AH49" s="288"/>
      <c r="AI49" s="288"/>
      <c r="AJ49" s="288"/>
      <c r="AK49" s="288"/>
      <c r="AL49" s="288"/>
      <c r="AM49" s="288"/>
      <c r="AN49" s="288"/>
      <c r="AO49" s="288"/>
      <c r="AP49" s="288"/>
      <c r="AQ49" s="288"/>
      <c r="AR49" s="288"/>
      <c r="AS49" s="288"/>
      <c r="AT49" s="288"/>
      <c r="AU49" s="288"/>
      <c r="AV49" s="288"/>
      <c r="AW49" s="288"/>
      <c r="AX49" s="288"/>
      <c r="AY49" s="288"/>
      <c r="AZ49" s="288"/>
      <c r="BA49" s="288"/>
      <c r="BB49" s="288"/>
      <c r="BC49" s="288"/>
      <c r="BD49" s="288"/>
      <c r="BE49" s="288"/>
      <c r="BF49" s="288"/>
      <c r="BG49" s="288"/>
      <c r="BH49" s="288"/>
      <c r="BI49" s="288"/>
      <c r="BJ49" s="288"/>
      <c r="BK49" s="288"/>
      <c r="BL49" s="288"/>
      <c r="BM49" s="288"/>
      <c r="BN49" s="288"/>
      <c r="BO49" s="288"/>
      <c r="BP49" s="288"/>
      <c r="BQ49" s="288"/>
      <c r="BR49" s="288"/>
      <c r="BS49" s="288"/>
      <c r="BT49" s="288"/>
      <c r="BU49" s="288"/>
      <c r="BV49" s="288"/>
      <c r="BW49" s="288"/>
      <c r="BX49" s="288"/>
      <c r="BY49" s="288"/>
      <c r="BZ49" s="288"/>
      <c r="CA49" s="288"/>
      <c r="CB49" s="288"/>
      <c r="CC49" s="288"/>
      <c r="CD49" s="288"/>
      <c r="CE49" s="288"/>
      <c r="CF49" s="288"/>
      <c r="CG49" s="288"/>
      <c r="CH49" s="288"/>
      <c r="CI49" s="288"/>
      <c r="CJ49" s="288"/>
      <c r="CK49" s="288"/>
      <c r="CL49" s="288"/>
      <c r="CM49" s="288"/>
      <c r="CN49" s="288"/>
      <c r="CO49" s="288"/>
      <c r="CP49" s="288"/>
      <c r="CQ49" s="288"/>
      <c r="CR49" s="288"/>
      <c r="CS49" s="288"/>
      <c r="CT49" s="288"/>
      <c r="CU49" s="288"/>
      <c r="CV49" s="288"/>
      <c r="CW49" s="288"/>
      <c r="CX49" s="288"/>
      <c r="CY49" s="288"/>
      <c r="CZ49" s="288"/>
      <c r="DA49" s="288"/>
      <c r="DB49" s="288"/>
      <c r="DC49" s="288"/>
      <c r="DD49" s="288"/>
      <c r="DE49" s="288"/>
      <c r="DF49" s="288"/>
      <c r="DG49" s="288"/>
      <c r="DH49" s="288"/>
      <c r="DI49" s="288"/>
      <c r="DJ49" s="288"/>
      <c r="DK49" s="288"/>
      <c r="DL49" s="288"/>
      <c r="DM49" s="288"/>
      <c r="DN49" s="288"/>
      <c r="DO49" s="288"/>
      <c r="DP49" s="288"/>
      <c r="DQ49" s="288"/>
      <c r="DR49" s="288"/>
      <c r="DS49" s="288"/>
      <c r="DT49" s="288"/>
      <c r="DU49" s="288"/>
      <c r="DV49" s="288"/>
      <c r="DW49" s="288"/>
      <c r="DX49" s="288"/>
      <c r="DY49" s="288"/>
      <c r="DZ49" s="288"/>
      <c r="EA49" s="288"/>
      <c r="EB49" s="288"/>
      <c r="EC49" s="288"/>
      <c r="ED49" s="288"/>
      <c r="EE49" s="288"/>
      <c r="EF49" s="288"/>
      <c r="EG49" s="288"/>
      <c r="EH49" s="288"/>
      <c r="EI49" s="288"/>
      <c r="EJ49" s="288"/>
      <c r="EK49" s="288"/>
      <c r="EL49" s="288"/>
      <c r="EM49" s="288"/>
      <c r="EN49" s="288"/>
      <c r="EO49" s="288"/>
      <c r="EP49" s="288"/>
      <c r="EQ49" s="288"/>
      <c r="ER49" s="288"/>
      <c r="ES49" s="288"/>
      <c r="ET49" s="288"/>
      <c r="EU49" s="288"/>
      <c r="EV49" s="288"/>
      <c r="EW49" s="288"/>
      <c r="EX49" s="288"/>
      <c r="EY49" s="288"/>
      <c r="EZ49" s="288"/>
      <c r="FA49" s="288"/>
      <c r="FB49" s="288"/>
      <c r="FC49" s="288"/>
      <c r="FD49" s="288"/>
      <c r="FE49" s="288"/>
      <c r="FF49" s="288"/>
      <c r="FG49" s="288"/>
      <c r="FH49" s="288"/>
      <c r="FI49" s="288"/>
      <c r="FJ49" s="288"/>
      <c r="FK49" s="288"/>
      <c r="FL49" s="288"/>
      <c r="FM49" s="288"/>
      <c r="FN49" s="288"/>
      <c r="FO49" s="288"/>
      <c r="FP49" s="288"/>
      <c r="FQ49" s="288"/>
      <c r="FR49" s="288"/>
      <c r="FS49" s="288"/>
      <c r="FT49" s="288"/>
      <c r="FU49" s="288"/>
      <c r="FV49" s="288"/>
      <c r="FW49" s="288"/>
      <c r="FX49" s="288"/>
      <c r="FY49" s="288"/>
      <c r="FZ49" s="288"/>
      <c r="GA49" s="288"/>
      <c r="GB49" s="288"/>
      <c r="GC49" s="288"/>
      <c r="GD49" s="288"/>
      <c r="GE49" s="288"/>
      <c r="GF49" s="288"/>
      <c r="GG49" s="288"/>
      <c r="GH49" s="288"/>
      <c r="GI49" s="288"/>
      <c r="GJ49" s="288"/>
      <c r="GK49" s="288"/>
      <c r="GL49" s="288"/>
      <c r="GM49" s="288"/>
      <c r="GN49" s="288"/>
      <c r="GO49" s="288"/>
      <c r="GP49" s="288"/>
      <c r="GQ49" s="288"/>
      <c r="GR49" s="288"/>
      <c r="GS49" s="288"/>
      <c r="GT49" s="288"/>
      <c r="GU49" s="288"/>
      <c r="GV49" s="288"/>
      <c r="GW49" s="288"/>
      <c r="GX49" s="288"/>
      <c r="GY49" s="288"/>
      <c r="GZ49" s="288"/>
      <c r="HA49" s="288"/>
      <c r="HB49" s="288"/>
      <c r="HC49" s="288"/>
      <c r="HD49" s="288"/>
      <c r="HE49" s="288"/>
      <c r="HF49" s="288"/>
      <c r="HG49" s="288"/>
      <c r="HH49" s="288"/>
      <c r="HI49" s="288"/>
      <c r="HJ49" s="288"/>
      <c r="HK49" s="288"/>
      <c r="HL49" s="288"/>
      <c r="HM49" s="288"/>
      <c r="HN49" s="288"/>
      <c r="HO49" s="288"/>
      <c r="HP49" s="288"/>
    </row>
    <row r="50" spans="1:253">
      <c r="A50" s="377">
        <v>48</v>
      </c>
      <c r="F50" s="281">
        <v>500</v>
      </c>
      <c r="N50" s="288"/>
      <c r="O50" s="288"/>
      <c r="P50" s="288"/>
      <c r="Q50" s="288"/>
      <c r="R50" s="288"/>
      <c r="S50" s="288"/>
      <c r="T50" s="288"/>
      <c r="U50" s="288"/>
      <c r="V50" s="288"/>
      <c r="W50" s="288"/>
      <c r="X50" s="288"/>
      <c r="Y50" s="288"/>
      <c r="Z50" s="288"/>
      <c r="AA50" s="288"/>
      <c r="AB50" s="288"/>
      <c r="AC50" s="288"/>
      <c r="AD50" s="288"/>
      <c r="AE50" s="288"/>
      <c r="AF50" s="288"/>
      <c r="AG50" s="288"/>
      <c r="AH50" s="288"/>
      <c r="AI50" s="288"/>
      <c r="AJ50" s="288"/>
      <c r="AK50" s="288"/>
      <c r="AL50" s="288"/>
      <c r="AM50" s="288"/>
      <c r="AN50" s="288"/>
      <c r="AO50" s="288"/>
      <c r="AP50" s="288"/>
      <c r="AQ50" s="288"/>
      <c r="AR50" s="288"/>
      <c r="AS50" s="288"/>
      <c r="AT50" s="288"/>
      <c r="AU50" s="288"/>
      <c r="AV50" s="288"/>
      <c r="AW50" s="288"/>
      <c r="AX50" s="288"/>
      <c r="AY50" s="288"/>
      <c r="AZ50" s="288"/>
      <c r="BA50" s="288"/>
      <c r="BB50" s="288"/>
      <c r="BC50" s="288"/>
      <c r="BD50" s="288"/>
      <c r="BE50" s="288"/>
      <c r="BF50" s="288"/>
      <c r="BG50" s="288"/>
      <c r="BH50" s="288"/>
      <c r="BI50" s="288"/>
      <c r="BJ50" s="288"/>
      <c r="BK50" s="288"/>
      <c r="BL50" s="288"/>
      <c r="BM50" s="288"/>
      <c r="BN50" s="288"/>
      <c r="BO50" s="288"/>
      <c r="BP50" s="288"/>
      <c r="BQ50" s="288"/>
      <c r="BR50" s="288"/>
      <c r="BS50" s="288"/>
      <c r="BT50" s="288"/>
      <c r="BU50" s="288"/>
      <c r="BV50" s="288"/>
      <c r="BW50" s="288"/>
      <c r="BX50" s="288"/>
      <c r="BY50" s="288"/>
      <c r="BZ50" s="288"/>
      <c r="CA50" s="288"/>
      <c r="CB50" s="288"/>
      <c r="CC50" s="288"/>
      <c r="CD50" s="288"/>
      <c r="CE50" s="288"/>
      <c r="CF50" s="288"/>
      <c r="CG50" s="288"/>
      <c r="CH50" s="288"/>
      <c r="CI50" s="288"/>
      <c r="CJ50" s="288"/>
      <c r="CK50" s="288"/>
      <c r="CL50" s="288"/>
      <c r="CM50" s="288"/>
      <c r="CN50" s="288"/>
      <c r="CO50" s="288"/>
      <c r="CP50" s="288"/>
      <c r="CQ50" s="288"/>
      <c r="CR50" s="288"/>
      <c r="CS50" s="288"/>
      <c r="CT50" s="288"/>
      <c r="CU50" s="288"/>
      <c r="CV50" s="288"/>
      <c r="CW50" s="288"/>
      <c r="CX50" s="288"/>
      <c r="CY50" s="288"/>
      <c r="CZ50" s="288"/>
      <c r="DA50" s="288"/>
      <c r="DB50" s="288"/>
      <c r="DC50" s="288"/>
      <c r="DD50" s="288"/>
      <c r="DE50" s="288"/>
      <c r="DF50" s="288"/>
      <c r="DG50" s="288"/>
      <c r="DH50" s="288"/>
      <c r="DI50" s="288"/>
      <c r="DJ50" s="288"/>
      <c r="DK50" s="288"/>
      <c r="DL50" s="288"/>
      <c r="DM50" s="288"/>
      <c r="DN50" s="288"/>
      <c r="DO50" s="288"/>
      <c r="DP50" s="288"/>
      <c r="DQ50" s="288"/>
      <c r="DR50" s="288"/>
      <c r="DS50" s="288"/>
      <c r="DT50" s="288"/>
      <c r="DU50" s="288"/>
      <c r="DV50" s="288"/>
      <c r="DW50" s="288"/>
      <c r="DX50" s="288"/>
      <c r="DY50" s="288"/>
      <c r="DZ50" s="288"/>
      <c r="EA50" s="288"/>
      <c r="EB50" s="288"/>
      <c r="EC50" s="288"/>
      <c r="ED50" s="288"/>
      <c r="EE50" s="288"/>
      <c r="EF50" s="288"/>
      <c r="EG50" s="288"/>
      <c r="EH50" s="288"/>
      <c r="EI50" s="288"/>
      <c r="EJ50" s="288"/>
      <c r="EK50" s="288"/>
      <c r="EL50" s="288"/>
      <c r="EM50" s="288"/>
      <c r="EN50" s="288"/>
      <c r="EO50" s="288"/>
      <c r="EP50" s="288"/>
      <c r="EQ50" s="288"/>
      <c r="ER50" s="288"/>
      <c r="ES50" s="288"/>
      <c r="ET50" s="288"/>
      <c r="EU50" s="288"/>
      <c r="EV50" s="288"/>
      <c r="EW50" s="288"/>
      <c r="EX50" s="288"/>
      <c r="EY50" s="288"/>
      <c r="EZ50" s="288"/>
      <c r="FA50" s="288"/>
      <c r="FB50" s="288"/>
      <c r="FC50" s="288"/>
      <c r="FD50" s="288"/>
      <c r="FE50" s="288"/>
      <c r="FF50" s="288"/>
      <c r="FG50" s="288"/>
      <c r="FH50" s="288"/>
      <c r="FI50" s="288"/>
      <c r="FJ50" s="288"/>
      <c r="FK50" s="288"/>
      <c r="FL50" s="288"/>
      <c r="FM50" s="288"/>
      <c r="FN50" s="288"/>
      <c r="FO50" s="288"/>
      <c r="FP50" s="288"/>
      <c r="FQ50" s="288"/>
      <c r="FR50" s="288"/>
      <c r="FS50" s="288"/>
      <c r="FT50" s="288"/>
      <c r="FU50" s="288"/>
      <c r="FV50" s="288"/>
      <c r="FW50" s="288"/>
      <c r="FX50" s="288"/>
      <c r="FY50" s="288"/>
      <c r="FZ50" s="288"/>
      <c r="GA50" s="288"/>
      <c r="GB50" s="288"/>
      <c r="GC50" s="288"/>
      <c r="GD50" s="288"/>
      <c r="GE50" s="288"/>
      <c r="GF50" s="288"/>
      <c r="GG50" s="288"/>
      <c r="GH50" s="288"/>
      <c r="GI50" s="288"/>
      <c r="GJ50" s="288"/>
      <c r="GK50" s="288"/>
      <c r="GL50" s="288"/>
      <c r="GM50" s="288"/>
      <c r="GN50" s="288"/>
      <c r="GO50" s="288"/>
      <c r="GP50" s="288"/>
      <c r="GQ50" s="288"/>
      <c r="GR50" s="288"/>
      <c r="GS50" s="288"/>
      <c r="GT50" s="288"/>
      <c r="GU50" s="288"/>
      <c r="GV50" s="288"/>
      <c r="GW50" s="288"/>
      <c r="GX50" s="288"/>
      <c r="GY50" s="288"/>
      <c r="GZ50" s="288"/>
      <c r="HA50" s="288"/>
      <c r="HB50" s="288"/>
      <c r="HC50" s="288"/>
      <c r="HD50" s="288"/>
      <c r="HE50" s="288"/>
      <c r="HF50" s="288"/>
      <c r="HG50" s="288"/>
      <c r="HH50" s="288"/>
      <c r="HI50" s="288"/>
      <c r="HJ50" s="288"/>
      <c r="HK50" s="288"/>
      <c r="HL50" s="288"/>
      <c r="HM50" s="288"/>
      <c r="HN50" s="288"/>
      <c r="HO50" s="288"/>
      <c r="HP50" s="288"/>
    </row>
    <row r="51" spans="1:253">
      <c r="A51" s="377">
        <v>49</v>
      </c>
      <c r="F51" s="281">
        <v>500</v>
      </c>
      <c r="N51" s="288"/>
      <c r="O51" s="288"/>
      <c r="P51" s="288"/>
      <c r="Q51" s="288"/>
      <c r="R51" s="288"/>
      <c r="S51" s="288"/>
      <c r="T51" s="288"/>
      <c r="U51" s="288"/>
      <c r="V51" s="288"/>
      <c r="W51" s="288"/>
      <c r="X51" s="288"/>
      <c r="Y51" s="288"/>
      <c r="Z51" s="288"/>
      <c r="AA51" s="288"/>
      <c r="AB51" s="288"/>
      <c r="AC51" s="288"/>
      <c r="AD51" s="288"/>
      <c r="AE51" s="288"/>
      <c r="AF51" s="288"/>
      <c r="AG51" s="288"/>
      <c r="AH51" s="288"/>
      <c r="AI51" s="288"/>
      <c r="AJ51" s="288"/>
      <c r="AK51" s="288"/>
      <c r="AL51" s="288"/>
      <c r="AM51" s="288"/>
      <c r="AN51" s="288"/>
      <c r="AO51" s="288"/>
      <c r="AP51" s="288"/>
      <c r="AQ51" s="288"/>
      <c r="AR51" s="288"/>
      <c r="AS51" s="288"/>
      <c r="AT51" s="288"/>
      <c r="AU51" s="288"/>
      <c r="AV51" s="288"/>
      <c r="AW51" s="288"/>
      <c r="AX51" s="288"/>
      <c r="AY51" s="288"/>
      <c r="AZ51" s="288"/>
      <c r="BA51" s="288"/>
      <c r="BB51" s="288"/>
      <c r="BC51" s="288"/>
      <c r="BD51" s="288"/>
      <c r="BE51" s="288"/>
      <c r="BF51" s="288"/>
      <c r="BG51" s="288"/>
      <c r="BH51" s="288"/>
      <c r="BI51" s="288"/>
      <c r="BJ51" s="288"/>
      <c r="BK51" s="288"/>
      <c r="BL51" s="288"/>
      <c r="BM51" s="288"/>
      <c r="BN51" s="288"/>
      <c r="BO51" s="288"/>
      <c r="BP51" s="288"/>
      <c r="BQ51" s="288"/>
      <c r="BR51" s="288"/>
      <c r="BS51" s="288"/>
      <c r="BT51" s="288"/>
      <c r="BU51" s="288"/>
      <c r="BV51" s="288"/>
      <c r="BW51" s="288"/>
      <c r="BX51" s="288"/>
      <c r="BY51" s="288"/>
      <c r="BZ51" s="288"/>
      <c r="CA51" s="288"/>
      <c r="CB51" s="288"/>
      <c r="CC51" s="288"/>
      <c r="CD51" s="288"/>
      <c r="CE51" s="288"/>
      <c r="CF51" s="288"/>
      <c r="CG51" s="288"/>
      <c r="CH51" s="288"/>
      <c r="CI51" s="288"/>
      <c r="CJ51" s="288"/>
      <c r="CK51" s="288"/>
      <c r="CL51" s="288"/>
      <c r="CM51" s="288"/>
      <c r="CN51" s="288"/>
      <c r="CO51" s="288"/>
      <c r="CP51" s="288"/>
      <c r="CQ51" s="288"/>
      <c r="CR51" s="288"/>
      <c r="CS51" s="288"/>
      <c r="CT51" s="288"/>
      <c r="CU51" s="288"/>
      <c r="CV51" s="288"/>
      <c r="CW51" s="288"/>
      <c r="CX51" s="288"/>
      <c r="CY51" s="288"/>
      <c r="CZ51" s="288"/>
      <c r="DA51" s="288"/>
      <c r="DB51" s="288"/>
      <c r="DC51" s="288"/>
      <c r="DD51" s="288"/>
      <c r="DE51" s="288"/>
      <c r="DF51" s="288"/>
      <c r="DG51" s="288"/>
      <c r="DH51" s="288"/>
      <c r="DI51" s="288"/>
      <c r="DJ51" s="288"/>
      <c r="DK51" s="288"/>
      <c r="DL51" s="288"/>
      <c r="DM51" s="288"/>
      <c r="DN51" s="288"/>
      <c r="DO51" s="288"/>
      <c r="DP51" s="288"/>
      <c r="DQ51" s="288"/>
      <c r="DR51" s="288"/>
      <c r="DS51" s="288"/>
      <c r="DT51" s="288"/>
      <c r="DU51" s="288"/>
      <c r="DV51" s="288"/>
      <c r="DW51" s="288"/>
      <c r="DX51" s="288"/>
      <c r="DY51" s="288"/>
      <c r="DZ51" s="288"/>
      <c r="EA51" s="288"/>
      <c r="EB51" s="288"/>
      <c r="EC51" s="288"/>
      <c r="ED51" s="288"/>
      <c r="EE51" s="288"/>
      <c r="EF51" s="288"/>
      <c r="EG51" s="288"/>
      <c r="EH51" s="288"/>
      <c r="EI51" s="288"/>
      <c r="EJ51" s="288"/>
      <c r="EK51" s="288"/>
      <c r="EL51" s="288"/>
      <c r="EM51" s="288"/>
      <c r="EN51" s="288"/>
      <c r="EO51" s="288"/>
      <c r="EP51" s="288"/>
      <c r="EQ51" s="288"/>
      <c r="ER51" s="288"/>
      <c r="ES51" s="288"/>
      <c r="ET51" s="288"/>
      <c r="EU51" s="288"/>
      <c r="EV51" s="288"/>
      <c r="EW51" s="288"/>
      <c r="EX51" s="288"/>
      <c r="EY51" s="288"/>
      <c r="EZ51" s="288"/>
      <c r="FA51" s="288"/>
      <c r="FB51" s="288"/>
      <c r="FC51" s="288"/>
      <c r="FD51" s="288"/>
      <c r="FE51" s="288"/>
      <c r="FF51" s="288"/>
      <c r="FG51" s="288"/>
      <c r="FH51" s="288"/>
      <c r="FI51" s="288"/>
      <c r="FJ51" s="288"/>
      <c r="FK51" s="288"/>
      <c r="FL51" s="288"/>
      <c r="FM51" s="288"/>
      <c r="FN51" s="288"/>
      <c r="FO51" s="288"/>
      <c r="FP51" s="288"/>
      <c r="FQ51" s="288"/>
      <c r="FR51" s="288"/>
      <c r="FS51" s="288"/>
      <c r="FT51" s="288"/>
      <c r="FU51" s="288"/>
      <c r="FV51" s="288"/>
      <c r="FW51" s="288"/>
      <c r="FX51" s="288"/>
      <c r="FY51" s="288"/>
      <c r="FZ51" s="288"/>
      <c r="GA51" s="288"/>
      <c r="GB51" s="288"/>
      <c r="GC51" s="288"/>
      <c r="GD51" s="288"/>
      <c r="GE51" s="288"/>
      <c r="GF51" s="288"/>
      <c r="GG51" s="288"/>
      <c r="GH51" s="288"/>
      <c r="GI51" s="288"/>
      <c r="GJ51" s="288"/>
      <c r="GK51" s="288"/>
      <c r="GL51" s="288"/>
      <c r="GM51" s="288"/>
      <c r="GN51" s="288"/>
      <c r="GO51" s="288"/>
      <c r="GP51" s="288"/>
      <c r="GQ51" s="288"/>
      <c r="GR51" s="288"/>
      <c r="GS51" s="288"/>
      <c r="GT51" s="288"/>
      <c r="GU51" s="288"/>
      <c r="GV51" s="288"/>
      <c r="GW51" s="288"/>
      <c r="GX51" s="288"/>
      <c r="GY51" s="288"/>
      <c r="GZ51" s="288"/>
      <c r="HA51" s="288"/>
      <c r="HB51" s="288"/>
      <c r="HC51" s="288"/>
      <c r="HD51" s="288"/>
      <c r="HE51" s="288"/>
      <c r="HF51" s="288"/>
      <c r="HG51" s="288"/>
      <c r="HH51" s="288"/>
      <c r="HI51" s="288"/>
      <c r="HJ51" s="288"/>
      <c r="HK51" s="288"/>
      <c r="HL51" s="288"/>
      <c r="HM51" s="288"/>
      <c r="HN51" s="288"/>
      <c r="HO51" s="288"/>
      <c r="HP51" s="288"/>
    </row>
    <row r="52" spans="1:253">
      <c r="A52" s="377">
        <v>50</v>
      </c>
      <c r="F52" s="281">
        <v>500</v>
      </c>
      <c r="N52" s="288"/>
      <c r="O52" s="288"/>
      <c r="P52" s="288"/>
      <c r="Q52" s="288"/>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288"/>
      <c r="AZ52" s="288"/>
      <c r="BA52" s="288"/>
      <c r="BB52" s="288"/>
      <c r="BC52" s="288"/>
      <c r="BD52" s="288"/>
      <c r="BE52" s="288"/>
      <c r="BF52" s="288"/>
      <c r="BG52" s="288"/>
      <c r="BH52" s="288"/>
      <c r="BI52" s="288"/>
      <c r="BJ52" s="288"/>
      <c r="BK52" s="288"/>
      <c r="BL52" s="288"/>
      <c r="BM52" s="288"/>
      <c r="BN52" s="288"/>
      <c r="BO52" s="288"/>
      <c r="BP52" s="288"/>
      <c r="BQ52" s="288"/>
      <c r="BR52" s="288"/>
      <c r="BS52" s="288"/>
      <c r="BT52" s="288"/>
      <c r="BU52" s="288"/>
      <c r="BV52" s="288"/>
      <c r="BW52" s="288"/>
      <c r="BX52" s="288"/>
      <c r="BY52" s="288"/>
      <c r="BZ52" s="288"/>
      <c r="CA52" s="288"/>
      <c r="CB52" s="288"/>
      <c r="CC52" s="288"/>
      <c r="CD52" s="288"/>
      <c r="CE52" s="288"/>
      <c r="CF52" s="288"/>
      <c r="CG52" s="288"/>
      <c r="CH52" s="288"/>
      <c r="CI52" s="288"/>
      <c r="CJ52" s="288"/>
      <c r="CK52" s="288"/>
      <c r="CL52" s="288"/>
      <c r="CM52" s="288"/>
      <c r="CN52" s="288"/>
      <c r="CO52" s="288"/>
      <c r="CP52" s="288"/>
      <c r="CQ52" s="288"/>
      <c r="CR52" s="288"/>
      <c r="CS52" s="288"/>
      <c r="CT52" s="288"/>
      <c r="CU52" s="288"/>
      <c r="CV52" s="288"/>
      <c r="CW52" s="288"/>
      <c r="CX52" s="288"/>
      <c r="CY52" s="288"/>
      <c r="CZ52" s="288"/>
      <c r="DA52" s="288"/>
      <c r="DB52" s="288"/>
      <c r="DC52" s="288"/>
      <c r="DD52" s="288"/>
      <c r="DE52" s="288"/>
      <c r="DF52" s="288"/>
      <c r="DG52" s="288"/>
      <c r="DH52" s="288"/>
      <c r="DI52" s="288"/>
      <c r="DJ52" s="288"/>
      <c r="DK52" s="288"/>
      <c r="DL52" s="288"/>
      <c r="DM52" s="288"/>
      <c r="DN52" s="288"/>
      <c r="DO52" s="288"/>
      <c r="DP52" s="288"/>
      <c r="DQ52" s="288"/>
      <c r="DR52" s="288"/>
      <c r="DS52" s="288"/>
      <c r="DT52" s="288"/>
      <c r="DU52" s="288"/>
      <c r="DV52" s="288"/>
      <c r="DW52" s="288"/>
      <c r="DX52" s="288"/>
      <c r="DY52" s="288"/>
      <c r="DZ52" s="288"/>
      <c r="EA52" s="288"/>
      <c r="EB52" s="288"/>
      <c r="EC52" s="288"/>
      <c r="ED52" s="288"/>
      <c r="EE52" s="288"/>
      <c r="EF52" s="288"/>
      <c r="EG52" s="288"/>
      <c r="EH52" s="288"/>
      <c r="EI52" s="288"/>
      <c r="EJ52" s="288"/>
      <c r="EK52" s="288"/>
      <c r="EL52" s="288"/>
      <c r="EM52" s="288"/>
      <c r="EN52" s="288"/>
      <c r="EO52" s="288"/>
      <c r="EP52" s="288"/>
      <c r="EQ52" s="288"/>
      <c r="ER52" s="288"/>
      <c r="ES52" s="288"/>
      <c r="ET52" s="288"/>
      <c r="EU52" s="288"/>
      <c r="EV52" s="288"/>
      <c r="EW52" s="288"/>
      <c r="EX52" s="288"/>
      <c r="EY52" s="288"/>
      <c r="EZ52" s="288"/>
      <c r="FA52" s="288"/>
      <c r="FB52" s="288"/>
      <c r="FC52" s="288"/>
      <c r="FD52" s="288"/>
      <c r="FE52" s="288"/>
      <c r="FF52" s="288"/>
      <c r="FG52" s="288"/>
      <c r="FH52" s="288"/>
      <c r="FI52" s="288"/>
      <c r="FJ52" s="288"/>
      <c r="FK52" s="288"/>
      <c r="FL52" s="288"/>
      <c r="FM52" s="288"/>
      <c r="FN52" s="288"/>
      <c r="FO52" s="288"/>
      <c r="FP52" s="288"/>
      <c r="FQ52" s="288"/>
      <c r="FR52" s="288"/>
      <c r="FS52" s="288"/>
      <c r="FT52" s="288"/>
      <c r="FU52" s="288"/>
      <c r="FV52" s="288"/>
      <c r="FW52" s="288"/>
      <c r="FX52" s="288"/>
      <c r="FY52" s="288"/>
      <c r="FZ52" s="288"/>
      <c r="GA52" s="288"/>
      <c r="GB52" s="288"/>
      <c r="GC52" s="288"/>
      <c r="GD52" s="288"/>
      <c r="GE52" s="288"/>
      <c r="GF52" s="288"/>
      <c r="GG52" s="288"/>
      <c r="GH52" s="288"/>
      <c r="GI52" s="288"/>
      <c r="GJ52" s="288"/>
      <c r="GK52" s="288"/>
      <c r="GL52" s="288"/>
      <c r="GM52" s="288"/>
      <c r="GN52" s="288"/>
      <c r="GO52" s="288"/>
      <c r="GP52" s="288"/>
      <c r="GQ52" s="288"/>
      <c r="GR52" s="288"/>
      <c r="GS52" s="288"/>
      <c r="GT52" s="288"/>
      <c r="GU52" s="288"/>
      <c r="GV52" s="288"/>
      <c r="GW52" s="288"/>
      <c r="GX52" s="288"/>
      <c r="GY52" s="288"/>
      <c r="GZ52" s="288"/>
      <c r="HA52" s="288"/>
      <c r="HB52" s="288"/>
      <c r="HC52" s="288"/>
      <c r="HD52" s="288"/>
      <c r="HE52" s="288"/>
      <c r="HF52" s="288"/>
      <c r="HG52" s="288"/>
      <c r="HH52" s="288"/>
      <c r="HI52" s="288"/>
      <c r="HJ52" s="288"/>
      <c r="HK52" s="288"/>
      <c r="HL52" s="288"/>
      <c r="HM52" s="288"/>
      <c r="HN52" s="288"/>
      <c r="HO52" s="288"/>
      <c r="HP52" s="288"/>
    </row>
    <row r="53" spans="1:253">
      <c r="A53" s="377">
        <v>51</v>
      </c>
      <c r="N53" s="288"/>
      <c r="O53" s="288"/>
      <c r="P53" s="288"/>
      <c r="Q53" s="288"/>
      <c r="R53" s="288"/>
      <c r="S53" s="288"/>
      <c r="T53" s="288"/>
      <c r="U53" s="288"/>
      <c r="V53" s="288"/>
      <c r="W53" s="288"/>
      <c r="X53" s="288"/>
      <c r="Y53" s="288"/>
      <c r="Z53" s="288"/>
      <c r="AA53" s="288"/>
      <c r="AB53" s="288"/>
      <c r="AC53" s="288"/>
      <c r="AD53" s="288"/>
      <c r="AE53" s="288"/>
      <c r="AF53" s="288"/>
      <c r="AG53" s="288"/>
      <c r="AH53" s="288"/>
      <c r="AI53" s="288"/>
      <c r="AJ53" s="288"/>
      <c r="AK53" s="288"/>
      <c r="AL53" s="288"/>
      <c r="AM53" s="288"/>
      <c r="AN53" s="288"/>
      <c r="AO53" s="288"/>
      <c r="AP53" s="288"/>
      <c r="AQ53" s="288"/>
      <c r="AR53" s="288"/>
      <c r="AS53" s="288"/>
      <c r="AT53" s="288"/>
      <c r="AU53" s="288"/>
      <c r="AV53" s="288"/>
      <c r="AW53" s="288"/>
      <c r="AX53" s="288"/>
      <c r="AY53" s="288"/>
      <c r="AZ53" s="288"/>
      <c r="BA53" s="288"/>
      <c r="BB53" s="288"/>
      <c r="BC53" s="288"/>
      <c r="BD53" s="288"/>
      <c r="BE53" s="288"/>
      <c r="BF53" s="288"/>
      <c r="BG53" s="288"/>
      <c r="BH53" s="288"/>
      <c r="BI53" s="288"/>
      <c r="BJ53" s="288"/>
      <c r="BK53" s="288"/>
      <c r="BL53" s="288"/>
      <c r="BM53" s="288"/>
      <c r="BN53" s="288"/>
      <c r="BO53" s="288"/>
      <c r="BP53" s="288"/>
      <c r="BQ53" s="288"/>
      <c r="BR53" s="288"/>
      <c r="BS53" s="288"/>
      <c r="BT53" s="288"/>
      <c r="BU53" s="288"/>
      <c r="BV53" s="288"/>
      <c r="BW53" s="288"/>
      <c r="BX53" s="288"/>
      <c r="BY53" s="288"/>
      <c r="BZ53" s="288"/>
      <c r="CA53" s="288"/>
      <c r="CB53" s="288"/>
      <c r="CC53" s="288"/>
      <c r="CD53" s="288"/>
      <c r="CE53" s="288"/>
      <c r="CF53" s="288"/>
      <c r="CG53" s="288"/>
      <c r="CH53" s="288"/>
      <c r="CI53" s="288"/>
      <c r="CJ53" s="288"/>
      <c r="CK53" s="288"/>
      <c r="CL53" s="288"/>
      <c r="CM53" s="288"/>
      <c r="CN53" s="288"/>
      <c r="CO53" s="288"/>
      <c r="CP53" s="288"/>
      <c r="CQ53" s="288"/>
      <c r="CR53" s="288"/>
      <c r="CS53" s="288"/>
      <c r="CT53" s="288"/>
      <c r="CU53" s="288"/>
      <c r="CV53" s="288"/>
      <c r="CW53" s="288"/>
      <c r="CX53" s="288"/>
      <c r="CY53" s="288"/>
      <c r="CZ53" s="288"/>
      <c r="DA53" s="288"/>
      <c r="DB53" s="288"/>
      <c r="DC53" s="288"/>
      <c r="DD53" s="288"/>
      <c r="DE53" s="288"/>
      <c r="DF53" s="288"/>
      <c r="DG53" s="288"/>
      <c r="DH53" s="288"/>
      <c r="DI53" s="288"/>
      <c r="DJ53" s="288"/>
      <c r="DK53" s="288"/>
      <c r="DL53" s="288"/>
      <c r="DM53" s="288"/>
      <c r="DN53" s="288"/>
      <c r="DO53" s="288"/>
      <c r="DP53" s="288"/>
      <c r="DQ53" s="288"/>
      <c r="DR53" s="288"/>
      <c r="DS53" s="288"/>
      <c r="DT53" s="288"/>
      <c r="DU53" s="288"/>
      <c r="DV53" s="288"/>
      <c r="DW53" s="288"/>
      <c r="DX53" s="288"/>
      <c r="DY53" s="288"/>
      <c r="DZ53" s="288"/>
      <c r="EA53" s="288"/>
      <c r="EB53" s="288"/>
      <c r="EC53" s="288"/>
      <c r="ED53" s="288"/>
      <c r="EE53" s="288"/>
      <c r="EF53" s="288"/>
      <c r="EG53" s="288"/>
      <c r="EH53" s="288"/>
      <c r="EI53" s="288"/>
      <c r="EJ53" s="288"/>
      <c r="EK53" s="288"/>
      <c r="EL53" s="288"/>
      <c r="EM53" s="288"/>
      <c r="EN53" s="288"/>
      <c r="EO53" s="288"/>
      <c r="EP53" s="288"/>
      <c r="EQ53" s="288"/>
      <c r="ER53" s="288"/>
      <c r="ES53" s="288"/>
      <c r="ET53" s="288"/>
      <c r="EU53" s="288"/>
      <c r="EV53" s="288"/>
      <c r="EW53" s="288"/>
      <c r="EX53" s="288"/>
      <c r="EY53" s="288"/>
      <c r="EZ53" s="288"/>
      <c r="FA53" s="288"/>
      <c r="FB53" s="288"/>
      <c r="FC53" s="288"/>
      <c r="FD53" s="288"/>
      <c r="FE53" s="288"/>
      <c r="FF53" s="288"/>
      <c r="FG53" s="288"/>
      <c r="FH53" s="288"/>
      <c r="FI53" s="288"/>
      <c r="FJ53" s="288"/>
      <c r="FK53" s="288"/>
      <c r="FL53" s="288"/>
      <c r="FM53" s="288"/>
      <c r="FN53" s="288"/>
      <c r="FO53" s="288"/>
      <c r="FP53" s="288"/>
      <c r="FQ53" s="288"/>
      <c r="FR53" s="288"/>
      <c r="FS53" s="288"/>
      <c r="FT53" s="288"/>
      <c r="FU53" s="288"/>
      <c r="FV53" s="288"/>
      <c r="FW53" s="288"/>
      <c r="FX53" s="288"/>
      <c r="FY53" s="288"/>
      <c r="FZ53" s="288"/>
      <c r="GA53" s="288"/>
      <c r="GB53" s="288"/>
      <c r="GC53" s="288"/>
      <c r="GD53" s="288"/>
      <c r="GE53" s="288"/>
      <c r="GF53" s="288"/>
      <c r="GG53" s="288"/>
      <c r="GH53" s="288"/>
      <c r="GI53" s="288"/>
      <c r="GJ53" s="288"/>
      <c r="GK53" s="288"/>
      <c r="GL53" s="288"/>
      <c r="GM53" s="288"/>
      <c r="GN53" s="288"/>
      <c r="GO53" s="288"/>
      <c r="GP53" s="288"/>
      <c r="GQ53" s="288"/>
      <c r="GR53" s="288"/>
      <c r="GS53" s="288"/>
      <c r="GT53" s="288"/>
      <c r="GU53" s="288"/>
      <c r="GV53" s="288"/>
      <c r="GW53" s="288"/>
      <c r="GX53" s="288"/>
      <c r="GY53" s="288"/>
      <c r="GZ53" s="288"/>
      <c r="HA53" s="288"/>
      <c r="HB53" s="288"/>
      <c r="HC53" s="288"/>
      <c r="HD53" s="288"/>
      <c r="HE53" s="288"/>
      <c r="HF53" s="288"/>
      <c r="HG53" s="288"/>
      <c r="HH53" s="288"/>
      <c r="HI53" s="288"/>
      <c r="HJ53" s="288"/>
      <c r="HK53" s="288"/>
      <c r="HL53" s="288"/>
      <c r="HM53" s="288"/>
      <c r="HN53" s="288"/>
      <c r="HO53" s="288"/>
      <c r="HP53" s="288"/>
    </row>
    <row r="54" spans="1:253" ht="4.5" customHeight="1">
      <c r="A54" s="377">
        <v>52</v>
      </c>
      <c r="N54" s="288"/>
      <c r="O54" s="288"/>
      <c r="P54" s="288"/>
      <c r="Q54" s="288"/>
      <c r="R54" s="288"/>
      <c r="S54" s="288"/>
      <c r="T54" s="288"/>
      <c r="U54" s="288"/>
      <c r="V54" s="288"/>
      <c r="W54" s="288"/>
      <c r="X54" s="288"/>
      <c r="Y54" s="288"/>
      <c r="Z54" s="288"/>
      <c r="AA54" s="288"/>
      <c r="AB54" s="288"/>
      <c r="AC54" s="288"/>
      <c r="AD54" s="288"/>
      <c r="AE54" s="288"/>
      <c r="AF54" s="288"/>
      <c r="AG54" s="288"/>
      <c r="AH54" s="288"/>
      <c r="AI54" s="288"/>
      <c r="AJ54" s="288"/>
      <c r="AK54" s="288"/>
      <c r="AL54" s="288"/>
      <c r="AM54" s="288"/>
      <c r="AN54" s="288"/>
      <c r="AO54" s="288"/>
      <c r="AP54" s="288"/>
      <c r="AQ54" s="288"/>
      <c r="AR54" s="288"/>
      <c r="AS54" s="288"/>
      <c r="AT54" s="288"/>
      <c r="AU54" s="288"/>
      <c r="AV54" s="288"/>
      <c r="AW54" s="288"/>
      <c r="AX54" s="288"/>
      <c r="AY54" s="288"/>
      <c r="AZ54" s="288"/>
      <c r="BA54" s="288"/>
      <c r="BB54" s="288"/>
      <c r="BC54" s="288"/>
      <c r="BD54" s="288"/>
      <c r="BE54" s="288"/>
      <c r="BF54" s="288"/>
      <c r="BG54" s="288"/>
      <c r="BH54" s="288"/>
      <c r="BI54" s="288"/>
      <c r="BJ54" s="288"/>
      <c r="BK54" s="288"/>
      <c r="BL54" s="288"/>
      <c r="BM54" s="288"/>
      <c r="BN54" s="288"/>
      <c r="BO54" s="288"/>
      <c r="BP54" s="288"/>
      <c r="BQ54" s="288"/>
      <c r="BR54" s="288"/>
      <c r="BS54" s="288"/>
      <c r="BT54" s="288"/>
      <c r="BU54" s="288"/>
      <c r="BV54" s="288"/>
      <c r="BW54" s="288"/>
      <c r="BX54" s="288"/>
      <c r="BY54" s="288"/>
      <c r="BZ54" s="288"/>
      <c r="CA54" s="288"/>
      <c r="CB54" s="288"/>
      <c r="CC54" s="288"/>
      <c r="CD54" s="288"/>
      <c r="CE54" s="288"/>
      <c r="CF54" s="288"/>
      <c r="CG54" s="288"/>
      <c r="CH54" s="288"/>
      <c r="CI54" s="288"/>
      <c r="CJ54" s="288"/>
      <c r="CK54" s="288"/>
      <c r="CL54" s="288"/>
      <c r="CM54" s="288"/>
      <c r="CN54" s="288"/>
      <c r="CO54" s="288"/>
      <c r="CP54" s="288"/>
      <c r="CQ54" s="288"/>
      <c r="CR54" s="288"/>
      <c r="CS54" s="288"/>
      <c r="CT54" s="288"/>
      <c r="CU54" s="288"/>
      <c r="CV54" s="288"/>
      <c r="CW54" s="288"/>
      <c r="CX54" s="288"/>
      <c r="CY54" s="288"/>
      <c r="CZ54" s="288"/>
      <c r="DA54" s="288"/>
      <c r="DB54" s="288"/>
      <c r="DC54" s="288"/>
      <c r="DD54" s="288"/>
      <c r="DE54" s="288"/>
      <c r="DF54" s="288"/>
      <c r="DG54" s="288"/>
      <c r="DH54" s="288"/>
      <c r="DI54" s="288"/>
      <c r="DJ54" s="288"/>
      <c r="DK54" s="288"/>
      <c r="DL54" s="288"/>
      <c r="DM54" s="288"/>
      <c r="DN54" s="288"/>
      <c r="DO54" s="288"/>
      <c r="DP54" s="288"/>
      <c r="DQ54" s="288"/>
      <c r="DR54" s="288"/>
      <c r="DS54" s="288"/>
      <c r="DT54" s="288"/>
      <c r="DU54" s="288"/>
      <c r="DV54" s="288"/>
      <c r="DW54" s="288"/>
      <c r="DX54" s="288"/>
      <c r="DY54" s="288"/>
      <c r="DZ54" s="288"/>
      <c r="EA54" s="288"/>
      <c r="EB54" s="288"/>
      <c r="EC54" s="288"/>
      <c r="ED54" s="288"/>
      <c r="EE54" s="288"/>
      <c r="EF54" s="288"/>
      <c r="EG54" s="288"/>
      <c r="EH54" s="288"/>
      <c r="EI54" s="288"/>
      <c r="EJ54" s="288"/>
      <c r="EK54" s="288"/>
      <c r="EL54" s="288"/>
      <c r="EM54" s="288"/>
      <c r="EN54" s="288"/>
      <c r="EO54" s="288"/>
      <c r="EP54" s="288"/>
      <c r="EQ54" s="288"/>
      <c r="ER54" s="288"/>
      <c r="ES54" s="288"/>
      <c r="ET54" s="288"/>
      <c r="EU54" s="288"/>
      <c r="EV54" s="288"/>
      <c r="EW54" s="288"/>
      <c r="EX54" s="288"/>
      <c r="EY54" s="288"/>
      <c r="EZ54" s="288"/>
      <c r="FA54" s="288"/>
      <c r="FB54" s="288"/>
      <c r="FC54" s="288"/>
      <c r="FD54" s="288"/>
      <c r="FE54" s="288"/>
      <c r="FF54" s="288"/>
      <c r="FG54" s="288"/>
      <c r="FH54" s="288"/>
      <c r="FI54" s="288"/>
      <c r="FJ54" s="288"/>
      <c r="FK54" s="288"/>
      <c r="FL54" s="288"/>
      <c r="FM54" s="288"/>
      <c r="FN54" s="288"/>
      <c r="FO54" s="288"/>
      <c r="FP54" s="288"/>
      <c r="FQ54" s="288"/>
      <c r="FR54" s="288"/>
      <c r="FS54" s="288"/>
      <c r="FT54" s="288"/>
      <c r="FU54" s="288"/>
      <c r="FV54" s="288"/>
      <c r="FW54" s="288"/>
      <c r="FX54" s="288"/>
      <c r="FY54" s="288"/>
      <c r="FZ54" s="288"/>
      <c r="GA54" s="288"/>
      <c r="GB54" s="288"/>
      <c r="GC54" s="288"/>
      <c r="GD54" s="288"/>
      <c r="GE54" s="288"/>
      <c r="GF54" s="288"/>
      <c r="GG54" s="288"/>
      <c r="GH54" s="288"/>
      <c r="GI54" s="288"/>
      <c r="GJ54" s="288"/>
      <c r="GK54" s="288"/>
      <c r="GL54" s="288"/>
      <c r="GM54" s="288"/>
      <c r="GN54" s="288"/>
      <c r="GO54" s="288"/>
      <c r="GP54" s="288"/>
      <c r="GQ54" s="288"/>
      <c r="GR54" s="288"/>
      <c r="GS54" s="288"/>
      <c r="GT54" s="288"/>
      <c r="GU54" s="288"/>
      <c r="GV54" s="288"/>
      <c r="GW54" s="288"/>
      <c r="GX54" s="288"/>
      <c r="GY54" s="288"/>
      <c r="GZ54" s="288"/>
      <c r="HA54" s="288"/>
      <c r="HB54" s="288"/>
      <c r="HC54" s="288"/>
      <c r="HD54" s="288"/>
      <c r="HE54" s="288"/>
      <c r="HF54" s="288"/>
      <c r="HG54" s="288"/>
      <c r="HH54" s="288"/>
      <c r="HI54" s="288"/>
      <c r="HJ54" s="288"/>
      <c r="HK54" s="288"/>
      <c r="HL54" s="288"/>
      <c r="HM54" s="288"/>
      <c r="HN54" s="288"/>
      <c r="HO54" s="288"/>
      <c r="HP54" s="288"/>
    </row>
    <row r="55" spans="1:253" ht="4.5" customHeight="1">
      <c r="A55" s="377">
        <v>53</v>
      </c>
      <c r="N55" s="288"/>
      <c r="O55" s="288"/>
      <c r="P55" s="288"/>
      <c r="Q55" s="288"/>
      <c r="R55" s="288"/>
      <c r="S55" s="288"/>
      <c r="T55" s="288"/>
      <c r="U55" s="288"/>
      <c r="V55" s="288"/>
      <c r="W55" s="288"/>
      <c r="X55" s="288"/>
      <c r="Y55" s="288"/>
      <c r="Z55" s="288"/>
      <c r="AA55" s="288"/>
      <c r="AB55" s="288"/>
      <c r="AC55" s="288"/>
      <c r="AD55" s="288"/>
      <c r="AE55" s="288"/>
      <c r="AF55" s="288"/>
      <c r="AG55" s="288"/>
      <c r="AH55" s="288"/>
      <c r="AI55" s="288"/>
      <c r="AJ55" s="288"/>
      <c r="AK55" s="288"/>
      <c r="AL55" s="288"/>
      <c r="AM55" s="288"/>
      <c r="AN55" s="288"/>
      <c r="AO55" s="288"/>
      <c r="AP55" s="288"/>
      <c r="AQ55" s="288"/>
      <c r="AR55" s="288"/>
      <c r="AS55" s="288"/>
      <c r="AT55" s="288"/>
      <c r="AU55" s="288"/>
      <c r="AV55" s="288"/>
      <c r="AW55" s="288"/>
      <c r="AX55" s="288"/>
      <c r="AY55" s="288"/>
      <c r="AZ55" s="288"/>
      <c r="BA55" s="288"/>
      <c r="BB55" s="288"/>
      <c r="BC55" s="288"/>
      <c r="BD55" s="288"/>
      <c r="BE55" s="288"/>
      <c r="BF55" s="288"/>
      <c r="BG55" s="288"/>
      <c r="BH55" s="288"/>
      <c r="BI55" s="288"/>
      <c r="BJ55" s="288"/>
      <c r="BK55" s="288"/>
      <c r="BL55" s="288"/>
      <c r="BM55" s="288"/>
      <c r="BN55" s="288"/>
      <c r="BO55" s="288"/>
      <c r="BP55" s="288"/>
      <c r="BQ55" s="288"/>
      <c r="BR55" s="288"/>
      <c r="BS55" s="288"/>
      <c r="BT55" s="288"/>
      <c r="BU55" s="288"/>
      <c r="BV55" s="288"/>
      <c r="BW55" s="288"/>
      <c r="BX55" s="288"/>
      <c r="BY55" s="288"/>
      <c r="BZ55" s="288"/>
      <c r="CA55" s="288"/>
      <c r="CB55" s="288"/>
      <c r="CC55" s="288"/>
      <c r="CD55" s="288"/>
      <c r="CE55" s="288"/>
      <c r="CF55" s="288"/>
      <c r="CG55" s="288"/>
      <c r="CH55" s="288"/>
      <c r="CI55" s="288"/>
      <c r="CJ55" s="288"/>
      <c r="CK55" s="288"/>
      <c r="CL55" s="288"/>
      <c r="CM55" s="288"/>
      <c r="CN55" s="288"/>
      <c r="CO55" s="288"/>
      <c r="CP55" s="288"/>
      <c r="CQ55" s="288"/>
      <c r="CR55" s="288"/>
      <c r="CS55" s="288"/>
      <c r="CT55" s="288"/>
      <c r="CU55" s="288"/>
      <c r="CV55" s="288"/>
      <c r="CW55" s="288"/>
      <c r="CX55" s="288"/>
      <c r="CY55" s="288"/>
      <c r="CZ55" s="288"/>
      <c r="DA55" s="288"/>
      <c r="DB55" s="288"/>
      <c r="DC55" s="288"/>
      <c r="DD55" s="288"/>
      <c r="DE55" s="288"/>
      <c r="DF55" s="288"/>
      <c r="DG55" s="288"/>
      <c r="DH55" s="288"/>
      <c r="DI55" s="288"/>
      <c r="DJ55" s="288"/>
      <c r="DK55" s="288"/>
      <c r="DL55" s="288"/>
      <c r="DM55" s="288"/>
      <c r="DN55" s="288"/>
      <c r="DO55" s="288"/>
      <c r="DP55" s="288"/>
      <c r="DQ55" s="288"/>
      <c r="DR55" s="288"/>
      <c r="DS55" s="288"/>
      <c r="DT55" s="288"/>
      <c r="DU55" s="288"/>
      <c r="DV55" s="288"/>
      <c r="DW55" s="288"/>
      <c r="DX55" s="288"/>
      <c r="DY55" s="288"/>
      <c r="DZ55" s="288"/>
      <c r="EA55" s="288"/>
      <c r="EB55" s="288"/>
      <c r="EC55" s="288"/>
      <c r="ED55" s="288"/>
      <c r="EE55" s="288"/>
      <c r="EF55" s="288"/>
      <c r="EG55" s="288"/>
      <c r="EH55" s="288"/>
      <c r="EI55" s="288"/>
      <c r="EJ55" s="288"/>
      <c r="EK55" s="288"/>
      <c r="EL55" s="288"/>
      <c r="EM55" s="288"/>
      <c r="EN55" s="288"/>
      <c r="EO55" s="288"/>
      <c r="EP55" s="288"/>
      <c r="EQ55" s="288"/>
      <c r="ER55" s="288"/>
      <c r="ES55" s="288"/>
      <c r="ET55" s="288"/>
      <c r="EU55" s="288"/>
      <c r="EV55" s="288"/>
      <c r="EW55" s="288"/>
      <c r="EX55" s="288"/>
      <c r="EY55" s="288"/>
      <c r="EZ55" s="288"/>
      <c r="FA55" s="288"/>
      <c r="FB55" s="288"/>
      <c r="FC55" s="288"/>
      <c r="FD55" s="288"/>
      <c r="FE55" s="288"/>
      <c r="FF55" s="288"/>
      <c r="FG55" s="288"/>
      <c r="FH55" s="288"/>
      <c r="FI55" s="288"/>
      <c r="FJ55" s="288"/>
      <c r="FK55" s="288"/>
      <c r="FL55" s="288"/>
      <c r="FM55" s="288"/>
      <c r="FN55" s="288"/>
      <c r="FO55" s="288"/>
      <c r="FP55" s="288"/>
      <c r="FQ55" s="288"/>
      <c r="FR55" s="288"/>
      <c r="FS55" s="288"/>
      <c r="FT55" s="288"/>
      <c r="FU55" s="288"/>
      <c r="FV55" s="288"/>
      <c r="FW55" s="288"/>
      <c r="FX55" s="288"/>
      <c r="FY55" s="288"/>
      <c r="FZ55" s="288"/>
      <c r="GA55" s="288"/>
      <c r="GB55" s="288"/>
      <c r="GC55" s="288"/>
      <c r="GD55" s="288"/>
      <c r="GE55" s="288"/>
      <c r="GF55" s="288"/>
      <c r="GG55" s="288"/>
      <c r="GH55" s="288"/>
      <c r="GI55" s="288"/>
      <c r="GJ55" s="288"/>
      <c r="GK55" s="288"/>
      <c r="GL55" s="288"/>
      <c r="GM55" s="288"/>
      <c r="GN55" s="288"/>
      <c r="GO55" s="288"/>
      <c r="GP55" s="288"/>
      <c r="GQ55" s="288"/>
      <c r="GR55" s="288"/>
      <c r="GS55" s="288"/>
      <c r="GT55" s="288"/>
      <c r="GU55" s="288"/>
      <c r="GV55" s="288"/>
      <c r="GW55" s="288"/>
      <c r="GX55" s="288"/>
      <c r="GY55" s="288"/>
      <c r="GZ55" s="288"/>
      <c r="HA55" s="288"/>
      <c r="HB55" s="288"/>
      <c r="HC55" s="288"/>
      <c r="HD55" s="288"/>
      <c r="HE55" s="288"/>
      <c r="HF55" s="288"/>
      <c r="HG55" s="288"/>
      <c r="HH55" s="288"/>
      <c r="HI55" s="288"/>
      <c r="HJ55" s="288"/>
      <c r="HK55" s="288"/>
      <c r="HL55" s="288"/>
      <c r="HM55" s="288"/>
      <c r="HN55" s="288"/>
      <c r="HO55" s="288"/>
      <c r="HP55" s="288"/>
    </row>
    <row r="56" spans="1:253" ht="30" customHeight="1">
      <c r="A56" s="377">
        <v>54</v>
      </c>
      <c r="N56" s="288"/>
      <c r="O56" s="288"/>
      <c r="P56" s="288"/>
      <c r="Q56" s="288"/>
      <c r="R56" s="288"/>
      <c r="S56" s="288"/>
      <c r="T56" s="288"/>
      <c r="U56" s="288"/>
      <c r="V56" s="288"/>
      <c r="W56" s="288"/>
      <c r="X56" s="288"/>
      <c r="Y56" s="288"/>
      <c r="Z56" s="288"/>
      <c r="AA56" s="288"/>
      <c r="AB56" s="288"/>
      <c r="AC56" s="288"/>
      <c r="AD56" s="288"/>
      <c r="AE56" s="288"/>
      <c r="AF56" s="288"/>
      <c r="AG56" s="288"/>
      <c r="AH56" s="288"/>
      <c r="AI56" s="288"/>
      <c r="AJ56" s="288"/>
      <c r="AK56" s="288"/>
      <c r="AL56" s="288"/>
      <c r="AM56" s="288"/>
      <c r="AN56" s="288"/>
      <c r="AO56" s="288"/>
      <c r="AP56" s="288"/>
      <c r="AQ56" s="288"/>
      <c r="AR56" s="288"/>
      <c r="AS56" s="288"/>
      <c r="AT56" s="288"/>
      <c r="AU56" s="288"/>
      <c r="AV56" s="288"/>
      <c r="AW56" s="288"/>
      <c r="AX56" s="288"/>
      <c r="AY56" s="288"/>
      <c r="AZ56" s="288"/>
      <c r="BA56" s="288"/>
      <c r="BB56" s="288"/>
      <c r="BC56" s="288"/>
      <c r="BD56" s="288"/>
      <c r="BE56" s="288"/>
      <c r="BF56" s="288"/>
      <c r="BG56" s="288"/>
      <c r="BH56" s="288"/>
      <c r="BI56" s="288"/>
      <c r="BJ56" s="288"/>
      <c r="BK56" s="288"/>
      <c r="BL56" s="288"/>
      <c r="BM56" s="288"/>
      <c r="BN56" s="288"/>
      <c r="BO56" s="288"/>
      <c r="BP56" s="288"/>
      <c r="BQ56" s="288"/>
      <c r="BR56" s="288"/>
      <c r="BS56" s="288"/>
      <c r="BT56" s="288"/>
      <c r="BU56" s="288"/>
      <c r="BV56" s="288"/>
      <c r="BW56" s="288"/>
      <c r="BX56" s="288"/>
      <c r="BY56" s="288"/>
      <c r="BZ56" s="288"/>
      <c r="CA56" s="288"/>
      <c r="CB56" s="288"/>
      <c r="CC56" s="288"/>
      <c r="CD56" s="288"/>
      <c r="CE56" s="288"/>
      <c r="CF56" s="288"/>
      <c r="CG56" s="288"/>
      <c r="CH56" s="288"/>
      <c r="CI56" s="288"/>
      <c r="CJ56" s="288"/>
      <c r="CK56" s="288"/>
      <c r="CL56" s="288"/>
      <c r="CM56" s="288"/>
      <c r="CN56" s="288"/>
      <c r="CO56" s="288"/>
      <c r="CP56" s="288"/>
      <c r="CQ56" s="288"/>
      <c r="CR56" s="288"/>
      <c r="CS56" s="288"/>
      <c r="CT56" s="288"/>
      <c r="CU56" s="288"/>
      <c r="CV56" s="288"/>
      <c r="CW56" s="288"/>
      <c r="CX56" s="288"/>
      <c r="CY56" s="288"/>
      <c r="CZ56" s="288"/>
      <c r="DA56" s="288"/>
      <c r="DB56" s="288"/>
      <c r="DC56" s="288"/>
      <c r="DD56" s="288"/>
      <c r="DE56" s="288"/>
      <c r="DF56" s="288"/>
      <c r="DG56" s="288"/>
      <c r="DH56" s="288"/>
      <c r="DI56" s="288"/>
      <c r="DJ56" s="288"/>
      <c r="DK56" s="288"/>
      <c r="DL56" s="288"/>
      <c r="DM56" s="288"/>
      <c r="DN56" s="288"/>
      <c r="DO56" s="288"/>
      <c r="DP56" s="288"/>
      <c r="DQ56" s="288"/>
      <c r="DR56" s="288"/>
      <c r="DS56" s="288"/>
      <c r="DT56" s="288"/>
      <c r="DU56" s="288"/>
      <c r="DV56" s="288"/>
      <c r="DW56" s="288"/>
      <c r="DX56" s="288"/>
      <c r="DY56" s="288"/>
      <c r="DZ56" s="288"/>
      <c r="EA56" s="288"/>
      <c r="EB56" s="288"/>
      <c r="EC56" s="288"/>
      <c r="ED56" s="288"/>
      <c r="EE56" s="288"/>
      <c r="EF56" s="288"/>
      <c r="EG56" s="288"/>
      <c r="EH56" s="288"/>
      <c r="EI56" s="288"/>
      <c r="EJ56" s="288"/>
      <c r="EK56" s="288"/>
      <c r="EL56" s="288"/>
      <c r="EM56" s="288"/>
      <c r="EN56" s="288"/>
      <c r="EO56" s="288"/>
      <c r="EP56" s="288"/>
      <c r="EQ56" s="288"/>
      <c r="ER56" s="288"/>
      <c r="ES56" s="288"/>
      <c r="ET56" s="288"/>
      <c r="EU56" s="288"/>
      <c r="EV56" s="288"/>
      <c r="EW56" s="288"/>
      <c r="EX56" s="288"/>
      <c r="EY56" s="288"/>
      <c r="EZ56" s="288"/>
      <c r="FA56" s="288"/>
      <c r="FB56" s="288"/>
      <c r="FC56" s="288"/>
      <c r="FD56" s="288"/>
      <c r="FE56" s="288"/>
      <c r="FF56" s="288"/>
      <c r="FG56" s="288"/>
      <c r="FH56" s="288"/>
      <c r="FI56" s="288"/>
      <c r="FJ56" s="288"/>
      <c r="FK56" s="288"/>
      <c r="FL56" s="288"/>
      <c r="FM56" s="288"/>
      <c r="FN56" s="288"/>
      <c r="FO56" s="288"/>
      <c r="FP56" s="288"/>
      <c r="FQ56" s="288"/>
      <c r="FR56" s="288"/>
      <c r="FS56" s="288"/>
      <c r="FT56" s="288"/>
      <c r="FU56" s="288"/>
      <c r="FV56" s="288"/>
      <c r="FW56" s="288"/>
      <c r="FX56" s="288"/>
      <c r="FY56" s="288"/>
      <c r="FZ56" s="288"/>
      <c r="GA56" s="288"/>
      <c r="GB56" s="288"/>
      <c r="GC56" s="288"/>
      <c r="GD56" s="288"/>
      <c r="GE56" s="288"/>
      <c r="GF56" s="288"/>
      <c r="GG56" s="288"/>
      <c r="GH56" s="288"/>
      <c r="GI56" s="288"/>
      <c r="GJ56" s="288"/>
      <c r="GK56" s="288"/>
      <c r="GL56" s="288"/>
      <c r="GM56" s="288"/>
      <c r="GN56" s="288"/>
      <c r="GO56" s="288"/>
      <c r="GP56" s="288"/>
      <c r="GQ56" s="288"/>
      <c r="GR56" s="288"/>
      <c r="GS56" s="288"/>
      <c r="GT56" s="288"/>
      <c r="GU56" s="288"/>
      <c r="GV56" s="288"/>
      <c r="GW56" s="288"/>
      <c r="GX56" s="288"/>
      <c r="GY56" s="288"/>
      <c r="GZ56" s="288"/>
      <c r="HA56" s="288"/>
      <c r="HB56" s="288"/>
      <c r="HC56" s="288"/>
      <c r="HD56" s="288"/>
      <c r="HE56" s="288"/>
      <c r="HF56" s="288"/>
      <c r="HG56" s="288"/>
      <c r="HH56" s="288"/>
      <c r="HI56" s="288"/>
      <c r="HJ56" s="288"/>
      <c r="HK56" s="288"/>
      <c r="HL56" s="288"/>
      <c r="HM56" s="288"/>
      <c r="HN56" s="288"/>
      <c r="HO56" s="288"/>
      <c r="HP56" s="288"/>
    </row>
    <row r="57" spans="1:253" s="289" customFormat="1" ht="17.649999999999999" customHeight="1">
      <c r="A57" s="380">
        <v>55</v>
      </c>
      <c r="J57" s="290"/>
      <c r="K57" s="290"/>
      <c r="L57" s="291"/>
      <c r="M57" s="291"/>
      <c r="N57" s="283" t="s">
        <v>2114</v>
      </c>
      <c r="O57" s="283" t="s">
        <v>2117</v>
      </c>
      <c r="P57" s="283" t="s">
        <v>2114</v>
      </c>
      <c r="Q57" s="283" t="s">
        <v>2119</v>
      </c>
      <c r="R57" s="283" t="s">
        <v>2114</v>
      </c>
      <c r="S57" s="283" t="s">
        <v>2117</v>
      </c>
      <c r="T57" s="283" t="s">
        <v>2114</v>
      </c>
      <c r="U57" s="283" t="s">
        <v>2110</v>
      </c>
      <c r="V57" s="283" t="s">
        <v>2113</v>
      </c>
      <c r="W57" s="283" t="s">
        <v>2109</v>
      </c>
      <c r="X57" s="283" t="s">
        <v>2128</v>
      </c>
      <c r="Y57" s="283" t="s">
        <v>2117</v>
      </c>
      <c r="Z57" s="283" t="s">
        <v>2111</v>
      </c>
      <c r="AA57" s="283" t="s">
        <v>2122</v>
      </c>
      <c r="AB57" s="283" t="s">
        <v>2117</v>
      </c>
      <c r="AC57" s="283" t="s">
        <v>2109</v>
      </c>
      <c r="AD57" s="283" t="s">
        <v>2120</v>
      </c>
      <c r="AE57" s="283" t="s">
        <v>2120</v>
      </c>
      <c r="AF57" s="283" t="s">
        <v>2121</v>
      </c>
      <c r="AG57" s="283" t="s">
        <v>2122</v>
      </c>
      <c r="AH57" s="283" t="s">
        <v>2111</v>
      </c>
      <c r="AI57" s="283" t="s">
        <v>2113</v>
      </c>
      <c r="AJ57" s="283" t="s">
        <v>2108</v>
      </c>
      <c r="AK57" s="283" t="s">
        <v>2111</v>
      </c>
      <c r="AL57" s="283" t="s">
        <v>2125</v>
      </c>
      <c r="AM57" s="283" t="s">
        <v>2113</v>
      </c>
      <c r="AN57" s="283" t="s">
        <v>2110</v>
      </c>
      <c r="AO57" s="283" t="s">
        <v>2113</v>
      </c>
      <c r="AP57" s="283" t="s">
        <v>2114</v>
      </c>
      <c r="AQ57" s="283" t="s">
        <v>2125</v>
      </c>
      <c r="AR57" s="283" t="s">
        <v>2118</v>
      </c>
      <c r="AS57" s="283" t="s">
        <v>2116</v>
      </c>
      <c r="AT57" s="283" t="s">
        <v>2121</v>
      </c>
      <c r="AU57" s="283" t="s">
        <v>2109</v>
      </c>
      <c r="AV57" s="283" t="s">
        <v>2125</v>
      </c>
      <c r="AW57" s="283" t="s">
        <v>2110</v>
      </c>
      <c r="AX57" s="283" t="s">
        <v>2121</v>
      </c>
      <c r="AY57" s="283" t="s">
        <v>2125</v>
      </c>
      <c r="AZ57" s="283" t="s">
        <v>2115</v>
      </c>
      <c r="BA57" s="283" t="s">
        <v>2116</v>
      </c>
      <c r="BB57" s="283" t="s">
        <v>2119</v>
      </c>
      <c r="BC57" s="283" t="s">
        <v>2125</v>
      </c>
      <c r="BD57" s="283" t="s">
        <v>2125</v>
      </c>
      <c r="BE57" s="283" t="s">
        <v>2114</v>
      </c>
      <c r="BF57" s="283" t="s">
        <v>2114</v>
      </c>
      <c r="BG57" s="283" t="s">
        <v>2111</v>
      </c>
      <c r="BH57" s="283" t="s">
        <v>2110</v>
      </c>
      <c r="BI57" s="283" t="s">
        <v>2118</v>
      </c>
      <c r="BJ57" s="283" t="s">
        <v>2108</v>
      </c>
      <c r="BK57" s="283" t="s">
        <v>2116</v>
      </c>
      <c r="BL57" s="283" t="s">
        <v>2113</v>
      </c>
      <c r="BM57" s="283" t="s">
        <v>2119</v>
      </c>
      <c r="BN57" s="283" t="s">
        <v>2119</v>
      </c>
      <c r="BO57" s="283" t="s">
        <v>2114</v>
      </c>
      <c r="BP57" s="283" t="s">
        <v>2120</v>
      </c>
      <c r="BQ57" s="283" t="s">
        <v>2116</v>
      </c>
      <c r="BR57" s="283" t="s">
        <v>2110</v>
      </c>
      <c r="BS57" s="283" t="s">
        <v>2125</v>
      </c>
      <c r="BT57" s="283" t="s">
        <v>2110</v>
      </c>
      <c r="BU57" s="283" t="s">
        <v>2125</v>
      </c>
      <c r="BV57" s="283" t="s">
        <v>2125</v>
      </c>
      <c r="BW57" s="283" t="s">
        <v>2108</v>
      </c>
      <c r="BX57" s="283" t="s">
        <v>2111</v>
      </c>
      <c r="BY57" s="283" t="s">
        <v>2110</v>
      </c>
      <c r="BZ57" s="283" t="s">
        <v>2108</v>
      </c>
      <c r="CA57" s="283" t="s">
        <v>2108</v>
      </c>
      <c r="CB57" s="283" t="s">
        <v>2118</v>
      </c>
      <c r="CC57" s="283" t="s">
        <v>2109</v>
      </c>
      <c r="CD57" s="283" t="s">
        <v>2121</v>
      </c>
      <c r="CE57" s="283" t="s">
        <v>2110</v>
      </c>
      <c r="CF57" s="283" t="s">
        <v>2108</v>
      </c>
      <c r="CG57" s="283" t="s">
        <v>2114</v>
      </c>
      <c r="CH57" s="283" t="s">
        <v>2113</v>
      </c>
      <c r="CI57" s="283" t="s">
        <v>2116</v>
      </c>
      <c r="CJ57" s="283" t="s">
        <v>2114</v>
      </c>
      <c r="CK57" s="283" t="s">
        <v>2126</v>
      </c>
      <c r="CL57" s="283" t="s">
        <v>2114</v>
      </c>
      <c r="CM57" s="283" t="s">
        <v>2118</v>
      </c>
      <c r="CN57" s="283" t="s">
        <v>2116</v>
      </c>
      <c r="CO57" s="283" t="s">
        <v>2121</v>
      </c>
      <c r="CP57" s="283" t="s">
        <v>2119</v>
      </c>
      <c r="CQ57" s="283" t="s">
        <v>2123</v>
      </c>
      <c r="CR57" s="283" t="s">
        <v>2118</v>
      </c>
      <c r="CS57" s="283" t="s">
        <v>2110</v>
      </c>
      <c r="CT57" s="283" t="s">
        <v>2108</v>
      </c>
      <c r="CU57" s="283" t="s">
        <v>2111</v>
      </c>
      <c r="CV57" s="283" t="s">
        <v>2121</v>
      </c>
      <c r="CW57" s="283" t="s">
        <v>2128</v>
      </c>
      <c r="CX57" s="283" t="s">
        <v>2114</v>
      </c>
      <c r="CY57" s="283" t="s">
        <v>2108</v>
      </c>
      <c r="CZ57" s="283" t="s">
        <v>2114</v>
      </c>
      <c r="DA57" s="283" t="s">
        <v>2110</v>
      </c>
      <c r="DB57" s="283" t="s">
        <v>2123</v>
      </c>
      <c r="DC57" s="283" t="s">
        <v>2123</v>
      </c>
      <c r="DD57" s="283" t="s">
        <v>2124</v>
      </c>
      <c r="DE57" s="283" t="s">
        <v>2108</v>
      </c>
      <c r="DF57" s="283" t="s">
        <v>2109</v>
      </c>
      <c r="DG57" s="283" t="s">
        <v>2112</v>
      </c>
      <c r="DH57" s="283" t="s">
        <v>2110</v>
      </c>
      <c r="DI57" s="283" t="s">
        <v>2112</v>
      </c>
      <c r="DJ57" s="283" t="s">
        <v>2110</v>
      </c>
      <c r="DK57" s="283" t="s">
        <v>2112</v>
      </c>
      <c r="DL57" s="283" t="s">
        <v>2116</v>
      </c>
      <c r="DM57" s="283" t="s">
        <v>2121</v>
      </c>
      <c r="DN57" s="283" t="s">
        <v>2120</v>
      </c>
      <c r="DO57" s="283" t="s">
        <v>2124</v>
      </c>
      <c r="DP57" s="283" t="s">
        <v>2108</v>
      </c>
      <c r="DQ57" s="283" t="s">
        <v>2113</v>
      </c>
      <c r="DR57" s="283" t="s">
        <v>2110</v>
      </c>
      <c r="DS57" s="283" t="s">
        <v>2110</v>
      </c>
      <c r="DT57" s="283" t="s">
        <v>2111</v>
      </c>
      <c r="DU57" s="283" t="s">
        <v>2111</v>
      </c>
      <c r="DV57" s="283" t="s">
        <v>2119</v>
      </c>
      <c r="DW57" s="283" t="s">
        <v>2114</v>
      </c>
      <c r="DX57" s="283" t="s">
        <v>2122</v>
      </c>
      <c r="DY57" s="283" t="s">
        <v>2111</v>
      </c>
      <c r="DZ57" s="283" t="s">
        <v>2123</v>
      </c>
      <c r="EA57" s="283" t="s">
        <v>2117</v>
      </c>
      <c r="EB57" s="283" t="s">
        <v>2113</v>
      </c>
      <c r="EC57" s="283" t="s">
        <v>2110</v>
      </c>
      <c r="ED57" s="283" t="s">
        <v>2123</v>
      </c>
      <c r="EE57" s="283" t="s">
        <v>2113</v>
      </c>
      <c r="EF57" s="283" t="s">
        <v>2119</v>
      </c>
      <c r="EG57" s="283" t="s">
        <v>2123</v>
      </c>
      <c r="EH57" s="283" t="s">
        <v>2113</v>
      </c>
      <c r="EI57" s="283" t="s">
        <v>2108</v>
      </c>
      <c r="EJ57" s="283" t="s">
        <v>2121</v>
      </c>
      <c r="EK57" s="283" t="s">
        <v>2115</v>
      </c>
      <c r="EL57" s="283" t="s">
        <v>2117</v>
      </c>
      <c r="EM57" s="283" t="s">
        <v>2110</v>
      </c>
      <c r="EN57" s="283" t="s">
        <v>2123</v>
      </c>
      <c r="EO57" s="283" t="s">
        <v>2121</v>
      </c>
      <c r="EP57" s="283" t="s">
        <v>2123</v>
      </c>
      <c r="EQ57" s="283" t="s">
        <v>2110</v>
      </c>
      <c r="ER57" s="283" t="s">
        <v>2123</v>
      </c>
      <c r="ES57" s="283" t="s">
        <v>2123</v>
      </c>
      <c r="ET57" s="283" t="s">
        <v>2117</v>
      </c>
      <c r="EU57" s="283" t="s">
        <v>2108</v>
      </c>
      <c r="EV57" s="283" t="s">
        <v>2118</v>
      </c>
      <c r="EW57" s="283" t="s">
        <v>2117</v>
      </c>
      <c r="EX57" s="283" t="s">
        <v>2121</v>
      </c>
      <c r="EY57" s="283" t="s">
        <v>2123</v>
      </c>
      <c r="EZ57" s="283" t="s">
        <v>2118</v>
      </c>
      <c r="FA57" s="283" t="s">
        <v>2108</v>
      </c>
      <c r="FB57" s="283" t="s">
        <v>2123</v>
      </c>
      <c r="FC57" s="283" t="s">
        <v>2116</v>
      </c>
      <c r="FD57" s="283" t="s">
        <v>2117</v>
      </c>
      <c r="FE57" s="283" t="s">
        <v>2122</v>
      </c>
      <c r="FF57" s="283" t="s">
        <v>2121</v>
      </c>
      <c r="FG57" s="283" t="s">
        <v>2110</v>
      </c>
      <c r="FH57" s="283" t="s">
        <v>2117</v>
      </c>
      <c r="FI57" s="283" t="s">
        <v>2118</v>
      </c>
      <c r="FJ57" s="283" t="s">
        <v>2113</v>
      </c>
      <c r="FK57" s="283" t="s">
        <v>2117</v>
      </c>
      <c r="FL57" s="283" t="s">
        <v>2121</v>
      </c>
      <c r="FM57" s="283" t="s">
        <v>2110</v>
      </c>
      <c r="FN57" s="283" t="s">
        <v>2110</v>
      </c>
      <c r="FO57" s="283" t="s">
        <v>2117</v>
      </c>
      <c r="FP57" s="283" t="s">
        <v>2113</v>
      </c>
      <c r="FQ57" s="283" t="s">
        <v>2119</v>
      </c>
      <c r="FR57" s="283" t="s">
        <v>2123</v>
      </c>
      <c r="FS57" s="283" t="s">
        <v>2118</v>
      </c>
      <c r="FT57" s="283" t="s">
        <v>2114</v>
      </c>
      <c r="FU57" s="283" t="s">
        <v>2118</v>
      </c>
      <c r="FV57" s="283" t="s">
        <v>2123</v>
      </c>
      <c r="FW57" s="283" t="s">
        <v>2121</v>
      </c>
      <c r="FX57" s="283" t="s">
        <v>2123</v>
      </c>
      <c r="FY57" s="283" t="s">
        <v>2108</v>
      </c>
      <c r="FZ57" s="283" t="s">
        <v>2118</v>
      </c>
      <c r="GA57" s="283"/>
      <c r="GB57" s="283"/>
      <c r="GC57" s="283"/>
      <c r="GD57" s="283"/>
      <c r="GE57" s="283"/>
      <c r="GF57" s="283"/>
      <c r="GG57" s="283"/>
      <c r="GH57" s="283"/>
      <c r="GI57" s="283"/>
      <c r="GJ57" s="283"/>
      <c r="GK57" s="283"/>
      <c r="GL57" s="283"/>
      <c r="GM57" s="283"/>
      <c r="GN57" s="283"/>
      <c r="GO57" s="283"/>
      <c r="GP57" s="283"/>
      <c r="GQ57" s="283"/>
      <c r="GR57" s="283"/>
      <c r="GS57" s="283"/>
      <c r="GT57" s="283"/>
      <c r="GU57" s="283"/>
      <c r="GV57" s="283"/>
      <c r="GW57" s="283"/>
      <c r="GX57" s="283"/>
      <c r="GY57" s="283"/>
      <c r="GZ57" s="283"/>
      <c r="HA57" s="283"/>
      <c r="HB57" s="283"/>
      <c r="HC57" s="283"/>
      <c r="HD57" s="283"/>
      <c r="HE57" s="283"/>
      <c r="HF57" s="283"/>
      <c r="HG57" s="283"/>
      <c r="HH57" s="283"/>
      <c r="HI57" s="283"/>
      <c r="HJ57" s="283"/>
      <c r="HK57" s="283"/>
      <c r="HL57" s="283"/>
      <c r="HM57" s="283"/>
      <c r="HN57" s="283"/>
      <c r="HO57" s="283"/>
      <c r="HP57" s="283"/>
      <c r="HQ57" s="291"/>
      <c r="HR57" s="291"/>
      <c r="HS57" s="291"/>
      <c r="HT57" s="291"/>
      <c r="HU57" s="291"/>
      <c r="HV57" s="291"/>
      <c r="HW57" s="291"/>
      <c r="HX57" s="291"/>
      <c r="HY57" s="291"/>
      <c r="HZ57" s="291"/>
      <c r="IA57" s="291"/>
      <c r="IB57" s="291"/>
      <c r="IC57" s="291"/>
      <c r="ID57" s="291"/>
      <c r="IE57" s="291"/>
      <c r="IF57" s="291"/>
      <c r="IG57" s="291"/>
      <c r="IH57" s="291"/>
      <c r="II57" s="291"/>
      <c r="IJ57" s="291"/>
      <c r="IK57" s="291"/>
      <c r="IL57" s="291"/>
      <c r="IM57" s="291"/>
      <c r="IN57" s="291"/>
      <c r="IO57" s="291"/>
      <c r="IP57" s="291"/>
      <c r="IQ57" s="291"/>
      <c r="IR57" s="291"/>
      <c r="IS57" s="291"/>
    </row>
    <row r="58" spans="1:253" ht="17.649999999999999" customHeight="1">
      <c r="A58" s="377">
        <v>56</v>
      </c>
      <c r="J58" s="159"/>
      <c r="K58" s="159"/>
      <c r="M58" s="285">
        <v>0</v>
      </c>
      <c r="N58" s="286">
        <f>'[1]Heatmap_kapa (btv)'!M250</f>
        <v>0</v>
      </c>
      <c r="O58" s="286">
        <f>'[1]Heatmap_kapa (btv)'!N250</f>
        <v>0</v>
      </c>
      <c r="P58" s="286">
        <f>'[1]Heatmap_kapa (btv)'!O250</f>
        <v>0</v>
      </c>
      <c r="Q58" s="286">
        <f>'[1]Heatmap_kapa (btv)'!P250</f>
        <v>0</v>
      </c>
      <c r="R58" s="286">
        <f>'[1]Heatmap_kapa (btv)'!Q250</f>
        <v>0</v>
      </c>
      <c r="S58" s="286">
        <f>'[1]Heatmap_kapa (btv)'!R250</f>
        <v>0</v>
      </c>
      <c r="T58" s="286">
        <f>'[1]Heatmap_kapa (btv)'!S250</f>
        <v>0</v>
      </c>
      <c r="U58" s="286">
        <f>'[1]Heatmap_kapa (btv)'!T250</f>
        <v>0</v>
      </c>
      <c r="V58" s="286">
        <f>'[1]Heatmap_kapa (btv)'!U250</f>
        <v>0</v>
      </c>
      <c r="W58" s="286">
        <f>'[1]Heatmap_kapa (btv)'!V250</f>
        <v>0</v>
      </c>
      <c r="X58" s="286">
        <f>'[1]Heatmap_kapa (btv)'!W250</f>
        <v>0</v>
      </c>
      <c r="Y58" s="286">
        <f>'[1]Heatmap_kapa (btv)'!X250</f>
        <v>0</v>
      </c>
      <c r="Z58" s="286">
        <f>'[1]Heatmap_kapa (btv)'!Y250</f>
        <v>0</v>
      </c>
      <c r="AA58" s="286">
        <f>'[1]Heatmap_kapa (btv)'!Z250</f>
        <v>0</v>
      </c>
      <c r="AB58" s="286">
        <f>'[1]Heatmap_kapa (btv)'!AA250</f>
        <v>0</v>
      </c>
      <c r="AC58" s="286">
        <f>'[1]Heatmap_kapa (btv)'!AB250</f>
        <v>0</v>
      </c>
      <c r="AD58" s="286">
        <f>'[1]Heatmap_kapa (btv)'!AC250</f>
        <v>1</v>
      </c>
      <c r="AE58" s="286">
        <f>'[1]Heatmap_kapa (btv)'!AD250</f>
        <v>1</v>
      </c>
      <c r="AF58" s="286">
        <f>'[1]Heatmap_kapa (btv)'!AE250</f>
        <v>1</v>
      </c>
      <c r="AG58" s="286">
        <f>'[1]Heatmap_kapa (btv)'!AF250</f>
        <v>1</v>
      </c>
      <c r="AH58" s="286">
        <f>'[1]Heatmap_kapa (btv)'!AG250</f>
        <v>1</v>
      </c>
      <c r="AI58" s="286">
        <f>'[1]Heatmap_kapa (btv)'!AH250</f>
        <v>2</v>
      </c>
      <c r="AJ58" s="286">
        <f>'[1]Heatmap_kapa (btv)'!AI250</f>
        <v>2</v>
      </c>
      <c r="AK58" s="286">
        <f>'[1]Heatmap_kapa (btv)'!AJ250</f>
        <v>2</v>
      </c>
      <c r="AL58" s="286">
        <f>'[1]Heatmap_kapa (btv)'!AK250</f>
        <v>1</v>
      </c>
      <c r="AM58" s="286">
        <f>'[1]Heatmap_kapa (btv)'!AL250</f>
        <v>1</v>
      </c>
      <c r="AN58" s="286">
        <f>'[1]Heatmap_kapa (btv)'!AM250</f>
        <v>1</v>
      </c>
      <c r="AO58" s="286">
        <f>'[1]Heatmap_kapa (btv)'!AN250</f>
        <v>1</v>
      </c>
      <c r="AP58" s="286">
        <f>'[1]Heatmap_kapa (btv)'!AO250</f>
        <v>0</v>
      </c>
      <c r="AQ58" s="286">
        <f>'[1]Heatmap_kapa (btv)'!AP250</f>
        <v>0</v>
      </c>
      <c r="AR58" s="286">
        <f>'[1]Heatmap_kapa (btv)'!AQ250</f>
        <v>0</v>
      </c>
      <c r="AS58" s="286">
        <f>'[1]Heatmap_kapa (btv)'!AR250</f>
        <v>0</v>
      </c>
      <c r="AT58" s="286">
        <f>'[1]Heatmap_kapa (btv)'!AS250</f>
        <v>0</v>
      </c>
      <c r="AU58" s="286">
        <f>'[1]Heatmap_kapa (btv)'!AT250</f>
        <v>0</v>
      </c>
      <c r="AV58" s="286">
        <f>'[1]Heatmap_kapa (btv)'!AU250</f>
        <v>0</v>
      </c>
      <c r="AW58" s="286">
        <f>'[1]Heatmap_kapa (btv)'!AV250</f>
        <v>0</v>
      </c>
      <c r="AX58" s="286">
        <f>'[1]Heatmap_kapa (btv)'!AW250</f>
        <v>0</v>
      </c>
      <c r="AY58" s="286">
        <f>'[1]Heatmap_kapa (btv)'!AX250</f>
        <v>0</v>
      </c>
      <c r="AZ58" s="286">
        <f>'[1]Heatmap_kapa (btv)'!AY250</f>
        <v>0</v>
      </c>
      <c r="BA58" s="286">
        <f>'[1]Heatmap_kapa (btv)'!AZ250</f>
        <v>0</v>
      </c>
      <c r="BB58" s="286">
        <f>'[1]Heatmap_kapa (btv)'!BA250</f>
        <v>0</v>
      </c>
      <c r="BC58" s="286">
        <f>'[1]Heatmap_kapa (btv)'!BB250</f>
        <v>0</v>
      </c>
      <c r="BD58" s="286">
        <f>'[1]Heatmap_kapa (btv)'!BC250</f>
        <v>1</v>
      </c>
      <c r="BE58" s="286">
        <f>'[1]Heatmap_kapa (btv)'!BD250</f>
        <v>1</v>
      </c>
      <c r="BF58" s="286">
        <f>'[1]Heatmap_kapa (btv)'!BE250</f>
        <v>1</v>
      </c>
      <c r="BG58" s="286">
        <f>'[1]Heatmap_kapa (btv)'!BF250</f>
        <v>1</v>
      </c>
      <c r="BH58" s="286">
        <f>'[1]Heatmap_kapa (btv)'!BG250</f>
        <v>1</v>
      </c>
      <c r="BI58" s="286">
        <f>'[1]Heatmap_kapa (btv)'!BH250</f>
        <v>1</v>
      </c>
      <c r="BJ58" s="286">
        <f>'[1]Heatmap_kapa (btv)'!BI250</f>
        <v>1</v>
      </c>
      <c r="BK58" s="286">
        <f>'[1]Heatmap_kapa (btv)'!BJ250</f>
        <v>1</v>
      </c>
      <c r="BL58" s="286">
        <f>'[1]Heatmap_kapa (btv)'!BK250</f>
        <v>0</v>
      </c>
      <c r="BM58" s="286">
        <f>'[1]Heatmap_kapa (btv)'!BL250</f>
        <v>0</v>
      </c>
      <c r="BN58" s="286">
        <f>'[1]Heatmap_kapa (btv)'!BM250</f>
        <v>0</v>
      </c>
      <c r="BO58" s="286">
        <f>'[1]Heatmap_kapa (btv)'!BN250</f>
        <v>0</v>
      </c>
      <c r="BP58" s="286">
        <f>'[1]Heatmap_kapa (btv)'!BO250</f>
        <v>0</v>
      </c>
      <c r="BQ58" s="286">
        <f>'[1]Heatmap_kapa (btv)'!BP250</f>
        <v>0</v>
      </c>
      <c r="BR58" s="286">
        <f>'[1]Heatmap_kapa (btv)'!BQ250</f>
        <v>0</v>
      </c>
      <c r="BS58" s="286">
        <f>'[1]Heatmap_kapa (btv)'!BR250</f>
        <v>0</v>
      </c>
      <c r="BT58" s="286">
        <f>'[1]Heatmap_kapa (btv)'!BS250</f>
        <v>0</v>
      </c>
      <c r="BU58" s="286">
        <f>'[1]Heatmap_kapa (btv)'!BT250</f>
        <v>0</v>
      </c>
      <c r="BV58" s="286">
        <f>'[1]Heatmap_kapa (btv)'!BU250</f>
        <v>0</v>
      </c>
      <c r="BW58" s="286">
        <f>'[1]Heatmap_kapa (btv)'!BV250</f>
        <v>0</v>
      </c>
      <c r="BX58" s="286">
        <f>'[1]Heatmap_kapa (btv)'!BW250</f>
        <v>0</v>
      </c>
      <c r="BY58" s="286">
        <f>'[1]Heatmap_kapa (btv)'!BX250</f>
        <v>0</v>
      </c>
      <c r="BZ58" s="286">
        <f>'[1]Heatmap_kapa (btv)'!BY250</f>
        <v>0</v>
      </c>
      <c r="CA58" s="286">
        <f>'[1]Heatmap_kapa (btv)'!BZ250</f>
        <v>0</v>
      </c>
      <c r="CB58" s="286">
        <f>'[1]Heatmap_kapa (btv)'!CA250</f>
        <v>0</v>
      </c>
      <c r="CC58" s="286">
        <f>'[1]Heatmap_kapa (btv)'!CB250</f>
        <v>0</v>
      </c>
      <c r="CD58" s="286">
        <f>'[1]Heatmap_kapa (btv)'!CC250</f>
        <v>0</v>
      </c>
      <c r="CE58" s="286">
        <f>'[1]Heatmap_kapa (btv)'!CD250</f>
        <v>0</v>
      </c>
      <c r="CF58" s="286">
        <f>'[1]Heatmap_kapa (btv)'!CE250</f>
        <v>0</v>
      </c>
      <c r="CG58" s="286">
        <f>'[1]Heatmap_kapa (btv)'!CF250</f>
        <v>0</v>
      </c>
      <c r="CH58" s="286">
        <f>'[1]Heatmap_kapa (btv)'!CG250</f>
        <v>0</v>
      </c>
      <c r="CI58" s="286">
        <f>'[1]Heatmap_kapa (btv)'!CH250</f>
        <v>0</v>
      </c>
      <c r="CJ58" s="286">
        <f>'[1]Heatmap_kapa (btv)'!CI250</f>
        <v>0</v>
      </c>
      <c r="CK58" s="286">
        <f>'[1]Heatmap_kapa (btv)'!CJ250</f>
        <v>0</v>
      </c>
      <c r="CL58" s="286">
        <f>'[1]Heatmap_kapa (btv)'!CK250</f>
        <v>0</v>
      </c>
      <c r="CM58" s="286">
        <f>'[1]Heatmap_kapa (btv)'!CL250</f>
        <v>0</v>
      </c>
      <c r="CN58" s="286">
        <f>'[1]Heatmap_kapa (btv)'!CM250</f>
        <v>0</v>
      </c>
      <c r="CO58" s="286">
        <f>'[1]Heatmap_kapa (btv)'!CN250</f>
        <v>0</v>
      </c>
      <c r="CP58" s="286">
        <f>'[1]Heatmap_kapa (btv)'!CO250</f>
        <v>0</v>
      </c>
      <c r="CQ58" s="286">
        <f>'[1]Heatmap_kapa (btv)'!CP250</f>
        <v>0</v>
      </c>
      <c r="CR58" s="286">
        <f>'[1]Heatmap_kapa (btv)'!CQ250</f>
        <v>0</v>
      </c>
      <c r="CS58" s="286">
        <f>'[1]Heatmap_kapa (btv)'!CR250</f>
        <v>0</v>
      </c>
      <c r="CT58" s="286">
        <f>'[1]Heatmap_kapa (btv)'!CS250</f>
        <v>0</v>
      </c>
      <c r="CU58" s="286">
        <f>'[1]Heatmap_kapa (btv)'!CT250</f>
        <v>0</v>
      </c>
      <c r="CV58" s="286">
        <f>'[1]Heatmap_kapa (btv)'!CU250</f>
        <v>0</v>
      </c>
      <c r="CW58" s="286">
        <f>'[1]Heatmap_kapa (btv)'!CV250</f>
        <v>0</v>
      </c>
      <c r="CX58" s="286">
        <f>'[1]Heatmap_kapa (btv)'!CW250</f>
        <v>0</v>
      </c>
      <c r="CY58" s="286">
        <f>'[1]Heatmap_kapa (btv)'!CX250</f>
        <v>0</v>
      </c>
      <c r="CZ58" s="286">
        <f>'[1]Heatmap_kapa (btv)'!CY250</f>
        <v>0</v>
      </c>
      <c r="DA58" s="286">
        <f>'[1]Heatmap_kapa (btv)'!CZ250</f>
        <v>0</v>
      </c>
      <c r="DB58" s="286">
        <f>'[1]Heatmap_kapa (btv)'!DA250</f>
        <v>0</v>
      </c>
      <c r="DC58" s="286">
        <f>'[1]Heatmap_kapa (btv)'!DB250</f>
        <v>0</v>
      </c>
      <c r="DD58" s="286">
        <f>'[1]Heatmap_kapa (btv)'!DC250</f>
        <v>0</v>
      </c>
      <c r="DE58" s="286">
        <f>'[1]Heatmap_kapa (btv)'!DD250</f>
        <v>1</v>
      </c>
      <c r="DF58" s="286">
        <f>'[1]Heatmap_kapa (btv)'!DE250</f>
        <v>1</v>
      </c>
      <c r="DG58" s="286">
        <f>'[1]Heatmap_kapa (btv)'!DF250</f>
        <v>1</v>
      </c>
      <c r="DH58" s="286">
        <f>'[1]Heatmap_kapa (btv)'!DG250</f>
        <v>1</v>
      </c>
      <c r="DI58" s="286">
        <f>'[1]Heatmap_kapa (btv)'!DH250</f>
        <v>1</v>
      </c>
      <c r="DJ58" s="286">
        <f>'[1]Heatmap_kapa (btv)'!DI250</f>
        <v>1</v>
      </c>
      <c r="DK58" s="286">
        <f>'[1]Heatmap_kapa (btv)'!DJ250</f>
        <v>1</v>
      </c>
      <c r="DL58" s="286">
        <f>'[1]Heatmap_kapa (btv)'!DK250</f>
        <v>1</v>
      </c>
      <c r="DM58" s="286">
        <f>'[1]Heatmap_kapa (btv)'!DL250</f>
        <v>1</v>
      </c>
      <c r="DN58" s="286">
        <f>'[1]Heatmap_kapa (btv)'!DM250</f>
        <v>1</v>
      </c>
      <c r="DO58" s="286">
        <f>'[1]Heatmap_kapa (btv)'!DN250</f>
        <v>1</v>
      </c>
      <c r="DP58" s="286">
        <f>'[1]Heatmap_kapa (btv)'!DO250</f>
        <v>2</v>
      </c>
      <c r="DQ58" s="286">
        <f>'[1]Heatmap_kapa (btv)'!DP250</f>
        <v>2</v>
      </c>
      <c r="DR58" s="286">
        <f>'[1]Heatmap_kapa (btv)'!DQ250</f>
        <v>2</v>
      </c>
      <c r="DS58" s="286">
        <f>'[1]Heatmap_kapa (btv)'!DR250</f>
        <v>2</v>
      </c>
      <c r="DT58" s="286">
        <f>'[1]Heatmap_kapa (btv)'!DS250</f>
        <v>2</v>
      </c>
      <c r="DU58" s="286">
        <f>'[1]Heatmap_kapa (btv)'!DT250</f>
        <v>2</v>
      </c>
      <c r="DV58" s="286">
        <f>'[1]Heatmap_kapa (btv)'!DU250</f>
        <v>2</v>
      </c>
      <c r="DW58" s="286">
        <f>'[1]Heatmap_kapa (btv)'!DV250</f>
        <v>2</v>
      </c>
      <c r="DX58" s="286">
        <f>'[1]Heatmap_kapa (btv)'!DW250</f>
        <v>2</v>
      </c>
      <c r="DY58" s="286">
        <f>'[1]Heatmap_kapa (btv)'!DX250</f>
        <v>2</v>
      </c>
      <c r="DZ58" s="286">
        <f>'[1]Heatmap_kapa (btv)'!DY250</f>
        <v>2</v>
      </c>
      <c r="EA58" s="286">
        <f>'[1]Heatmap_kapa (btv)'!DZ250</f>
        <v>2</v>
      </c>
      <c r="EB58" s="286">
        <f>'[1]Heatmap_kapa (btv)'!EA250</f>
        <v>2</v>
      </c>
      <c r="EC58" s="286">
        <f>'[1]Heatmap_kapa (btv)'!EB250</f>
        <v>2</v>
      </c>
      <c r="ED58" s="286">
        <f>'[1]Heatmap_kapa (btv)'!EC250</f>
        <v>2</v>
      </c>
      <c r="EE58" s="286">
        <f>'[1]Heatmap_kapa (btv)'!ED250</f>
        <v>2</v>
      </c>
      <c r="EF58" s="286">
        <f>'[1]Heatmap_kapa (btv)'!EE250</f>
        <v>2</v>
      </c>
      <c r="EG58" s="286">
        <f>'[1]Heatmap_kapa (btv)'!EF250</f>
        <v>1</v>
      </c>
      <c r="EH58" s="286">
        <f>'[1]Heatmap_kapa (btv)'!EG250</f>
        <v>1</v>
      </c>
      <c r="EI58" s="286">
        <f>'[1]Heatmap_kapa (btv)'!EH250</f>
        <v>1</v>
      </c>
      <c r="EJ58" s="286">
        <f>'[1]Heatmap_kapa (btv)'!EI250</f>
        <v>1</v>
      </c>
      <c r="EK58" s="286">
        <f>'[1]Heatmap_kapa (btv)'!EJ250</f>
        <v>1</v>
      </c>
      <c r="EL58" s="286">
        <f>'[1]Heatmap_kapa (btv)'!EK250</f>
        <v>1</v>
      </c>
      <c r="EM58" s="286">
        <f>'[1]Heatmap_kapa (btv)'!EL250</f>
        <v>1</v>
      </c>
      <c r="EN58" s="286">
        <f>'[1]Heatmap_kapa (btv)'!EM250</f>
        <v>1</v>
      </c>
      <c r="EO58" s="286">
        <f>'[1]Heatmap_kapa (btv)'!EN250</f>
        <v>0</v>
      </c>
      <c r="EP58" s="286">
        <f>'[1]Heatmap_kapa (btv)'!EO250</f>
        <v>0</v>
      </c>
      <c r="EQ58" s="286">
        <f>'[1]Heatmap_kapa (btv)'!EP250</f>
        <v>0</v>
      </c>
      <c r="ER58" s="286">
        <f>'[1]Heatmap_kapa (btv)'!EQ250</f>
        <v>0</v>
      </c>
      <c r="ES58" s="286">
        <f>'[1]Heatmap_kapa (btv)'!ER250</f>
        <v>0</v>
      </c>
      <c r="ET58" s="286">
        <f>'[1]Heatmap_kapa (btv)'!ES250</f>
        <v>0</v>
      </c>
      <c r="EU58" s="286">
        <f>'[1]Heatmap_kapa (btv)'!ET250</f>
        <v>0</v>
      </c>
      <c r="EV58" s="286">
        <f>'[1]Heatmap_kapa (btv)'!EU250</f>
        <v>0</v>
      </c>
      <c r="EW58" s="286">
        <f>'[1]Heatmap_kapa (btv)'!EV250</f>
        <v>0</v>
      </c>
      <c r="EX58" s="286">
        <f>'[1]Heatmap_kapa (btv)'!EW250</f>
        <v>0</v>
      </c>
      <c r="EY58" s="286">
        <f>'[1]Heatmap_kapa (btv)'!EX250</f>
        <v>0</v>
      </c>
      <c r="EZ58" s="286">
        <f>'[1]Heatmap_kapa (btv)'!EY250</f>
        <v>0</v>
      </c>
      <c r="FA58" s="286">
        <f>'[1]Heatmap_kapa (btv)'!EZ250</f>
        <v>0</v>
      </c>
      <c r="FB58" s="286">
        <f>'[1]Heatmap_kapa (btv)'!FA250</f>
        <v>0</v>
      </c>
      <c r="FC58" s="286">
        <f>'[1]Heatmap_kapa (btv)'!FB250</f>
        <v>0</v>
      </c>
      <c r="FD58" s="286">
        <f>'[1]Heatmap_kapa (btv)'!FC250</f>
        <v>0</v>
      </c>
      <c r="FE58" s="286">
        <f>'[1]Heatmap_kapa (btv)'!FD250</f>
        <v>0</v>
      </c>
      <c r="FF58" s="286">
        <f>'[1]Heatmap_kapa (btv)'!FE250</f>
        <v>0</v>
      </c>
      <c r="FG58" s="286">
        <f>'[1]Heatmap_kapa (btv)'!FF250</f>
        <v>0</v>
      </c>
      <c r="FH58" s="286">
        <f>'[1]Heatmap_kapa (btv)'!FG250</f>
        <v>0</v>
      </c>
      <c r="FI58" s="286">
        <f>'[1]Heatmap_kapa (btv)'!FH250</f>
        <v>0</v>
      </c>
      <c r="FJ58" s="286">
        <f>'[1]Heatmap_kapa (btv)'!FI250</f>
        <v>0</v>
      </c>
      <c r="FK58" s="286">
        <f>'[1]Heatmap_kapa (btv)'!FJ250</f>
        <v>0</v>
      </c>
      <c r="FL58" s="286">
        <f>'[1]Heatmap_kapa (btv)'!FK250</f>
        <v>0</v>
      </c>
      <c r="FM58" s="286">
        <f>'[1]Heatmap_kapa (btv)'!FL250</f>
        <v>0</v>
      </c>
      <c r="FN58" s="286">
        <f>'[1]Heatmap_kapa (btv)'!FM250</f>
        <v>0</v>
      </c>
      <c r="FO58" s="286">
        <f>'[1]Heatmap_kapa (btv)'!FN250</f>
        <v>0</v>
      </c>
      <c r="FP58" s="286">
        <f>'[1]Heatmap_kapa (btv)'!FO250</f>
        <v>0</v>
      </c>
      <c r="FQ58" s="286">
        <f>'[1]Heatmap_kapa (btv)'!FP250</f>
        <v>0</v>
      </c>
      <c r="FR58" s="286">
        <f>'[1]Heatmap_kapa (btv)'!FQ250</f>
        <v>0</v>
      </c>
      <c r="FS58" s="286">
        <f>'[1]Heatmap_kapa (btv)'!FR250</f>
        <v>0</v>
      </c>
      <c r="FT58" s="286">
        <f>'[1]Heatmap_kapa (btv)'!FS250</f>
        <v>0</v>
      </c>
      <c r="FU58" s="286">
        <f>'[1]Heatmap_kapa (btv)'!FT250</f>
        <v>0</v>
      </c>
      <c r="FV58" s="286">
        <f>'[1]Heatmap_kapa (btv)'!FU250</f>
        <v>0</v>
      </c>
      <c r="FW58" s="286">
        <f>'[1]Heatmap_kapa (btv)'!FV250</f>
        <v>0</v>
      </c>
      <c r="FX58" s="286">
        <f>'[1]Heatmap_kapa (btv)'!FW250</f>
        <v>0</v>
      </c>
      <c r="FY58" s="286">
        <f>'[1]Heatmap_kapa (btv)'!FX250</f>
        <v>0</v>
      </c>
      <c r="FZ58" s="286">
        <f>'[1]Heatmap_kapa (btv)'!FY250</f>
        <v>0</v>
      </c>
      <c r="GA58" s="288"/>
      <c r="GB58" s="288"/>
      <c r="GC58" s="288"/>
      <c r="GD58" s="288"/>
      <c r="GE58" s="288"/>
      <c r="GF58" s="288"/>
      <c r="GG58" s="288"/>
      <c r="GH58" s="288"/>
      <c r="GI58" s="288"/>
      <c r="GJ58" s="288"/>
      <c r="GK58" s="288"/>
      <c r="GL58" s="288"/>
      <c r="GM58" s="288"/>
      <c r="GN58" s="288"/>
      <c r="GO58" s="288"/>
      <c r="GP58" s="288"/>
      <c r="GQ58" s="288"/>
      <c r="GR58" s="288"/>
      <c r="GS58" s="288"/>
      <c r="GT58" s="288"/>
      <c r="GU58" s="288"/>
      <c r="GV58" s="288"/>
      <c r="GW58" s="288"/>
      <c r="GX58" s="288"/>
      <c r="GY58" s="288"/>
      <c r="GZ58" s="288"/>
      <c r="HA58" s="288"/>
      <c r="HB58" s="288"/>
      <c r="HC58" s="288"/>
      <c r="HD58" s="288"/>
      <c r="HE58" s="288"/>
      <c r="HF58" s="288"/>
      <c r="HG58" s="288"/>
      <c r="HH58" s="288"/>
      <c r="HI58" s="288"/>
      <c r="HJ58" s="288"/>
      <c r="HK58" s="288"/>
      <c r="HL58" s="288"/>
      <c r="HM58" s="288"/>
      <c r="HN58" s="288"/>
      <c r="HO58" s="288"/>
      <c r="HP58" s="288"/>
    </row>
    <row r="59" spans="1:253">
      <c r="A59" s="377">
        <v>57</v>
      </c>
      <c r="N59" s="288"/>
      <c r="O59" s="288"/>
      <c r="P59" s="288"/>
      <c r="Q59" s="288"/>
      <c r="R59" s="288"/>
      <c r="S59" s="288"/>
      <c r="T59" s="288"/>
      <c r="U59" s="288"/>
      <c r="V59" s="288"/>
      <c r="W59" s="288"/>
      <c r="X59" s="288"/>
      <c r="Y59" s="288"/>
      <c r="Z59" s="288"/>
      <c r="AA59" s="288"/>
      <c r="AB59" s="288"/>
      <c r="AC59" s="288"/>
      <c r="AD59" s="288"/>
      <c r="AE59" s="288"/>
      <c r="AF59" s="288"/>
      <c r="AG59" s="288"/>
      <c r="AH59" s="288"/>
      <c r="AI59" s="288"/>
      <c r="AJ59" s="288"/>
      <c r="AK59" s="288"/>
      <c r="AL59" s="288"/>
      <c r="AM59" s="288"/>
      <c r="AN59" s="288"/>
      <c r="AO59" s="288"/>
      <c r="AP59" s="288"/>
      <c r="AQ59" s="288"/>
      <c r="AR59" s="288"/>
      <c r="AS59" s="288"/>
      <c r="AT59" s="288"/>
      <c r="AU59" s="288"/>
      <c r="AV59" s="288"/>
      <c r="AW59" s="288"/>
      <c r="AX59" s="288"/>
      <c r="AY59" s="288"/>
      <c r="AZ59" s="288"/>
      <c r="BA59" s="288"/>
      <c r="BB59" s="288"/>
      <c r="BC59" s="288"/>
      <c r="BD59" s="288"/>
      <c r="BE59" s="288"/>
      <c r="BF59" s="288"/>
      <c r="BG59" s="288"/>
      <c r="BH59" s="288"/>
      <c r="BI59" s="288"/>
      <c r="BJ59" s="288"/>
      <c r="BK59" s="288"/>
      <c r="BL59" s="288"/>
      <c r="BM59" s="288"/>
      <c r="BN59" s="288"/>
      <c r="BO59" s="288"/>
      <c r="BP59" s="288"/>
      <c r="BQ59" s="288"/>
      <c r="BR59" s="288"/>
      <c r="BS59" s="288"/>
      <c r="BT59" s="288"/>
      <c r="BU59" s="288"/>
      <c r="BV59" s="288"/>
      <c r="BW59" s="288"/>
      <c r="BX59" s="288"/>
      <c r="BY59" s="288"/>
      <c r="BZ59" s="288"/>
      <c r="CA59" s="288"/>
      <c r="CB59" s="288"/>
      <c r="CC59" s="288"/>
      <c r="CD59" s="288"/>
      <c r="CE59" s="288"/>
      <c r="CF59" s="288"/>
      <c r="CG59" s="288"/>
      <c r="CH59" s="288"/>
      <c r="CI59" s="288"/>
      <c r="CJ59" s="288"/>
      <c r="CK59" s="288"/>
      <c r="CL59" s="288"/>
      <c r="CM59" s="288"/>
      <c r="CN59" s="288"/>
      <c r="CO59" s="288"/>
      <c r="CP59" s="288"/>
      <c r="CQ59" s="288"/>
      <c r="CR59" s="288"/>
      <c r="CS59" s="288"/>
      <c r="CT59" s="288"/>
      <c r="CU59" s="288"/>
      <c r="CV59" s="288"/>
      <c r="CW59" s="288"/>
      <c r="CX59" s="288"/>
      <c r="CY59" s="288"/>
      <c r="CZ59" s="288"/>
      <c r="DA59" s="288"/>
      <c r="DB59" s="288"/>
      <c r="DC59" s="288"/>
      <c r="DD59" s="288"/>
      <c r="DE59" s="288"/>
      <c r="DF59" s="288"/>
      <c r="DG59" s="288"/>
      <c r="DH59" s="288"/>
      <c r="DI59" s="288"/>
      <c r="DJ59" s="288"/>
      <c r="DK59" s="288"/>
      <c r="DL59" s="288"/>
      <c r="DM59" s="288"/>
      <c r="DN59" s="288"/>
      <c r="DO59" s="288"/>
      <c r="DP59" s="288"/>
      <c r="DQ59" s="288"/>
      <c r="DR59" s="288"/>
      <c r="DS59" s="288"/>
      <c r="DT59" s="288"/>
      <c r="DU59" s="288"/>
      <c r="DV59" s="288"/>
      <c r="DW59" s="288"/>
      <c r="DX59" s="288"/>
      <c r="DY59" s="288"/>
      <c r="DZ59" s="288"/>
      <c r="EA59" s="288"/>
      <c r="EB59" s="288"/>
      <c r="EC59" s="288"/>
      <c r="ED59" s="288"/>
      <c r="EE59" s="288"/>
      <c r="EF59" s="288"/>
      <c r="EG59" s="288"/>
      <c r="EH59" s="288"/>
      <c r="EI59" s="288"/>
      <c r="EJ59" s="288"/>
      <c r="EK59" s="288"/>
      <c r="EL59" s="288"/>
      <c r="EM59" s="288"/>
      <c r="EN59" s="288"/>
      <c r="EO59" s="288"/>
      <c r="EP59" s="288"/>
      <c r="EQ59" s="288"/>
      <c r="ER59" s="288"/>
      <c r="ES59" s="288"/>
      <c r="ET59" s="288"/>
      <c r="EU59" s="288"/>
      <c r="EV59" s="288"/>
      <c r="EW59" s="288"/>
      <c r="EX59" s="288"/>
      <c r="EY59" s="288"/>
      <c r="EZ59" s="288"/>
      <c r="FA59" s="288"/>
      <c r="FB59" s="288"/>
      <c r="FC59" s="288"/>
      <c r="FD59" s="288"/>
      <c r="FE59" s="288"/>
      <c r="FF59" s="288"/>
      <c r="FG59" s="288"/>
      <c r="FH59" s="288"/>
      <c r="FI59" s="288"/>
      <c r="FJ59" s="288"/>
      <c r="FK59" s="288"/>
      <c r="FL59" s="288"/>
      <c r="FM59" s="288"/>
      <c r="FN59" s="288"/>
      <c r="FO59" s="288"/>
      <c r="FP59" s="288"/>
      <c r="FQ59" s="288"/>
      <c r="FR59" s="288"/>
      <c r="FS59" s="288"/>
      <c r="FT59" s="288"/>
      <c r="FU59" s="288"/>
      <c r="FV59" s="288"/>
      <c r="FW59" s="288"/>
      <c r="FX59" s="288"/>
      <c r="FY59" s="288"/>
      <c r="FZ59" s="288"/>
      <c r="GA59" s="288"/>
      <c r="GB59" s="288"/>
      <c r="GC59" s="288"/>
      <c r="GD59" s="288"/>
      <c r="GE59" s="288"/>
      <c r="GF59" s="288"/>
      <c r="GG59" s="288"/>
      <c r="GH59" s="288"/>
      <c r="GI59" s="288"/>
      <c r="GJ59" s="288"/>
      <c r="GK59" s="288"/>
      <c r="GL59" s="288"/>
      <c r="GM59" s="288"/>
      <c r="GN59" s="288"/>
      <c r="GO59" s="288"/>
      <c r="GP59" s="288"/>
      <c r="GQ59" s="288"/>
      <c r="GR59" s="288"/>
      <c r="GS59" s="288"/>
      <c r="GT59" s="288"/>
      <c r="GU59" s="288"/>
      <c r="GV59" s="288"/>
      <c r="GW59" s="288"/>
      <c r="GX59" s="288"/>
      <c r="GY59" s="288"/>
      <c r="GZ59" s="288"/>
      <c r="HA59" s="288"/>
      <c r="HB59" s="288"/>
      <c r="HC59" s="288"/>
      <c r="HD59" s="288"/>
      <c r="HE59" s="288"/>
      <c r="HF59" s="288"/>
      <c r="HG59" s="288"/>
      <c r="HH59" s="288"/>
      <c r="HI59" s="288"/>
      <c r="HJ59" s="288"/>
      <c r="HK59" s="288"/>
      <c r="HL59" s="288"/>
      <c r="HM59" s="288"/>
      <c r="HN59" s="288"/>
      <c r="HO59" s="288"/>
      <c r="HP59" s="288"/>
    </row>
    <row r="60" spans="1:253">
      <c r="A60" s="377">
        <v>58</v>
      </c>
      <c r="N60" s="288"/>
      <c r="O60" s="288"/>
      <c r="P60" s="288"/>
      <c r="Q60" s="288"/>
      <c r="R60" s="288"/>
      <c r="S60" s="288"/>
      <c r="T60" s="288"/>
      <c r="U60" s="288"/>
      <c r="V60" s="288"/>
      <c r="W60" s="288"/>
      <c r="X60" s="288"/>
      <c r="Y60" s="288"/>
      <c r="Z60" s="288"/>
      <c r="AA60" s="288"/>
      <c r="AB60" s="288"/>
      <c r="AC60" s="288"/>
      <c r="AD60" s="288"/>
      <c r="AE60" s="288"/>
      <c r="AF60" s="288"/>
      <c r="AG60" s="288"/>
      <c r="AH60" s="288"/>
      <c r="AI60" s="288"/>
      <c r="AJ60" s="288"/>
      <c r="AK60" s="288"/>
      <c r="AL60" s="288"/>
      <c r="AM60" s="288"/>
      <c r="AN60" s="288"/>
      <c r="AO60" s="288"/>
      <c r="AP60" s="288"/>
      <c r="AQ60" s="288"/>
      <c r="AR60" s="288"/>
      <c r="AS60" s="288"/>
      <c r="AT60" s="288"/>
      <c r="AU60" s="288"/>
      <c r="AV60" s="288"/>
      <c r="AW60" s="288"/>
      <c r="AX60" s="288"/>
      <c r="AY60" s="288"/>
      <c r="AZ60" s="288"/>
      <c r="BA60" s="288"/>
      <c r="BB60" s="288"/>
      <c r="BC60" s="288"/>
      <c r="BD60" s="288"/>
      <c r="BE60" s="288"/>
      <c r="BF60" s="288"/>
      <c r="BG60" s="288"/>
      <c r="BH60" s="288"/>
      <c r="BI60" s="288"/>
      <c r="BJ60" s="288"/>
      <c r="BK60" s="288"/>
      <c r="BL60" s="288"/>
      <c r="BM60" s="288"/>
      <c r="BN60" s="288"/>
      <c r="BO60" s="288"/>
      <c r="BP60" s="288"/>
      <c r="BQ60" s="288"/>
      <c r="BR60" s="288"/>
      <c r="BS60" s="288"/>
      <c r="BT60" s="288"/>
      <c r="BU60" s="288"/>
      <c r="BV60" s="288"/>
      <c r="BW60" s="288"/>
      <c r="BX60" s="288"/>
      <c r="BY60" s="288"/>
      <c r="BZ60" s="288"/>
      <c r="CA60" s="288"/>
      <c r="CB60" s="288"/>
      <c r="CC60" s="288"/>
      <c r="CD60" s="288"/>
      <c r="CE60" s="288"/>
      <c r="CF60" s="288"/>
      <c r="CG60" s="288"/>
      <c r="CH60" s="288"/>
      <c r="CI60" s="288"/>
      <c r="CJ60" s="288"/>
      <c r="CK60" s="288"/>
      <c r="CL60" s="288"/>
      <c r="CM60" s="288"/>
      <c r="CN60" s="288"/>
      <c r="CO60" s="288"/>
      <c r="CP60" s="288"/>
      <c r="CQ60" s="288"/>
      <c r="CR60" s="288"/>
      <c r="CS60" s="288"/>
      <c r="CT60" s="288"/>
      <c r="CU60" s="288"/>
      <c r="CV60" s="288"/>
      <c r="CW60" s="288"/>
      <c r="CX60" s="288"/>
      <c r="CY60" s="288"/>
      <c r="CZ60" s="288"/>
      <c r="DA60" s="288"/>
      <c r="DB60" s="288"/>
      <c r="DC60" s="288"/>
      <c r="DD60" s="288"/>
      <c r="DE60" s="288"/>
      <c r="DF60" s="288"/>
      <c r="DG60" s="288"/>
      <c r="DH60" s="288"/>
      <c r="DI60" s="288"/>
      <c r="DJ60" s="288"/>
      <c r="DK60" s="288"/>
      <c r="DL60" s="288"/>
      <c r="DM60" s="288"/>
      <c r="DN60" s="288"/>
      <c r="DO60" s="288"/>
      <c r="DP60" s="288"/>
      <c r="DQ60" s="288"/>
      <c r="DR60" s="288"/>
      <c r="DS60" s="288"/>
      <c r="DT60" s="288"/>
      <c r="DU60" s="288"/>
      <c r="DV60" s="288"/>
      <c r="DW60" s="288"/>
      <c r="DX60" s="288"/>
      <c r="DY60" s="288"/>
      <c r="DZ60" s="288"/>
      <c r="EA60" s="288"/>
      <c r="EB60" s="288"/>
      <c r="EC60" s="288"/>
      <c r="ED60" s="288"/>
      <c r="EE60" s="288"/>
      <c r="EF60" s="288"/>
      <c r="EG60" s="288"/>
      <c r="EH60" s="288"/>
      <c r="EI60" s="288"/>
      <c r="EJ60" s="288"/>
      <c r="EK60" s="288"/>
      <c r="EL60" s="288"/>
      <c r="EM60" s="288"/>
      <c r="EN60" s="288"/>
      <c r="EO60" s="288"/>
      <c r="EP60" s="288"/>
      <c r="EQ60" s="288"/>
      <c r="ER60" s="288"/>
      <c r="ES60" s="288"/>
      <c r="ET60" s="288"/>
      <c r="EU60" s="288"/>
      <c r="EV60" s="288"/>
      <c r="EW60" s="288"/>
      <c r="EX60" s="288"/>
      <c r="EY60" s="288"/>
      <c r="EZ60" s="288"/>
      <c r="FA60" s="288"/>
      <c r="FB60" s="288"/>
      <c r="FC60" s="288"/>
      <c r="FD60" s="288"/>
      <c r="FE60" s="288"/>
      <c r="FF60" s="288"/>
      <c r="FG60" s="288"/>
      <c r="FH60" s="288"/>
      <c r="FI60" s="288"/>
      <c r="FJ60" s="288"/>
      <c r="FK60" s="288"/>
      <c r="FL60" s="288"/>
      <c r="FM60" s="288"/>
      <c r="FN60" s="288"/>
      <c r="FO60" s="288"/>
      <c r="FP60" s="288"/>
      <c r="FQ60" s="288"/>
      <c r="FR60" s="288"/>
      <c r="FS60" s="288"/>
      <c r="FT60" s="288"/>
      <c r="FU60" s="288"/>
      <c r="FV60" s="288"/>
      <c r="FW60" s="288"/>
      <c r="FX60" s="288"/>
      <c r="FY60" s="288"/>
      <c r="FZ60" s="288"/>
      <c r="GA60" s="288"/>
      <c r="GB60" s="288"/>
      <c r="GC60" s="288"/>
      <c r="GD60" s="288"/>
      <c r="GE60" s="288"/>
      <c r="GF60" s="288"/>
      <c r="GG60" s="288"/>
      <c r="GH60" s="288"/>
      <c r="GI60" s="288"/>
      <c r="GJ60" s="288"/>
      <c r="GK60" s="288"/>
      <c r="GL60" s="288"/>
      <c r="GM60" s="288"/>
      <c r="GN60" s="288"/>
      <c r="GO60" s="288"/>
      <c r="GP60" s="288"/>
      <c r="GQ60" s="288"/>
      <c r="GR60" s="288"/>
      <c r="GS60" s="288"/>
      <c r="GT60" s="288"/>
      <c r="GU60" s="288"/>
      <c r="GV60" s="288"/>
      <c r="GW60" s="288"/>
      <c r="GX60" s="288"/>
      <c r="GY60" s="288"/>
      <c r="GZ60" s="288"/>
      <c r="HA60" s="288"/>
      <c r="HB60" s="288"/>
      <c r="HC60" s="288"/>
      <c r="HD60" s="288"/>
      <c r="HE60" s="288"/>
      <c r="HF60" s="288"/>
      <c r="HG60" s="288"/>
      <c r="HH60" s="288"/>
      <c r="HI60" s="288"/>
      <c r="HJ60" s="288"/>
      <c r="HK60" s="288"/>
      <c r="HL60" s="288"/>
      <c r="HM60" s="288"/>
      <c r="HN60" s="288"/>
      <c r="HO60" s="288"/>
      <c r="HP60" s="288"/>
    </row>
    <row r="61" spans="1:253">
      <c r="A61" s="377">
        <v>59</v>
      </c>
      <c r="N61" s="288"/>
      <c r="O61" s="288"/>
      <c r="P61" s="288"/>
      <c r="Q61" s="288"/>
      <c r="R61" s="288"/>
      <c r="S61" s="288"/>
      <c r="T61" s="288"/>
      <c r="U61" s="288"/>
      <c r="V61" s="288"/>
      <c r="W61" s="288"/>
      <c r="X61" s="288"/>
      <c r="Y61" s="288"/>
      <c r="Z61" s="288"/>
      <c r="AA61" s="288"/>
      <c r="AB61" s="288"/>
      <c r="AC61" s="288"/>
      <c r="AD61" s="288"/>
      <c r="AE61" s="288"/>
      <c r="AF61" s="288"/>
      <c r="AG61" s="288"/>
      <c r="AH61" s="288"/>
      <c r="AI61" s="288"/>
      <c r="AJ61" s="288"/>
      <c r="AK61" s="288"/>
      <c r="AL61" s="288"/>
      <c r="AM61" s="288"/>
      <c r="AN61" s="288"/>
      <c r="AO61" s="288"/>
      <c r="AP61" s="288"/>
      <c r="AQ61" s="288"/>
      <c r="AR61" s="288"/>
      <c r="AS61" s="288"/>
      <c r="AT61" s="288"/>
      <c r="AU61" s="288"/>
      <c r="AV61" s="288"/>
      <c r="AW61" s="288"/>
      <c r="AX61" s="288"/>
      <c r="AY61" s="288"/>
      <c r="AZ61" s="288"/>
      <c r="BA61" s="288"/>
      <c r="BB61" s="288"/>
      <c r="BC61" s="288"/>
      <c r="BD61" s="288"/>
      <c r="BE61" s="288"/>
      <c r="BF61" s="288"/>
      <c r="BG61" s="288"/>
      <c r="BH61" s="288"/>
      <c r="BI61" s="288"/>
      <c r="BJ61" s="288"/>
      <c r="BK61" s="288"/>
      <c r="BL61" s="288"/>
      <c r="BM61" s="288"/>
      <c r="BN61" s="288"/>
      <c r="BO61" s="288"/>
      <c r="BP61" s="288"/>
      <c r="BQ61" s="288"/>
      <c r="BR61" s="288"/>
      <c r="BS61" s="288"/>
      <c r="BT61" s="288"/>
      <c r="BU61" s="288"/>
      <c r="BV61" s="288"/>
      <c r="BW61" s="288"/>
      <c r="BX61" s="288"/>
      <c r="BY61" s="288"/>
      <c r="BZ61" s="288"/>
      <c r="CA61" s="288"/>
      <c r="CB61" s="288"/>
      <c r="CC61" s="288"/>
      <c r="CD61" s="288"/>
      <c r="CE61" s="288"/>
      <c r="CF61" s="288"/>
      <c r="CG61" s="288"/>
      <c r="CH61" s="288"/>
      <c r="CI61" s="288"/>
      <c r="CJ61" s="288"/>
      <c r="CK61" s="288"/>
      <c r="CL61" s="288"/>
      <c r="CM61" s="288"/>
      <c r="CN61" s="288"/>
      <c r="CO61" s="288"/>
      <c r="CP61" s="288"/>
      <c r="CQ61" s="288"/>
      <c r="CR61" s="288"/>
      <c r="CS61" s="288"/>
      <c r="CT61" s="288"/>
      <c r="CU61" s="288"/>
      <c r="CV61" s="288"/>
      <c r="CW61" s="288"/>
      <c r="CX61" s="288"/>
      <c r="CY61" s="288"/>
      <c r="CZ61" s="288"/>
      <c r="DA61" s="288"/>
      <c r="DB61" s="288"/>
      <c r="DC61" s="288"/>
      <c r="DD61" s="288"/>
      <c r="DE61" s="288"/>
      <c r="DF61" s="288"/>
      <c r="DG61" s="288"/>
      <c r="DH61" s="288"/>
      <c r="DI61" s="288"/>
      <c r="DJ61" s="288"/>
      <c r="DK61" s="288"/>
      <c r="DL61" s="288"/>
      <c r="DM61" s="288"/>
      <c r="DN61" s="288"/>
      <c r="DO61" s="288"/>
      <c r="DP61" s="288"/>
      <c r="DQ61" s="288"/>
      <c r="DR61" s="288"/>
      <c r="DS61" s="288"/>
      <c r="DT61" s="288"/>
      <c r="DU61" s="288"/>
      <c r="DV61" s="288"/>
      <c r="DW61" s="288"/>
      <c r="DX61" s="288"/>
      <c r="DY61" s="288"/>
      <c r="DZ61" s="288"/>
      <c r="EA61" s="288"/>
      <c r="EB61" s="288"/>
      <c r="EC61" s="288"/>
      <c r="ED61" s="288"/>
      <c r="EE61" s="288"/>
      <c r="EF61" s="288"/>
      <c r="EG61" s="288"/>
      <c r="EH61" s="288"/>
      <c r="EI61" s="288"/>
      <c r="EJ61" s="288"/>
      <c r="EK61" s="288"/>
      <c r="EL61" s="288"/>
      <c r="EM61" s="288"/>
      <c r="EN61" s="288"/>
      <c r="EO61" s="288"/>
      <c r="EP61" s="288"/>
      <c r="EQ61" s="288"/>
      <c r="ER61" s="288"/>
      <c r="ES61" s="288"/>
      <c r="ET61" s="288"/>
      <c r="EU61" s="288"/>
      <c r="EV61" s="288"/>
      <c r="EW61" s="288"/>
      <c r="EX61" s="288"/>
      <c r="EY61" s="288"/>
      <c r="EZ61" s="288"/>
      <c r="FA61" s="288"/>
      <c r="FB61" s="288"/>
      <c r="FC61" s="288"/>
      <c r="FD61" s="288"/>
      <c r="FE61" s="288"/>
      <c r="FF61" s="288"/>
      <c r="FG61" s="288"/>
      <c r="FH61" s="288"/>
      <c r="FI61" s="288"/>
      <c r="FJ61" s="288"/>
      <c r="FK61" s="288"/>
      <c r="FL61" s="288"/>
      <c r="FM61" s="288"/>
      <c r="FN61" s="288"/>
      <c r="FO61" s="288"/>
      <c r="FP61" s="288"/>
      <c r="FQ61" s="288"/>
      <c r="FR61" s="288"/>
      <c r="FS61" s="288"/>
      <c r="FT61" s="288"/>
      <c r="FU61" s="288"/>
      <c r="FV61" s="288"/>
      <c r="FW61" s="288"/>
      <c r="FX61" s="288"/>
      <c r="FY61" s="288"/>
      <c r="FZ61" s="288"/>
      <c r="GA61" s="288"/>
      <c r="GB61" s="288"/>
      <c r="GC61" s="288"/>
      <c r="GD61" s="288"/>
      <c r="GE61" s="288"/>
      <c r="GF61" s="288"/>
      <c r="GG61" s="288"/>
      <c r="GH61" s="288"/>
      <c r="GI61" s="288"/>
      <c r="GJ61" s="288"/>
      <c r="GK61" s="288"/>
      <c r="GL61" s="288"/>
      <c r="GM61" s="288"/>
      <c r="GN61" s="288"/>
      <c r="GO61" s="288"/>
      <c r="GP61" s="288"/>
      <c r="GQ61" s="288"/>
      <c r="GR61" s="288"/>
      <c r="GS61" s="288"/>
      <c r="GT61" s="288"/>
      <c r="GU61" s="288"/>
      <c r="GV61" s="288"/>
      <c r="GW61" s="288"/>
      <c r="GX61" s="288"/>
      <c r="GY61" s="288"/>
      <c r="GZ61" s="288"/>
      <c r="HA61" s="288"/>
      <c r="HB61" s="288"/>
      <c r="HC61" s="288"/>
      <c r="HD61" s="288"/>
      <c r="HE61" s="288"/>
      <c r="HF61" s="288"/>
      <c r="HG61" s="288"/>
      <c r="HH61" s="288"/>
      <c r="HI61" s="288"/>
      <c r="HJ61" s="288"/>
      <c r="HK61" s="288"/>
      <c r="HL61" s="288"/>
      <c r="HM61" s="288"/>
      <c r="HN61" s="288"/>
      <c r="HO61" s="288"/>
      <c r="HP61" s="288"/>
    </row>
    <row r="62" spans="1:253">
      <c r="A62" s="377">
        <v>60</v>
      </c>
    </row>
    <row r="63" spans="1:253">
      <c r="A63" s="377">
        <v>61</v>
      </c>
    </row>
    <row r="64" spans="1:253">
      <c r="A64" s="377">
        <v>62</v>
      </c>
    </row>
    <row r="65" spans="1:10">
      <c r="A65" s="377">
        <v>63</v>
      </c>
    </row>
    <row r="66" spans="1:10" s="282" customFormat="1">
      <c r="A66" s="377">
        <v>64</v>
      </c>
      <c r="B66" s="281"/>
      <c r="C66" s="281"/>
      <c r="D66" s="281"/>
      <c r="E66" s="281"/>
      <c r="F66" s="281"/>
      <c r="G66" s="281"/>
      <c r="H66" s="281"/>
      <c r="I66" s="281"/>
    </row>
    <row r="67" spans="1:10" s="282" customFormat="1">
      <c r="A67" s="377">
        <v>65</v>
      </c>
      <c r="B67" s="281"/>
      <c r="C67" s="281"/>
      <c r="D67" s="281"/>
      <c r="E67" s="281"/>
      <c r="F67" s="281"/>
      <c r="G67" s="281"/>
      <c r="H67" s="281"/>
      <c r="I67" s="281"/>
    </row>
    <row r="68" spans="1:10" s="282" customFormat="1">
      <c r="A68" s="377">
        <v>66</v>
      </c>
      <c r="B68" s="281"/>
      <c r="C68" s="281"/>
      <c r="D68" s="281"/>
      <c r="E68" s="281"/>
      <c r="F68" s="281"/>
      <c r="G68" s="281"/>
      <c r="H68" s="281"/>
      <c r="I68" s="281"/>
    </row>
    <row r="69" spans="1:10" s="282" customFormat="1">
      <c r="A69" s="377">
        <v>67</v>
      </c>
      <c r="B69" s="281"/>
      <c r="C69" s="281"/>
      <c r="D69" s="281"/>
      <c r="E69" s="281"/>
      <c r="F69" s="281"/>
      <c r="G69" s="281"/>
      <c r="H69" s="281"/>
      <c r="I69" s="281"/>
      <c r="J69" s="281"/>
    </row>
    <row r="70" spans="1:10" s="282" customFormat="1">
      <c r="A70" s="377">
        <v>68</v>
      </c>
      <c r="B70" s="281"/>
      <c r="C70" s="281"/>
      <c r="D70" s="281"/>
      <c r="E70" s="281"/>
      <c r="F70" s="281"/>
      <c r="G70" s="281"/>
      <c r="H70" s="281"/>
      <c r="I70" s="281"/>
      <c r="J70" s="281"/>
    </row>
    <row r="71" spans="1:10" s="282" customFormat="1">
      <c r="A71" s="377">
        <v>69</v>
      </c>
      <c r="B71" s="281"/>
      <c r="C71" s="281"/>
      <c r="D71" s="281"/>
      <c r="E71" s="281"/>
      <c r="F71" s="281"/>
      <c r="G71" s="281"/>
      <c r="H71" s="281"/>
      <c r="I71" s="281"/>
      <c r="J71" s="281"/>
    </row>
    <row r="72" spans="1:10" s="282" customFormat="1">
      <c r="A72" s="377">
        <v>70</v>
      </c>
      <c r="B72" s="281"/>
      <c r="C72" s="281"/>
      <c r="D72" s="281"/>
      <c r="E72" s="281"/>
      <c r="F72" s="281"/>
      <c r="G72" s="281"/>
      <c r="H72" s="281"/>
      <c r="I72" s="281"/>
    </row>
    <row r="73" spans="1:10" s="282" customFormat="1">
      <c r="A73" s="377">
        <v>71</v>
      </c>
      <c r="B73" s="281"/>
      <c r="C73" s="281"/>
      <c r="D73" s="281"/>
      <c r="E73" s="281"/>
      <c r="F73" s="281"/>
      <c r="G73" s="281"/>
      <c r="H73" s="281"/>
      <c r="I73" s="281"/>
    </row>
    <row r="74" spans="1:10" s="282" customFormat="1">
      <c r="A74" s="377">
        <v>72</v>
      </c>
      <c r="B74" s="281"/>
      <c r="C74" s="281"/>
      <c r="D74" s="281"/>
      <c r="E74" s="281"/>
      <c r="F74" s="281"/>
      <c r="G74" s="281"/>
      <c r="H74" s="281"/>
      <c r="I74" s="281"/>
    </row>
    <row r="75" spans="1:10" s="282" customFormat="1">
      <c r="A75" s="377">
        <v>73</v>
      </c>
      <c r="B75" s="281"/>
      <c r="C75" s="281"/>
      <c r="D75" s="281"/>
      <c r="E75" s="281"/>
      <c r="F75" s="281"/>
      <c r="G75" s="281"/>
      <c r="H75" s="281"/>
      <c r="I75" s="281"/>
    </row>
    <row r="76" spans="1:10" s="282" customFormat="1">
      <c r="A76" s="377">
        <v>74</v>
      </c>
      <c r="B76" s="281"/>
      <c r="C76" s="281"/>
      <c r="D76" s="281"/>
      <c r="E76" s="281"/>
      <c r="F76" s="281"/>
      <c r="G76" s="281"/>
      <c r="H76" s="281"/>
      <c r="I76" s="281"/>
    </row>
    <row r="77" spans="1:10" s="282" customFormat="1">
      <c r="A77" s="377">
        <v>75</v>
      </c>
      <c r="B77" s="281"/>
      <c r="C77" s="281"/>
      <c r="D77" s="281"/>
      <c r="E77" s="281"/>
      <c r="F77" s="281"/>
      <c r="G77" s="281"/>
      <c r="H77" s="281"/>
      <c r="I77" s="281"/>
    </row>
    <row r="78" spans="1:10" s="282" customFormat="1">
      <c r="A78" s="377">
        <v>76</v>
      </c>
      <c r="B78" s="281"/>
      <c r="C78" s="281"/>
      <c r="D78" s="281"/>
      <c r="E78" s="281"/>
      <c r="F78" s="281"/>
      <c r="G78" s="281"/>
      <c r="H78" s="281"/>
      <c r="I78" s="281"/>
    </row>
    <row r="79" spans="1:10" s="282" customFormat="1">
      <c r="A79" s="377">
        <v>77</v>
      </c>
      <c r="B79" s="281"/>
      <c r="C79" s="281"/>
      <c r="D79" s="281"/>
      <c r="E79" s="281"/>
      <c r="F79" s="281"/>
      <c r="G79" s="281"/>
      <c r="H79" s="281"/>
      <c r="I79" s="281"/>
    </row>
    <row r="80" spans="1:10" s="282" customFormat="1">
      <c r="A80" s="377">
        <v>78</v>
      </c>
      <c r="B80" s="281"/>
      <c r="C80" s="281"/>
      <c r="D80" s="281"/>
      <c r="E80" s="281"/>
      <c r="F80" s="281"/>
      <c r="G80" s="281"/>
      <c r="H80" s="281"/>
      <c r="I80" s="281"/>
    </row>
    <row r="81" spans="1:9" s="282" customFormat="1">
      <c r="A81" s="377">
        <v>79</v>
      </c>
      <c r="B81" s="281"/>
      <c r="C81" s="281"/>
      <c r="D81" s="281"/>
      <c r="E81" s="281"/>
      <c r="F81" s="281"/>
      <c r="G81" s="281"/>
      <c r="H81" s="281"/>
      <c r="I81" s="281"/>
    </row>
    <row r="82" spans="1:9">
      <c r="A82" s="377">
        <v>80</v>
      </c>
    </row>
    <row r="83" spans="1:9">
      <c r="A83" s="377">
        <v>81</v>
      </c>
    </row>
    <row r="84" spans="1:9">
      <c r="A84" s="377">
        <v>82</v>
      </c>
    </row>
    <row r="85" spans="1:9">
      <c r="A85" s="377">
        <v>83</v>
      </c>
    </row>
    <row r="86" spans="1:9">
      <c r="A86" s="377">
        <v>84</v>
      </c>
    </row>
    <row r="87" spans="1:9">
      <c r="A87" s="377">
        <v>85</v>
      </c>
    </row>
    <row r="88" spans="1:9">
      <c r="A88" s="377">
        <v>86</v>
      </c>
    </row>
    <row r="89" spans="1:9">
      <c r="A89" s="377">
        <v>87</v>
      </c>
    </row>
    <row r="90" spans="1:9">
      <c r="A90" s="377">
        <v>88</v>
      </c>
    </row>
    <row r="91" spans="1:9">
      <c r="A91" s="377">
        <v>89</v>
      </c>
    </row>
    <row r="92" spans="1:9">
      <c r="A92" s="377">
        <v>90</v>
      </c>
    </row>
    <row r="93" spans="1:9">
      <c r="A93" s="377">
        <v>91</v>
      </c>
    </row>
    <row r="94" spans="1:9">
      <c r="A94" s="377">
        <v>92</v>
      </c>
    </row>
    <row r="95" spans="1:9">
      <c r="A95" s="377">
        <v>93</v>
      </c>
    </row>
    <row r="96" spans="1:9">
      <c r="A96" s="377">
        <v>94</v>
      </c>
    </row>
    <row r="97" spans="1:4">
      <c r="A97" s="377">
        <v>95</v>
      </c>
    </row>
    <row r="98" spans="1:4">
      <c r="A98" s="377">
        <v>96</v>
      </c>
      <c r="D98" s="281">
        <v>30</v>
      </c>
    </row>
    <row r="99" spans="1:4">
      <c r="A99" s="377">
        <v>97</v>
      </c>
      <c r="D99" s="281">
        <v>30</v>
      </c>
    </row>
    <row r="100" spans="1:4">
      <c r="A100" s="377">
        <v>98</v>
      </c>
      <c r="D100" s="281">
        <v>30</v>
      </c>
    </row>
    <row r="101" spans="1:4">
      <c r="A101" s="377">
        <v>99</v>
      </c>
      <c r="D101" s="281">
        <v>30</v>
      </c>
    </row>
    <row r="102" spans="1:4">
      <c r="A102" s="377">
        <v>100</v>
      </c>
      <c r="D102" s="281">
        <v>30</v>
      </c>
    </row>
    <row r="103" spans="1:4">
      <c r="A103" s="377">
        <v>101</v>
      </c>
      <c r="D103" s="281">
        <v>30</v>
      </c>
    </row>
    <row r="104" spans="1:4">
      <c r="A104" s="377">
        <v>102</v>
      </c>
      <c r="D104" s="281">
        <v>30</v>
      </c>
    </row>
    <row r="105" spans="1:4">
      <c r="A105" s="377">
        <v>103</v>
      </c>
      <c r="D105" s="281">
        <v>30</v>
      </c>
    </row>
    <row r="106" spans="1:4">
      <c r="A106" s="377">
        <v>104</v>
      </c>
      <c r="D106" s="281">
        <v>30</v>
      </c>
    </row>
    <row r="107" spans="1:4">
      <c r="A107" s="377">
        <v>105</v>
      </c>
      <c r="D107" s="281">
        <v>30</v>
      </c>
    </row>
    <row r="108" spans="1:4">
      <c r="A108" s="377">
        <v>106</v>
      </c>
      <c r="D108" s="281">
        <v>30</v>
      </c>
    </row>
    <row r="109" spans="1:4">
      <c r="A109" s="377">
        <v>107</v>
      </c>
      <c r="B109" s="281">
        <v>280</v>
      </c>
      <c r="C109" s="281">
        <v>290</v>
      </c>
    </row>
    <row r="110" spans="1:4">
      <c r="A110" s="377">
        <v>108</v>
      </c>
      <c r="B110" s="281">
        <v>280</v>
      </c>
      <c r="C110" s="281">
        <v>290</v>
      </c>
    </row>
    <row r="111" spans="1:4">
      <c r="A111" s="377">
        <v>109</v>
      </c>
      <c r="B111" s="281">
        <v>280</v>
      </c>
      <c r="C111" s="281">
        <v>290</v>
      </c>
    </row>
    <row r="112" spans="1:4">
      <c r="A112" s="377">
        <v>110</v>
      </c>
      <c r="B112" s="281">
        <v>280</v>
      </c>
      <c r="C112" s="281">
        <v>290</v>
      </c>
    </row>
    <row r="113" spans="1:3">
      <c r="A113" s="377">
        <v>111</v>
      </c>
      <c r="B113" s="281">
        <v>280</v>
      </c>
      <c r="C113" s="281">
        <v>290</v>
      </c>
    </row>
    <row r="114" spans="1:3">
      <c r="A114" s="377">
        <v>112</v>
      </c>
      <c r="B114" s="281">
        <v>280</v>
      </c>
      <c r="C114" s="281">
        <v>290</v>
      </c>
    </row>
    <row r="115" spans="1:3">
      <c r="A115" s="377">
        <v>113</v>
      </c>
      <c r="B115" s="281">
        <v>280</v>
      </c>
      <c r="C115" s="281">
        <v>290</v>
      </c>
    </row>
    <row r="116" spans="1:3">
      <c r="A116" s="377">
        <v>114</v>
      </c>
      <c r="B116" s="281">
        <v>280</v>
      </c>
      <c r="C116" s="281">
        <v>290</v>
      </c>
    </row>
    <row r="117" spans="1:3">
      <c r="A117" s="377">
        <v>115</v>
      </c>
      <c r="B117" s="281">
        <v>280</v>
      </c>
      <c r="C117" s="281">
        <v>290</v>
      </c>
    </row>
    <row r="118" spans="1:3">
      <c r="A118" s="377">
        <v>116</v>
      </c>
      <c r="B118" s="281">
        <v>280</v>
      </c>
      <c r="C118" s="281">
        <v>290</v>
      </c>
    </row>
    <row r="119" spans="1:3">
      <c r="A119" s="377">
        <v>117</v>
      </c>
      <c r="B119" s="281">
        <v>280</v>
      </c>
      <c r="C119" s="281">
        <v>290</v>
      </c>
    </row>
    <row r="120" spans="1:3">
      <c r="A120" s="377">
        <v>118</v>
      </c>
      <c r="B120" s="281">
        <v>280</v>
      </c>
      <c r="C120" s="281">
        <v>290</v>
      </c>
    </row>
    <row r="121" spans="1:3">
      <c r="A121" s="377">
        <v>119</v>
      </c>
      <c r="B121" s="281">
        <v>280</v>
      </c>
      <c r="C121" s="281">
        <v>290</v>
      </c>
    </row>
    <row r="122" spans="1:3">
      <c r="A122" s="377">
        <v>120</v>
      </c>
      <c r="B122" s="281">
        <v>280</v>
      </c>
      <c r="C122" s="281">
        <v>290</v>
      </c>
    </row>
    <row r="123" spans="1:3">
      <c r="A123" s="377">
        <v>121</v>
      </c>
      <c r="B123" s="281">
        <v>280</v>
      </c>
      <c r="C123" s="281">
        <v>290</v>
      </c>
    </row>
    <row r="124" spans="1:3">
      <c r="A124" s="377">
        <v>122</v>
      </c>
      <c r="B124" s="281">
        <v>280</v>
      </c>
      <c r="C124" s="281">
        <v>290</v>
      </c>
    </row>
    <row r="125" spans="1:3">
      <c r="A125" s="377">
        <v>123</v>
      </c>
      <c r="B125" s="281">
        <v>280</v>
      </c>
      <c r="C125" s="281">
        <v>290</v>
      </c>
    </row>
    <row r="126" spans="1:3">
      <c r="A126" s="377">
        <v>124</v>
      </c>
      <c r="C126" s="281">
        <v>290</v>
      </c>
    </row>
    <row r="127" spans="1:3">
      <c r="A127" s="377">
        <v>125</v>
      </c>
      <c r="C127" s="281">
        <v>290</v>
      </c>
    </row>
    <row r="128" spans="1:3">
      <c r="A128" s="377">
        <v>126</v>
      </c>
      <c r="C128" s="281">
        <v>290</v>
      </c>
    </row>
    <row r="129" spans="1:3">
      <c r="A129" s="377">
        <v>127</v>
      </c>
      <c r="C129" s="281">
        <v>290</v>
      </c>
    </row>
    <row r="130" spans="1:3">
      <c r="A130" s="377">
        <v>128</v>
      </c>
      <c r="C130" s="281">
        <v>290</v>
      </c>
    </row>
    <row r="131" spans="1:3">
      <c r="A131" s="377">
        <v>129</v>
      </c>
      <c r="C131" s="281">
        <v>290</v>
      </c>
    </row>
    <row r="132" spans="1:3">
      <c r="A132" s="377">
        <v>130</v>
      </c>
      <c r="C132" s="281">
        <v>290</v>
      </c>
    </row>
    <row r="133" spans="1:3">
      <c r="A133" s="377">
        <v>131</v>
      </c>
      <c r="C133" s="281">
        <v>290</v>
      </c>
    </row>
    <row r="134" spans="1:3">
      <c r="A134" s="377">
        <v>132</v>
      </c>
    </row>
    <row r="135" spans="1:3">
      <c r="A135" s="377">
        <v>133</v>
      </c>
    </row>
    <row r="136" spans="1:3">
      <c r="A136" s="377">
        <v>134</v>
      </c>
    </row>
    <row r="137" spans="1:3">
      <c r="A137" s="377">
        <v>135</v>
      </c>
    </row>
    <row r="138" spans="1:3">
      <c r="A138" s="377">
        <v>136</v>
      </c>
    </row>
    <row r="139" spans="1:3">
      <c r="A139" s="377">
        <v>137</v>
      </c>
    </row>
    <row r="140" spans="1:3">
      <c r="A140" s="377">
        <v>138</v>
      </c>
    </row>
    <row r="141" spans="1:3">
      <c r="A141" s="377">
        <v>139</v>
      </c>
    </row>
    <row r="142" spans="1:3">
      <c r="A142" s="377">
        <v>140</v>
      </c>
    </row>
    <row r="143" spans="1:3">
      <c r="A143" s="377">
        <v>141</v>
      </c>
    </row>
    <row r="144" spans="1:3">
      <c r="A144" s="377">
        <v>142</v>
      </c>
    </row>
    <row r="145" spans="1:1">
      <c r="A145" s="377">
        <v>143</v>
      </c>
    </row>
    <row r="146" spans="1:1">
      <c r="A146" s="377">
        <v>144</v>
      </c>
    </row>
    <row r="147" spans="1:1">
      <c r="A147" s="377">
        <v>145</v>
      </c>
    </row>
    <row r="148" spans="1:1">
      <c r="A148" s="377">
        <v>146</v>
      </c>
    </row>
    <row r="149" spans="1:1">
      <c r="A149" s="377">
        <v>147</v>
      </c>
    </row>
    <row r="150" spans="1:1">
      <c r="A150" s="377">
        <v>148</v>
      </c>
    </row>
    <row r="151" spans="1:1">
      <c r="A151" s="377">
        <v>149</v>
      </c>
    </row>
    <row r="152" spans="1:1">
      <c r="A152" s="377">
        <v>150</v>
      </c>
    </row>
    <row r="153" spans="1:1">
      <c r="A153" s="377">
        <v>151</v>
      </c>
    </row>
    <row r="154" spans="1:1">
      <c r="A154" s="377">
        <v>152</v>
      </c>
    </row>
    <row r="155" spans="1:1">
      <c r="A155" s="377">
        <v>153</v>
      </c>
    </row>
    <row r="156" spans="1:1">
      <c r="A156" s="377">
        <v>154</v>
      </c>
    </row>
    <row r="157" spans="1:1">
      <c r="A157" s="377">
        <v>155</v>
      </c>
    </row>
    <row r="158" spans="1:1">
      <c r="A158" s="377">
        <v>156</v>
      </c>
    </row>
    <row r="159" spans="1:1">
      <c r="A159" s="377">
        <v>157</v>
      </c>
    </row>
    <row r="160" spans="1:1">
      <c r="A160" s="377">
        <v>158</v>
      </c>
    </row>
    <row r="161" spans="1:253">
      <c r="A161" s="377">
        <v>159</v>
      </c>
    </row>
    <row r="162" spans="1:253">
      <c r="A162" s="377">
        <v>160</v>
      </c>
    </row>
    <row r="163" spans="1:253">
      <c r="A163" s="377">
        <v>161</v>
      </c>
    </row>
    <row r="164" spans="1:253">
      <c r="A164" s="377">
        <v>162</v>
      </c>
    </row>
    <row r="165" spans="1:253">
      <c r="A165" s="377">
        <v>163</v>
      </c>
    </row>
    <row r="166" spans="1:253">
      <c r="A166" s="377">
        <v>164</v>
      </c>
    </row>
    <row r="167" spans="1:253">
      <c r="A167" s="377">
        <v>165</v>
      </c>
    </row>
    <row r="168" spans="1:253">
      <c r="A168" s="377">
        <v>166</v>
      </c>
    </row>
    <row r="169" spans="1:253">
      <c r="A169" s="377">
        <v>167</v>
      </c>
    </row>
    <row r="170" spans="1:253">
      <c r="A170" s="377">
        <v>168</v>
      </c>
      <c r="ID170" s="294"/>
      <c r="IE170" s="294"/>
      <c r="IF170" s="294"/>
      <c r="IG170" s="294"/>
      <c r="IH170" s="294"/>
    </row>
    <row r="171" spans="1:253" s="295" customFormat="1">
      <c r="A171" s="377">
        <v>169</v>
      </c>
      <c r="I171" s="281" t="s">
        <v>2160</v>
      </c>
      <c r="J171" s="282"/>
      <c r="K171" s="282"/>
      <c r="L171" s="282"/>
      <c r="M171" s="282"/>
      <c r="N171" s="282"/>
      <c r="O171" s="282"/>
      <c r="P171" s="282"/>
      <c r="Q171" s="282"/>
      <c r="R171" s="282"/>
      <c r="S171" s="282"/>
      <c r="T171" s="282"/>
      <c r="U171" s="282"/>
      <c r="V171" s="282"/>
      <c r="W171" s="282"/>
      <c r="X171" s="282"/>
      <c r="Y171" s="282"/>
      <c r="Z171" s="282"/>
      <c r="AA171" s="282"/>
      <c r="AB171" s="282"/>
      <c r="AC171" s="282"/>
      <c r="AD171" s="282"/>
      <c r="AE171" s="282"/>
      <c r="AF171" s="282"/>
      <c r="AG171" s="282"/>
      <c r="AH171" s="282"/>
      <c r="AI171" s="282"/>
      <c r="AJ171" s="282"/>
      <c r="AK171" s="282"/>
      <c r="AL171" s="282"/>
      <c r="AM171" s="282"/>
      <c r="AN171" s="282"/>
      <c r="AO171" s="282"/>
      <c r="AP171" s="282"/>
      <c r="AQ171" s="282"/>
      <c r="AR171" s="282"/>
      <c r="AS171" s="282"/>
      <c r="AT171" s="282"/>
      <c r="AU171" s="282"/>
      <c r="AV171" s="282"/>
      <c r="AW171" s="282"/>
      <c r="AX171" s="282"/>
      <c r="AY171" s="282"/>
      <c r="AZ171" s="282"/>
      <c r="BA171" s="282"/>
      <c r="BB171" s="282"/>
      <c r="BC171" s="282"/>
      <c r="BD171" s="282"/>
      <c r="BE171" s="282"/>
      <c r="BF171" s="282"/>
      <c r="BG171" s="282"/>
      <c r="BH171" s="282"/>
      <c r="BI171" s="282"/>
      <c r="BJ171" s="282"/>
      <c r="BK171" s="282"/>
      <c r="BL171" s="282"/>
      <c r="BM171" s="282"/>
      <c r="BN171" s="282"/>
      <c r="BO171" s="282"/>
      <c r="BP171" s="282"/>
      <c r="BQ171" s="282"/>
      <c r="BR171" s="282"/>
      <c r="BS171" s="282"/>
      <c r="BT171" s="282"/>
      <c r="BU171" s="282"/>
      <c r="BV171" s="282"/>
      <c r="BW171" s="282"/>
      <c r="BX171" s="282"/>
      <c r="BY171" s="282"/>
      <c r="BZ171" s="282"/>
      <c r="CA171" s="282"/>
      <c r="CB171" s="282"/>
      <c r="CC171" s="282"/>
      <c r="CD171" s="282"/>
      <c r="CE171" s="282"/>
      <c r="CF171" s="282"/>
      <c r="CG171" s="282"/>
      <c r="CH171" s="282"/>
      <c r="CI171" s="282"/>
      <c r="CJ171" s="282"/>
      <c r="CK171" s="282"/>
      <c r="CL171" s="282"/>
      <c r="CM171" s="282"/>
      <c r="CN171" s="282"/>
      <c r="CO171" s="282"/>
      <c r="CP171" s="282"/>
      <c r="CQ171" s="282"/>
      <c r="CR171" s="282"/>
      <c r="CS171" s="282"/>
      <c r="CT171" s="282"/>
      <c r="CU171" s="282"/>
      <c r="CV171" s="282"/>
      <c r="CW171" s="282"/>
      <c r="CX171" s="282"/>
      <c r="CY171" s="282"/>
      <c r="CZ171" s="282"/>
      <c r="DA171" s="282"/>
      <c r="DB171" s="282"/>
      <c r="DC171" s="282"/>
      <c r="DD171" s="282"/>
      <c r="DE171" s="282"/>
      <c r="DF171" s="282"/>
      <c r="DG171" s="282"/>
      <c r="DH171" s="282"/>
      <c r="DI171" s="282"/>
      <c r="DJ171" s="282"/>
      <c r="DK171" s="282"/>
      <c r="DL171" s="282"/>
      <c r="DM171" s="282"/>
      <c r="DN171" s="282"/>
      <c r="DO171" s="282"/>
      <c r="DP171" s="282"/>
      <c r="DQ171" s="282"/>
      <c r="DR171" s="282"/>
      <c r="DS171" s="282"/>
      <c r="DT171" s="282"/>
      <c r="DU171" s="282"/>
      <c r="DV171" s="282"/>
      <c r="DW171" s="282"/>
      <c r="DX171" s="282"/>
      <c r="DY171" s="282"/>
      <c r="DZ171" s="282"/>
      <c r="EA171" s="282"/>
      <c r="EB171" s="282"/>
      <c r="EC171" s="282"/>
      <c r="ED171" s="282"/>
      <c r="EE171" s="282"/>
      <c r="EF171" s="282"/>
      <c r="EG171" s="282"/>
      <c r="EH171" s="282"/>
      <c r="EI171" s="282"/>
      <c r="EJ171" s="282"/>
      <c r="EK171" s="282"/>
      <c r="EL171" s="282"/>
      <c r="EM171" s="282"/>
      <c r="EN171" s="282"/>
      <c r="EO171" s="282"/>
      <c r="EP171" s="282"/>
      <c r="EQ171" s="282"/>
      <c r="ER171" s="282"/>
      <c r="ES171" s="282"/>
      <c r="ET171" s="282"/>
      <c r="EU171" s="282"/>
      <c r="EV171" s="282"/>
      <c r="EW171" s="282"/>
      <c r="EX171" s="282"/>
      <c r="EY171" s="282"/>
      <c r="EZ171" s="282"/>
      <c r="FA171" s="282"/>
      <c r="FB171" s="282"/>
      <c r="FC171" s="282"/>
      <c r="FD171" s="282"/>
      <c r="FE171" s="282"/>
      <c r="FF171" s="282"/>
      <c r="FG171" s="282"/>
      <c r="FH171" s="282"/>
      <c r="FI171" s="282"/>
      <c r="FJ171" s="282"/>
      <c r="FK171" s="282"/>
      <c r="FL171" s="282"/>
      <c r="FM171" s="282"/>
      <c r="FN171" s="282"/>
      <c r="FO171" s="282"/>
      <c r="FP171" s="282"/>
      <c r="FQ171" s="282"/>
      <c r="FR171" s="282"/>
      <c r="FS171" s="282"/>
      <c r="FT171" s="282"/>
      <c r="FU171" s="282"/>
      <c r="FV171" s="282"/>
      <c r="FW171" s="282"/>
      <c r="FX171" s="282"/>
      <c r="FY171" s="282"/>
      <c r="FZ171" s="282"/>
      <c r="GA171" s="282"/>
      <c r="GB171" s="282"/>
      <c r="GC171" s="282"/>
      <c r="GD171" s="282"/>
      <c r="GE171" s="282"/>
      <c r="GF171" s="282"/>
      <c r="GG171" s="282"/>
      <c r="GH171" s="282"/>
      <c r="GI171" s="282"/>
      <c r="GJ171" s="282"/>
      <c r="GK171" s="282"/>
      <c r="GL171" s="282"/>
      <c r="GM171" s="282"/>
      <c r="GN171" s="282"/>
      <c r="GO171" s="282"/>
      <c r="GP171" s="282"/>
      <c r="GQ171" s="282"/>
      <c r="GR171" s="282"/>
      <c r="GS171" s="282"/>
      <c r="GT171" s="282"/>
      <c r="GU171" s="282"/>
      <c r="GV171" s="282"/>
      <c r="GW171" s="282"/>
      <c r="GX171" s="282"/>
      <c r="GY171" s="282"/>
      <c r="GZ171" s="282"/>
      <c r="HA171" s="282"/>
      <c r="HB171" s="282"/>
      <c r="HC171" s="282"/>
      <c r="HD171" s="282"/>
      <c r="HE171" s="282"/>
      <c r="HF171" s="282"/>
      <c r="HG171" s="282"/>
      <c r="HH171" s="282"/>
      <c r="HI171" s="282"/>
      <c r="HJ171" s="282"/>
      <c r="HK171" s="282"/>
      <c r="HL171" s="282"/>
      <c r="HM171" s="282"/>
      <c r="HN171" s="282"/>
      <c r="HO171" s="282"/>
      <c r="HP171" s="282"/>
      <c r="HQ171" s="282"/>
      <c r="HR171" s="282"/>
      <c r="HS171" s="282"/>
      <c r="HT171" s="282"/>
      <c r="HU171" s="282"/>
      <c r="HV171" s="282"/>
      <c r="HW171" s="282"/>
      <c r="HX171" s="282"/>
      <c r="HY171" s="282"/>
      <c r="HZ171" s="282"/>
      <c r="IA171" s="282"/>
      <c r="IB171" s="282"/>
      <c r="IC171" s="282"/>
      <c r="ID171" s="282"/>
      <c r="IE171" s="282"/>
      <c r="IF171" s="282"/>
      <c r="IG171" s="282"/>
      <c r="IH171" s="282"/>
      <c r="II171" s="294"/>
      <c r="IJ171" s="294"/>
      <c r="IK171" s="294"/>
      <c r="IL171" s="294"/>
      <c r="IM171" s="294"/>
      <c r="IN171" s="294"/>
      <c r="IO171" s="294"/>
      <c r="IP171" s="294"/>
      <c r="IQ171" s="294"/>
      <c r="IR171" s="294"/>
      <c r="IS171" s="294"/>
    </row>
    <row r="172" spans="1:253">
      <c r="A172" s="381">
        <f>SUM(B172:DB172)</f>
        <v>0</v>
      </c>
      <c r="B172" s="281" t="s">
        <v>2160</v>
      </c>
      <c r="C172" s="281" t="s">
        <v>2160</v>
      </c>
      <c r="D172" s="281" t="s">
        <v>2160</v>
      </c>
      <c r="E172" s="281" t="s">
        <v>2160</v>
      </c>
      <c r="F172" s="281" t="s">
        <v>2160</v>
      </c>
      <c r="G172" s="281" t="s">
        <v>2160</v>
      </c>
      <c r="H172" s="281" t="s">
        <v>2160</v>
      </c>
    </row>
  </sheetData>
  <mergeCells count="4">
    <mergeCell ref="K1:K2"/>
    <mergeCell ref="K15:K17"/>
    <mergeCell ref="K30:K31"/>
    <mergeCell ref="K44:K45"/>
  </mergeCells>
  <conditionalFormatting sqref="J43">
    <cfRule type="colorScale" priority="4">
      <colorScale>
        <cfvo type="min"/>
        <cfvo type="percentile" val="50"/>
        <cfvo type="max"/>
        <color rgb="FFF8696B"/>
        <color rgb="FFFFFF00"/>
        <color rgb="FF99FF33"/>
      </colorScale>
    </cfRule>
  </conditionalFormatting>
  <conditionalFormatting sqref="N57:FZ58">
    <cfRule type="colorScale" priority="3">
      <colorScale>
        <cfvo type="min"/>
        <cfvo type="percentile" val="50"/>
        <cfvo type="max"/>
        <color rgb="FF99FF33"/>
        <color rgb="FFFFFF00"/>
        <color rgb="FFFF0000"/>
      </colorScale>
    </cfRule>
  </conditionalFormatting>
  <conditionalFormatting sqref="N29:HL30">
    <cfRule type="colorScale" priority="2">
      <colorScale>
        <cfvo type="min"/>
        <cfvo type="percentile" val="50"/>
        <cfvo type="max"/>
        <color rgb="FF99FF33"/>
        <color rgb="FFFFFF00"/>
        <color rgb="FFFF0000"/>
      </colorScale>
    </cfRule>
  </conditionalFormatting>
  <conditionalFormatting sqref="N30:HL30 N44:HN44 N15:HD16 N58:FZ58">
    <cfRule type="colorScale" priority="1">
      <colorScale>
        <cfvo type="min"/>
        <cfvo type="percentile" val="50"/>
        <cfvo type="max"/>
        <color rgb="FF99FF33"/>
        <color rgb="FFFFFF00"/>
        <color rgb="FFCC0000"/>
      </colorScale>
    </cfRule>
  </conditionalFormatting>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3D6DE-303A-46AD-99AC-D1EE60699B2B}">
  <sheetPr published="0"/>
  <dimension ref="A1:AA98"/>
  <sheetViews>
    <sheetView showOutlineSymbols="0" topLeftCell="A19" workbookViewId="0">
      <selection activeCell="G74" sqref="G74"/>
    </sheetView>
  </sheetViews>
  <sheetFormatPr defaultRowHeight="15"/>
  <cols>
    <col min="1" max="1" width="24.140625" bestFit="1" customWidth="1"/>
    <col min="2" max="2" width="19.7109375" bestFit="1" customWidth="1"/>
    <col min="4" max="5" width="9.28515625" bestFit="1" customWidth="1"/>
    <col min="7" max="7" width="64.85546875" bestFit="1" customWidth="1"/>
    <col min="23" max="23" width="11.28515625" customWidth="1"/>
  </cols>
  <sheetData>
    <row r="1" spans="1:27">
      <c r="A1" t="s">
        <v>654</v>
      </c>
      <c r="B1" t="s">
        <v>655</v>
      </c>
      <c r="C1" t="s">
        <v>656</v>
      </c>
      <c r="D1" t="s">
        <v>659</v>
      </c>
      <c r="E1" t="s">
        <v>661</v>
      </c>
      <c r="F1" t="s">
        <v>675</v>
      </c>
      <c r="G1" t="s">
        <v>2062</v>
      </c>
      <c r="H1" t="s">
        <v>674</v>
      </c>
      <c r="I1" t="s">
        <v>676</v>
      </c>
      <c r="X1" t="s">
        <v>659</v>
      </c>
      <c r="Y1" t="s">
        <v>661</v>
      </c>
      <c r="Z1" t="s">
        <v>675</v>
      </c>
      <c r="AA1" t="s">
        <v>676</v>
      </c>
    </row>
    <row r="2" spans="1:27">
      <c r="A2" t="s">
        <v>611</v>
      </c>
      <c r="B2" t="s">
        <v>617</v>
      </c>
      <c r="C2">
        <v>4</v>
      </c>
      <c r="D2" s="239">
        <v>2.10083204088544</v>
      </c>
      <c r="E2" s="239">
        <v>0.91243307472369495</v>
      </c>
      <c r="F2">
        <v>230</v>
      </c>
      <c r="G2" t="s">
        <v>2063</v>
      </c>
      <c r="H2">
        <v>2</v>
      </c>
      <c r="I2" t="s">
        <v>121</v>
      </c>
      <c r="X2" s="239">
        <v>2.10083204088544</v>
      </c>
      <c r="Y2" s="239">
        <v>0.91243307472369495</v>
      </c>
      <c r="Z2">
        <v>230</v>
      </c>
      <c r="AA2" t="s">
        <v>121</v>
      </c>
    </row>
    <row r="3" spans="1:27">
      <c r="A3" t="s">
        <v>589</v>
      </c>
      <c r="B3" t="s">
        <v>625</v>
      </c>
      <c r="C3">
        <v>12</v>
      </c>
      <c r="D3" s="239">
        <v>2.26188421248195</v>
      </c>
      <c r="E3" s="239">
        <v>0.66179809337589202</v>
      </c>
      <c r="F3">
        <v>50</v>
      </c>
      <c r="G3" t="s">
        <v>2063</v>
      </c>
      <c r="H3">
        <v>2</v>
      </c>
      <c r="I3" t="s">
        <v>121</v>
      </c>
      <c r="X3" s="239">
        <v>2.26188421248195</v>
      </c>
      <c r="Y3" s="239">
        <v>0.66179809337589202</v>
      </c>
      <c r="Z3">
        <v>50</v>
      </c>
      <c r="AA3" t="s">
        <v>121</v>
      </c>
    </row>
    <row r="4" spans="1:27">
      <c r="A4" t="s">
        <v>677</v>
      </c>
      <c r="B4" t="s">
        <v>711</v>
      </c>
      <c r="C4">
        <v>16</v>
      </c>
      <c r="D4" s="239">
        <v>1.4465054444226499</v>
      </c>
      <c r="E4" s="239">
        <v>0.75765087007014797</v>
      </c>
      <c r="F4">
        <v>100</v>
      </c>
      <c r="G4" t="s">
        <v>2063</v>
      </c>
      <c r="H4">
        <v>2</v>
      </c>
      <c r="I4" t="s">
        <v>121</v>
      </c>
      <c r="X4" s="239">
        <v>1.4465054444226499</v>
      </c>
      <c r="Y4" s="239">
        <v>0.75765087007014797</v>
      </c>
      <c r="Z4">
        <v>100</v>
      </c>
      <c r="AA4" t="s">
        <v>121</v>
      </c>
    </row>
    <row r="5" spans="1:27">
      <c r="A5" t="s">
        <v>354</v>
      </c>
      <c r="B5" t="s">
        <v>752</v>
      </c>
      <c r="C5">
        <v>19</v>
      </c>
      <c r="D5" s="239">
        <v>1.7916051147766301</v>
      </c>
      <c r="E5" s="239">
        <v>0.63615974247176499</v>
      </c>
      <c r="F5" t="s">
        <v>121</v>
      </c>
      <c r="G5" t="s">
        <v>2064</v>
      </c>
      <c r="H5">
        <v>1</v>
      </c>
      <c r="I5" t="s">
        <v>121</v>
      </c>
      <c r="X5" s="239">
        <v>1.7916051147766301</v>
      </c>
      <c r="Y5" s="239">
        <v>0.63615974247176499</v>
      </c>
      <c r="Z5" t="s">
        <v>121</v>
      </c>
      <c r="AA5" t="s">
        <v>121</v>
      </c>
    </row>
    <row r="6" spans="1:27">
      <c r="A6" t="s">
        <v>356</v>
      </c>
      <c r="B6" t="s">
        <v>753</v>
      </c>
      <c r="C6">
        <v>30</v>
      </c>
      <c r="D6" s="239">
        <v>1.94499329716272</v>
      </c>
      <c r="E6" s="239">
        <v>0.57545862728970798</v>
      </c>
      <c r="F6" t="s">
        <v>121</v>
      </c>
      <c r="G6" t="s">
        <v>2064</v>
      </c>
      <c r="H6">
        <v>1</v>
      </c>
      <c r="I6" t="s">
        <v>121</v>
      </c>
      <c r="X6" s="239">
        <v>1.94499329716272</v>
      </c>
      <c r="Y6" s="239">
        <v>0.57545862728970798</v>
      </c>
      <c r="Z6" t="s">
        <v>121</v>
      </c>
      <c r="AA6" t="s">
        <v>121</v>
      </c>
    </row>
    <row r="7" spans="1:27">
      <c r="A7" t="s">
        <v>678</v>
      </c>
      <c r="B7" t="s">
        <v>712</v>
      </c>
      <c r="C7">
        <v>38</v>
      </c>
      <c r="D7" s="239">
        <v>1.5228790949245099</v>
      </c>
      <c r="E7" s="239">
        <v>0.573051013561791</v>
      </c>
      <c r="F7">
        <v>310</v>
      </c>
      <c r="G7" t="s">
        <v>2065</v>
      </c>
      <c r="H7">
        <v>2</v>
      </c>
      <c r="I7" t="s">
        <v>121</v>
      </c>
      <c r="X7" s="239">
        <v>1.5228790949245099</v>
      </c>
      <c r="Y7" s="239">
        <v>0.573051013561791</v>
      </c>
      <c r="Z7">
        <v>310</v>
      </c>
      <c r="AA7" t="s">
        <v>121</v>
      </c>
    </row>
    <row r="8" spans="1:27">
      <c r="A8" t="s">
        <v>679</v>
      </c>
      <c r="B8" t="s">
        <v>713</v>
      </c>
      <c r="C8">
        <v>68</v>
      </c>
      <c r="D8" s="239">
        <v>1.1080155251671</v>
      </c>
      <c r="E8" s="239">
        <v>0.49928779246703198</v>
      </c>
      <c r="F8">
        <v>80</v>
      </c>
      <c r="G8" t="s">
        <v>2063</v>
      </c>
      <c r="H8">
        <v>2</v>
      </c>
      <c r="I8" t="s">
        <v>121</v>
      </c>
      <c r="X8" s="239">
        <v>1.1080155251671</v>
      </c>
      <c r="Y8" s="239">
        <v>0.49928779246703198</v>
      </c>
      <c r="Z8">
        <v>80</v>
      </c>
      <c r="AA8" t="s">
        <v>121</v>
      </c>
    </row>
    <row r="9" spans="1:27">
      <c r="A9" t="s">
        <v>396</v>
      </c>
      <c r="B9" t="s">
        <v>714</v>
      </c>
      <c r="C9">
        <v>79</v>
      </c>
      <c r="D9" s="239">
        <v>0.72688214651712701</v>
      </c>
      <c r="E9" s="239">
        <v>0.67429459026105898</v>
      </c>
      <c r="F9">
        <v>160</v>
      </c>
      <c r="G9" t="s">
        <v>2066</v>
      </c>
      <c r="H9">
        <v>2</v>
      </c>
      <c r="I9" t="s">
        <v>121</v>
      </c>
      <c r="X9" s="239">
        <v>0.72688214651712701</v>
      </c>
      <c r="Y9" s="239">
        <v>0.67429459026105898</v>
      </c>
      <c r="Z9">
        <v>160</v>
      </c>
      <c r="AA9" t="s">
        <v>121</v>
      </c>
    </row>
    <row r="10" spans="1:27">
      <c r="A10" t="s">
        <v>680</v>
      </c>
      <c r="B10" t="s">
        <v>715</v>
      </c>
      <c r="C10">
        <v>101</v>
      </c>
      <c r="D10" s="239">
        <v>0.74274698384839299</v>
      </c>
      <c r="E10" s="239">
        <v>0.51104257016758203</v>
      </c>
      <c r="F10" t="s">
        <v>121</v>
      </c>
      <c r="G10" t="s">
        <v>2067</v>
      </c>
      <c r="H10">
        <v>3</v>
      </c>
      <c r="I10" t="s">
        <v>681</v>
      </c>
      <c r="X10" s="239">
        <v>0.74274698384839299</v>
      </c>
      <c r="Y10" s="239">
        <v>0.51104257016758203</v>
      </c>
      <c r="Z10" t="s">
        <v>121</v>
      </c>
      <c r="AA10" t="s">
        <v>681</v>
      </c>
    </row>
    <row r="11" spans="1:27">
      <c r="A11" t="s">
        <v>682</v>
      </c>
      <c r="B11" t="s">
        <v>716</v>
      </c>
      <c r="C11">
        <v>118</v>
      </c>
      <c r="D11" s="239">
        <v>1.1112921310255199</v>
      </c>
      <c r="E11" s="239">
        <v>0.39641393604111602</v>
      </c>
      <c r="F11">
        <v>170</v>
      </c>
      <c r="G11" t="s">
        <v>2063</v>
      </c>
      <c r="H11">
        <v>2</v>
      </c>
      <c r="I11" t="s">
        <v>121</v>
      </c>
      <c r="X11" s="239">
        <v>1.1112921310255199</v>
      </c>
      <c r="Y11" s="239">
        <v>0.39641393604111602</v>
      </c>
      <c r="Z11">
        <v>170</v>
      </c>
      <c r="AA11" t="s">
        <v>121</v>
      </c>
    </row>
    <row r="12" spans="1:27">
      <c r="A12" t="s">
        <v>683</v>
      </c>
      <c r="B12" t="s">
        <v>717</v>
      </c>
      <c r="C12">
        <v>129</v>
      </c>
      <c r="D12" s="239">
        <v>0.73488446857086798</v>
      </c>
      <c r="E12" s="239">
        <v>0.442032452752538</v>
      </c>
      <c r="F12" t="s">
        <v>121</v>
      </c>
      <c r="G12" t="s">
        <v>2068</v>
      </c>
      <c r="H12">
        <v>1</v>
      </c>
      <c r="I12" t="s">
        <v>121</v>
      </c>
      <c r="X12" s="239">
        <v>0.73488446857086798</v>
      </c>
      <c r="Y12" s="239">
        <v>0.442032452752538</v>
      </c>
      <c r="Z12" t="s">
        <v>121</v>
      </c>
      <c r="AA12" t="s">
        <v>121</v>
      </c>
    </row>
    <row r="13" spans="1:27">
      <c r="A13" t="s">
        <v>455</v>
      </c>
      <c r="B13" t="s">
        <v>718</v>
      </c>
      <c r="C13">
        <v>132</v>
      </c>
      <c r="D13" s="239">
        <v>0.54218197683639002</v>
      </c>
      <c r="E13" s="239">
        <v>0.55296351182209902</v>
      </c>
      <c r="F13" t="s">
        <v>121</v>
      </c>
      <c r="G13" t="s">
        <v>2067</v>
      </c>
      <c r="H13">
        <v>3</v>
      </c>
      <c r="I13">
        <v>0.56000000000000005</v>
      </c>
      <c r="X13" s="239">
        <v>0.54218197683639002</v>
      </c>
      <c r="Y13" s="239">
        <v>0.55296351182209902</v>
      </c>
      <c r="Z13" t="s">
        <v>121</v>
      </c>
      <c r="AA13">
        <v>0.56000000000000005</v>
      </c>
    </row>
    <row r="14" spans="1:27">
      <c r="A14" t="s">
        <v>684</v>
      </c>
      <c r="B14" t="s">
        <v>719</v>
      </c>
      <c r="C14">
        <v>143</v>
      </c>
      <c r="D14" s="239">
        <v>0.59811218693943902</v>
      </c>
      <c r="E14" s="239">
        <v>0.478650199720766</v>
      </c>
      <c r="F14">
        <v>440</v>
      </c>
      <c r="G14" t="s">
        <v>2065</v>
      </c>
      <c r="H14">
        <v>2</v>
      </c>
      <c r="I14" t="s">
        <v>121</v>
      </c>
      <c r="X14" s="239">
        <v>0.59811218693943902</v>
      </c>
      <c r="Y14" s="239">
        <v>0.478650199720766</v>
      </c>
      <c r="Z14">
        <v>440</v>
      </c>
      <c r="AA14" t="s">
        <v>121</v>
      </c>
    </row>
    <row r="15" spans="1:27">
      <c r="A15" t="s">
        <v>486</v>
      </c>
      <c r="B15" t="s">
        <v>720</v>
      </c>
      <c r="C15">
        <v>144</v>
      </c>
      <c r="D15" s="239">
        <v>0.60397822665967904</v>
      </c>
      <c r="E15" s="239">
        <v>0.47726510197935601</v>
      </c>
      <c r="F15">
        <v>330</v>
      </c>
      <c r="G15" t="s">
        <v>2069</v>
      </c>
      <c r="H15">
        <v>2</v>
      </c>
      <c r="I15" t="s">
        <v>121</v>
      </c>
      <c r="X15" s="239">
        <v>0.60397822665967904</v>
      </c>
      <c r="Y15" s="239">
        <v>0.47726510197935601</v>
      </c>
      <c r="Z15">
        <v>330</v>
      </c>
      <c r="AA15" t="s">
        <v>121</v>
      </c>
    </row>
    <row r="16" spans="1:27">
      <c r="A16" t="s">
        <v>329</v>
      </c>
      <c r="B16" t="s">
        <v>721</v>
      </c>
      <c r="C16">
        <v>170</v>
      </c>
      <c r="D16" s="239">
        <v>1.0559596385090499</v>
      </c>
      <c r="E16" s="239">
        <v>0.31715678402606801</v>
      </c>
      <c r="F16">
        <v>330</v>
      </c>
      <c r="G16" t="s">
        <v>2063</v>
      </c>
      <c r="H16">
        <v>2</v>
      </c>
      <c r="I16" t="s">
        <v>121</v>
      </c>
      <c r="X16" s="239">
        <v>1.0559596385090499</v>
      </c>
      <c r="Y16" s="239">
        <v>0.31715678402606801</v>
      </c>
      <c r="Z16">
        <v>330</v>
      </c>
      <c r="AA16" t="s">
        <v>121</v>
      </c>
    </row>
    <row r="17" spans="1:27">
      <c r="A17" t="s">
        <v>311</v>
      </c>
      <c r="B17" t="s">
        <v>722</v>
      </c>
      <c r="C17">
        <v>174</v>
      </c>
      <c r="D17" s="239">
        <v>0.81715476992214497</v>
      </c>
      <c r="E17" s="239">
        <v>0.35046967413410701</v>
      </c>
      <c r="F17" t="s">
        <v>685</v>
      </c>
      <c r="G17" t="s">
        <v>2069</v>
      </c>
      <c r="H17">
        <v>3</v>
      </c>
      <c r="I17" t="s">
        <v>121</v>
      </c>
      <c r="X17" s="239">
        <v>0.81715476992214497</v>
      </c>
      <c r="Y17" s="239">
        <v>0.35046967413410701</v>
      </c>
      <c r="Z17" t="s">
        <v>685</v>
      </c>
      <c r="AA17" t="s">
        <v>121</v>
      </c>
    </row>
    <row r="18" spans="1:27">
      <c r="A18" t="s">
        <v>686</v>
      </c>
      <c r="B18" t="s">
        <v>723</v>
      </c>
      <c r="C18">
        <v>199</v>
      </c>
      <c r="D18" s="239">
        <v>0.748802903901855</v>
      </c>
      <c r="E18" s="239">
        <v>0.32344937720340899</v>
      </c>
      <c r="F18" t="s">
        <v>121</v>
      </c>
      <c r="G18" t="s">
        <v>2070</v>
      </c>
      <c r="H18">
        <v>1</v>
      </c>
      <c r="I18" t="s">
        <v>121</v>
      </c>
      <c r="X18" s="239">
        <v>0.748802903901855</v>
      </c>
      <c r="Y18" s="239">
        <v>0.32344937720340899</v>
      </c>
      <c r="Z18" t="s">
        <v>121</v>
      </c>
      <c r="AA18" t="s">
        <v>121</v>
      </c>
    </row>
    <row r="19" spans="1:27">
      <c r="A19" t="s">
        <v>560</v>
      </c>
      <c r="B19" t="s">
        <v>724</v>
      </c>
      <c r="C19">
        <v>209</v>
      </c>
      <c r="D19" s="239">
        <v>0.44775094762201101</v>
      </c>
      <c r="E19" s="239">
        <v>0.42532567331601401</v>
      </c>
      <c r="F19" t="s">
        <v>121</v>
      </c>
      <c r="G19" t="s">
        <v>2071</v>
      </c>
      <c r="H19">
        <v>3</v>
      </c>
      <c r="I19">
        <v>0.56000000000000005</v>
      </c>
      <c r="X19" s="239">
        <v>0.44775094762201101</v>
      </c>
      <c r="Y19" s="239">
        <v>0.42532567331601401</v>
      </c>
      <c r="Z19" t="s">
        <v>121</v>
      </c>
      <c r="AA19">
        <v>0.56000000000000005</v>
      </c>
    </row>
    <row r="20" spans="1:27">
      <c r="A20" t="s">
        <v>687</v>
      </c>
      <c r="B20" t="s">
        <v>725</v>
      </c>
      <c r="C20">
        <v>211</v>
      </c>
      <c r="D20" s="239">
        <v>0.30513983779040399</v>
      </c>
      <c r="E20" s="239">
        <v>0.478086980778688</v>
      </c>
      <c r="F20" t="s">
        <v>121</v>
      </c>
      <c r="G20" t="s">
        <v>2072</v>
      </c>
      <c r="H20">
        <v>3</v>
      </c>
      <c r="I20" t="s">
        <v>681</v>
      </c>
      <c r="X20" s="239">
        <v>0.30513983779040399</v>
      </c>
      <c r="Y20" s="239">
        <v>0.478086980778688</v>
      </c>
      <c r="Z20" t="s">
        <v>121</v>
      </c>
      <c r="AA20" t="s">
        <v>681</v>
      </c>
    </row>
    <row r="21" spans="1:27">
      <c r="A21" t="s">
        <v>688</v>
      </c>
      <c r="B21" t="s">
        <v>762</v>
      </c>
      <c r="C21">
        <v>218</v>
      </c>
      <c r="D21" s="239">
        <v>0.74918808184037899</v>
      </c>
      <c r="E21" s="239">
        <v>0.28083020856207602</v>
      </c>
      <c r="F21">
        <v>500</v>
      </c>
      <c r="G21" t="s">
        <v>2065</v>
      </c>
      <c r="H21">
        <v>2</v>
      </c>
      <c r="I21" t="s">
        <v>121</v>
      </c>
      <c r="X21" s="239">
        <v>0.74918808184037899</v>
      </c>
      <c r="Y21" s="239">
        <v>0.28083020856207602</v>
      </c>
      <c r="Z21">
        <v>500</v>
      </c>
      <c r="AA21" t="s">
        <v>121</v>
      </c>
    </row>
    <row r="22" spans="1:27">
      <c r="A22" t="s">
        <v>689</v>
      </c>
      <c r="B22" t="s">
        <v>726</v>
      </c>
      <c r="C22">
        <v>241</v>
      </c>
      <c r="D22" s="239">
        <v>0.48087034393976202</v>
      </c>
      <c r="E22" s="239">
        <v>0.33520508717435199</v>
      </c>
      <c r="F22">
        <v>60</v>
      </c>
      <c r="G22" t="s">
        <v>2063</v>
      </c>
      <c r="H22">
        <v>2</v>
      </c>
      <c r="I22" t="s">
        <v>121</v>
      </c>
      <c r="X22" s="239">
        <v>0.48087034393976202</v>
      </c>
      <c r="Y22" s="239">
        <v>0.33520508717435199</v>
      </c>
      <c r="Z22">
        <v>60</v>
      </c>
      <c r="AA22" t="s">
        <v>121</v>
      </c>
    </row>
    <row r="23" spans="1:27">
      <c r="A23" t="s">
        <v>690</v>
      </c>
      <c r="B23" t="s">
        <v>727</v>
      </c>
      <c r="C23">
        <v>260</v>
      </c>
      <c r="D23" s="239">
        <v>0.29428721933648799</v>
      </c>
      <c r="E23" s="239">
        <v>0.37083528880186301</v>
      </c>
      <c r="F23">
        <v>250</v>
      </c>
      <c r="G23" t="s">
        <v>2069</v>
      </c>
      <c r="H23">
        <v>2</v>
      </c>
      <c r="I23" t="s">
        <v>121</v>
      </c>
      <c r="X23" s="239">
        <v>0.29428721933648799</v>
      </c>
      <c r="Y23" s="239">
        <v>0.37083528880186301</v>
      </c>
      <c r="Z23">
        <v>250</v>
      </c>
      <c r="AA23" t="s">
        <v>121</v>
      </c>
    </row>
    <row r="24" spans="1:27">
      <c r="A24" t="s">
        <v>691</v>
      </c>
      <c r="B24" t="s">
        <v>728</v>
      </c>
      <c r="C24">
        <v>269</v>
      </c>
      <c r="D24" s="239">
        <v>0.27760598092629202</v>
      </c>
      <c r="E24" s="239">
        <v>0.36162692958456299</v>
      </c>
      <c r="F24" t="s">
        <v>121</v>
      </c>
      <c r="G24" t="s">
        <v>2067</v>
      </c>
      <c r="H24">
        <v>3</v>
      </c>
      <c r="I24">
        <v>0.36</v>
      </c>
      <c r="X24" s="239">
        <v>0.27760598092629202</v>
      </c>
      <c r="Y24" s="239">
        <v>0.36162692958456299</v>
      </c>
      <c r="Z24" t="s">
        <v>121</v>
      </c>
      <c r="AA24">
        <v>0.36</v>
      </c>
    </row>
    <row r="25" spans="1:27">
      <c r="A25" t="s">
        <v>428</v>
      </c>
      <c r="B25" t="s">
        <v>729</v>
      </c>
      <c r="C25">
        <v>352</v>
      </c>
      <c r="D25" s="239">
        <v>2.3126773556232799E-2</v>
      </c>
      <c r="E25" s="239">
        <v>0.27873289474567198</v>
      </c>
      <c r="F25" t="s">
        <v>121</v>
      </c>
      <c r="G25" t="s">
        <v>2067</v>
      </c>
      <c r="H25">
        <v>3</v>
      </c>
      <c r="I25" t="s">
        <v>681</v>
      </c>
      <c r="X25" s="239">
        <v>2.3126773556232799E-2</v>
      </c>
      <c r="Y25" s="239">
        <v>0.27873289474567198</v>
      </c>
      <c r="Z25" t="s">
        <v>121</v>
      </c>
      <c r="AA25" t="s">
        <v>681</v>
      </c>
    </row>
    <row r="26" spans="1:27">
      <c r="A26" t="s">
        <v>518</v>
      </c>
      <c r="B26" t="s">
        <v>730</v>
      </c>
      <c r="C26">
        <v>368</v>
      </c>
      <c r="D26" s="239">
        <v>0.12919269503098299</v>
      </c>
      <c r="E26" s="239">
        <v>0.17350558853557299</v>
      </c>
      <c r="F26">
        <v>160</v>
      </c>
      <c r="G26" t="s">
        <v>2069</v>
      </c>
      <c r="H26">
        <v>2</v>
      </c>
      <c r="I26" t="s">
        <v>121</v>
      </c>
      <c r="X26" s="239">
        <v>0.12919269503098299</v>
      </c>
      <c r="Y26" s="239">
        <v>0.17350558853557299</v>
      </c>
      <c r="Z26">
        <v>160</v>
      </c>
      <c r="AA26" t="s">
        <v>121</v>
      </c>
    </row>
    <row r="27" spans="1:27">
      <c r="A27" t="s">
        <v>692</v>
      </c>
      <c r="B27" t="s">
        <v>731</v>
      </c>
      <c r="C27">
        <v>373</v>
      </c>
      <c r="D27" s="239">
        <v>0.49820889956729297</v>
      </c>
      <c r="E27" s="239">
        <v>-5.2422460352592203E-2</v>
      </c>
      <c r="F27">
        <v>140</v>
      </c>
      <c r="G27" t="s">
        <v>2073</v>
      </c>
      <c r="H27">
        <v>2</v>
      </c>
      <c r="I27" t="s">
        <v>121</v>
      </c>
      <c r="X27" s="239">
        <v>0.49820889956729297</v>
      </c>
      <c r="Y27" s="239">
        <v>-5.2422460352592203E-2</v>
      </c>
      <c r="Z27">
        <v>140</v>
      </c>
      <c r="AA27" t="s">
        <v>121</v>
      </c>
    </row>
    <row r="28" spans="1:27">
      <c r="A28" t="s">
        <v>693</v>
      </c>
      <c r="B28" t="s">
        <v>732</v>
      </c>
      <c r="C28">
        <v>399</v>
      </c>
      <c r="D28" s="239">
        <v>0.12578553597007999</v>
      </c>
      <c r="E28" s="239">
        <v>9.0460945527598605E-2</v>
      </c>
      <c r="F28">
        <v>280</v>
      </c>
      <c r="G28" t="s">
        <v>2065</v>
      </c>
      <c r="H28">
        <v>2</v>
      </c>
      <c r="I28" t="s">
        <v>121</v>
      </c>
      <c r="X28" s="239">
        <v>0.12578553597007999</v>
      </c>
      <c r="Y28" s="239">
        <v>9.0460945527598605E-2</v>
      </c>
      <c r="Z28">
        <v>280</v>
      </c>
      <c r="AA28" t="s">
        <v>121</v>
      </c>
    </row>
    <row r="29" spans="1:27">
      <c r="A29" t="s">
        <v>694</v>
      </c>
      <c r="B29" t="s">
        <v>733</v>
      </c>
      <c r="C29">
        <v>453</v>
      </c>
      <c r="D29" s="239">
        <v>4.3596635371734201E-2</v>
      </c>
      <c r="E29" s="239">
        <v>-3.1632654787267803E-2</v>
      </c>
      <c r="F29" t="s">
        <v>121</v>
      </c>
      <c r="G29" t="s">
        <v>2070</v>
      </c>
      <c r="H29">
        <v>1</v>
      </c>
      <c r="I29" t="s">
        <v>121</v>
      </c>
      <c r="X29" s="239">
        <v>4.3596635371734201E-2</v>
      </c>
      <c r="Y29" s="239">
        <v>-3.1632654787267803E-2</v>
      </c>
      <c r="Z29" t="s">
        <v>121</v>
      </c>
      <c r="AA29" t="s">
        <v>121</v>
      </c>
    </row>
    <row r="30" spans="1:27">
      <c r="A30" t="s">
        <v>695</v>
      </c>
      <c r="B30" t="s">
        <v>763</v>
      </c>
      <c r="C30">
        <v>457</v>
      </c>
      <c r="D30" s="239">
        <v>-9.4119728101107497E-2</v>
      </c>
      <c r="E30" s="239">
        <v>1.04378577097138E-2</v>
      </c>
      <c r="F30">
        <v>160</v>
      </c>
      <c r="G30" t="s">
        <v>2069</v>
      </c>
      <c r="H30">
        <v>2</v>
      </c>
      <c r="I30" t="s">
        <v>121</v>
      </c>
      <c r="M30">
        <f>872/2</f>
        <v>436</v>
      </c>
      <c r="X30" s="239">
        <v>-9.4119728101107497E-2</v>
      </c>
      <c r="Y30" s="239">
        <v>1.04378577097138E-2</v>
      </c>
      <c r="Z30">
        <v>160</v>
      </c>
      <c r="AA30" t="s">
        <v>121</v>
      </c>
    </row>
    <row r="31" spans="1:27">
      <c r="A31" t="s">
        <v>696</v>
      </c>
      <c r="B31" t="s">
        <v>734</v>
      </c>
      <c r="C31">
        <v>477</v>
      </c>
      <c r="D31" s="239">
        <v>-0.124933765798546</v>
      </c>
      <c r="E31" s="239">
        <v>-3.9787613379195202E-2</v>
      </c>
      <c r="F31">
        <v>110</v>
      </c>
      <c r="G31" t="s">
        <v>2065</v>
      </c>
      <c r="H31">
        <v>2</v>
      </c>
      <c r="I31" t="s">
        <v>121</v>
      </c>
      <c r="X31" s="239">
        <v>-0.124933765798546</v>
      </c>
      <c r="Y31" s="239">
        <v>-3.9787613379195202E-2</v>
      </c>
      <c r="Z31">
        <v>110</v>
      </c>
      <c r="AA31" t="s">
        <v>121</v>
      </c>
    </row>
    <row r="32" spans="1:27">
      <c r="A32" t="s">
        <v>697</v>
      </c>
      <c r="B32" t="s">
        <v>735</v>
      </c>
      <c r="C32">
        <v>495</v>
      </c>
      <c r="D32" s="239">
        <v>-0.46583773329219602</v>
      </c>
      <c r="E32" s="239">
        <v>3.84928264472102E-2</v>
      </c>
      <c r="F32">
        <v>340</v>
      </c>
      <c r="G32" t="s">
        <v>2069</v>
      </c>
      <c r="H32">
        <v>2</v>
      </c>
      <c r="I32" t="s">
        <v>121</v>
      </c>
      <c r="X32" s="239">
        <v>-0.46583773329219602</v>
      </c>
      <c r="Y32" s="239">
        <v>3.84928264472102E-2</v>
      </c>
      <c r="Z32">
        <v>340</v>
      </c>
      <c r="AA32" t="s">
        <v>121</v>
      </c>
    </row>
    <row r="33" spans="1:27">
      <c r="A33" t="s">
        <v>698</v>
      </c>
      <c r="B33" t="s">
        <v>736</v>
      </c>
      <c r="C33">
        <v>558</v>
      </c>
      <c r="D33" s="239">
        <v>-0.69805451092169202</v>
      </c>
      <c r="E33" s="239">
        <v>-5.1201485634893899E-2</v>
      </c>
      <c r="F33">
        <v>1180</v>
      </c>
      <c r="G33" t="s">
        <v>2063</v>
      </c>
      <c r="H33">
        <v>2</v>
      </c>
      <c r="I33" t="s">
        <v>121</v>
      </c>
      <c r="X33" s="239">
        <v>-0.69805451092169202</v>
      </c>
      <c r="Y33" s="239">
        <v>-5.1201485634893899E-2</v>
      </c>
      <c r="Z33">
        <v>1180</v>
      </c>
      <c r="AA33" t="s">
        <v>121</v>
      </c>
    </row>
    <row r="34" spans="1:27">
      <c r="A34" t="s">
        <v>543</v>
      </c>
      <c r="B34" t="s">
        <v>754</v>
      </c>
      <c r="C34">
        <v>561</v>
      </c>
      <c r="D34" s="239">
        <v>-0.53523831037652003</v>
      </c>
      <c r="E34" s="239">
        <v>-0.194332400494826</v>
      </c>
      <c r="F34" t="s">
        <v>121</v>
      </c>
      <c r="G34" t="s">
        <v>2074</v>
      </c>
      <c r="H34">
        <v>1</v>
      </c>
      <c r="I34" t="s">
        <v>121</v>
      </c>
      <c r="X34" s="239">
        <v>-0.53523831037652003</v>
      </c>
      <c r="Y34" s="239">
        <v>-0.194332400494826</v>
      </c>
      <c r="Z34" t="s">
        <v>121</v>
      </c>
      <c r="AA34" t="s">
        <v>121</v>
      </c>
    </row>
    <row r="35" spans="1:27">
      <c r="A35" t="s">
        <v>699</v>
      </c>
      <c r="B35" t="s">
        <v>737</v>
      </c>
      <c r="C35">
        <v>566</v>
      </c>
      <c r="D35" s="239">
        <v>-0.341030628691397</v>
      </c>
      <c r="E35" s="239">
        <v>-0.33690230831614998</v>
      </c>
      <c r="F35">
        <v>200</v>
      </c>
      <c r="G35" t="s">
        <v>2069</v>
      </c>
      <c r="H35">
        <v>2</v>
      </c>
      <c r="I35" t="s">
        <v>121</v>
      </c>
      <c r="X35" s="239">
        <v>-0.341030628691397</v>
      </c>
      <c r="Y35" s="239">
        <v>-0.33690230831614998</v>
      </c>
      <c r="Z35">
        <v>200</v>
      </c>
      <c r="AA35" t="s">
        <v>121</v>
      </c>
    </row>
    <row r="36" spans="1:27">
      <c r="A36" t="s">
        <v>422</v>
      </c>
      <c r="B36" t="s">
        <v>738</v>
      </c>
      <c r="C36">
        <v>567</v>
      </c>
      <c r="D36" s="239">
        <v>-0.751269582101591</v>
      </c>
      <c r="E36" s="239">
        <v>-3.4829597998945798E-2</v>
      </c>
      <c r="F36" t="s">
        <v>700</v>
      </c>
      <c r="G36" t="s">
        <v>2069</v>
      </c>
      <c r="H36">
        <v>3</v>
      </c>
      <c r="I36" t="s">
        <v>121</v>
      </c>
      <c r="X36" s="239">
        <v>-0.751269582101591</v>
      </c>
      <c r="Y36" s="239">
        <v>-3.4829597998945798E-2</v>
      </c>
      <c r="Z36" t="s">
        <v>700</v>
      </c>
      <c r="AA36" t="s">
        <v>121</v>
      </c>
    </row>
    <row r="37" spans="1:27">
      <c r="A37" t="s">
        <v>701</v>
      </c>
      <c r="B37" t="s">
        <v>739</v>
      </c>
      <c r="C37">
        <v>571</v>
      </c>
      <c r="D37" s="239">
        <v>-0.54773102192170497</v>
      </c>
      <c r="E37" s="239">
        <v>-0.208328365155067</v>
      </c>
      <c r="F37">
        <v>90</v>
      </c>
      <c r="G37" t="s">
        <v>2075</v>
      </c>
      <c r="H37">
        <v>2</v>
      </c>
      <c r="I37">
        <v>0.9</v>
      </c>
      <c r="X37" s="239">
        <v>-0.54773102192170497</v>
      </c>
      <c r="Y37" s="239">
        <v>-0.208328365155067</v>
      </c>
      <c r="Z37">
        <v>90</v>
      </c>
      <c r="AA37">
        <v>0.9</v>
      </c>
    </row>
    <row r="38" spans="1:27">
      <c r="A38" t="s">
        <v>702</v>
      </c>
      <c r="B38" t="s">
        <v>740</v>
      </c>
      <c r="C38">
        <v>582</v>
      </c>
      <c r="D38" s="239">
        <v>-0.56094998429807397</v>
      </c>
      <c r="E38" s="239">
        <v>-0.25239077043139801</v>
      </c>
      <c r="F38" t="s">
        <v>121</v>
      </c>
      <c r="G38" t="s">
        <v>2076</v>
      </c>
      <c r="H38">
        <v>1</v>
      </c>
      <c r="I38" t="s">
        <v>121</v>
      </c>
      <c r="X38" s="239">
        <v>-0.56094998429807397</v>
      </c>
      <c r="Y38" s="239">
        <v>-0.25239077043139801</v>
      </c>
      <c r="Z38" t="s">
        <v>121</v>
      </c>
      <c r="AA38" t="s">
        <v>121</v>
      </c>
    </row>
    <row r="39" spans="1:27">
      <c r="A39" t="s">
        <v>423</v>
      </c>
      <c r="B39" t="s">
        <v>755</v>
      </c>
      <c r="C39">
        <v>610</v>
      </c>
      <c r="D39" s="239">
        <v>-0.66101741506859002</v>
      </c>
      <c r="E39" s="239">
        <v>-0.27899982132757101</v>
      </c>
      <c r="F39">
        <v>460</v>
      </c>
      <c r="G39" t="s">
        <v>2069</v>
      </c>
      <c r="H39">
        <v>2</v>
      </c>
      <c r="I39" t="s">
        <v>121</v>
      </c>
      <c r="X39" s="239">
        <v>-0.66101741506859002</v>
      </c>
      <c r="Y39" s="239">
        <v>-0.27899982132757101</v>
      </c>
      <c r="Z39">
        <v>460</v>
      </c>
      <c r="AA39" t="s">
        <v>121</v>
      </c>
    </row>
    <row r="40" spans="1:27">
      <c r="A40" t="s">
        <v>450</v>
      </c>
      <c r="B40" t="s">
        <v>741</v>
      </c>
      <c r="C40">
        <v>632</v>
      </c>
      <c r="D40" s="239">
        <v>-0.86107439066528402</v>
      </c>
      <c r="E40" s="239">
        <v>-0.22123173857446299</v>
      </c>
      <c r="F40" t="s">
        <v>703</v>
      </c>
      <c r="G40" t="s">
        <v>2077</v>
      </c>
      <c r="H40">
        <v>3</v>
      </c>
      <c r="I40" t="s">
        <v>121</v>
      </c>
      <c r="X40" s="239">
        <v>-0.86107439066528402</v>
      </c>
      <c r="Y40" s="239">
        <v>-0.22123173857446299</v>
      </c>
      <c r="Z40" t="s">
        <v>703</v>
      </c>
      <c r="AA40" t="s">
        <v>121</v>
      </c>
    </row>
    <row r="41" spans="1:27">
      <c r="A41" t="s">
        <v>704</v>
      </c>
      <c r="B41" t="s">
        <v>756</v>
      </c>
      <c r="C41">
        <v>648</v>
      </c>
      <c r="D41" s="239">
        <v>-0.80387317984877005</v>
      </c>
      <c r="E41" s="239">
        <v>-0.33650906705980599</v>
      </c>
      <c r="F41" t="s">
        <v>121</v>
      </c>
      <c r="G41" t="s">
        <v>2064</v>
      </c>
      <c r="H41">
        <v>1</v>
      </c>
      <c r="I41" t="s">
        <v>121</v>
      </c>
      <c r="X41" s="239">
        <v>-0.80387317984877005</v>
      </c>
      <c r="Y41" s="239">
        <v>-0.33650906705980599</v>
      </c>
      <c r="Z41" t="s">
        <v>121</v>
      </c>
      <c r="AA41" t="s">
        <v>121</v>
      </c>
    </row>
    <row r="42" spans="1:27">
      <c r="A42" t="s">
        <v>521</v>
      </c>
      <c r="B42" t="s">
        <v>757</v>
      </c>
      <c r="C42">
        <v>652</v>
      </c>
      <c r="D42" s="239">
        <v>-0.64021818592899604</v>
      </c>
      <c r="E42" s="239">
        <v>-0.41642469222426798</v>
      </c>
      <c r="F42" t="s">
        <v>121</v>
      </c>
      <c r="G42" t="s">
        <v>2078</v>
      </c>
      <c r="H42">
        <v>1</v>
      </c>
      <c r="I42" t="s">
        <v>121</v>
      </c>
      <c r="X42" s="239">
        <v>-0.64021818592899604</v>
      </c>
      <c r="Y42" s="239">
        <v>-0.41642469222426798</v>
      </c>
      <c r="Z42" t="s">
        <v>121</v>
      </c>
      <c r="AA42" t="s">
        <v>121</v>
      </c>
    </row>
    <row r="43" spans="1:27">
      <c r="A43" t="s">
        <v>285</v>
      </c>
      <c r="B43" t="s">
        <v>742</v>
      </c>
      <c r="C43">
        <v>664</v>
      </c>
      <c r="D43" s="239">
        <v>-0.91568821697156999</v>
      </c>
      <c r="E43" s="239">
        <v>-0.28558814104879698</v>
      </c>
      <c r="F43" t="s">
        <v>703</v>
      </c>
      <c r="G43" t="s">
        <v>2063</v>
      </c>
      <c r="H43">
        <v>3</v>
      </c>
      <c r="I43" t="s">
        <v>121</v>
      </c>
      <c r="X43" s="239">
        <v>-0.91568821697156999</v>
      </c>
      <c r="Y43" s="239">
        <v>-0.28558814104879698</v>
      </c>
      <c r="Z43" t="s">
        <v>703</v>
      </c>
      <c r="AA43" t="s">
        <v>121</v>
      </c>
    </row>
    <row r="44" spans="1:27">
      <c r="A44" t="s">
        <v>705</v>
      </c>
      <c r="B44" t="s">
        <v>758</v>
      </c>
      <c r="C44">
        <v>669</v>
      </c>
      <c r="D44" s="239">
        <v>-0.64889073526684804</v>
      </c>
      <c r="E44" s="239">
        <v>-0.45221716139253199</v>
      </c>
      <c r="F44" t="s">
        <v>121</v>
      </c>
      <c r="G44" t="s">
        <v>2079</v>
      </c>
      <c r="H44">
        <v>1</v>
      </c>
      <c r="I44" t="s">
        <v>121</v>
      </c>
      <c r="X44" s="239">
        <v>-0.64889073526684804</v>
      </c>
      <c r="Y44" s="239">
        <v>-0.45221716139253199</v>
      </c>
      <c r="Z44" t="s">
        <v>121</v>
      </c>
      <c r="AA44" t="s">
        <v>121</v>
      </c>
    </row>
    <row r="45" spans="1:27">
      <c r="A45" t="s">
        <v>474</v>
      </c>
      <c r="B45" t="s">
        <v>743</v>
      </c>
      <c r="C45">
        <v>674</v>
      </c>
      <c r="D45" s="239">
        <v>-1.05822443595153</v>
      </c>
      <c r="E45" s="239">
        <v>-0.21808771810886701</v>
      </c>
      <c r="F45" t="s">
        <v>121</v>
      </c>
      <c r="G45" t="s">
        <v>2067</v>
      </c>
      <c r="H45">
        <v>3</v>
      </c>
      <c r="I45" t="s">
        <v>681</v>
      </c>
      <c r="X45" s="239">
        <v>-1.05822443595153</v>
      </c>
      <c r="Y45" s="239">
        <v>-0.21808771810886701</v>
      </c>
      <c r="Z45" t="s">
        <v>121</v>
      </c>
      <c r="AA45" t="s">
        <v>681</v>
      </c>
    </row>
    <row r="46" spans="1:27">
      <c r="A46" t="s">
        <v>706</v>
      </c>
      <c r="B46" t="s">
        <v>744</v>
      </c>
      <c r="C46">
        <v>676</v>
      </c>
      <c r="D46" s="239">
        <v>-1.05835910421727</v>
      </c>
      <c r="E46" s="239">
        <v>-0.219792515719235</v>
      </c>
      <c r="F46" t="s">
        <v>121</v>
      </c>
      <c r="G46" t="s">
        <v>2067</v>
      </c>
      <c r="H46">
        <v>3</v>
      </c>
      <c r="I46" t="s">
        <v>681</v>
      </c>
      <c r="X46" s="239">
        <v>-1.05835910421727</v>
      </c>
      <c r="Y46" s="239">
        <v>-0.219792515719235</v>
      </c>
      <c r="Z46" t="s">
        <v>121</v>
      </c>
      <c r="AA46" t="s">
        <v>681</v>
      </c>
    </row>
    <row r="47" spans="1:27">
      <c r="A47" t="s">
        <v>344</v>
      </c>
      <c r="B47" t="s">
        <v>745</v>
      </c>
      <c r="C47">
        <v>685</v>
      </c>
      <c r="D47" s="239">
        <v>-0.75970941926134306</v>
      </c>
      <c r="E47" s="239">
        <v>-0.46379143427304098</v>
      </c>
      <c r="F47">
        <v>4</v>
      </c>
      <c r="G47" t="s">
        <v>2080</v>
      </c>
      <c r="H47">
        <v>2</v>
      </c>
      <c r="I47" t="s">
        <v>121</v>
      </c>
      <c r="X47" s="239">
        <v>-0.75970941926134306</v>
      </c>
      <c r="Y47" s="239">
        <v>-0.46379143427304098</v>
      </c>
      <c r="Z47">
        <v>4</v>
      </c>
      <c r="AA47" t="s">
        <v>121</v>
      </c>
    </row>
    <row r="48" spans="1:27">
      <c r="A48" t="s">
        <v>346</v>
      </c>
      <c r="B48" t="s">
        <v>759</v>
      </c>
      <c r="C48">
        <v>700</v>
      </c>
      <c r="D48" s="239">
        <v>-0.77578634837299298</v>
      </c>
      <c r="E48" s="239">
        <v>-0.50876906231115804</v>
      </c>
      <c r="F48" t="s">
        <v>121</v>
      </c>
      <c r="G48" t="s">
        <v>2081</v>
      </c>
      <c r="H48">
        <v>1</v>
      </c>
      <c r="I48" t="s">
        <v>121</v>
      </c>
      <c r="X48" s="239">
        <v>-0.77578634837299298</v>
      </c>
      <c r="Y48" s="239">
        <v>-0.50876906231115804</v>
      </c>
      <c r="Z48" t="s">
        <v>121</v>
      </c>
      <c r="AA48" t="s">
        <v>121</v>
      </c>
    </row>
    <row r="49" spans="1:27">
      <c r="A49" t="s">
        <v>256</v>
      </c>
      <c r="B49" t="s">
        <v>746</v>
      </c>
      <c r="C49">
        <v>703</v>
      </c>
      <c r="D49" s="239">
        <v>-0.88001901728467902</v>
      </c>
      <c r="E49" s="239">
        <v>-0.46981103396007201</v>
      </c>
      <c r="F49">
        <v>180</v>
      </c>
      <c r="G49" t="s">
        <v>2069</v>
      </c>
      <c r="H49">
        <v>2</v>
      </c>
      <c r="I49" t="s">
        <v>121</v>
      </c>
      <c r="X49" s="239">
        <v>-0.88001901728467902</v>
      </c>
      <c r="Y49" s="239">
        <v>-0.46981103396007201</v>
      </c>
      <c r="Z49">
        <v>180</v>
      </c>
      <c r="AA49" t="s">
        <v>121</v>
      </c>
    </row>
    <row r="50" spans="1:27">
      <c r="A50" t="s">
        <v>707</v>
      </c>
      <c r="B50" t="s">
        <v>747</v>
      </c>
      <c r="C50">
        <v>730</v>
      </c>
      <c r="D50" s="239">
        <v>-1.03125813555815</v>
      </c>
      <c r="E50" s="239">
        <v>-0.44478109505387498</v>
      </c>
      <c r="F50" t="s">
        <v>121</v>
      </c>
      <c r="G50" t="s">
        <v>2082</v>
      </c>
      <c r="H50">
        <v>3</v>
      </c>
      <c r="I50" t="s">
        <v>121</v>
      </c>
      <c r="X50" s="239">
        <v>-1.03125813555815</v>
      </c>
      <c r="Y50" s="239">
        <v>-0.44478109505387498</v>
      </c>
      <c r="Z50" t="s">
        <v>121</v>
      </c>
      <c r="AA50" t="s">
        <v>121</v>
      </c>
    </row>
    <row r="51" spans="1:27">
      <c r="A51" t="s">
        <v>708</v>
      </c>
      <c r="B51" t="s">
        <v>748</v>
      </c>
      <c r="C51">
        <v>766</v>
      </c>
      <c r="D51" s="239">
        <v>-0.97594919846346795</v>
      </c>
      <c r="E51" s="239">
        <v>-0.57795864095228</v>
      </c>
      <c r="F51" t="s">
        <v>121</v>
      </c>
      <c r="G51" t="s">
        <v>2070</v>
      </c>
      <c r="H51">
        <v>1</v>
      </c>
      <c r="I51" t="s">
        <v>121</v>
      </c>
      <c r="X51" s="239">
        <v>-0.97594919846346795</v>
      </c>
      <c r="Y51" s="239">
        <v>-0.57795864095228</v>
      </c>
      <c r="Z51" t="s">
        <v>121</v>
      </c>
      <c r="AA51" t="s">
        <v>121</v>
      </c>
    </row>
    <row r="52" spans="1:27">
      <c r="A52" t="s">
        <v>709</v>
      </c>
      <c r="B52" t="s">
        <v>760</v>
      </c>
      <c r="C52">
        <v>769</v>
      </c>
      <c r="D52" s="239">
        <v>-1.02054851515304</v>
      </c>
      <c r="E52" s="239">
        <v>-0.56963160512140798</v>
      </c>
      <c r="F52">
        <v>570</v>
      </c>
      <c r="G52" t="s">
        <v>2065</v>
      </c>
      <c r="H52">
        <v>2</v>
      </c>
      <c r="I52" t="s">
        <v>121</v>
      </c>
      <c r="X52" s="239">
        <v>-1.02054851515304</v>
      </c>
      <c r="Y52" s="239">
        <v>-0.56963160512140798</v>
      </c>
      <c r="Z52">
        <v>570</v>
      </c>
      <c r="AA52" t="s">
        <v>121</v>
      </c>
    </row>
    <row r="53" spans="1:27">
      <c r="A53" t="s">
        <v>290</v>
      </c>
      <c r="B53" t="s">
        <v>749</v>
      </c>
      <c r="C53">
        <v>776</v>
      </c>
      <c r="D53" s="239">
        <v>-1.09194850909869</v>
      </c>
      <c r="E53" s="239">
        <v>-0.55574010405658902</v>
      </c>
      <c r="F53">
        <v>140</v>
      </c>
      <c r="G53" t="s">
        <v>2065</v>
      </c>
      <c r="H53">
        <v>2</v>
      </c>
      <c r="I53" t="s">
        <v>121</v>
      </c>
      <c r="X53" s="239">
        <v>-1.09194850909869</v>
      </c>
      <c r="Y53" s="239">
        <v>-0.55574010405658902</v>
      </c>
      <c r="Z53">
        <v>140</v>
      </c>
      <c r="AA53" t="s">
        <v>121</v>
      </c>
    </row>
    <row r="54" spans="1:27">
      <c r="A54" t="s">
        <v>710</v>
      </c>
      <c r="B54" t="s">
        <v>750</v>
      </c>
      <c r="C54">
        <v>809</v>
      </c>
      <c r="D54" s="239">
        <v>-1.3259997214150301</v>
      </c>
      <c r="E54" s="239">
        <v>-0.54858761232673503</v>
      </c>
      <c r="F54" t="s">
        <v>121</v>
      </c>
      <c r="G54" t="s">
        <v>2067</v>
      </c>
      <c r="H54">
        <v>3</v>
      </c>
      <c r="I54">
        <v>4.5599999999999996</v>
      </c>
      <c r="X54" s="239">
        <v>-1.3259997214150301</v>
      </c>
      <c r="Y54" s="239">
        <v>-0.54858761232673503</v>
      </c>
      <c r="Z54" t="s">
        <v>121</v>
      </c>
      <c r="AA54">
        <v>4.5599999999999996</v>
      </c>
    </row>
    <row r="55" spans="1:27">
      <c r="A55" t="s">
        <v>382</v>
      </c>
      <c r="B55" t="s">
        <v>761</v>
      </c>
      <c r="C55">
        <v>810</v>
      </c>
      <c r="D55" s="239">
        <v>-1.23336690851151</v>
      </c>
      <c r="E55" s="239">
        <v>-0.58054060835339505</v>
      </c>
      <c r="F55" t="s">
        <v>121</v>
      </c>
      <c r="G55" t="s">
        <v>2083</v>
      </c>
      <c r="H55">
        <v>1</v>
      </c>
      <c r="I55" t="s">
        <v>121</v>
      </c>
      <c r="X55" s="239">
        <v>-1.23336690851151</v>
      </c>
      <c r="Y55" s="239">
        <v>-0.58054060835339505</v>
      </c>
      <c r="Z55" t="s">
        <v>121</v>
      </c>
      <c r="AA55" t="s">
        <v>121</v>
      </c>
    </row>
    <row r="56" spans="1:27">
      <c r="A56" t="s">
        <v>289</v>
      </c>
      <c r="B56" t="s">
        <v>751</v>
      </c>
      <c r="C56">
        <v>842</v>
      </c>
      <c r="D56" s="239">
        <v>-1.8180274941471699</v>
      </c>
      <c r="E56" s="239">
        <v>-0.60277425556422704</v>
      </c>
      <c r="F56" t="s">
        <v>121</v>
      </c>
      <c r="G56" t="s">
        <v>2067</v>
      </c>
      <c r="H56">
        <v>3</v>
      </c>
      <c r="I56" t="s">
        <v>681</v>
      </c>
      <c r="X56" s="239">
        <v>-1.8180274941471699</v>
      </c>
      <c r="Y56" s="239">
        <v>-0.60277425556422704</v>
      </c>
      <c r="Z56" t="s">
        <v>121</v>
      </c>
      <c r="AA56" t="s">
        <v>681</v>
      </c>
    </row>
    <row r="57" spans="1:27">
      <c r="A57" t="s">
        <v>284</v>
      </c>
      <c r="B57" t="s">
        <v>645</v>
      </c>
      <c r="C57">
        <v>862</v>
      </c>
      <c r="D57" s="239">
        <v>-1.53043072899981</v>
      </c>
      <c r="E57" s="239">
        <v>-0.77148527255703903</v>
      </c>
      <c r="F57">
        <v>110</v>
      </c>
      <c r="G57" t="s">
        <v>2065</v>
      </c>
      <c r="H57">
        <v>2</v>
      </c>
      <c r="I57" t="s">
        <v>121</v>
      </c>
      <c r="X57" s="239">
        <v>-1.53043072899981</v>
      </c>
      <c r="Y57" s="239">
        <v>-0.77148527255703903</v>
      </c>
      <c r="Z57">
        <v>110</v>
      </c>
      <c r="AA57" t="s">
        <v>121</v>
      </c>
    </row>
    <row r="58" spans="1:27">
      <c r="D58" s="275"/>
      <c r="E58" s="275"/>
      <c r="X58" t="s">
        <v>659</v>
      </c>
      <c r="Y58" t="s">
        <v>661</v>
      </c>
      <c r="Z58" t="s">
        <v>675</v>
      </c>
    </row>
    <row r="59" spans="1:27">
      <c r="W59" t="s">
        <v>102</v>
      </c>
      <c r="X59" s="239">
        <f>MIN(X2:X57)</f>
        <v>-1.8180274941471699</v>
      </c>
      <c r="Y59" s="239">
        <f>MIN(Y2:Y57)</f>
        <v>-0.77148527255703903</v>
      </c>
    </row>
    <row r="60" spans="1:27">
      <c r="W60" t="s">
        <v>104</v>
      </c>
      <c r="X60" s="239">
        <f>MAX(X2:X57)</f>
        <v>2.26188421248195</v>
      </c>
      <c r="Y60" s="239">
        <f>MAX(Y2:Y57)</f>
        <v>0.91243307472369495</v>
      </c>
    </row>
    <row r="61" spans="1:27">
      <c r="W61" t="s">
        <v>2084</v>
      </c>
      <c r="X61" s="275">
        <f>AVERAGE(X2:X57)</f>
        <v>4.2693192527768327E-4</v>
      </c>
      <c r="Y61" s="276">
        <f>AVERAGE(Y2:Y57)</f>
        <v>4.0331579584209985E-2</v>
      </c>
      <c r="Z61" s="276">
        <f>AVERAGE(Z2:Z57)</f>
        <v>254.78571428571428</v>
      </c>
    </row>
    <row r="62" spans="1:27">
      <c r="W62" t="s">
        <v>2085</v>
      </c>
      <c r="X62" s="239">
        <f>_xlfn.STDEV.S(X2:X57)</f>
        <v>0.98243175971990049</v>
      </c>
      <c r="Y62" s="239">
        <f>_xlfn.STDEV.S(Y2:Y57)</f>
        <v>0.44172959636995029</v>
      </c>
    </row>
    <row r="63" spans="1:27">
      <c r="W63" t="s">
        <v>2086</v>
      </c>
      <c r="X63">
        <f>COUNTIF(X2:X57,"&gt;0")</f>
        <v>28</v>
      </c>
      <c r="Y63">
        <f>COUNTIF(Y2:Y57,"&gt;0")</f>
        <v>28</v>
      </c>
    </row>
    <row r="64" spans="1:27">
      <c r="W64" t="s">
        <v>2088</v>
      </c>
      <c r="X64" s="220">
        <f>X63/56</f>
        <v>0.5</v>
      </c>
      <c r="Y64" s="220">
        <f>Y63/56</f>
        <v>0.5</v>
      </c>
    </row>
    <row r="65" spans="1:25" ht="15.75">
      <c r="A65" s="162"/>
      <c r="W65" t="s">
        <v>2087</v>
      </c>
      <c r="X65">
        <f>COUNTIF(X2:X57,"&lt;0")</f>
        <v>28</v>
      </c>
      <c r="Y65">
        <f>COUNTIF(Y2:Y57,"&lt;0")</f>
        <v>28</v>
      </c>
    </row>
    <row r="66" spans="1:25" ht="15.75">
      <c r="A66" s="162"/>
      <c r="W66" t="s">
        <v>2089</v>
      </c>
      <c r="X66" s="220">
        <f>X65/56</f>
        <v>0.5</v>
      </c>
      <c r="Y66" s="220">
        <f>Y65/56</f>
        <v>0.5</v>
      </c>
    </row>
    <row r="67" spans="1:25" ht="15.75">
      <c r="A67" s="162"/>
    </row>
    <row r="68" spans="1:25" ht="15.75">
      <c r="A68" s="162"/>
    </row>
    <row r="69" spans="1:25" ht="15.75">
      <c r="A69" s="162"/>
    </row>
    <row r="70" spans="1:25" ht="15.75">
      <c r="A70" s="162"/>
    </row>
    <row r="71" spans="1:25" ht="15.75">
      <c r="A71" s="162"/>
    </row>
    <row r="72" spans="1:25" ht="15.75">
      <c r="A72" s="162"/>
    </row>
    <row r="73" spans="1:25" ht="15.75">
      <c r="A73" s="162"/>
    </row>
    <row r="74" spans="1:25" ht="15.75">
      <c r="A74" s="162"/>
    </row>
    <row r="75" spans="1:25" ht="15.75">
      <c r="A75" s="162"/>
    </row>
    <row r="76" spans="1:25" ht="15.75">
      <c r="A76" s="162"/>
    </row>
    <row r="77" spans="1:25" ht="15.75">
      <c r="A77" s="162"/>
    </row>
    <row r="78" spans="1:25" ht="15.75">
      <c r="A78" s="162"/>
    </row>
    <row r="79" spans="1:25" ht="15.75">
      <c r="A79" s="162"/>
    </row>
    <row r="80" spans="1:25" ht="15.75">
      <c r="A80" s="277"/>
    </row>
    <row r="81" spans="1:1" ht="15.75">
      <c r="A81" s="162"/>
    </row>
    <row r="82" spans="1:1" ht="15.75">
      <c r="A82" s="162"/>
    </row>
    <row r="83" spans="1:1" ht="15.75">
      <c r="A83" s="162"/>
    </row>
    <row r="84" spans="1:1" ht="15.75">
      <c r="A84" s="162"/>
    </row>
    <row r="85" spans="1:1" ht="15.75">
      <c r="A85" s="162"/>
    </row>
    <row r="86" spans="1:1" ht="15.75">
      <c r="A86" s="162"/>
    </row>
    <row r="87" spans="1:1" ht="15.75">
      <c r="A87" s="162"/>
    </row>
    <row r="88" spans="1:1" ht="15.75">
      <c r="A88" s="162"/>
    </row>
    <row r="89" spans="1:1" ht="15.75">
      <c r="A89" s="162"/>
    </row>
    <row r="90" spans="1:1" ht="15.75">
      <c r="A90" s="162"/>
    </row>
    <row r="91" spans="1:1" ht="15.75">
      <c r="A91" s="162"/>
    </row>
    <row r="92" spans="1:1" ht="15.75">
      <c r="A92" s="162"/>
    </row>
    <row r="93" spans="1:1" ht="15.75">
      <c r="A93" s="162"/>
    </row>
    <row r="94" spans="1:1" ht="15.75">
      <c r="A94" s="162"/>
    </row>
    <row r="95" spans="1:1" ht="15.75">
      <c r="A95" s="162"/>
    </row>
    <row r="96" spans="1:1" ht="15.75">
      <c r="A96" s="162"/>
    </row>
    <row r="97" spans="1:1" ht="15.75">
      <c r="A97" s="162"/>
    </row>
    <row r="98" spans="1:1" ht="15.75">
      <c r="A98" s="162"/>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1D094-FB9D-446F-8DF5-D4A5F5F15892}">
  <sheetPr published="0"/>
  <dimension ref="A1:AA905"/>
  <sheetViews>
    <sheetView showOutlineSymbols="0" workbookViewId="0">
      <selection activeCell="A3" sqref="A3:A874"/>
    </sheetView>
  </sheetViews>
  <sheetFormatPr defaultRowHeight="15"/>
  <cols>
    <col min="1" max="1" width="56.42578125" bestFit="1" customWidth="1"/>
    <col min="2" max="2" width="27.7109375" customWidth="1"/>
    <col min="7" max="10" width="9.140625" style="239"/>
    <col min="15" max="16" width="12" bestFit="1" customWidth="1"/>
  </cols>
  <sheetData>
    <row r="1" spans="1:27">
      <c r="C1">
        <f>MAX(C3:C874)</f>
        <v>872</v>
      </c>
      <c r="G1" s="239">
        <f>COUNTIF(G3:G874,"&gt;2.00")</f>
        <v>14</v>
      </c>
      <c r="H1" s="239">
        <f>COUNTIF(H3:H874,"&gt;.61")</f>
        <v>44</v>
      </c>
      <c r="K1" s="239">
        <f>COUNTIF(K3:K874,"&lt;.05")</f>
        <v>191</v>
      </c>
    </row>
    <row r="2" spans="1:27">
      <c r="A2" t="s">
        <v>654</v>
      </c>
      <c r="B2" t="s">
        <v>655</v>
      </c>
      <c r="C2" t="s">
        <v>658</v>
      </c>
      <c r="D2" t="s">
        <v>660</v>
      </c>
      <c r="E2" t="s">
        <v>657</v>
      </c>
      <c r="F2" t="s">
        <v>656</v>
      </c>
      <c r="G2" s="239" t="s">
        <v>659</v>
      </c>
      <c r="H2" s="239" t="s">
        <v>661</v>
      </c>
      <c r="I2" s="239" t="s">
        <v>2161</v>
      </c>
      <c r="J2" s="239" t="s">
        <v>2162</v>
      </c>
      <c r="K2" t="s">
        <v>2163</v>
      </c>
      <c r="L2" t="s">
        <v>2135</v>
      </c>
      <c r="M2" t="s">
        <v>662</v>
      </c>
      <c r="N2" t="s">
        <v>663</v>
      </c>
      <c r="O2" t="s">
        <v>664</v>
      </c>
      <c r="P2" t="s">
        <v>665</v>
      </c>
      <c r="Q2" t="s">
        <v>666</v>
      </c>
      <c r="R2" t="s">
        <v>667</v>
      </c>
      <c r="S2" t="s">
        <v>668</v>
      </c>
      <c r="T2" t="s">
        <v>669</v>
      </c>
      <c r="U2" t="s">
        <v>670</v>
      </c>
      <c r="V2" t="s">
        <v>671</v>
      </c>
      <c r="W2" t="s">
        <v>672</v>
      </c>
      <c r="X2" t="s">
        <v>673</v>
      </c>
      <c r="Y2" t="s">
        <v>674</v>
      </c>
      <c r="Z2" t="s">
        <v>675</v>
      </c>
      <c r="AA2" t="s">
        <v>676</v>
      </c>
    </row>
    <row r="3" spans="1:27" s="325" customFormat="1">
      <c r="A3" s="325" t="s">
        <v>609</v>
      </c>
      <c r="B3" s="325" t="s">
        <v>626</v>
      </c>
      <c r="C3" s="325">
        <v>3</v>
      </c>
      <c r="D3" s="325">
        <v>3</v>
      </c>
      <c r="E3" s="325">
        <v>3</v>
      </c>
      <c r="F3" s="325">
        <v>1</v>
      </c>
      <c r="G3" s="326">
        <v>2.8809322673191202</v>
      </c>
      <c r="H3" s="326">
        <v>0.88513641104026297</v>
      </c>
      <c r="I3" s="326">
        <f>H3/SQRT((1-H3^2)/(L3-2))</f>
        <v>6.5892843232175551</v>
      </c>
      <c r="J3" s="326">
        <f>ABS(_xlfn.T.INV(0.05,(L3-2)))</f>
        <v>1.7822875556493194</v>
      </c>
      <c r="K3" s="382">
        <v>2.5775954147168301E-5</v>
      </c>
      <c r="L3">
        <v>14</v>
      </c>
      <c r="M3" s="325">
        <v>1816169651.6751699</v>
      </c>
      <c r="N3" s="325">
        <v>1.3639116917433601E-3</v>
      </c>
      <c r="O3" s="327">
        <v>148590803.77753499</v>
      </c>
      <c r="P3" s="327">
        <v>1964760455.4526999</v>
      </c>
      <c r="Q3" s="325">
        <v>160721921.32387599</v>
      </c>
      <c r="R3" s="325">
        <v>876928160.64826405</v>
      </c>
      <c r="S3" s="325">
        <v>630410396.06433594</v>
      </c>
      <c r="T3" s="325">
        <v>13.2226248563423</v>
      </c>
      <c r="U3" s="325">
        <v>0.72483956604365196</v>
      </c>
      <c r="V3" s="325">
        <v>677.32934</v>
      </c>
      <c r="W3" s="325">
        <v>6</v>
      </c>
      <c r="X3" s="325">
        <v>23.44</v>
      </c>
      <c r="Y3" s="325" t="s">
        <v>652</v>
      </c>
      <c r="Z3" s="325" t="s">
        <v>652</v>
      </c>
      <c r="AA3" s="325" t="s">
        <v>652</v>
      </c>
    </row>
    <row r="4" spans="1:27" s="325" customFormat="1">
      <c r="A4" s="325" t="s">
        <v>411</v>
      </c>
      <c r="B4" s="325" t="s">
        <v>615</v>
      </c>
      <c r="C4" s="325">
        <v>4</v>
      </c>
      <c r="D4" s="325">
        <v>4</v>
      </c>
      <c r="E4" s="325">
        <v>4</v>
      </c>
      <c r="F4" s="325">
        <v>2</v>
      </c>
      <c r="G4" s="326">
        <v>2.8528049135092002</v>
      </c>
      <c r="H4" s="326">
        <v>0.86502651282388399</v>
      </c>
      <c r="I4" s="326"/>
      <c r="J4" s="326"/>
      <c r="K4" s="382">
        <v>6.4854134575787294E-5</v>
      </c>
      <c r="L4">
        <v>14</v>
      </c>
      <c r="M4" s="325">
        <v>30250395.487501901</v>
      </c>
      <c r="N4" s="325">
        <v>2.79241747058584E-4</v>
      </c>
      <c r="O4" s="327">
        <v>8439682.1221923698</v>
      </c>
      <c r="P4" s="327">
        <v>38690077.609694302</v>
      </c>
      <c r="Q4" s="325">
        <v>12446754.2932653</v>
      </c>
      <c r="R4" s="325">
        <v>8364019.4315729802</v>
      </c>
      <c r="S4" s="325">
        <v>10603737.866635701</v>
      </c>
      <c r="T4" s="325">
        <v>4.5843050780263104</v>
      </c>
      <c r="U4" s="325">
        <v>0.90345789138310595</v>
      </c>
      <c r="V4" s="325">
        <v>893.48527999999999</v>
      </c>
      <c r="W4" s="325">
        <v>7</v>
      </c>
      <c r="X4" s="325">
        <v>3.96</v>
      </c>
      <c r="Y4" s="325" t="s">
        <v>652</v>
      </c>
      <c r="Z4" s="325" t="s">
        <v>652</v>
      </c>
      <c r="AA4" s="325" t="s">
        <v>652</v>
      </c>
    </row>
    <row r="5" spans="1:27" s="325" customFormat="1">
      <c r="A5" s="325" t="s">
        <v>610</v>
      </c>
      <c r="B5" s="325" t="s">
        <v>616</v>
      </c>
      <c r="C5" s="325">
        <v>2</v>
      </c>
      <c r="D5" s="325">
        <v>6</v>
      </c>
      <c r="E5" s="325">
        <v>4</v>
      </c>
      <c r="F5" s="325">
        <v>3</v>
      </c>
      <c r="G5" s="326">
        <v>3.1754794053395501</v>
      </c>
      <c r="H5" s="326">
        <v>0.84589953095346304</v>
      </c>
      <c r="I5" s="326"/>
      <c r="J5" s="326"/>
      <c r="K5">
        <v>1.3753342150751201E-4</v>
      </c>
      <c r="L5">
        <v>14</v>
      </c>
      <c r="M5" s="325">
        <v>142185842.946574</v>
      </c>
      <c r="N5" s="325">
        <v>9.2015231684595695E-4</v>
      </c>
      <c r="O5" s="327">
        <v>10045360.6949612</v>
      </c>
      <c r="P5" s="327">
        <v>152231203.64153501</v>
      </c>
      <c r="Q5" s="325">
        <v>7401057.3767741797</v>
      </c>
      <c r="R5" s="325">
        <v>62889086.899772897</v>
      </c>
      <c r="S5" s="325">
        <v>44776181.734162502</v>
      </c>
      <c r="T5" s="325">
        <v>15.154379047622999</v>
      </c>
      <c r="U5" s="325">
        <v>0.85566674805937704</v>
      </c>
      <c r="V5" s="325">
        <v>812.41485999999998</v>
      </c>
      <c r="W5" s="325">
        <v>8</v>
      </c>
      <c r="X5" s="325">
        <v>20.05</v>
      </c>
      <c r="Y5" s="325" t="s">
        <v>652</v>
      </c>
      <c r="Z5" s="325" t="s">
        <v>652</v>
      </c>
      <c r="AA5" s="325" t="s">
        <v>652</v>
      </c>
    </row>
    <row r="6" spans="1:27" s="325" customFormat="1">
      <c r="A6" s="325" t="s">
        <v>611</v>
      </c>
      <c r="B6" s="325" t="s">
        <v>617</v>
      </c>
      <c r="C6" s="325">
        <v>12</v>
      </c>
      <c r="D6" s="325">
        <v>1</v>
      </c>
      <c r="E6" s="325">
        <v>6.5</v>
      </c>
      <c r="F6" s="325">
        <v>4</v>
      </c>
      <c r="G6" s="326">
        <v>2.10083204088544</v>
      </c>
      <c r="H6" s="326">
        <v>0.91243307472369495</v>
      </c>
      <c r="I6" s="326"/>
      <c r="J6" s="326"/>
      <c r="K6" s="382">
        <v>5.3778678200904203E-6</v>
      </c>
      <c r="L6">
        <v>14</v>
      </c>
      <c r="M6" s="325">
        <v>8022997440.8817396</v>
      </c>
      <c r="N6" s="325">
        <v>2.0104382561389202E-3</v>
      </c>
      <c r="O6" s="327">
        <v>5892673265.1797199</v>
      </c>
      <c r="P6" s="327">
        <v>13915670706.061501</v>
      </c>
      <c r="Q6" s="325">
        <v>3704956254.4986901</v>
      </c>
      <c r="R6" s="325">
        <v>3929661378.09758</v>
      </c>
      <c r="S6" s="325">
        <v>3818961861.1777701</v>
      </c>
      <c r="T6" s="325">
        <v>2.3615208377987398</v>
      </c>
      <c r="U6" s="325">
        <v>0.81253552745382895</v>
      </c>
      <c r="V6" s="325">
        <v>1001.50909</v>
      </c>
      <c r="W6" s="325">
        <v>9</v>
      </c>
      <c r="X6" s="325">
        <v>30.08</v>
      </c>
      <c r="Y6" s="325">
        <v>2</v>
      </c>
      <c r="Z6" s="325">
        <v>230</v>
      </c>
      <c r="AA6" s="325" t="s">
        <v>121</v>
      </c>
    </row>
    <row r="7" spans="1:27" s="325" customFormat="1">
      <c r="A7" s="325" t="s">
        <v>612</v>
      </c>
      <c r="B7" s="325" t="s">
        <v>618</v>
      </c>
      <c r="C7" s="325">
        <v>6</v>
      </c>
      <c r="D7" s="325">
        <v>8</v>
      </c>
      <c r="E7" s="325">
        <v>7</v>
      </c>
      <c r="F7" s="325">
        <v>5</v>
      </c>
      <c r="G7" s="326">
        <v>2.51204897891949</v>
      </c>
      <c r="H7" s="326">
        <v>0.829300826447679</v>
      </c>
      <c r="I7" s="326"/>
      <c r="J7" s="326"/>
      <c r="K7">
        <v>2.4461528841342102E-4</v>
      </c>
      <c r="L7">
        <v>11</v>
      </c>
      <c r="M7" s="325">
        <v>8018944.192144</v>
      </c>
      <c r="N7" s="325">
        <v>1.7933436780787899E-3</v>
      </c>
      <c r="O7" s="327">
        <v>1182527.5126209301</v>
      </c>
      <c r="P7" s="327">
        <v>9201471.7047649305</v>
      </c>
      <c r="Q7" s="325">
        <v>1545388.74786836</v>
      </c>
      <c r="R7" s="325">
        <v>4241693.1720135296</v>
      </c>
      <c r="S7" s="325">
        <v>3192192.6122607598</v>
      </c>
      <c r="T7" s="325">
        <v>7.78119037955486</v>
      </c>
      <c r="U7" s="325">
        <v>0.835111165786385</v>
      </c>
      <c r="V7" s="325">
        <v>782.44068000000004</v>
      </c>
      <c r="W7" s="325">
        <v>7</v>
      </c>
      <c r="X7" s="325">
        <v>16.63</v>
      </c>
      <c r="Y7" s="325" t="s">
        <v>652</v>
      </c>
      <c r="Z7" s="325" t="s">
        <v>652</v>
      </c>
      <c r="AA7" s="325" t="s">
        <v>652</v>
      </c>
    </row>
    <row r="8" spans="1:27" s="325" customFormat="1">
      <c r="A8" s="325" t="s">
        <v>534</v>
      </c>
      <c r="B8" s="325" t="s">
        <v>619</v>
      </c>
      <c r="C8" s="325">
        <v>10</v>
      </c>
      <c r="D8" s="325">
        <v>5</v>
      </c>
      <c r="E8" s="325">
        <v>7.5</v>
      </c>
      <c r="F8" s="325">
        <v>6</v>
      </c>
      <c r="G8" s="326">
        <v>2.10294977889165</v>
      </c>
      <c r="H8" s="326">
        <v>0.85772255638865802</v>
      </c>
      <c r="I8" s="326"/>
      <c r="J8" s="326"/>
      <c r="K8" s="382">
        <v>8.7514028409569906E-5</v>
      </c>
      <c r="L8">
        <v>12</v>
      </c>
      <c r="M8" s="325">
        <v>4351255.3426328003</v>
      </c>
      <c r="N8" s="325">
        <v>6.2852718315574404E-3</v>
      </c>
      <c r="O8" s="327">
        <v>837453.484025963</v>
      </c>
      <c r="P8" s="327">
        <v>5188708.8266587704</v>
      </c>
      <c r="Q8" s="325">
        <v>655567.76910684095</v>
      </c>
      <c r="R8" s="325">
        <v>2851796.91424932</v>
      </c>
      <c r="S8" s="325">
        <v>2069119.95060867</v>
      </c>
      <c r="T8" s="325">
        <v>6.1958173506122796</v>
      </c>
      <c r="U8" s="325">
        <v>0.78383479920575005</v>
      </c>
      <c r="V8" s="325">
        <v>842.48829999999998</v>
      </c>
      <c r="W8" s="325">
        <v>8</v>
      </c>
      <c r="X8" s="325">
        <v>21.56</v>
      </c>
      <c r="Y8" s="325" t="s">
        <v>652</v>
      </c>
      <c r="Z8" s="325" t="s">
        <v>652</v>
      </c>
      <c r="AA8" s="325" t="s">
        <v>652</v>
      </c>
    </row>
    <row r="9" spans="1:27" s="325" customFormat="1" ht="14.25" customHeight="1">
      <c r="A9" s="325" t="s">
        <v>451</v>
      </c>
      <c r="B9" s="325" t="s">
        <v>620</v>
      </c>
      <c r="C9" s="325">
        <v>1</v>
      </c>
      <c r="D9" s="325">
        <v>14</v>
      </c>
      <c r="E9" s="325">
        <v>7.5</v>
      </c>
      <c r="F9" s="325">
        <v>7</v>
      </c>
      <c r="G9" s="326">
        <v>3.4867815312708399</v>
      </c>
      <c r="H9" s="326">
        <v>0.75634668552954898</v>
      </c>
      <c r="I9" s="326"/>
      <c r="J9" s="326"/>
      <c r="K9">
        <v>1.74540647979488E-3</v>
      </c>
      <c r="L9">
        <v>13</v>
      </c>
      <c r="M9" s="325">
        <v>111141193.319207</v>
      </c>
      <c r="N9" s="325">
        <v>1.5228954978637301E-4</v>
      </c>
      <c r="O9" s="327">
        <v>15638115.8499262</v>
      </c>
      <c r="P9" s="327">
        <v>126779309.16913299</v>
      </c>
      <c r="Q9" s="325">
        <v>18536934.3200224</v>
      </c>
      <c r="R9" s="325">
        <v>41090321.080671601</v>
      </c>
      <c r="S9" s="325">
        <v>31875009.180371299</v>
      </c>
      <c r="T9" s="325">
        <v>8.1070705950635098</v>
      </c>
      <c r="U9" s="325">
        <v>0.65508932711970802</v>
      </c>
      <c r="V9" s="325">
        <v>2790.5334800000001</v>
      </c>
      <c r="W9" s="325">
        <v>25</v>
      </c>
      <c r="X9" s="325">
        <v>25.7</v>
      </c>
      <c r="Y9" s="325" t="s">
        <v>652</v>
      </c>
      <c r="Z9" s="325" t="s">
        <v>652</v>
      </c>
      <c r="AA9" s="325" t="s">
        <v>652</v>
      </c>
    </row>
    <row r="10" spans="1:27" s="325" customFormat="1">
      <c r="A10" s="325" t="s">
        <v>613</v>
      </c>
      <c r="B10" s="325" t="s">
        <v>621</v>
      </c>
      <c r="C10" s="325">
        <v>14</v>
      </c>
      <c r="D10" s="325">
        <v>2</v>
      </c>
      <c r="E10" s="325">
        <v>8</v>
      </c>
      <c r="F10" s="325">
        <v>8</v>
      </c>
      <c r="G10" s="326">
        <v>2.0000510816489001</v>
      </c>
      <c r="H10" s="326">
        <v>0.88654509539359005</v>
      </c>
      <c r="I10" s="326"/>
      <c r="J10" s="326"/>
      <c r="K10" s="382">
        <v>2.4012214474685001E-5</v>
      </c>
      <c r="L10">
        <v>14</v>
      </c>
      <c r="M10" s="325">
        <v>181857502.23638701</v>
      </c>
      <c r="N10" s="325">
        <v>3.2279965418171501E-3</v>
      </c>
      <c r="O10" s="327">
        <v>74667376.669796601</v>
      </c>
      <c r="P10" s="327">
        <v>256524878.90618399</v>
      </c>
      <c r="Q10" s="325">
        <v>76502104.688890696</v>
      </c>
      <c r="R10" s="325">
        <v>103356948.873082</v>
      </c>
      <c r="S10" s="325">
        <v>90926428.782238394</v>
      </c>
      <c r="T10" s="325">
        <v>3.4355683880608301</v>
      </c>
      <c r="U10" s="325">
        <v>0.83745942982974797</v>
      </c>
      <c r="V10" s="325">
        <v>750.41849000000002</v>
      </c>
      <c r="W10" s="325">
        <v>6</v>
      </c>
      <c r="X10" s="325">
        <v>17.79</v>
      </c>
      <c r="Y10" s="325" t="s">
        <v>652</v>
      </c>
      <c r="Z10" s="325" t="s">
        <v>652</v>
      </c>
      <c r="AA10" s="325" t="s">
        <v>652</v>
      </c>
    </row>
    <row r="11" spans="1:27" s="325" customFormat="1">
      <c r="A11" s="325" t="s">
        <v>438</v>
      </c>
      <c r="B11" s="325" t="s">
        <v>622</v>
      </c>
      <c r="C11" s="325">
        <v>8</v>
      </c>
      <c r="D11" s="325">
        <v>9</v>
      </c>
      <c r="E11" s="325">
        <v>8.5</v>
      </c>
      <c r="F11" s="325">
        <v>9</v>
      </c>
      <c r="G11" s="326">
        <v>2.2879377744704601</v>
      </c>
      <c r="H11" s="326">
        <v>0.81878970895441705</v>
      </c>
      <c r="I11" s="326"/>
      <c r="J11" s="326"/>
      <c r="K11">
        <v>3.4173692469896598E-4</v>
      </c>
      <c r="L11">
        <v>14</v>
      </c>
      <c r="M11" s="325">
        <v>68985660.322689995</v>
      </c>
      <c r="N11" s="325">
        <v>3.5289283392900602E-3</v>
      </c>
      <c r="O11" s="327">
        <v>13623097.097503001</v>
      </c>
      <c r="P11" s="327">
        <v>82608757.420193002</v>
      </c>
      <c r="Q11" s="325">
        <v>12439068.6710575</v>
      </c>
      <c r="R11" s="325">
        <v>40786556.068306699</v>
      </c>
      <c r="S11" s="325">
        <v>30151895.341059498</v>
      </c>
      <c r="T11" s="325">
        <v>6.0638749638901501</v>
      </c>
      <c r="U11" s="325">
        <v>0.85144670555474</v>
      </c>
      <c r="V11" s="325">
        <v>1381.70452</v>
      </c>
      <c r="W11" s="325">
        <v>12</v>
      </c>
      <c r="X11" s="325">
        <v>15.96</v>
      </c>
      <c r="Y11" s="325" t="s">
        <v>652</v>
      </c>
      <c r="Z11" s="325" t="s">
        <v>652</v>
      </c>
      <c r="AA11" s="325" t="s">
        <v>652</v>
      </c>
    </row>
    <row r="12" spans="1:27" s="325" customFormat="1">
      <c r="A12" s="325" t="s">
        <v>614</v>
      </c>
      <c r="B12" s="325" t="s">
        <v>623</v>
      </c>
      <c r="C12" s="325">
        <v>5</v>
      </c>
      <c r="D12" s="325">
        <v>15</v>
      </c>
      <c r="E12" s="325">
        <v>10</v>
      </c>
      <c r="F12" s="325">
        <v>10</v>
      </c>
      <c r="G12" s="326">
        <v>2.6014578600227298</v>
      </c>
      <c r="H12" s="326">
        <v>0.749789945561389</v>
      </c>
      <c r="I12" s="326"/>
      <c r="J12" s="326"/>
      <c r="K12">
        <v>2.01532324974967E-3</v>
      </c>
      <c r="L12">
        <v>14</v>
      </c>
      <c r="M12" s="325">
        <v>35889925.188493699</v>
      </c>
      <c r="N12" s="325">
        <v>1.06240619011294E-3</v>
      </c>
      <c r="O12" s="327">
        <v>14086944.8184892</v>
      </c>
      <c r="P12" s="327">
        <v>49976870.0069829</v>
      </c>
      <c r="Q12" s="325">
        <v>8189764.6768771699</v>
      </c>
      <c r="R12" s="325">
        <v>17708514.769707799</v>
      </c>
      <c r="S12" s="325">
        <v>13796081.704809999</v>
      </c>
      <c r="T12" s="325">
        <v>3.5477437195173702</v>
      </c>
      <c r="U12" s="325">
        <v>0.734428855167091</v>
      </c>
      <c r="V12" s="325">
        <v>1055.50038</v>
      </c>
      <c r="W12" s="325">
        <v>10</v>
      </c>
      <c r="X12" s="325">
        <v>19.75</v>
      </c>
      <c r="Y12" s="325" t="s">
        <v>652</v>
      </c>
      <c r="Z12" s="325" t="s">
        <v>652</v>
      </c>
      <c r="AA12" s="325" t="s">
        <v>652</v>
      </c>
    </row>
    <row r="13" spans="1:27" s="325" customFormat="1">
      <c r="A13" s="325" t="s">
        <v>764</v>
      </c>
      <c r="B13" s="325" t="s">
        <v>624</v>
      </c>
      <c r="C13" s="325">
        <v>7</v>
      </c>
      <c r="D13" s="325">
        <v>23</v>
      </c>
      <c r="E13" s="325">
        <v>15</v>
      </c>
      <c r="F13" s="325">
        <v>11</v>
      </c>
      <c r="G13" s="326">
        <v>2.3705287545572298</v>
      </c>
      <c r="H13" s="326">
        <v>0.69607009455743896</v>
      </c>
      <c r="I13" s="326"/>
      <c r="J13" s="326"/>
      <c r="K13">
        <v>5.6908017807832997E-3</v>
      </c>
      <c r="L13">
        <v>10</v>
      </c>
      <c r="M13" s="325">
        <v>14298968.161908699</v>
      </c>
      <c r="N13" s="325">
        <v>3.9431230599969499E-3</v>
      </c>
      <c r="O13" s="327">
        <v>1058367.7648328899</v>
      </c>
      <c r="P13" s="327">
        <v>15357335.9267416</v>
      </c>
      <c r="Q13" s="325">
        <v>1285012.3527277</v>
      </c>
      <c r="R13" s="325">
        <v>8433158.8073764201</v>
      </c>
      <c r="S13" s="325">
        <v>6031974.1468732003</v>
      </c>
      <c r="T13" s="325">
        <v>14.5103965153044</v>
      </c>
      <c r="U13" s="325">
        <v>0.56859237999679801</v>
      </c>
      <c r="V13" s="325">
        <v>1208.5136</v>
      </c>
      <c r="W13" s="325">
        <v>10</v>
      </c>
      <c r="X13" s="325">
        <v>23.45</v>
      </c>
      <c r="Y13" s="325" t="s">
        <v>652</v>
      </c>
      <c r="Z13" s="325" t="s">
        <v>652</v>
      </c>
      <c r="AA13" s="325" t="s">
        <v>652</v>
      </c>
    </row>
    <row r="14" spans="1:27" s="325" customFormat="1">
      <c r="A14" s="325" t="s">
        <v>589</v>
      </c>
      <c r="B14" s="325" t="s">
        <v>625</v>
      </c>
      <c r="C14" s="325">
        <v>9</v>
      </c>
      <c r="D14" s="325">
        <v>33</v>
      </c>
      <c r="E14" s="325">
        <v>21</v>
      </c>
      <c r="F14" s="325">
        <v>12</v>
      </c>
      <c r="G14" s="326">
        <v>2.26188421248195</v>
      </c>
      <c r="H14" s="326">
        <v>0.66179809337589202</v>
      </c>
      <c r="I14" s="326"/>
      <c r="J14" s="326"/>
      <c r="K14">
        <v>9.9357074729613908E-3</v>
      </c>
      <c r="L14">
        <v>14</v>
      </c>
      <c r="M14" s="325">
        <v>3957192358.6733599</v>
      </c>
      <c r="N14" s="325">
        <v>1.8266796137665299E-3</v>
      </c>
      <c r="O14" s="327">
        <v>2022913608.34442</v>
      </c>
      <c r="P14" s="327">
        <v>5980105967.0177803</v>
      </c>
      <c r="Q14" s="325">
        <v>1266314106.9354</v>
      </c>
      <c r="R14" s="325">
        <v>2125565643.2760401</v>
      </c>
      <c r="S14" s="325">
        <v>1749511463.4233</v>
      </c>
      <c r="T14" s="325">
        <v>2.95618455595441</v>
      </c>
      <c r="U14" s="325">
        <v>0.65309019614220498</v>
      </c>
      <c r="V14" s="325">
        <v>1128.54727</v>
      </c>
      <c r="W14" s="325">
        <v>10</v>
      </c>
      <c r="X14" s="325">
        <v>20.14</v>
      </c>
      <c r="Y14" s="325">
        <v>2</v>
      </c>
      <c r="Z14" s="325">
        <v>50</v>
      </c>
      <c r="AA14" s="325" t="s">
        <v>121</v>
      </c>
    </row>
    <row r="15" spans="1:27">
      <c r="A15" t="s">
        <v>765</v>
      </c>
      <c r="B15" t="s">
        <v>766</v>
      </c>
      <c r="C15">
        <v>19</v>
      </c>
      <c r="D15">
        <v>24</v>
      </c>
      <c r="E15">
        <v>21.5</v>
      </c>
      <c r="F15">
        <v>13</v>
      </c>
      <c r="G15" s="239">
        <v>1.7965661000092901</v>
      </c>
      <c r="H15" s="239">
        <v>0.69512506355414705</v>
      </c>
      <c r="K15">
        <v>5.78451391106249E-3</v>
      </c>
      <c r="L15">
        <v>14</v>
      </c>
      <c r="M15">
        <v>130620097.32213999</v>
      </c>
      <c r="N15">
        <v>5.71735528411897E-3</v>
      </c>
      <c r="O15">
        <v>57839933.375411503</v>
      </c>
      <c r="P15">
        <v>188460030.69755101</v>
      </c>
      <c r="Q15">
        <v>75761012.267981604</v>
      </c>
      <c r="R15">
        <v>69515652.463101804</v>
      </c>
      <c r="S15">
        <v>72705422.484296203</v>
      </c>
      <c r="T15">
        <v>3.25830303908455</v>
      </c>
      <c r="U15">
        <v>0.744593002523396</v>
      </c>
      <c r="V15">
        <v>964.52238999999997</v>
      </c>
      <c r="W15">
        <v>8</v>
      </c>
      <c r="X15">
        <v>4.43</v>
      </c>
      <c r="Y15" t="s">
        <v>652</v>
      </c>
      <c r="Z15" t="s">
        <v>652</v>
      </c>
      <c r="AA15" t="s">
        <v>652</v>
      </c>
    </row>
    <row r="16" spans="1:27">
      <c r="A16" t="s">
        <v>767</v>
      </c>
      <c r="B16" t="s">
        <v>768</v>
      </c>
      <c r="C16">
        <v>23</v>
      </c>
      <c r="D16">
        <v>25</v>
      </c>
      <c r="E16">
        <v>24</v>
      </c>
      <c r="F16">
        <v>14</v>
      </c>
      <c r="G16" s="239">
        <v>1.7253354847521101</v>
      </c>
      <c r="H16" s="239">
        <v>0.68465684401448801</v>
      </c>
      <c r="K16">
        <v>6.9051605477763803E-3</v>
      </c>
      <c r="L16">
        <v>7</v>
      </c>
      <c r="M16">
        <v>155678.94666099999</v>
      </c>
      <c r="N16">
        <v>1.3533107579516101E-2</v>
      </c>
      <c r="O16">
        <v>64034.783188597699</v>
      </c>
      <c r="P16">
        <v>219713.72984959799</v>
      </c>
      <c r="Q16">
        <v>40967.704648109902</v>
      </c>
      <c r="R16">
        <v>120850.965441787</v>
      </c>
      <c r="S16">
        <v>90231.116230341504</v>
      </c>
      <c r="T16">
        <v>3.4311622357256799</v>
      </c>
      <c r="U16">
        <v>0.58711337318138901</v>
      </c>
      <c r="V16">
        <v>1268.6673900000001</v>
      </c>
      <c r="W16">
        <v>11</v>
      </c>
      <c r="X16">
        <v>34.270000000000003</v>
      </c>
      <c r="Y16" t="s">
        <v>652</v>
      </c>
      <c r="Z16" t="s">
        <v>652</v>
      </c>
      <c r="AA16" t="s">
        <v>652</v>
      </c>
    </row>
    <row r="17" spans="1:27">
      <c r="A17" t="s">
        <v>769</v>
      </c>
      <c r="B17" t="s">
        <v>770</v>
      </c>
      <c r="C17">
        <v>13</v>
      </c>
      <c r="D17">
        <v>38</v>
      </c>
      <c r="E17">
        <v>25.5</v>
      </c>
      <c r="F17">
        <v>15</v>
      </c>
      <c r="G17" s="239">
        <v>2.06506163582949</v>
      </c>
      <c r="H17" s="239">
        <v>0.635236242470259</v>
      </c>
      <c r="K17">
        <v>1.4643281020885201E-2</v>
      </c>
      <c r="L17">
        <v>14</v>
      </c>
      <c r="M17">
        <v>23773308.925404198</v>
      </c>
      <c r="N17">
        <v>3.1751481475749701E-3</v>
      </c>
      <c r="O17">
        <v>8499179.0797375198</v>
      </c>
      <c r="P17">
        <v>32272488.005141702</v>
      </c>
      <c r="Q17">
        <v>8502205.1534949709</v>
      </c>
      <c r="R17">
        <v>13884232.6819115</v>
      </c>
      <c r="S17">
        <v>11512154.655788301</v>
      </c>
      <c r="T17">
        <v>3.79713001718966</v>
      </c>
      <c r="U17">
        <v>0.71031709046615599</v>
      </c>
      <c r="V17">
        <v>1008.48592</v>
      </c>
      <c r="W17">
        <v>8</v>
      </c>
      <c r="X17">
        <v>24.69</v>
      </c>
      <c r="Y17" t="s">
        <v>652</v>
      </c>
      <c r="Z17" t="s">
        <v>652</v>
      </c>
      <c r="AA17" t="s">
        <v>652</v>
      </c>
    </row>
    <row r="18" spans="1:27">
      <c r="A18" t="s">
        <v>677</v>
      </c>
      <c r="B18" t="s">
        <v>711</v>
      </c>
      <c r="C18">
        <v>39</v>
      </c>
      <c r="D18">
        <v>13</v>
      </c>
      <c r="E18">
        <v>26</v>
      </c>
      <c r="F18">
        <v>16</v>
      </c>
      <c r="G18" s="239">
        <v>1.4465054444226499</v>
      </c>
      <c r="H18" s="239">
        <v>0.75765087007014797</v>
      </c>
      <c r="K18">
        <v>1.6953178762989999E-3</v>
      </c>
      <c r="L18">
        <v>14</v>
      </c>
      <c r="M18">
        <v>3313261137.3027701</v>
      </c>
      <c r="N18">
        <v>1.9725890224905802E-2</v>
      </c>
      <c r="O18">
        <v>2945426419.8645802</v>
      </c>
      <c r="P18">
        <v>6258687557.1673498</v>
      </c>
      <c r="Q18">
        <v>2517772488.7483101</v>
      </c>
      <c r="R18">
        <v>2038101614.78388</v>
      </c>
      <c r="S18">
        <v>2290527941.0304699</v>
      </c>
      <c r="T18">
        <v>2.1248833496424901</v>
      </c>
      <c r="U18">
        <v>0.71683427417843903</v>
      </c>
      <c r="V18">
        <v>1041.5152399999999</v>
      </c>
      <c r="W18">
        <v>9</v>
      </c>
      <c r="X18">
        <v>21.27</v>
      </c>
      <c r="Y18">
        <v>2</v>
      </c>
      <c r="Z18">
        <v>100</v>
      </c>
      <c r="AA18" t="s">
        <v>121</v>
      </c>
    </row>
    <row r="19" spans="1:27">
      <c r="A19" t="s">
        <v>459</v>
      </c>
      <c r="B19" t="s">
        <v>771</v>
      </c>
      <c r="C19">
        <v>44</v>
      </c>
      <c r="D19">
        <v>10</v>
      </c>
      <c r="E19">
        <v>27</v>
      </c>
      <c r="F19">
        <v>17</v>
      </c>
      <c r="G19" s="239">
        <v>1.37010363438266</v>
      </c>
      <c r="H19" s="239">
        <v>0.81270348694490901</v>
      </c>
      <c r="K19">
        <v>4.10839384469623E-4</v>
      </c>
      <c r="L19">
        <v>11</v>
      </c>
      <c r="M19">
        <v>19466450.896329001</v>
      </c>
      <c r="N19">
        <v>3.0661749546608202E-2</v>
      </c>
      <c r="O19">
        <v>8044769.6393817402</v>
      </c>
      <c r="P19">
        <v>27511220.5357107</v>
      </c>
      <c r="Q19">
        <v>9163067.9642566908</v>
      </c>
      <c r="R19">
        <v>17882211.2492918</v>
      </c>
      <c r="S19">
        <v>14208013.4727182</v>
      </c>
      <c r="T19">
        <v>3.4197648620085301</v>
      </c>
      <c r="U19">
        <v>0.68302017455531605</v>
      </c>
      <c r="V19">
        <v>772.36243000000002</v>
      </c>
      <c r="W19">
        <v>6</v>
      </c>
      <c r="X19">
        <v>18.59</v>
      </c>
      <c r="Y19" t="s">
        <v>652</v>
      </c>
      <c r="Z19" t="s">
        <v>652</v>
      </c>
      <c r="AA19" t="s">
        <v>652</v>
      </c>
    </row>
    <row r="20" spans="1:27">
      <c r="A20" t="s">
        <v>772</v>
      </c>
      <c r="B20" t="s">
        <v>773</v>
      </c>
      <c r="C20">
        <v>15</v>
      </c>
      <c r="D20">
        <v>40</v>
      </c>
      <c r="E20">
        <v>27.5</v>
      </c>
      <c r="F20">
        <v>18</v>
      </c>
      <c r="G20" s="239">
        <v>1.96997096763512</v>
      </c>
      <c r="H20" s="239">
        <v>0.62446809054248997</v>
      </c>
      <c r="K20">
        <v>1.69735160633845E-2</v>
      </c>
      <c r="L20">
        <v>13</v>
      </c>
      <c r="M20">
        <v>14657163.0280254</v>
      </c>
      <c r="N20">
        <v>6.3132378566679399E-3</v>
      </c>
      <c r="O20">
        <v>2774528.9444579799</v>
      </c>
      <c r="P20">
        <v>17431691.9724833</v>
      </c>
      <c r="Q20">
        <v>3930171.2774726301</v>
      </c>
      <c r="R20">
        <v>9760619.9182025399</v>
      </c>
      <c r="S20">
        <v>7440293.9275906002</v>
      </c>
      <c r="T20">
        <v>6.2827572973432204</v>
      </c>
      <c r="U20">
        <v>0.63532730420447903</v>
      </c>
      <c r="V20">
        <v>1525.80494</v>
      </c>
      <c r="W20">
        <v>14</v>
      </c>
      <c r="X20">
        <v>39.520000000000003</v>
      </c>
      <c r="Y20" t="s">
        <v>652</v>
      </c>
      <c r="Z20" t="s">
        <v>652</v>
      </c>
      <c r="AA20" t="s">
        <v>652</v>
      </c>
    </row>
    <row r="21" spans="1:27">
      <c r="A21" t="s">
        <v>354</v>
      </c>
      <c r="B21" t="s">
        <v>752</v>
      </c>
      <c r="C21">
        <v>20</v>
      </c>
      <c r="D21">
        <v>37</v>
      </c>
      <c r="E21">
        <v>28.5</v>
      </c>
      <c r="F21">
        <v>19</v>
      </c>
      <c r="G21" s="239">
        <v>1.7916051147766301</v>
      </c>
      <c r="H21" s="239">
        <v>0.63615974247176499</v>
      </c>
      <c r="K21">
        <v>1.4455455439588601E-2</v>
      </c>
      <c r="L21">
        <v>14</v>
      </c>
      <c r="M21">
        <v>121522907.916952</v>
      </c>
      <c r="N21">
        <v>5.9807313619109201E-3</v>
      </c>
      <c r="O21">
        <v>45568327.872740701</v>
      </c>
      <c r="P21">
        <v>167091235.78969201</v>
      </c>
      <c r="Q21">
        <v>61757574.4338383</v>
      </c>
      <c r="R21">
        <v>73400050.062335506</v>
      </c>
      <c r="S21">
        <v>67829069.539189607</v>
      </c>
      <c r="T21">
        <v>3.6668283342836401</v>
      </c>
      <c r="U21">
        <v>0.73552368733184004</v>
      </c>
      <c r="V21">
        <v>896.53525000000002</v>
      </c>
      <c r="W21">
        <v>7</v>
      </c>
      <c r="X21">
        <v>12.1</v>
      </c>
      <c r="Y21">
        <v>1</v>
      </c>
      <c r="Z21" t="s">
        <v>121</v>
      </c>
      <c r="AA21" t="s">
        <v>121</v>
      </c>
    </row>
    <row r="22" spans="1:27">
      <c r="A22" t="s">
        <v>774</v>
      </c>
      <c r="B22" t="s">
        <v>775</v>
      </c>
      <c r="C22">
        <v>11</v>
      </c>
      <c r="D22">
        <v>46</v>
      </c>
      <c r="E22">
        <v>28.5</v>
      </c>
      <c r="F22">
        <v>20</v>
      </c>
      <c r="G22" s="239">
        <v>2.1029014329828999</v>
      </c>
      <c r="H22" s="239">
        <v>0.60616111651744697</v>
      </c>
      <c r="K22">
        <v>2.1568688887616001E-2</v>
      </c>
      <c r="L22">
        <v>14</v>
      </c>
      <c r="M22">
        <v>99410003.701145396</v>
      </c>
      <c r="N22">
        <v>4.1733821324720999E-3</v>
      </c>
      <c r="O22">
        <v>42372272.223720796</v>
      </c>
      <c r="P22">
        <v>141782275.92486599</v>
      </c>
      <c r="Q22">
        <v>26444613.240765899</v>
      </c>
      <c r="R22">
        <v>61401258.201040499</v>
      </c>
      <c r="S22">
        <v>47272783.280258298</v>
      </c>
      <c r="T22">
        <v>3.3461098138960299</v>
      </c>
      <c r="U22">
        <v>0.54892373346107104</v>
      </c>
      <c r="V22">
        <v>1140.58366</v>
      </c>
      <c r="W22">
        <v>10</v>
      </c>
      <c r="X22">
        <v>24.2</v>
      </c>
      <c r="Y22" t="s">
        <v>652</v>
      </c>
      <c r="Z22" t="s">
        <v>652</v>
      </c>
      <c r="AA22" t="s">
        <v>652</v>
      </c>
    </row>
    <row r="23" spans="1:27">
      <c r="A23" t="s">
        <v>776</v>
      </c>
      <c r="B23" t="s">
        <v>777</v>
      </c>
      <c r="C23">
        <v>51</v>
      </c>
      <c r="D23">
        <v>7</v>
      </c>
      <c r="E23">
        <v>29</v>
      </c>
      <c r="F23">
        <v>21</v>
      </c>
      <c r="G23" s="239">
        <v>1.3134501724063401</v>
      </c>
      <c r="H23" s="239">
        <v>0.84394591081467896</v>
      </c>
      <c r="K23">
        <v>1.4767279037348799E-4</v>
      </c>
      <c r="L23">
        <v>14</v>
      </c>
      <c r="M23">
        <v>3350313090.2723999</v>
      </c>
      <c r="N23">
        <v>3.4157536571046601E-2</v>
      </c>
      <c r="O23">
        <v>3093686046.60186</v>
      </c>
      <c r="P23">
        <v>6443999136.8742599</v>
      </c>
      <c r="Q23">
        <v>3088685115.4334402</v>
      </c>
      <c r="R23">
        <v>1863574231.3926401</v>
      </c>
      <c r="S23">
        <v>2550772888.5781598</v>
      </c>
      <c r="T23">
        <v>2.0829518702947998</v>
      </c>
      <c r="U23">
        <v>0.84424908506887397</v>
      </c>
      <c r="V23">
        <v>927.47230999999999</v>
      </c>
      <c r="W23">
        <v>8</v>
      </c>
      <c r="X23">
        <v>22.38</v>
      </c>
      <c r="Y23" t="s">
        <v>652</v>
      </c>
      <c r="Z23" t="s">
        <v>652</v>
      </c>
      <c r="AA23" t="s">
        <v>652</v>
      </c>
    </row>
    <row r="24" spans="1:27">
      <c r="A24" t="s">
        <v>778</v>
      </c>
      <c r="B24" t="s">
        <v>779</v>
      </c>
      <c r="C24">
        <v>41</v>
      </c>
      <c r="D24">
        <v>19</v>
      </c>
      <c r="E24">
        <v>30</v>
      </c>
      <c r="F24">
        <v>22</v>
      </c>
      <c r="G24" s="239">
        <v>1.40235342768555</v>
      </c>
      <c r="H24" s="239">
        <v>0.71501155861313104</v>
      </c>
      <c r="K24">
        <v>4.04931397738494E-3</v>
      </c>
      <c r="L24">
        <v>14</v>
      </c>
      <c r="M24">
        <v>2789494.3234733501</v>
      </c>
      <c r="N24">
        <v>2.3708411103251701E-2</v>
      </c>
      <c r="O24">
        <v>1579428.2039119101</v>
      </c>
      <c r="P24">
        <v>4368922.52738526</v>
      </c>
      <c r="Q24">
        <v>1658664.1840955601</v>
      </c>
      <c r="R24">
        <v>2272066.3736996301</v>
      </c>
      <c r="S24">
        <v>1989152.1412523901</v>
      </c>
      <c r="T24">
        <v>2.7661418965194802</v>
      </c>
      <c r="U24">
        <v>0.74095747759666397</v>
      </c>
      <c r="V24">
        <v>898.53967</v>
      </c>
      <c r="W24">
        <v>8</v>
      </c>
      <c r="X24">
        <v>38.340000000000003</v>
      </c>
      <c r="Y24" t="s">
        <v>652</v>
      </c>
      <c r="Z24" t="s">
        <v>652</v>
      </c>
      <c r="AA24" t="s">
        <v>652</v>
      </c>
    </row>
    <row r="25" spans="1:27">
      <c r="A25" t="s">
        <v>318</v>
      </c>
      <c r="B25" t="s">
        <v>780</v>
      </c>
      <c r="C25">
        <v>22</v>
      </c>
      <c r="D25">
        <v>39</v>
      </c>
      <c r="E25">
        <v>30.5</v>
      </c>
      <c r="F25">
        <v>23</v>
      </c>
      <c r="G25" s="239">
        <v>1.74609127569414</v>
      </c>
      <c r="H25" s="239">
        <v>0.62825787372620401</v>
      </c>
      <c r="K25">
        <v>1.6123431096130299E-2</v>
      </c>
      <c r="L25">
        <v>14</v>
      </c>
      <c r="M25">
        <v>1234130785.73546</v>
      </c>
      <c r="N25">
        <v>6.9557287904439399E-3</v>
      </c>
      <c r="O25">
        <v>1128497178.48575</v>
      </c>
      <c r="P25">
        <v>2362627964.22121</v>
      </c>
      <c r="Q25">
        <v>647906196.92091</v>
      </c>
      <c r="R25">
        <v>761143528.03425896</v>
      </c>
      <c r="S25">
        <v>706796261.40669298</v>
      </c>
      <c r="T25">
        <v>2.0936055572522201</v>
      </c>
      <c r="U25">
        <v>0.65700228634323499</v>
      </c>
      <c r="V25">
        <v>780.49779999999998</v>
      </c>
      <c r="W25">
        <v>7</v>
      </c>
      <c r="X25">
        <v>13.72</v>
      </c>
      <c r="Y25" t="s">
        <v>652</v>
      </c>
      <c r="Z25" t="s">
        <v>652</v>
      </c>
      <c r="AA25" t="s">
        <v>652</v>
      </c>
    </row>
    <row r="26" spans="1:27">
      <c r="A26" t="s">
        <v>449</v>
      </c>
      <c r="B26" t="s">
        <v>781</v>
      </c>
      <c r="C26">
        <v>36</v>
      </c>
      <c r="D26">
        <v>27</v>
      </c>
      <c r="E26">
        <v>31.5</v>
      </c>
      <c r="F26">
        <v>24</v>
      </c>
      <c r="G26" s="239">
        <v>1.4649567464956099</v>
      </c>
      <c r="H26" s="239">
        <v>0.67896594925785603</v>
      </c>
      <c r="K26">
        <v>7.5813190782809898E-3</v>
      </c>
      <c r="L26">
        <v>9</v>
      </c>
      <c r="M26">
        <v>1164742.52691241</v>
      </c>
      <c r="N26">
        <v>2.53998597557164E-2</v>
      </c>
      <c r="O26">
        <v>336958.368134627</v>
      </c>
      <c r="P26">
        <v>1501700.89504704</v>
      </c>
      <c r="Q26">
        <v>431025.60497898201</v>
      </c>
      <c r="R26">
        <v>1038502.84656982</v>
      </c>
      <c r="S26">
        <v>795069.56754774402</v>
      </c>
      <c r="T26">
        <v>4.45663630008755</v>
      </c>
      <c r="U26">
        <v>0.65434668615025304</v>
      </c>
      <c r="V26">
        <v>1763.9551300000001</v>
      </c>
      <c r="W26">
        <v>15</v>
      </c>
      <c r="X26">
        <v>27.42</v>
      </c>
      <c r="Y26" t="s">
        <v>652</v>
      </c>
      <c r="Z26" t="s">
        <v>652</v>
      </c>
      <c r="AA26" t="s">
        <v>652</v>
      </c>
    </row>
    <row r="27" spans="1:27">
      <c r="A27" t="s">
        <v>782</v>
      </c>
      <c r="B27" t="s">
        <v>783</v>
      </c>
      <c r="C27">
        <v>50</v>
      </c>
      <c r="D27">
        <v>17</v>
      </c>
      <c r="E27">
        <v>33.5</v>
      </c>
      <c r="F27">
        <v>25</v>
      </c>
      <c r="G27" s="239">
        <v>1.31565461503381</v>
      </c>
      <c r="H27" s="239">
        <v>0.735300507451777</v>
      </c>
      <c r="K27">
        <v>2.72935432866516E-3</v>
      </c>
      <c r="L27">
        <v>12</v>
      </c>
      <c r="M27">
        <v>18434892.964219201</v>
      </c>
      <c r="N27">
        <v>4.5859957171888899E-2</v>
      </c>
      <c r="O27">
        <v>3713313.15909022</v>
      </c>
      <c r="P27">
        <v>22148206.1233094</v>
      </c>
      <c r="Q27">
        <v>4040727.6526759001</v>
      </c>
      <c r="R27">
        <v>19399543.118872799</v>
      </c>
      <c r="S27">
        <v>14011954.7741224</v>
      </c>
      <c r="T27">
        <v>5.96454033753938</v>
      </c>
      <c r="U27">
        <v>0.702933499511187</v>
      </c>
      <c r="V27">
        <v>1585.8195499999999</v>
      </c>
      <c r="W27">
        <v>13</v>
      </c>
      <c r="X27">
        <v>12.24</v>
      </c>
      <c r="Y27" t="s">
        <v>652</v>
      </c>
      <c r="Z27" t="s">
        <v>652</v>
      </c>
      <c r="AA27" t="s">
        <v>652</v>
      </c>
    </row>
    <row r="28" spans="1:27">
      <c r="A28" t="s">
        <v>784</v>
      </c>
      <c r="B28" t="s">
        <v>785</v>
      </c>
      <c r="C28">
        <v>59</v>
      </c>
      <c r="D28">
        <v>12</v>
      </c>
      <c r="E28">
        <v>35.5</v>
      </c>
      <c r="F28">
        <v>26</v>
      </c>
      <c r="G28" s="239">
        <v>1.23943912747956</v>
      </c>
      <c r="H28" s="239">
        <v>0.76828359627656195</v>
      </c>
      <c r="K28">
        <v>1.32812235785127E-3</v>
      </c>
      <c r="L28">
        <v>14</v>
      </c>
      <c r="M28">
        <v>118061194.66593</v>
      </c>
      <c r="N28">
        <v>5.3017190694913403E-2</v>
      </c>
      <c r="O28">
        <v>51998797.428121701</v>
      </c>
      <c r="P28">
        <v>170059992.09405199</v>
      </c>
      <c r="Q28">
        <v>39074271.663314797</v>
      </c>
      <c r="R28">
        <v>128917593.10486101</v>
      </c>
      <c r="S28">
        <v>95253725.696082398</v>
      </c>
      <c r="T28">
        <v>3.2704600972575699</v>
      </c>
      <c r="U28">
        <v>0.68264057437828796</v>
      </c>
      <c r="V28">
        <v>895.43823999999995</v>
      </c>
      <c r="W28">
        <v>7</v>
      </c>
      <c r="X28">
        <v>17.079999999999998</v>
      </c>
      <c r="Y28" t="s">
        <v>652</v>
      </c>
      <c r="Z28" t="s">
        <v>652</v>
      </c>
      <c r="AA28" t="s">
        <v>652</v>
      </c>
    </row>
    <row r="29" spans="1:27">
      <c r="A29" t="s">
        <v>786</v>
      </c>
      <c r="B29" t="s">
        <v>787</v>
      </c>
      <c r="C29">
        <v>49</v>
      </c>
      <c r="D29">
        <v>22</v>
      </c>
      <c r="E29">
        <v>35.5</v>
      </c>
      <c r="F29">
        <v>27</v>
      </c>
      <c r="G29" s="239">
        <v>1.31582620703272</v>
      </c>
      <c r="H29" s="239">
        <v>0.69950393216166296</v>
      </c>
      <c r="K29">
        <v>5.3602175885914998E-3</v>
      </c>
      <c r="L29">
        <v>14</v>
      </c>
      <c r="M29">
        <v>1264742265.97717</v>
      </c>
      <c r="N29">
        <v>3.42338115428397E-2</v>
      </c>
      <c r="O29">
        <v>670038516.91836202</v>
      </c>
      <c r="P29">
        <v>1934780782.89553</v>
      </c>
      <c r="Q29">
        <v>689641693.86709404</v>
      </c>
      <c r="R29">
        <v>1171374361.34499</v>
      </c>
      <c r="S29">
        <v>961177288.62480295</v>
      </c>
      <c r="T29">
        <v>2.8875665115402098</v>
      </c>
      <c r="U29">
        <v>0.58077547018447695</v>
      </c>
      <c r="V29">
        <v>667.35622000000001</v>
      </c>
      <c r="W29">
        <v>6</v>
      </c>
      <c r="X29">
        <v>14.61</v>
      </c>
      <c r="Y29" t="s">
        <v>652</v>
      </c>
      <c r="Z29" t="s">
        <v>652</v>
      </c>
      <c r="AA29" t="s">
        <v>652</v>
      </c>
    </row>
    <row r="30" spans="1:27">
      <c r="A30" t="s">
        <v>788</v>
      </c>
      <c r="B30" t="s">
        <v>789</v>
      </c>
      <c r="C30">
        <v>26</v>
      </c>
      <c r="D30">
        <v>45</v>
      </c>
      <c r="E30">
        <v>35.5</v>
      </c>
      <c r="F30">
        <v>28</v>
      </c>
      <c r="G30" s="239">
        <v>1.67622811050649</v>
      </c>
      <c r="H30" s="239">
        <v>0.60648436592670396</v>
      </c>
      <c r="K30">
        <v>2.14801983573546E-2</v>
      </c>
      <c r="L30">
        <v>10</v>
      </c>
      <c r="M30">
        <v>42142163.277458496</v>
      </c>
      <c r="N30">
        <v>1.29640370056522E-2</v>
      </c>
      <c r="O30">
        <v>11155893.7860149</v>
      </c>
      <c r="P30">
        <v>53298057.0634735</v>
      </c>
      <c r="Q30">
        <v>14925774.232585</v>
      </c>
      <c r="R30">
        <v>32270230.336805999</v>
      </c>
      <c r="S30">
        <v>25141067.026208501</v>
      </c>
      <c r="T30">
        <v>4.7775694252564502</v>
      </c>
      <c r="U30">
        <v>0.74266269323708001</v>
      </c>
      <c r="V30">
        <v>849.51926000000003</v>
      </c>
      <c r="W30">
        <v>7</v>
      </c>
      <c r="X30">
        <v>13.55</v>
      </c>
      <c r="Y30" t="s">
        <v>652</v>
      </c>
      <c r="Z30" t="s">
        <v>652</v>
      </c>
      <c r="AA30" t="s">
        <v>652</v>
      </c>
    </row>
    <row r="31" spans="1:27">
      <c r="A31" t="s">
        <v>790</v>
      </c>
      <c r="B31" t="s">
        <v>791</v>
      </c>
      <c r="C31">
        <v>30</v>
      </c>
      <c r="D31">
        <v>43</v>
      </c>
      <c r="E31">
        <v>36.5</v>
      </c>
      <c r="F31">
        <v>29</v>
      </c>
      <c r="G31" s="239">
        <v>1.5697179931718701</v>
      </c>
      <c r="H31" s="239">
        <v>0.61109781551468201</v>
      </c>
      <c r="K31">
        <v>2.0246855838198598E-2</v>
      </c>
      <c r="L31">
        <v>14</v>
      </c>
      <c r="M31">
        <v>404081436.36623102</v>
      </c>
      <c r="N31">
        <v>2.0816149561076299E-2</v>
      </c>
      <c r="O31">
        <v>123990340.474971</v>
      </c>
      <c r="P31">
        <v>528071776.84120101</v>
      </c>
      <c r="Q31">
        <v>114341997.56511199</v>
      </c>
      <c r="R31">
        <v>345628496.94130301</v>
      </c>
      <c r="S31">
        <v>257422949.93364999</v>
      </c>
      <c r="T31">
        <v>4.2589751332104804</v>
      </c>
      <c r="U31">
        <v>0.51934772287092901</v>
      </c>
      <c r="V31">
        <v>940.47343999999998</v>
      </c>
      <c r="W31">
        <v>9</v>
      </c>
      <c r="X31">
        <v>16.48</v>
      </c>
      <c r="Y31" t="s">
        <v>652</v>
      </c>
      <c r="Z31" t="s">
        <v>652</v>
      </c>
      <c r="AA31" t="s">
        <v>652</v>
      </c>
    </row>
    <row r="32" spans="1:27">
      <c r="A32" t="s">
        <v>356</v>
      </c>
      <c r="B32" t="s">
        <v>753</v>
      </c>
      <c r="C32">
        <v>16</v>
      </c>
      <c r="D32">
        <v>58</v>
      </c>
      <c r="E32">
        <v>37</v>
      </c>
      <c r="F32">
        <v>30</v>
      </c>
      <c r="G32" s="239">
        <v>1.94499329716272</v>
      </c>
      <c r="H32" s="239">
        <v>0.57545862728970798</v>
      </c>
      <c r="K32">
        <v>3.1301647167680802E-2</v>
      </c>
      <c r="L32">
        <v>14</v>
      </c>
      <c r="M32">
        <v>3402759058.5419998</v>
      </c>
      <c r="N32">
        <v>1.05233677370418E-2</v>
      </c>
      <c r="O32">
        <v>539897938.23284101</v>
      </c>
      <c r="P32">
        <v>3942656996.7748399</v>
      </c>
      <c r="Q32">
        <v>231956799.52557299</v>
      </c>
      <c r="R32">
        <v>2463264578.4537301</v>
      </c>
      <c r="S32">
        <v>1749496547.62606</v>
      </c>
      <c r="T32">
        <v>7.3025968754014601</v>
      </c>
      <c r="U32">
        <v>0.59663819456262002</v>
      </c>
      <c r="V32">
        <v>875.55737999999997</v>
      </c>
      <c r="W32">
        <v>7</v>
      </c>
      <c r="X32">
        <v>1.69</v>
      </c>
      <c r="Y32">
        <v>1</v>
      </c>
      <c r="Z32" t="s">
        <v>121</v>
      </c>
      <c r="AA32" t="s">
        <v>121</v>
      </c>
    </row>
    <row r="33" spans="1:27">
      <c r="A33" t="s">
        <v>299</v>
      </c>
      <c r="B33" t="s">
        <v>792</v>
      </c>
      <c r="C33">
        <v>25</v>
      </c>
      <c r="D33">
        <v>50</v>
      </c>
      <c r="E33">
        <v>37.5</v>
      </c>
      <c r="F33">
        <v>31</v>
      </c>
      <c r="G33" s="239">
        <v>1.71040459358374</v>
      </c>
      <c r="H33" s="239">
        <v>0.59373955725181504</v>
      </c>
      <c r="K33">
        <v>2.5182155365977201E-2</v>
      </c>
      <c r="L33">
        <v>14</v>
      </c>
      <c r="M33">
        <v>25953726.963331901</v>
      </c>
      <c r="N33">
        <v>7.6754813958860796E-3</v>
      </c>
      <c r="O33">
        <v>23228590.335811801</v>
      </c>
      <c r="P33">
        <v>49182317.299143702</v>
      </c>
      <c r="Q33">
        <v>14647229.811084401</v>
      </c>
      <c r="R33">
        <v>15683140.697966</v>
      </c>
      <c r="S33">
        <v>15174027.864923</v>
      </c>
      <c r="T33">
        <v>2.1173182095049001</v>
      </c>
      <c r="U33">
        <v>0.69531120502159205</v>
      </c>
      <c r="V33">
        <v>1269.66984</v>
      </c>
      <c r="W33">
        <v>10</v>
      </c>
      <c r="X33">
        <v>15.66</v>
      </c>
      <c r="Y33" t="s">
        <v>652</v>
      </c>
      <c r="Z33" t="s">
        <v>652</v>
      </c>
      <c r="AA33" t="s">
        <v>652</v>
      </c>
    </row>
    <row r="34" spans="1:27">
      <c r="A34" t="s">
        <v>793</v>
      </c>
      <c r="B34" t="s">
        <v>794</v>
      </c>
      <c r="C34">
        <v>28</v>
      </c>
      <c r="D34">
        <v>49</v>
      </c>
      <c r="E34">
        <v>38.5</v>
      </c>
      <c r="F34">
        <v>32</v>
      </c>
      <c r="G34" s="239">
        <v>1.6390380006676699</v>
      </c>
      <c r="H34" s="239">
        <v>0.59959723335661996</v>
      </c>
      <c r="K34">
        <v>2.3425702352134599E-2</v>
      </c>
      <c r="L34">
        <v>14</v>
      </c>
      <c r="M34">
        <v>5148577.27431677</v>
      </c>
      <c r="N34">
        <v>1.1903834916528499E-2</v>
      </c>
      <c r="O34">
        <v>3572486.09553773</v>
      </c>
      <c r="P34">
        <v>8721063.3698545005</v>
      </c>
      <c r="Q34">
        <v>2337766.6634730999</v>
      </c>
      <c r="R34">
        <v>3777480.6908811</v>
      </c>
      <c r="S34">
        <v>3141218.97858345</v>
      </c>
      <c r="T34">
        <v>2.44117489519348</v>
      </c>
      <c r="U34">
        <v>0.70997455919845798</v>
      </c>
      <c r="V34">
        <v>1023.56219</v>
      </c>
      <c r="W34">
        <v>9</v>
      </c>
      <c r="X34">
        <v>38.21</v>
      </c>
      <c r="Y34" t="s">
        <v>652</v>
      </c>
      <c r="Z34" t="s">
        <v>652</v>
      </c>
      <c r="AA34" t="s">
        <v>652</v>
      </c>
    </row>
    <row r="35" spans="1:27">
      <c r="A35" t="s">
        <v>471</v>
      </c>
      <c r="B35" t="s">
        <v>795</v>
      </c>
      <c r="C35">
        <v>69</v>
      </c>
      <c r="D35">
        <v>11</v>
      </c>
      <c r="E35">
        <v>40</v>
      </c>
      <c r="F35">
        <v>33</v>
      </c>
      <c r="G35" s="239">
        <v>1.16744215124969</v>
      </c>
      <c r="H35" s="239">
        <v>0.77894981951719899</v>
      </c>
      <c r="K35">
        <v>1.0264160265257599E-3</v>
      </c>
      <c r="L35">
        <v>11</v>
      </c>
      <c r="M35">
        <v>34569695.424944401</v>
      </c>
      <c r="N35">
        <v>6.5252894213827101E-2</v>
      </c>
      <c r="O35">
        <v>10098923.7298338</v>
      </c>
      <c r="P35">
        <v>44668619.154778197</v>
      </c>
      <c r="Q35">
        <v>11645485.2717837</v>
      </c>
      <c r="R35">
        <v>40225150.436086901</v>
      </c>
      <c r="S35">
        <v>29611484.721482199</v>
      </c>
      <c r="T35">
        <v>4.4231068923533003</v>
      </c>
      <c r="U35">
        <v>0.64861238889697903</v>
      </c>
      <c r="V35">
        <v>780.40121999999997</v>
      </c>
      <c r="W35">
        <v>6</v>
      </c>
      <c r="X35">
        <v>1.8</v>
      </c>
      <c r="Y35" t="s">
        <v>652</v>
      </c>
      <c r="Z35" t="s">
        <v>652</v>
      </c>
      <c r="AA35" t="s">
        <v>652</v>
      </c>
    </row>
    <row r="36" spans="1:27">
      <c r="A36" t="s">
        <v>796</v>
      </c>
      <c r="B36" t="s">
        <v>797</v>
      </c>
      <c r="C36">
        <v>32</v>
      </c>
      <c r="D36">
        <v>48</v>
      </c>
      <c r="E36">
        <v>40</v>
      </c>
      <c r="F36">
        <v>34</v>
      </c>
      <c r="G36" s="239">
        <v>1.53052471551818</v>
      </c>
      <c r="H36" s="239">
        <v>0.59959951592300498</v>
      </c>
      <c r="K36">
        <v>2.3425036388344998E-2</v>
      </c>
      <c r="L36">
        <v>13</v>
      </c>
      <c r="M36">
        <v>1453544.0063455901</v>
      </c>
      <c r="N36">
        <v>2.1554941130382602E-2</v>
      </c>
      <c r="O36">
        <v>461918.13513152901</v>
      </c>
      <c r="P36">
        <v>1915462.1414771101</v>
      </c>
      <c r="Q36">
        <v>492026.18336682901</v>
      </c>
      <c r="R36">
        <v>1249712.7833018501</v>
      </c>
      <c r="S36">
        <v>949703.06040008704</v>
      </c>
      <c r="T36">
        <v>4.1467567427974998</v>
      </c>
      <c r="U36">
        <v>0.66482763278975099</v>
      </c>
      <c r="V36">
        <v>1049.56259</v>
      </c>
      <c r="W36">
        <v>9</v>
      </c>
      <c r="X36">
        <v>34.18</v>
      </c>
      <c r="Y36" t="s">
        <v>652</v>
      </c>
      <c r="Z36" t="s">
        <v>652</v>
      </c>
      <c r="AA36" t="s">
        <v>652</v>
      </c>
    </row>
    <row r="37" spans="1:27">
      <c r="A37" t="s">
        <v>798</v>
      </c>
      <c r="B37" t="s">
        <v>799</v>
      </c>
      <c r="C37">
        <v>40</v>
      </c>
      <c r="D37">
        <v>41</v>
      </c>
      <c r="E37">
        <v>40.5</v>
      </c>
      <c r="F37">
        <v>35</v>
      </c>
      <c r="G37" s="239">
        <v>1.4297652423196601</v>
      </c>
      <c r="H37" s="239">
        <v>0.61764454977599303</v>
      </c>
      <c r="K37">
        <v>1.8589444396508999E-2</v>
      </c>
      <c r="L37">
        <v>6</v>
      </c>
      <c r="M37">
        <v>3391852.9227274298</v>
      </c>
      <c r="N37">
        <v>3.6439867470963297E-2</v>
      </c>
      <c r="O37">
        <v>172402.96279168699</v>
      </c>
      <c r="P37">
        <v>3564255.8855191101</v>
      </c>
      <c r="Q37">
        <v>234895.32437964101</v>
      </c>
      <c r="R37">
        <v>3346726.3212090698</v>
      </c>
      <c r="S37">
        <v>2372314.5746811298</v>
      </c>
      <c r="T37">
        <v>20.673982788948699</v>
      </c>
      <c r="U37">
        <v>0.45232720554787698</v>
      </c>
      <c r="V37">
        <v>1020.43977</v>
      </c>
      <c r="W37">
        <v>9</v>
      </c>
      <c r="X37">
        <v>19.02</v>
      </c>
      <c r="Y37" t="s">
        <v>652</v>
      </c>
      <c r="Z37" t="s">
        <v>652</v>
      </c>
      <c r="AA37" t="s">
        <v>652</v>
      </c>
    </row>
    <row r="38" spans="1:27">
      <c r="A38" t="s">
        <v>269</v>
      </c>
      <c r="B38" t="s">
        <v>800</v>
      </c>
      <c r="C38">
        <v>66</v>
      </c>
      <c r="D38">
        <v>16</v>
      </c>
      <c r="E38">
        <v>41</v>
      </c>
      <c r="F38">
        <v>36</v>
      </c>
      <c r="G38" s="239">
        <v>1.1942789723724101</v>
      </c>
      <c r="H38" s="239">
        <v>0.73581807615261796</v>
      </c>
      <c r="K38">
        <v>2.7008243794894599E-3</v>
      </c>
      <c r="L38">
        <v>14</v>
      </c>
      <c r="M38">
        <v>3478892303.1602802</v>
      </c>
      <c r="N38">
        <v>5.0258344347837297E-2</v>
      </c>
      <c r="O38">
        <v>1691633147.2717199</v>
      </c>
      <c r="P38">
        <v>5170525450.4320002</v>
      </c>
      <c r="Q38">
        <v>2087760185.16874</v>
      </c>
      <c r="R38">
        <v>3551335282.4157701</v>
      </c>
      <c r="S38">
        <v>2912964544.83289</v>
      </c>
      <c r="T38">
        <v>3.0565288099083801</v>
      </c>
      <c r="U38">
        <v>0.76371477366850504</v>
      </c>
      <c r="V38">
        <v>879.44331999999997</v>
      </c>
      <c r="W38">
        <v>7</v>
      </c>
      <c r="X38">
        <v>22.21</v>
      </c>
      <c r="Y38" t="s">
        <v>652</v>
      </c>
      <c r="Z38" t="s">
        <v>652</v>
      </c>
      <c r="AA38" t="s">
        <v>652</v>
      </c>
    </row>
    <row r="39" spans="1:27">
      <c r="A39" t="s">
        <v>801</v>
      </c>
      <c r="B39" t="s">
        <v>802</v>
      </c>
      <c r="C39">
        <v>17</v>
      </c>
      <c r="D39">
        <v>71</v>
      </c>
      <c r="E39">
        <v>44</v>
      </c>
      <c r="F39">
        <v>37</v>
      </c>
      <c r="G39" s="239">
        <v>1.83075217366202</v>
      </c>
      <c r="H39" s="239">
        <v>0.55108535460811303</v>
      </c>
      <c r="K39">
        <v>4.1097960654659302E-2</v>
      </c>
      <c r="L39">
        <v>14</v>
      </c>
      <c r="M39">
        <v>44201255.624580301</v>
      </c>
      <c r="N39">
        <v>9.0853187531395804E-3</v>
      </c>
      <c r="O39">
        <v>15529219.7516066</v>
      </c>
      <c r="P39">
        <v>59730475.376186803</v>
      </c>
      <c r="Q39">
        <v>12954503.7826935</v>
      </c>
      <c r="R39">
        <v>31591516.1363631</v>
      </c>
      <c r="S39">
        <v>24143767.933463801</v>
      </c>
      <c r="T39">
        <v>3.8463281691926299</v>
      </c>
      <c r="U39">
        <v>0.48379901183528801</v>
      </c>
      <c r="V39">
        <v>980.54111999999998</v>
      </c>
      <c r="W39">
        <v>9</v>
      </c>
      <c r="X39">
        <v>20.69</v>
      </c>
      <c r="Y39" t="s">
        <v>652</v>
      </c>
      <c r="Z39" t="s">
        <v>652</v>
      </c>
      <c r="AA39" t="s">
        <v>652</v>
      </c>
    </row>
    <row r="40" spans="1:27">
      <c r="A40" t="s">
        <v>678</v>
      </c>
      <c r="B40" t="s">
        <v>712</v>
      </c>
      <c r="C40">
        <v>33</v>
      </c>
      <c r="D40">
        <v>59</v>
      </c>
      <c r="E40">
        <v>46</v>
      </c>
      <c r="F40">
        <v>38</v>
      </c>
      <c r="G40" s="239">
        <v>1.5228790949245099</v>
      </c>
      <c r="H40" s="239">
        <v>0.573051013561791</v>
      </c>
      <c r="K40">
        <v>3.2183119188272699E-2</v>
      </c>
      <c r="L40">
        <v>14</v>
      </c>
      <c r="M40">
        <v>2582614986.1016598</v>
      </c>
      <c r="N40">
        <v>1.5882348243629298E-2</v>
      </c>
      <c r="O40">
        <v>1536011915.63096</v>
      </c>
      <c r="P40">
        <v>4118626901.7326198</v>
      </c>
      <c r="Q40">
        <v>1409893096.0441599</v>
      </c>
      <c r="R40">
        <v>1940153649.5755</v>
      </c>
      <c r="S40">
        <v>1695876576.6166699</v>
      </c>
      <c r="T40">
        <v>2.68137692150701</v>
      </c>
      <c r="U40">
        <v>0.70510378012588704</v>
      </c>
      <c r="V40">
        <v>652.40283999999997</v>
      </c>
      <c r="W40">
        <v>6</v>
      </c>
      <c r="X40">
        <v>16.14</v>
      </c>
      <c r="Y40">
        <v>2</v>
      </c>
      <c r="Z40">
        <v>310</v>
      </c>
      <c r="AA40" t="s">
        <v>121</v>
      </c>
    </row>
    <row r="41" spans="1:27">
      <c r="A41" t="s">
        <v>803</v>
      </c>
      <c r="B41" t="s">
        <v>804</v>
      </c>
      <c r="C41">
        <v>54</v>
      </c>
      <c r="D41">
        <v>42</v>
      </c>
      <c r="E41">
        <v>48</v>
      </c>
      <c r="F41">
        <v>39</v>
      </c>
      <c r="G41" s="239">
        <v>1.27273578424893</v>
      </c>
      <c r="H41" s="239">
        <v>0.61663393108714804</v>
      </c>
      <c r="K41">
        <v>1.8838343381620201E-2</v>
      </c>
      <c r="L41">
        <v>13</v>
      </c>
      <c r="M41">
        <v>60693715.632826798</v>
      </c>
      <c r="N41">
        <v>3.8729430593888899E-2</v>
      </c>
      <c r="O41">
        <v>46106716.521050602</v>
      </c>
      <c r="P41">
        <v>106800432.153877</v>
      </c>
      <c r="Q41">
        <v>57578810.922008201</v>
      </c>
      <c r="R41">
        <v>35112604.822595902</v>
      </c>
      <c r="S41">
        <v>47687600.509043001</v>
      </c>
      <c r="T41">
        <v>2.3163747109407899</v>
      </c>
      <c r="U41">
        <v>0.62996349884060499</v>
      </c>
      <c r="V41">
        <v>1098.59422</v>
      </c>
      <c r="W41">
        <v>9</v>
      </c>
      <c r="X41">
        <v>22.37</v>
      </c>
      <c r="Y41" t="s">
        <v>652</v>
      </c>
      <c r="Z41" t="s">
        <v>652</v>
      </c>
      <c r="AA41" t="s">
        <v>652</v>
      </c>
    </row>
    <row r="42" spans="1:27">
      <c r="A42" t="s">
        <v>805</v>
      </c>
      <c r="B42" t="s">
        <v>806</v>
      </c>
      <c r="C42">
        <v>79</v>
      </c>
      <c r="D42">
        <v>18</v>
      </c>
      <c r="E42">
        <v>48.5</v>
      </c>
      <c r="F42">
        <v>40</v>
      </c>
      <c r="G42" s="239">
        <v>1.1115088256694501</v>
      </c>
      <c r="H42" s="239">
        <v>0.72964235559642598</v>
      </c>
      <c r="K42">
        <v>3.0570361461063102E-3</v>
      </c>
      <c r="L42">
        <v>13</v>
      </c>
      <c r="M42">
        <v>40992177.874879502</v>
      </c>
      <c r="N42">
        <v>6.1532656119925699E-2</v>
      </c>
      <c r="O42">
        <v>33361100.2811726</v>
      </c>
      <c r="P42">
        <v>74353278.156052098</v>
      </c>
      <c r="Q42">
        <v>31190431.672324099</v>
      </c>
      <c r="R42">
        <v>41801797.259300403</v>
      </c>
      <c r="S42">
        <v>36879759.231952503</v>
      </c>
      <c r="T42">
        <v>2.2287417839756798</v>
      </c>
      <c r="U42">
        <v>0.72633458038084597</v>
      </c>
      <c r="V42">
        <v>871.43083999999999</v>
      </c>
      <c r="W42">
        <v>7</v>
      </c>
      <c r="X42">
        <v>23.32</v>
      </c>
      <c r="Y42" t="s">
        <v>652</v>
      </c>
      <c r="Z42" t="s">
        <v>652</v>
      </c>
      <c r="AA42" t="s">
        <v>652</v>
      </c>
    </row>
    <row r="43" spans="1:27">
      <c r="A43" t="s">
        <v>322</v>
      </c>
      <c r="B43" t="s">
        <v>807</v>
      </c>
      <c r="C43">
        <v>67</v>
      </c>
      <c r="D43">
        <v>30</v>
      </c>
      <c r="E43">
        <v>48.5</v>
      </c>
      <c r="F43">
        <v>41</v>
      </c>
      <c r="G43" s="239">
        <v>1.1901723756995499</v>
      </c>
      <c r="H43" s="239">
        <v>0.67170258175648401</v>
      </c>
      <c r="K43">
        <v>8.5176321550207192E-3</v>
      </c>
      <c r="L43">
        <v>11</v>
      </c>
      <c r="M43">
        <v>2047738.6551180801</v>
      </c>
      <c r="N43">
        <v>5.1196407257686802E-2</v>
      </c>
      <c r="O43">
        <v>1012996.815331</v>
      </c>
      <c r="P43">
        <v>3060735.4704490802</v>
      </c>
      <c r="Q43">
        <v>1216770.75137538</v>
      </c>
      <c r="R43">
        <v>2107126.4059855002</v>
      </c>
      <c r="S43">
        <v>1720539.55958647</v>
      </c>
      <c r="T43">
        <v>3.0214660343714601</v>
      </c>
      <c r="U43">
        <v>0.63855022514543203</v>
      </c>
      <c r="V43">
        <v>1092.64519</v>
      </c>
      <c r="W43">
        <v>10</v>
      </c>
      <c r="X43">
        <v>42.85</v>
      </c>
      <c r="Y43" t="s">
        <v>652</v>
      </c>
      <c r="Z43" t="s">
        <v>652</v>
      </c>
      <c r="AA43" t="s">
        <v>652</v>
      </c>
    </row>
    <row r="44" spans="1:27">
      <c r="A44" t="s">
        <v>351</v>
      </c>
      <c r="B44" t="s">
        <v>808</v>
      </c>
      <c r="C44">
        <v>18</v>
      </c>
      <c r="D44">
        <v>81</v>
      </c>
      <c r="E44">
        <v>49.5</v>
      </c>
      <c r="F44">
        <v>42</v>
      </c>
      <c r="G44" s="239">
        <v>1.8125909812471399</v>
      </c>
      <c r="H44" s="239">
        <v>0.52569035691161803</v>
      </c>
      <c r="K44">
        <v>5.3523887688967001E-2</v>
      </c>
      <c r="L44">
        <v>14</v>
      </c>
      <c r="M44">
        <v>2029381399.3857501</v>
      </c>
      <c r="N44">
        <v>1.0951168481227199E-2</v>
      </c>
      <c r="O44">
        <v>497410071.31764102</v>
      </c>
      <c r="P44">
        <v>2526791470.7033901</v>
      </c>
      <c r="Q44">
        <v>491501430.25282103</v>
      </c>
      <c r="R44">
        <v>1505139818.48087</v>
      </c>
      <c r="S44">
        <v>1119602502.9261999</v>
      </c>
      <c r="T44">
        <v>5.0798960785210996</v>
      </c>
      <c r="U44">
        <v>0.57353386874374801</v>
      </c>
      <c r="V44">
        <v>855.49747000000002</v>
      </c>
      <c r="W44">
        <v>8</v>
      </c>
      <c r="X44">
        <v>34.729999999999997</v>
      </c>
      <c r="Y44" t="s">
        <v>652</v>
      </c>
      <c r="Z44" t="s">
        <v>652</v>
      </c>
      <c r="AA44" t="s">
        <v>652</v>
      </c>
    </row>
    <row r="45" spans="1:27">
      <c r="A45" t="s">
        <v>809</v>
      </c>
      <c r="B45" t="s">
        <v>810</v>
      </c>
      <c r="C45">
        <v>71</v>
      </c>
      <c r="D45">
        <v>36</v>
      </c>
      <c r="E45">
        <v>53.5</v>
      </c>
      <c r="F45">
        <v>43</v>
      </c>
      <c r="G45" s="239">
        <v>1.1457069963394</v>
      </c>
      <c r="H45" s="239">
        <v>0.64013019732869103</v>
      </c>
      <c r="K45">
        <v>1.3668790307355299E-2</v>
      </c>
      <c r="L45">
        <v>14</v>
      </c>
      <c r="M45">
        <v>49344020.098969497</v>
      </c>
      <c r="N45">
        <v>5.56107825052174E-2</v>
      </c>
      <c r="O45">
        <v>32789455.058606301</v>
      </c>
      <c r="P45">
        <v>82133475.157575801</v>
      </c>
      <c r="Q45">
        <v>35368573.863633499</v>
      </c>
      <c r="R45">
        <v>49587056.445327602</v>
      </c>
      <c r="S45">
        <v>43068620.735167503</v>
      </c>
      <c r="T45">
        <v>2.5048746620147999</v>
      </c>
      <c r="U45">
        <v>0.54650545526953698</v>
      </c>
      <c r="V45">
        <v>847.47125000000005</v>
      </c>
      <c r="W45">
        <v>7</v>
      </c>
      <c r="X45">
        <v>19.68</v>
      </c>
      <c r="Y45" t="s">
        <v>652</v>
      </c>
      <c r="Z45" t="s">
        <v>652</v>
      </c>
      <c r="AA45" t="s">
        <v>652</v>
      </c>
    </row>
    <row r="46" spans="1:27">
      <c r="A46" t="s">
        <v>377</v>
      </c>
      <c r="B46" t="s">
        <v>811</v>
      </c>
      <c r="C46">
        <v>24</v>
      </c>
      <c r="D46">
        <v>83</v>
      </c>
      <c r="E46">
        <v>53.5</v>
      </c>
      <c r="F46">
        <v>44</v>
      </c>
      <c r="G46" s="239">
        <v>1.71685406277717</v>
      </c>
      <c r="H46" s="239">
        <v>0.52071031249893796</v>
      </c>
      <c r="K46">
        <v>5.6247866844770497E-2</v>
      </c>
      <c r="L46">
        <v>7</v>
      </c>
      <c r="M46">
        <v>783508.97341886605</v>
      </c>
      <c r="N46">
        <v>1.6445393395965801E-2</v>
      </c>
      <c r="O46">
        <v>161671.827312888</v>
      </c>
      <c r="P46">
        <v>945180.80073175405</v>
      </c>
      <c r="Q46">
        <v>127537.349077843</v>
      </c>
      <c r="R46">
        <v>632668.09785797098</v>
      </c>
      <c r="S46">
        <v>456363.17635027599</v>
      </c>
      <c r="T46">
        <v>5.8462925572215996</v>
      </c>
      <c r="U46">
        <v>0.59622318749402203</v>
      </c>
      <c r="V46">
        <v>1834.99224</v>
      </c>
      <c r="W46">
        <v>16</v>
      </c>
      <c r="X46">
        <v>28.68</v>
      </c>
      <c r="Y46" t="s">
        <v>652</v>
      </c>
      <c r="Z46" t="s">
        <v>652</v>
      </c>
      <c r="AA46" t="s">
        <v>652</v>
      </c>
    </row>
    <row r="47" spans="1:27">
      <c r="A47" t="s">
        <v>812</v>
      </c>
      <c r="B47" t="s">
        <v>813</v>
      </c>
      <c r="C47">
        <v>84</v>
      </c>
      <c r="D47">
        <v>26</v>
      </c>
      <c r="E47">
        <v>55</v>
      </c>
      <c r="F47">
        <v>45</v>
      </c>
      <c r="G47" s="239">
        <v>1.0869064595170299</v>
      </c>
      <c r="H47" s="239">
        <v>0.68087259880450601</v>
      </c>
      <c r="K47">
        <v>7.3493067747309E-3</v>
      </c>
      <c r="L47">
        <v>9</v>
      </c>
      <c r="M47">
        <v>596355.96845945495</v>
      </c>
      <c r="N47">
        <v>7.8544710853526503E-2</v>
      </c>
      <c r="O47">
        <v>232467.151751547</v>
      </c>
      <c r="P47">
        <v>828823.12021100102</v>
      </c>
      <c r="Q47">
        <v>264617.98071635002</v>
      </c>
      <c r="R47">
        <v>729425.06287514605</v>
      </c>
      <c r="S47">
        <v>548672.76133812696</v>
      </c>
      <c r="T47">
        <v>3.5653343449435901</v>
      </c>
      <c r="U47">
        <v>0.63459840497958797</v>
      </c>
      <c r="V47">
        <v>2177.0430799999999</v>
      </c>
      <c r="W47">
        <v>20</v>
      </c>
      <c r="X47">
        <v>34.01</v>
      </c>
      <c r="Y47" t="s">
        <v>652</v>
      </c>
      <c r="Z47" t="s">
        <v>652</v>
      </c>
      <c r="AA47" t="s">
        <v>652</v>
      </c>
    </row>
    <row r="48" spans="1:27">
      <c r="A48" t="s">
        <v>544</v>
      </c>
      <c r="B48" t="s">
        <v>814</v>
      </c>
      <c r="C48">
        <v>38</v>
      </c>
      <c r="D48">
        <v>72</v>
      </c>
      <c r="E48">
        <v>55</v>
      </c>
      <c r="F48">
        <v>46</v>
      </c>
      <c r="G48" s="239">
        <v>1.4512351838906501</v>
      </c>
      <c r="H48" s="239">
        <v>0.55095923800875202</v>
      </c>
      <c r="K48">
        <v>4.1153869382213902E-2</v>
      </c>
      <c r="L48">
        <v>14</v>
      </c>
      <c r="M48">
        <v>3067317380.7157898</v>
      </c>
      <c r="N48">
        <v>2.3622124476039501E-2</v>
      </c>
      <c r="O48">
        <v>895977666.68648696</v>
      </c>
      <c r="P48">
        <v>3963295047.4022799</v>
      </c>
      <c r="Q48">
        <v>1390276006.4705901</v>
      </c>
      <c r="R48">
        <v>2646065955.6602702</v>
      </c>
      <c r="S48">
        <v>2113590832.66749</v>
      </c>
      <c r="T48">
        <v>4.4234306219477197</v>
      </c>
      <c r="U48">
        <v>0.68198575518406102</v>
      </c>
      <c r="V48">
        <v>610.35589000000004</v>
      </c>
      <c r="W48">
        <v>6</v>
      </c>
      <c r="X48">
        <v>16.95</v>
      </c>
      <c r="Y48" t="s">
        <v>652</v>
      </c>
      <c r="Z48" t="s">
        <v>652</v>
      </c>
      <c r="AA48" t="s">
        <v>652</v>
      </c>
    </row>
    <row r="49" spans="1:27">
      <c r="A49" t="s">
        <v>248</v>
      </c>
      <c r="B49" t="s">
        <v>815</v>
      </c>
      <c r="C49">
        <v>92</v>
      </c>
      <c r="D49">
        <v>20</v>
      </c>
      <c r="E49">
        <v>56</v>
      </c>
      <c r="F49">
        <v>47</v>
      </c>
      <c r="G49" s="239">
        <v>1.0388475608498799</v>
      </c>
      <c r="H49" s="239">
        <v>0.70483038306752699</v>
      </c>
      <c r="K49">
        <v>4.8772991142571297E-3</v>
      </c>
      <c r="L49">
        <v>14</v>
      </c>
      <c r="M49">
        <v>2602344.8016701401</v>
      </c>
      <c r="N49">
        <v>9.3824351156728297E-2</v>
      </c>
      <c r="O49">
        <v>1211177.58710761</v>
      </c>
      <c r="P49">
        <v>3813522.3887777599</v>
      </c>
      <c r="Q49">
        <v>924445.58488679398</v>
      </c>
      <c r="R49">
        <v>3419905.8100397801</v>
      </c>
      <c r="S49">
        <v>2505030.4777547698</v>
      </c>
      <c r="T49">
        <v>3.1486071319109699</v>
      </c>
      <c r="U49">
        <v>0.65009696864923205</v>
      </c>
      <c r="V49">
        <v>1221.6877899999999</v>
      </c>
      <c r="W49">
        <v>11</v>
      </c>
      <c r="X49">
        <v>41.86</v>
      </c>
      <c r="Y49" t="s">
        <v>652</v>
      </c>
      <c r="Z49" t="s">
        <v>652</v>
      </c>
      <c r="AA49" t="s">
        <v>652</v>
      </c>
    </row>
    <row r="50" spans="1:27">
      <c r="A50" t="s">
        <v>481</v>
      </c>
      <c r="B50" t="s">
        <v>816</v>
      </c>
      <c r="C50">
        <v>47</v>
      </c>
      <c r="D50">
        <v>67</v>
      </c>
      <c r="E50">
        <v>57</v>
      </c>
      <c r="F50">
        <v>48</v>
      </c>
      <c r="G50" s="239">
        <v>1.3440916619447001</v>
      </c>
      <c r="H50" s="239">
        <v>0.55905722017259896</v>
      </c>
      <c r="K50">
        <v>3.7675807039692401E-2</v>
      </c>
      <c r="L50">
        <v>14</v>
      </c>
      <c r="M50">
        <v>86103412.246636495</v>
      </c>
      <c r="N50">
        <v>4.0992156424023901E-2</v>
      </c>
      <c r="O50">
        <v>21766326.209316701</v>
      </c>
      <c r="P50">
        <v>107869738.455953</v>
      </c>
      <c r="Q50">
        <v>22951436.837941699</v>
      </c>
      <c r="R50">
        <v>87640004.555386096</v>
      </c>
      <c r="S50">
        <v>64060669.881738298</v>
      </c>
      <c r="T50">
        <v>4.95580822499028</v>
      </c>
      <c r="U50">
        <v>0.49793294676689798</v>
      </c>
      <c r="V50">
        <v>1450.79404</v>
      </c>
      <c r="W50">
        <v>13</v>
      </c>
      <c r="X50">
        <v>42.21</v>
      </c>
      <c r="Y50" t="s">
        <v>652</v>
      </c>
      <c r="Z50" t="s">
        <v>652</v>
      </c>
      <c r="AA50" t="s">
        <v>652</v>
      </c>
    </row>
    <row r="51" spans="1:27">
      <c r="A51" t="s">
        <v>817</v>
      </c>
      <c r="B51" t="s">
        <v>818</v>
      </c>
      <c r="C51">
        <v>65</v>
      </c>
      <c r="D51">
        <v>53</v>
      </c>
      <c r="E51">
        <v>59</v>
      </c>
      <c r="F51">
        <v>49</v>
      </c>
      <c r="G51" s="239">
        <v>1.2182581992003301</v>
      </c>
      <c r="H51" s="239">
        <v>0.58497238238825899</v>
      </c>
      <c r="K51">
        <v>2.7993122755418601E-2</v>
      </c>
      <c r="L51">
        <v>13</v>
      </c>
      <c r="M51">
        <v>5783862.3102745702</v>
      </c>
      <c r="N51">
        <v>4.2149752579828302E-2</v>
      </c>
      <c r="O51">
        <v>3132184.59541573</v>
      </c>
      <c r="P51">
        <v>8916046.9056902993</v>
      </c>
      <c r="Q51">
        <v>4399147.1655607903</v>
      </c>
      <c r="R51">
        <v>5072262.42422619</v>
      </c>
      <c r="S51">
        <v>4747648.9910522196</v>
      </c>
      <c r="T51">
        <v>2.8465904974885001</v>
      </c>
      <c r="U51">
        <v>0.57261504463545898</v>
      </c>
      <c r="V51">
        <v>1426.7365299999999</v>
      </c>
      <c r="W51">
        <v>13</v>
      </c>
      <c r="X51">
        <v>37.04</v>
      </c>
      <c r="Y51" t="s">
        <v>652</v>
      </c>
      <c r="Z51" t="s">
        <v>652</v>
      </c>
      <c r="AA51" t="s">
        <v>652</v>
      </c>
    </row>
    <row r="52" spans="1:27">
      <c r="A52" t="s">
        <v>819</v>
      </c>
      <c r="B52" t="s">
        <v>820</v>
      </c>
      <c r="C52">
        <v>86</v>
      </c>
      <c r="D52">
        <v>34</v>
      </c>
      <c r="E52">
        <v>60</v>
      </c>
      <c r="F52">
        <v>50</v>
      </c>
      <c r="G52" s="239">
        <v>1.0648344678833901</v>
      </c>
      <c r="H52" s="239">
        <v>0.64524858364470505</v>
      </c>
      <c r="K52">
        <v>1.27034720005749E-2</v>
      </c>
      <c r="L52">
        <v>4</v>
      </c>
      <c r="M52">
        <v>330696.42079091299</v>
      </c>
      <c r="N52">
        <v>9.0220853505817294E-2</v>
      </c>
      <c r="O52">
        <v>97247.032444183002</v>
      </c>
      <c r="P52">
        <v>427943.45323509601</v>
      </c>
      <c r="Q52">
        <v>82102.270515341705</v>
      </c>
      <c r="R52">
        <v>431457.88996068999</v>
      </c>
      <c r="S52">
        <v>310561.34147146001</v>
      </c>
      <c r="T52">
        <v>4.4005811023665196</v>
      </c>
      <c r="U52">
        <v>0.543999850571808</v>
      </c>
      <c r="V52">
        <v>1040.5523599999999</v>
      </c>
      <c r="W52">
        <v>10</v>
      </c>
      <c r="X52">
        <v>11.38</v>
      </c>
      <c r="Y52" t="s">
        <v>652</v>
      </c>
      <c r="Z52" t="s">
        <v>652</v>
      </c>
      <c r="AA52" t="s">
        <v>652</v>
      </c>
    </row>
    <row r="53" spans="1:27">
      <c r="A53" t="s">
        <v>821</v>
      </c>
      <c r="B53" t="s">
        <v>822</v>
      </c>
      <c r="C53">
        <v>21</v>
      </c>
      <c r="D53">
        <v>100</v>
      </c>
      <c r="E53">
        <v>60.5</v>
      </c>
      <c r="F53">
        <v>51</v>
      </c>
      <c r="G53" s="239">
        <v>1.7834085206700001</v>
      </c>
      <c r="H53" s="239">
        <v>0.489167642477777</v>
      </c>
      <c r="K53">
        <v>7.5867883021969895E-2</v>
      </c>
      <c r="L53">
        <v>8</v>
      </c>
      <c r="M53">
        <v>35429546.730380997</v>
      </c>
      <c r="N53">
        <v>1.29925216333149E-2</v>
      </c>
      <c r="O53">
        <v>3359637.6728268201</v>
      </c>
      <c r="P53">
        <v>38789184.403207898</v>
      </c>
      <c r="Q53">
        <v>7083314.7922446197</v>
      </c>
      <c r="R53">
        <v>27187465.770149801</v>
      </c>
      <c r="S53">
        <v>19866197.968522999</v>
      </c>
      <c r="T53">
        <v>11.5456451500529</v>
      </c>
      <c r="U53">
        <v>0.50569468591641198</v>
      </c>
      <c r="V53">
        <v>990.48909000000003</v>
      </c>
      <c r="W53">
        <v>8</v>
      </c>
      <c r="X53">
        <v>11.87</v>
      </c>
      <c r="Y53" t="s">
        <v>652</v>
      </c>
      <c r="Z53" t="s">
        <v>652</v>
      </c>
      <c r="AA53" t="s">
        <v>652</v>
      </c>
    </row>
    <row r="54" spans="1:27">
      <c r="A54" t="s">
        <v>823</v>
      </c>
      <c r="B54" t="s">
        <v>824</v>
      </c>
      <c r="C54">
        <v>55</v>
      </c>
      <c r="D54">
        <v>73</v>
      </c>
      <c r="E54">
        <v>64</v>
      </c>
      <c r="F54">
        <v>52</v>
      </c>
      <c r="G54" s="239">
        <v>1.25609595190325</v>
      </c>
      <c r="H54" s="239">
        <v>0.53992860313505098</v>
      </c>
      <c r="K54">
        <v>4.6263296637271502E-2</v>
      </c>
      <c r="L54">
        <v>13</v>
      </c>
      <c r="M54">
        <v>1738871.58859568</v>
      </c>
      <c r="N54">
        <v>3.7611843357251103E-2</v>
      </c>
      <c r="O54">
        <v>1701382.11596512</v>
      </c>
      <c r="P54">
        <v>3440253.7045608</v>
      </c>
      <c r="Q54">
        <v>1226985.84090604</v>
      </c>
      <c r="R54">
        <v>1525560.3048755401</v>
      </c>
      <c r="S54">
        <v>1384346.14486331</v>
      </c>
      <c r="T54">
        <v>2.02203471652768</v>
      </c>
      <c r="U54">
        <v>0.54349877090947196</v>
      </c>
      <c r="V54">
        <v>1493.8110899999999</v>
      </c>
      <c r="W54">
        <v>13</v>
      </c>
      <c r="X54">
        <v>32.92</v>
      </c>
      <c r="Y54" t="s">
        <v>652</v>
      </c>
      <c r="Z54" t="s">
        <v>652</v>
      </c>
      <c r="AA54" t="s">
        <v>652</v>
      </c>
    </row>
    <row r="55" spans="1:27">
      <c r="A55" t="s">
        <v>825</v>
      </c>
      <c r="B55" t="s">
        <v>826</v>
      </c>
      <c r="C55">
        <v>45</v>
      </c>
      <c r="D55">
        <v>87</v>
      </c>
      <c r="E55">
        <v>66</v>
      </c>
      <c r="F55">
        <v>53</v>
      </c>
      <c r="G55" s="239">
        <v>1.36786271682968</v>
      </c>
      <c r="H55" s="239">
        <v>0.50675482666348604</v>
      </c>
      <c r="K55">
        <v>6.4412738351453003E-2</v>
      </c>
      <c r="L55">
        <v>14</v>
      </c>
      <c r="M55">
        <v>22807156.221169401</v>
      </c>
      <c r="N55">
        <v>3.4600914941364302E-2</v>
      </c>
      <c r="O55">
        <v>7406557.1521829301</v>
      </c>
      <c r="P55">
        <v>30213713.373352401</v>
      </c>
      <c r="Q55">
        <v>8474525.3585448209</v>
      </c>
      <c r="R55">
        <v>22004507.817893501</v>
      </c>
      <c r="S55">
        <v>16673571.068615699</v>
      </c>
      <c r="T55">
        <v>4.0793195478748903</v>
      </c>
      <c r="U55">
        <v>0.62213725867913805</v>
      </c>
      <c r="V55">
        <v>1300.6936000000001</v>
      </c>
      <c r="W55">
        <v>12</v>
      </c>
      <c r="X55">
        <v>38</v>
      </c>
      <c r="Y55" t="s">
        <v>652</v>
      </c>
      <c r="Z55" t="s">
        <v>652</v>
      </c>
      <c r="AA55" t="s">
        <v>652</v>
      </c>
    </row>
    <row r="56" spans="1:27">
      <c r="A56" t="s">
        <v>404</v>
      </c>
      <c r="B56" t="s">
        <v>827</v>
      </c>
      <c r="C56">
        <v>118</v>
      </c>
      <c r="D56">
        <v>21</v>
      </c>
      <c r="E56">
        <v>69.5</v>
      </c>
      <c r="F56">
        <v>54</v>
      </c>
      <c r="G56" s="239">
        <v>0.880885600656515</v>
      </c>
      <c r="H56" s="239">
        <v>0.70301676949932601</v>
      </c>
      <c r="K56">
        <v>5.0377402796270999E-3</v>
      </c>
      <c r="L56">
        <v>13</v>
      </c>
      <c r="M56">
        <v>2239491.01247206</v>
      </c>
      <c r="N56">
        <v>0.141546940922536</v>
      </c>
      <c r="O56">
        <v>2783662.0401798799</v>
      </c>
      <c r="P56">
        <v>5023153.0526519399</v>
      </c>
      <c r="Q56">
        <v>3412299.27766285</v>
      </c>
      <c r="R56">
        <v>1132683.4214051301</v>
      </c>
      <c r="S56">
        <v>2542317.65260209</v>
      </c>
      <c r="T56">
        <v>1.8045125378536799</v>
      </c>
      <c r="U56">
        <v>0.73127391771987005</v>
      </c>
      <c r="V56">
        <v>970.49926000000005</v>
      </c>
      <c r="W56">
        <v>8</v>
      </c>
      <c r="X56">
        <v>31.85</v>
      </c>
      <c r="Y56" t="s">
        <v>652</v>
      </c>
      <c r="Z56" t="s">
        <v>652</v>
      </c>
      <c r="AA56" t="s">
        <v>652</v>
      </c>
    </row>
    <row r="57" spans="1:27">
      <c r="A57" t="s">
        <v>828</v>
      </c>
      <c r="B57" t="s">
        <v>829</v>
      </c>
      <c r="C57">
        <v>78</v>
      </c>
      <c r="D57">
        <v>63</v>
      </c>
      <c r="E57">
        <v>70.5</v>
      </c>
      <c r="F57">
        <v>55</v>
      </c>
      <c r="G57" s="239">
        <v>1.1212425187655699</v>
      </c>
      <c r="H57" s="239">
        <v>0.56765218696290898</v>
      </c>
      <c r="K57">
        <v>3.4226576090689798E-2</v>
      </c>
      <c r="L57">
        <v>14</v>
      </c>
      <c r="M57">
        <v>89695166.048416004</v>
      </c>
      <c r="N57">
        <v>5.9679464609650797E-2</v>
      </c>
      <c r="O57">
        <v>58990845.993434802</v>
      </c>
      <c r="P57">
        <v>148686012.04185101</v>
      </c>
      <c r="Q57">
        <v>67438986.530571401</v>
      </c>
      <c r="R57">
        <v>90833773.101791605</v>
      </c>
      <c r="S57">
        <v>79996222.536374599</v>
      </c>
      <c r="T57">
        <v>2.52049296018569</v>
      </c>
      <c r="U57">
        <v>0.56661703137677799</v>
      </c>
      <c r="V57">
        <v>768.44029</v>
      </c>
      <c r="W57">
        <v>6</v>
      </c>
      <c r="X57">
        <v>16.760000000000002</v>
      </c>
      <c r="Y57" t="s">
        <v>652</v>
      </c>
      <c r="Z57" t="s">
        <v>652</v>
      </c>
      <c r="AA57" t="s">
        <v>652</v>
      </c>
    </row>
    <row r="58" spans="1:27">
      <c r="A58" t="s">
        <v>830</v>
      </c>
      <c r="B58" t="s">
        <v>831</v>
      </c>
      <c r="C58">
        <v>95</v>
      </c>
      <c r="D58">
        <v>47</v>
      </c>
      <c r="E58">
        <v>71</v>
      </c>
      <c r="F58">
        <v>56</v>
      </c>
      <c r="G58" s="239">
        <v>1.02500251106007</v>
      </c>
      <c r="H58" s="239">
        <v>0.59988135257501296</v>
      </c>
      <c r="K58">
        <v>2.33429167500196E-2</v>
      </c>
      <c r="L58">
        <v>14</v>
      </c>
      <c r="M58">
        <v>857802249.82312703</v>
      </c>
      <c r="N58">
        <v>8.0313508558202698E-2</v>
      </c>
      <c r="O58">
        <v>917369624.95174694</v>
      </c>
      <c r="P58">
        <v>1775171874.7748699</v>
      </c>
      <c r="Q58">
        <v>745208354.55882204</v>
      </c>
      <c r="R58">
        <v>919453495.24547601</v>
      </c>
      <c r="S58">
        <v>836878193.53338003</v>
      </c>
      <c r="T58">
        <v>1.93506720354758</v>
      </c>
      <c r="U58">
        <v>0.48341543930654302</v>
      </c>
      <c r="V58">
        <v>741.39300000000003</v>
      </c>
      <c r="W58">
        <v>7</v>
      </c>
      <c r="X58">
        <v>22</v>
      </c>
      <c r="Y58" t="s">
        <v>652</v>
      </c>
      <c r="Z58" t="s">
        <v>652</v>
      </c>
      <c r="AA58" t="s">
        <v>652</v>
      </c>
    </row>
    <row r="59" spans="1:27">
      <c r="A59" t="s">
        <v>832</v>
      </c>
      <c r="B59" t="s">
        <v>833</v>
      </c>
      <c r="C59">
        <v>37</v>
      </c>
      <c r="D59">
        <v>106</v>
      </c>
      <c r="E59">
        <v>71.5</v>
      </c>
      <c r="F59">
        <v>57</v>
      </c>
      <c r="G59" s="239">
        <v>1.4544481711816</v>
      </c>
      <c r="H59" s="239">
        <v>0.48006794853533902</v>
      </c>
      <c r="K59">
        <v>8.2328425114991402E-2</v>
      </c>
      <c r="L59">
        <v>14</v>
      </c>
      <c r="M59">
        <v>223170094.93079999</v>
      </c>
      <c r="N59">
        <v>2.6802799631061299E-2</v>
      </c>
      <c r="O59">
        <v>50572766.835784897</v>
      </c>
      <c r="P59">
        <v>273742861.76658499</v>
      </c>
      <c r="Q59">
        <v>79325996.438582495</v>
      </c>
      <c r="R59">
        <v>201977402.19677299</v>
      </c>
      <c r="S59">
        <v>153439702.667092</v>
      </c>
      <c r="T59">
        <v>5.4128512022183299</v>
      </c>
      <c r="U59">
        <v>0.53782512388904302</v>
      </c>
      <c r="V59">
        <v>737.38417000000004</v>
      </c>
      <c r="W59">
        <v>6</v>
      </c>
      <c r="X59">
        <v>2.4900000000000002</v>
      </c>
      <c r="Y59" t="s">
        <v>652</v>
      </c>
      <c r="Z59" t="s">
        <v>652</v>
      </c>
      <c r="AA59" t="s">
        <v>652</v>
      </c>
    </row>
    <row r="60" spans="1:27">
      <c r="A60" t="s">
        <v>319</v>
      </c>
      <c r="B60" t="s">
        <v>834</v>
      </c>
      <c r="C60">
        <v>116</v>
      </c>
      <c r="D60">
        <v>31</v>
      </c>
      <c r="E60">
        <v>73.5</v>
      </c>
      <c r="F60">
        <v>58</v>
      </c>
      <c r="G60" s="239">
        <v>0.89492421230695096</v>
      </c>
      <c r="H60" s="239">
        <v>0.66643120303337999</v>
      </c>
      <c r="K60">
        <v>9.2513637246054194E-3</v>
      </c>
      <c r="L60">
        <v>9</v>
      </c>
      <c r="M60">
        <v>6878616.2300588395</v>
      </c>
      <c r="N60">
        <v>0.13042842764413201</v>
      </c>
      <c r="O60">
        <v>2897248.49016476</v>
      </c>
      <c r="P60">
        <v>9775864.7202236094</v>
      </c>
      <c r="Q60">
        <v>4593153.84898715</v>
      </c>
      <c r="R60">
        <v>9851902.74664516</v>
      </c>
      <c r="S60">
        <v>7686255.59065725</v>
      </c>
      <c r="T60">
        <v>3.3741892534967399</v>
      </c>
      <c r="U60">
        <v>0.686580972688976</v>
      </c>
      <c r="V60">
        <v>2086.1583000000001</v>
      </c>
      <c r="W60">
        <v>19</v>
      </c>
      <c r="X60">
        <v>43.9</v>
      </c>
      <c r="Y60" t="s">
        <v>652</v>
      </c>
      <c r="Z60" t="s">
        <v>652</v>
      </c>
      <c r="AA60" t="s">
        <v>652</v>
      </c>
    </row>
    <row r="61" spans="1:27">
      <c r="A61" t="s">
        <v>835</v>
      </c>
      <c r="B61" t="s">
        <v>836</v>
      </c>
      <c r="C61">
        <v>97</v>
      </c>
      <c r="D61">
        <v>51</v>
      </c>
      <c r="E61">
        <v>74</v>
      </c>
      <c r="F61">
        <v>59</v>
      </c>
      <c r="G61" s="239">
        <v>1.0013052778426099</v>
      </c>
      <c r="H61" s="239">
        <v>0.58792905893584202</v>
      </c>
      <c r="K61">
        <v>2.7020209636374699E-2</v>
      </c>
      <c r="L61">
        <v>12</v>
      </c>
      <c r="M61">
        <v>17479355.7320017</v>
      </c>
      <c r="N61">
        <v>0.10484588547656</v>
      </c>
      <c r="O61">
        <v>5318070.1311975401</v>
      </c>
      <c r="P61">
        <v>22797425.8631992</v>
      </c>
      <c r="Q61">
        <v>5935456.9197410801</v>
      </c>
      <c r="R61">
        <v>23963180.6638107</v>
      </c>
      <c r="S61">
        <v>17456570.057897002</v>
      </c>
      <c r="T61">
        <v>4.2867854881156999</v>
      </c>
      <c r="U61">
        <v>0.520114579587027</v>
      </c>
      <c r="V61">
        <v>1565.8110899999999</v>
      </c>
      <c r="W61">
        <v>14</v>
      </c>
      <c r="X61">
        <v>29.64</v>
      </c>
      <c r="Y61" t="s">
        <v>652</v>
      </c>
      <c r="Z61" t="s">
        <v>652</v>
      </c>
      <c r="AA61" t="s">
        <v>652</v>
      </c>
    </row>
    <row r="62" spans="1:27">
      <c r="A62" t="s">
        <v>295</v>
      </c>
      <c r="B62" t="s">
        <v>837</v>
      </c>
      <c r="C62">
        <v>35</v>
      </c>
      <c r="D62">
        <v>118</v>
      </c>
      <c r="E62">
        <v>76.5</v>
      </c>
      <c r="F62">
        <v>60</v>
      </c>
      <c r="G62" s="239">
        <v>1.4670392362909499</v>
      </c>
      <c r="H62" s="239">
        <v>0.46491764335749602</v>
      </c>
      <c r="K62">
        <v>9.3926662239738695E-2</v>
      </c>
      <c r="L62">
        <v>14</v>
      </c>
      <c r="M62">
        <v>14989368.335775699</v>
      </c>
      <c r="N62">
        <v>2.0496545323972801E-2</v>
      </c>
      <c r="O62">
        <v>12836528.341457499</v>
      </c>
      <c r="P62">
        <v>27825896.677233201</v>
      </c>
      <c r="Q62">
        <v>7687291.0024896199</v>
      </c>
      <c r="R62">
        <v>12235082.4548005</v>
      </c>
      <c r="S62">
        <v>10217428.385673299</v>
      </c>
      <c r="T62">
        <v>2.1677120119281201</v>
      </c>
      <c r="U62">
        <v>0.52633838854172799</v>
      </c>
      <c r="V62">
        <v>680.30385000000001</v>
      </c>
      <c r="W62">
        <v>6</v>
      </c>
      <c r="X62">
        <v>18.87</v>
      </c>
      <c r="Y62" t="s">
        <v>652</v>
      </c>
      <c r="Z62" t="s">
        <v>652</v>
      </c>
      <c r="AA62" t="s">
        <v>652</v>
      </c>
    </row>
    <row r="63" spans="1:27">
      <c r="A63" t="s">
        <v>838</v>
      </c>
      <c r="B63" t="s">
        <v>839</v>
      </c>
      <c r="C63">
        <v>100</v>
      </c>
      <c r="D63">
        <v>55</v>
      </c>
      <c r="E63">
        <v>77.5</v>
      </c>
      <c r="F63">
        <v>61</v>
      </c>
      <c r="G63" s="239">
        <v>0.987115276059913</v>
      </c>
      <c r="H63" s="239">
        <v>0.57918542335938805</v>
      </c>
      <c r="K63">
        <v>2.9972753804323501E-2</v>
      </c>
      <c r="L63">
        <v>14</v>
      </c>
      <c r="M63">
        <v>642675039.71991503</v>
      </c>
      <c r="N63">
        <v>9.0370240392256301E-2</v>
      </c>
      <c r="O63">
        <v>620859392.761868</v>
      </c>
      <c r="P63">
        <v>1263534432.4817801</v>
      </c>
      <c r="Q63">
        <v>590282245.91200399</v>
      </c>
      <c r="R63">
        <v>706636440.10543704</v>
      </c>
      <c r="S63">
        <v>651063817.27285504</v>
      </c>
      <c r="T63">
        <v>2.0351378222064098</v>
      </c>
      <c r="U63">
        <v>0.499348411883202</v>
      </c>
      <c r="V63">
        <v>781.39914999999996</v>
      </c>
      <c r="W63">
        <v>7</v>
      </c>
      <c r="X63">
        <v>14.15</v>
      </c>
      <c r="Y63" t="s">
        <v>652</v>
      </c>
      <c r="Z63" t="s">
        <v>652</v>
      </c>
      <c r="AA63" t="s">
        <v>652</v>
      </c>
    </row>
    <row r="64" spans="1:27">
      <c r="A64" t="s">
        <v>840</v>
      </c>
      <c r="B64" t="s">
        <v>841</v>
      </c>
      <c r="C64">
        <v>63</v>
      </c>
      <c r="D64">
        <v>94</v>
      </c>
      <c r="E64">
        <v>78.5</v>
      </c>
      <c r="F64">
        <v>62</v>
      </c>
      <c r="G64" s="239">
        <v>1.2313027974594399</v>
      </c>
      <c r="H64" s="239">
        <v>0.49842130714406702</v>
      </c>
      <c r="K64">
        <v>6.9674498503329102E-2</v>
      </c>
      <c r="L64">
        <v>13</v>
      </c>
      <c r="M64">
        <v>690142.62464131205</v>
      </c>
      <c r="N64">
        <v>4.83244139117762E-2</v>
      </c>
      <c r="O64">
        <v>348181.75585860101</v>
      </c>
      <c r="P64">
        <v>1038324.38049991</v>
      </c>
      <c r="Q64">
        <v>335990.17137632298</v>
      </c>
      <c r="R64">
        <v>717932.01816826698</v>
      </c>
      <c r="S64">
        <v>560497.89382862695</v>
      </c>
      <c r="T64">
        <v>2.9821332192993601</v>
      </c>
      <c r="U64">
        <v>0.633670765828794</v>
      </c>
      <c r="V64">
        <v>1150.6102599999999</v>
      </c>
      <c r="W64">
        <v>10</v>
      </c>
      <c r="X64">
        <v>33.479999999999997</v>
      </c>
      <c r="Y64" t="s">
        <v>652</v>
      </c>
      <c r="Z64" t="s">
        <v>652</v>
      </c>
      <c r="AA64" t="s">
        <v>652</v>
      </c>
    </row>
    <row r="65" spans="1:27">
      <c r="A65" t="s">
        <v>842</v>
      </c>
      <c r="B65" t="s">
        <v>843</v>
      </c>
      <c r="C65">
        <v>102</v>
      </c>
      <c r="D65">
        <v>56</v>
      </c>
      <c r="E65">
        <v>79</v>
      </c>
      <c r="F65">
        <v>63</v>
      </c>
      <c r="G65" s="239">
        <v>0.972361714395932</v>
      </c>
      <c r="H65" s="239">
        <v>0.57609599012660995</v>
      </c>
      <c r="K65">
        <v>3.1071331215834799E-2</v>
      </c>
      <c r="L65">
        <v>13</v>
      </c>
      <c r="M65">
        <v>1666209.0455474399</v>
      </c>
      <c r="N65">
        <v>9.5577508715168E-2</v>
      </c>
      <c r="O65">
        <v>1350400.2200998501</v>
      </c>
      <c r="P65">
        <v>3016609.2656472898</v>
      </c>
      <c r="Q65">
        <v>1476539.59381558</v>
      </c>
      <c r="R65">
        <v>1921579.9113823699</v>
      </c>
      <c r="S65">
        <v>1713569.1593766201</v>
      </c>
      <c r="T65">
        <v>2.2338631323862201</v>
      </c>
      <c r="U65">
        <v>0.72371611369887401</v>
      </c>
      <c r="V65">
        <v>1649.9122</v>
      </c>
      <c r="W65">
        <v>14</v>
      </c>
      <c r="X65">
        <v>27.85</v>
      </c>
      <c r="Y65" t="s">
        <v>652</v>
      </c>
      <c r="Z65" t="s">
        <v>652</v>
      </c>
      <c r="AA65" t="s">
        <v>652</v>
      </c>
    </row>
    <row r="66" spans="1:27">
      <c r="A66" t="s">
        <v>844</v>
      </c>
      <c r="B66" t="s">
        <v>845</v>
      </c>
      <c r="C66">
        <v>125</v>
      </c>
      <c r="D66">
        <v>35</v>
      </c>
      <c r="E66">
        <v>80</v>
      </c>
      <c r="F66">
        <v>64</v>
      </c>
      <c r="G66" s="239">
        <v>0.85493537489802696</v>
      </c>
      <c r="H66" s="239">
        <v>0.64342555171626703</v>
      </c>
      <c r="K66">
        <v>1.30411009015106E-2</v>
      </c>
      <c r="L66">
        <v>6</v>
      </c>
      <c r="M66">
        <v>165679.91577977699</v>
      </c>
      <c r="N66">
        <v>0.154570258127775</v>
      </c>
      <c r="O66">
        <v>113143.33814911</v>
      </c>
      <c r="P66">
        <v>278823.25392888702</v>
      </c>
      <c r="Q66">
        <v>71397.576118244106</v>
      </c>
      <c r="R66">
        <v>264600.29888907098</v>
      </c>
      <c r="S66">
        <v>193792.327051081</v>
      </c>
      <c r="T66">
        <v>2.4643364646129702</v>
      </c>
      <c r="U66">
        <v>0.59764708562277002</v>
      </c>
      <c r="V66">
        <v>1546.70901</v>
      </c>
      <c r="W66">
        <v>13</v>
      </c>
      <c r="X66">
        <v>29.49</v>
      </c>
      <c r="Y66" t="s">
        <v>652</v>
      </c>
      <c r="Z66" t="s">
        <v>652</v>
      </c>
      <c r="AA66" t="s">
        <v>652</v>
      </c>
    </row>
    <row r="67" spans="1:27">
      <c r="A67" t="s">
        <v>846</v>
      </c>
      <c r="B67" t="s">
        <v>847</v>
      </c>
      <c r="C67">
        <v>134</v>
      </c>
      <c r="D67">
        <v>28</v>
      </c>
      <c r="E67">
        <v>81</v>
      </c>
      <c r="F67">
        <v>65</v>
      </c>
      <c r="G67" s="239">
        <v>0.80702569878966601</v>
      </c>
      <c r="H67" s="239">
        <v>0.67576482478385902</v>
      </c>
      <c r="K67">
        <v>7.9835809011607195E-3</v>
      </c>
      <c r="L67">
        <v>14</v>
      </c>
      <c r="M67">
        <v>102093101.649139</v>
      </c>
      <c r="N67">
        <v>0.15846561487073699</v>
      </c>
      <c r="O67">
        <v>103383697.20464601</v>
      </c>
      <c r="P67">
        <v>205476798.85378501</v>
      </c>
      <c r="Q67">
        <v>110056841.92483</v>
      </c>
      <c r="R67">
        <v>141048642.31091899</v>
      </c>
      <c r="S67">
        <v>126505391.095045</v>
      </c>
      <c r="T67">
        <v>1.98751644997806</v>
      </c>
      <c r="U67">
        <v>0.54826164541429101</v>
      </c>
      <c r="V67">
        <v>887.46617000000003</v>
      </c>
      <c r="W67">
        <v>8</v>
      </c>
      <c r="X67">
        <v>36.17</v>
      </c>
      <c r="Y67" t="s">
        <v>652</v>
      </c>
      <c r="Z67" t="s">
        <v>652</v>
      </c>
      <c r="AA67" t="s">
        <v>652</v>
      </c>
    </row>
    <row r="68" spans="1:27">
      <c r="A68" t="s">
        <v>848</v>
      </c>
      <c r="B68" t="s">
        <v>849</v>
      </c>
      <c r="C68">
        <v>77</v>
      </c>
      <c r="D68">
        <v>95</v>
      </c>
      <c r="E68">
        <v>86</v>
      </c>
      <c r="F68">
        <v>66</v>
      </c>
      <c r="G68" s="239">
        <v>1.12421389147553</v>
      </c>
      <c r="H68" s="239">
        <v>0.49703393049226102</v>
      </c>
      <c r="K68">
        <v>7.0579291206762207E-2</v>
      </c>
      <c r="L68">
        <v>7</v>
      </c>
      <c r="M68">
        <v>1867392.8003922601</v>
      </c>
      <c r="N68">
        <v>8.0087824610435093E-2</v>
      </c>
      <c r="O68">
        <v>79747.523643515306</v>
      </c>
      <c r="P68">
        <v>1947140.32403577</v>
      </c>
      <c r="Q68">
        <v>44577.179760869301</v>
      </c>
      <c r="R68">
        <v>2348678.2281319699</v>
      </c>
      <c r="S68">
        <v>1661065.40272449</v>
      </c>
      <c r="T68">
        <v>24.416310815365499</v>
      </c>
      <c r="U68">
        <v>0.35655447528610801</v>
      </c>
      <c r="V68">
        <v>867.53385000000003</v>
      </c>
      <c r="W68">
        <v>8</v>
      </c>
      <c r="X68">
        <v>44.53</v>
      </c>
      <c r="Y68" t="s">
        <v>652</v>
      </c>
      <c r="Z68" t="s">
        <v>652</v>
      </c>
      <c r="AA68" t="s">
        <v>652</v>
      </c>
    </row>
    <row r="69" spans="1:27">
      <c r="A69" t="s">
        <v>562</v>
      </c>
      <c r="B69" t="s">
        <v>850</v>
      </c>
      <c r="C69">
        <v>42</v>
      </c>
      <c r="D69">
        <v>130</v>
      </c>
      <c r="E69">
        <v>86</v>
      </c>
      <c r="F69">
        <v>67</v>
      </c>
      <c r="G69" s="239">
        <v>1.3767545393598699</v>
      </c>
      <c r="H69" s="239">
        <v>0.44494020825395098</v>
      </c>
      <c r="K69">
        <v>0.110893722125725</v>
      </c>
      <c r="L69">
        <v>9</v>
      </c>
      <c r="M69">
        <v>2644816.8790776101</v>
      </c>
      <c r="N69">
        <v>3.7726266812187798E-2</v>
      </c>
      <c r="O69">
        <v>340508.96523189102</v>
      </c>
      <c r="P69">
        <v>2985325.8443095</v>
      </c>
      <c r="Q69">
        <v>672313.09354944597</v>
      </c>
      <c r="R69">
        <v>2632275.75689488</v>
      </c>
      <c r="S69">
        <v>1921051.8676098499</v>
      </c>
      <c r="T69">
        <v>8.7672459439546806</v>
      </c>
      <c r="U69">
        <v>0.48868092471174102</v>
      </c>
      <c r="V69">
        <v>1397.7463600000001</v>
      </c>
      <c r="W69">
        <v>13</v>
      </c>
      <c r="X69">
        <v>42.9</v>
      </c>
      <c r="Y69" t="s">
        <v>652</v>
      </c>
      <c r="Z69" t="s">
        <v>652</v>
      </c>
      <c r="AA69" t="s">
        <v>652</v>
      </c>
    </row>
    <row r="70" spans="1:27">
      <c r="A70" t="s">
        <v>679</v>
      </c>
      <c r="B70" t="s">
        <v>713</v>
      </c>
      <c r="C70">
        <v>81</v>
      </c>
      <c r="D70">
        <v>92</v>
      </c>
      <c r="E70">
        <v>86.5</v>
      </c>
      <c r="F70">
        <v>68</v>
      </c>
      <c r="G70" s="239">
        <v>1.1080155251671</v>
      </c>
      <c r="H70" s="239">
        <v>0.49928779246703198</v>
      </c>
      <c r="K70">
        <v>6.9113616906438302E-2</v>
      </c>
      <c r="L70">
        <v>14</v>
      </c>
      <c r="M70">
        <v>82037595.876687497</v>
      </c>
      <c r="N70">
        <v>7.0328267963358004E-2</v>
      </c>
      <c r="O70">
        <v>37510999.4763989</v>
      </c>
      <c r="P70">
        <v>119548595.35308599</v>
      </c>
      <c r="Q70">
        <v>43342008.119138703</v>
      </c>
      <c r="R70">
        <v>95317088.267152295</v>
      </c>
      <c r="S70">
        <v>74040114.071790799</v>
      </c>
      <c r="T70">
        <v>3.1870277257822401</v>
      </c>
      <c r="U70">
        <v>0.54516499437738997</v>
      </c>
      <c r="V70">
        <v>1253.6677199999999</v>
      </c>
      <c r="W70">
        <v>11</v>
      </c>
      <c r="X70">
        <v>30.58</v>
      </c>
      <c r="Y70">
        <v>2</v>
      </c>
      <c r="Z70">
        <v>80</v>
      </c>
      <c r="AA70" t="s">
        <v>121</v>
      </c>
    </row>
    <row r="71" spans="1:27">
      <c r="A71" t="s">
        <v>452</v>
      </c>
      <c r="B71" t="s">
        <v>851</v>
      </c>
      <c r="C71">
        <v>52</v>
      </c>
      <c r="D71">
        <v>123</v>
      </c>
      <c r="E71">
        <v>87.5</v>
      </c>
      <c r="F71">
        <v>69</v>
      </c>
      <c r="G71" s="239">
        <v>1.2938127393769201</v>
      </c>
      <c r="H71" s="239">
        <v>0.45917271913707802</v>
      </c>
      <c r="K71">
        <v>9.8607455371707203E-2</v>
      </c>
      <c r="L71">
        <v>12</v>
      </c>
      <c r="M71">
        <v>13945129.695149399</v>
      </c>
      <c r="N71">
        <v>4.5694220572310998E-2</v>
      </c>
      <c r="O71">
        <v>2253078.9530079099</v>
      </c>
      <c r="P71">
        <v>16198208.6481573</v>
      </c>
      <c r="Q71">
        <v>4387503.6102865301</v>
      </c>
      <c r="R71">
        <v>14597747.8318554</v>
      </c>
      <c r="S71">
        <v>10778321.5226843</v>
      </c>
      <c r="T71">
        <v>7.18936574616363</v>
      </c>
      <c r="U71">
        <v>0.528294424774853</v>
      </c>
      <c r="V71">
        <v>1639.8478700000001</v>
      </c>
      <c r="W71">
        <v>15</v>
      </c>
      <c r="X71">
        <v>37.270000000000003</v>
      </c>
      <c r="Y71" t="s">
        <v>652</v>
      </c>
      <c r="Z71" t="s">
        <v>652</v>
      </c>
      <c r="AA71" t="s">
        <v>652</v>
      </c>
    </row>
    <row r="72" spans="1:27">
      <c r="A72" t="s">
        <v>852</v>
      </c>
      <c r="B72" t="s">
        <v>853</v>
      </c>
      <c r="C72">
        <v>46</v>
      </c>
      <c r="D72">
        <v>129</v>
      </c>
      <c r="E72">
        <v>87.5</v>
      </c>
      <c r="F72">
        <v>70</v>
      </c>
      <c r="G72" s="239">
        <v>1.349416043298</v>
      </c>
      <c r="H72" s="239">
        <v>0.44555527755512198</v>
      </c>
      <c r="K72">
        <v>0.110342122081002</v>
      </c>
      <c r="L72">
        <v>14</v>
      </c>
      <c r="M72">
        <v>252401434.463236</v>
      </c>
      <c r="N72">
        <v>4.3404702514155298E-2</v>
      </c>
      <c r="O72">
        <v>57461627.844699398</v>
      </c>
      <c r="P72">
        <v>309863062.30793601</v>
      </c>
      <c r="Q72">
        <v>38565594.3352293</v>
      </c>
      <c r="R72">
        <v>261695069.57660401</v>
      </c>
      <c r="S72">
        <v>187044933.78214401</v>
      </c>
      <c r="T72">
        <v>5.3925214779051798</v>
      </c>
      <c r="U72">
        <v>0.43610250711472598</v>
      </c>
      <c r="V72">
        <v>1026.5407299999999</v>
      </c>
      <c r="W72">
        <v>9</v>
      </c>
      <c r="X72">
        <v>25.63</v>
      </c>
      <c r="Y72" t="s">
        <v>652</v>
      </c>
      <c r="Z72" t="s">
        <v>652</v>
      </c>
      <c r="AA72" t="s">
        <v>652</v>
      </c>
    </row>
    <row r="73" spans="1:27">
      <c r="A73" t="s">
        <v>277</v>
      </c>
      <c r="B73" t="s">
        <v>854</v>
      </c>
      <c r="C73">
        <v>75</v>
      </c>
      <c r="D73">
        <v>101</v>
      </c>
      <c r="E73">
        <v>88</v>
      </c>
      <c r="F73">
        <v>71</v>
      </c>
      <c r="G73" s="239">
        <v>1.1313806165015201</v>
      </c>
      <c r="H73" s="239">
        <v>0.48644711822468401</v>
      </c>
      <c r="K73">
        <v>7.7760438543367894E-2</v>
      </c>
      <c r="L73">
        <v>6</v>
      </c>
      <c r="M73">
        <v>20531562.914726</v>
      </c>
      <c r="N73">
        <v>7.1455191164887993E-2</v>
      </c>
      <c r="O73">
        <v>2944543.0477415598</v>
      </c>
      <c r="P73">
        <v>23476105.9624676</v>
      </c>
      <c r="Q73">
        <v>7507275.7044285499</v>
      </c>
      <c r="R73">
        <v>24541671.103880301</v>
      </c>
      <c r="S73">
        <v>18147352.548971601</v>
      </c>
      <c r="T73">
        <v>7.9727501285720797</v>
      </c>
      <c r="U73">
        <v>0.53200724278938005</v>
      </c>
      <c r="V73">
        <v>1549.8624600000001</v>
      </c>
      <c r="W73">
        <v>14</v>
      </c>
      <c r="X73">
        <v>43.48</v>
      </c>
      <c r="Y73" t="s">
        <v>652</v>
      </c>
      <c r="Z73" t="s">
        <v>652</v>
      </c>
      <c r="AA73" t="s">
        <v>652</v>
      </c>
    </row>
    <row r="74" spans="1:27">
      <c r="A74" t="s">
        <v>855</v>
      </c>
      <c r="B74" t="s">
        <v>856</v>
      </c>
      <c r="C74">
        <v>29</v>
      </c>
      <c r="D74">
        <v>148</v>
      </c>
      <c r="E74">
        <v>88.5</v>
      </c>
      <c r="F74">
        <v>72</v>
      </c>
      <c r="G74" s="239">
        <v>1.62590016408829</v>
      </c>
      <c r="H74" s="239">
        <v>0.43010009120210102</v>
      </c>
      <c r="K74">
        <v>0.124779787256596</v>
      </c>
      <c r="L74">
        <v>7</v>
      </c>
      <c r="M74">
        <v>12586610.8874104</v>
      </c>
      <c r="N74">
        <v>2.27128820322486E-2</v>
      </c>
      <c r="O74">
        <v>189759.62328702799</v>
      </c>
      <c r="P74">
        <v>12776370.510697501</v>
      </c>
      <c r="Q74">
        <v>282061.33792590903</v>
      </c>
      <c r="R74">
        <v>10944243.378352201</v>
      </c>
      <c r="S74">
        <v>7741318.4188146396</v>
      </c>
      <c r="T74">
        <v>67.329236269467401</v>
      </c>
      <c r="U74">
        <v>0.55744827957424103</v>
      </c>
      <c r="V74">
        <v>1473.806</v>
      </c>
      <c r="W74">
        <v>12</v>
      </c>
      <c r="X74">
        <v>11.45</v>
      </c>
      <c r="Y74" t="s">
        <v>652</v>
      </c>
      <c r="Z74" t="s">
        <v>652</v>
      </c>
      <c r="AA74" t="s">
        <v>652</v>
      </c>
    </row>
    <row r="75" spans="1:27">
      <c r="A75" t="s">
        <v>857</v>
      </c>
      <c r="B75" t="s">
        <v>858</v>
      </c>
      <c r="C75">
        <v>73</v>
      </c>
      <c r="D75">
        <v>105</v>
      </c>
      <c r="E75">
        <v>89</v>
      </c>
      <c r="F75">
        <v>73</v>
      </c>
      <c r="G75" s="239">
        <v>1.13778241640758</v>
      </c>
      <c r="H75" s="239">
        <v>0.48058844232490699</v>
      </c>
      <c r="K75">
        <v>8.1948808915094998E-2</v>
      </c>
      <c r="L75">
        <v>14</v>
      </c>
      <c r="M75">
        <v>5845313.4712557597</v>
      </c>
      <c r="N75">
        <v>6.0415620657870997E-2</v>
      </c>
      <c r="O75">
        <v>3805060.1502953102</v>
      </c>
      <c r="P75">
        <v>9650373.6215510797</v>
      </c>
      <c r="Q75">
        <v>3611693.9719036799</v>
      </c>
      <c r="R75">
        <v>6304180.3588292096</v>
      </c>
      <c r="S75">
        <v>5137461.5980722103</v>
      </c>
      <c r="T75">
        <v>2.5361947618100298</v>
      </c>
      <c r="U75">
        <v>0.45661045031715902</v>
      </c>
      <c r="V75">
        <v>776.39774999999997</v>
      </c>
      <c r="W75">
        <v>7</v>
      </c>
      <c r="X75">
        <v>29.05</v>
      </c>
      <c r="Y75" t="s">
        <v>652</v>
      </c>
      <c r="Z75" t="s">
        <v>652</v>
      </c>
      <c r="AA75" t="s">
        <v>652</v>
      </c>
    </row>
    <row r="76" spans="1:27">
      <c r="A76" t="s">
        <v>859</v>
      </c>
      <c r="B76" t="s">
        <v>860</v>
      </c>
      <c r="C76">
        <v>115</v>
      </c>
      <c r="D76">
        <v>65</v>
      </c>
      <c r="E76">
        <v>90</v>
      </c>
      <c r="F76">
        <v>74</v>
      </c>
      <c r="G76" s="239">
        <v>0.89521767234001204</v>
      </c>
      <c r="H76" s="239">
        <v>0.56405852271970802</v>
      </c>
      <c r="K76">
        <v>3.5639018456915E-2</v>
      </c>
      <c r="L76">
        <v>9</v>
      </c>
      <c r="M76">
        <v>3165734.15079848</v>
      </c>
      <c r="N76">
        <v>0.135274167803204</v>
      </c>
      <c r="O76">
        <v>1461896.93965909</v>
      </c>
      <c r="P76">
        <v>4627631.0904575698</v>
      </c>
      <c r="Q76">
        <v>1654475.2535466901</v>
      </c>
      <c r="R76">
        <v>4719445.5346774496</v>
      </c>
      <c r="S76">
        <v>3536273.0748194</v>
      </c>
      <c r="T76">
        <v>3.1654974881722602</v>
      </c>
      <c r="U76">
        <v>0.58754097640507597</v>
      </c>
      <c r="V76">
        <v>1927.01846</v>
      </c>
      <c r="W76">
        <v>16</v>
      </c>
      <c r="X76">
        <v>30.47</v>
      </c>
      <c r="Y76" t="s">
        <v>652</v>
      </c>
      <c r="Z76" t="s">
        <v>652</v>
      </c>
      <c r="AA76" t="s">
        <v>652</v>
      </c>
    </row>
    <row r="77" spans="1:27">
      <c r="A77" t="s">
        <v>861</v>
      </c>
      <c r="B77" t="s">
        <v>862</v>
      </c>
      <c r="C77">
        <v>34</v>
      </c>
      <c r="D77">
        <v>146</v>
      </c>
      <c r="E77">
        <v>90</v>
      </c>
      <c r="F77">
        <v>75</v>
      </c>
      <c r="G77" s="239">
        <v>1.5061920832714899</v>
      </c>
      <c r="H77" s="239">
        <v>0.43267730832759899</v>
      </c>
      <c r="K77">
        <v>0.122288000601598</v>
      </c>
      <c r="L77">
        <v>14</v>
      </c>
      <c r="M77">
        <v>47346459.667438097</v>
      </c>
      <c r="N77">
        <v>2.3821763213570001E-2</v>
      </c>
      <c r="O77">
        <v>12329948.8303927</v>
      </c>
      <c r="P77">
        <v>59676408.497830801</v>
      </c>
      <c r="Q77">
        <v>15289283.953430999</v>
      </c>
      <c r="R77">
        <v>41743248.217008099</v>
      </c>
      <c r="S77">
        <v>31434542.906772099</v>
      </c>
      <c r="T77">
        <v>4.8399558926579997</v>
      </c>
      <c r="U77">
        <v>0.353582358952438</v>
      </c>
      <c r="V77">
        <v>836.48762999999997</v>
      </c>
      <c r="W77">
        <v>8</v>
      </c>
      <c r="X77">
        <v>17.420000000000002</v>
      </c>
      <c r="Y77" t="s">
        <v>652</v>
      </c>
      <c r="Z77" t="s">
        <v>652</v>
      </c>
      <c r="AA77" t="s">
        <v>652</v>
      </c>
    </row>
    <row r="78" spans="1:27">
      <c r="A78" t="s">
        <v>863</v>
      </c>
      <c r="B78" t="s">
        <v>864</v>
      </c>
      <c r="C78">
        <v>101</v>
      </c>
      <c r="D78">
        <v>82</v>
      </c>
      <c r="E78">
        <v>91.5</v>
      </c>
      <c r="F78">
        <v>76</v>
      </c>
      <c r="G78" s="239">
        <v>0.98064491733747805</v>
      </c>
      <c r="H78" s="239">
        <v>0.52482375652615298</v>
      </c>
      <c r="K78">
        <v>5.3990891404920298E-2</v>
      </c>
      <c r="L78">
        <v>13</v>
      </c>
      <c r="M78">
        <v>3258728.82127795</v>
      </c>
      <c r="N78">
        <v>0.10645154460263299</v>
      </c>
      <c r="O78">
        <v>1807291.9870221301</v>
      </c>
      <c r="P78">
        <v>5066020.8083000705</v>
      </c>
      <c r="Q78">
        <v>1570849.22107436</v>
      </c>
      <c r="R78">
        <v>4429188.5248814002</v>
      </c>
      <c r="S78">
        <v>3323046.66415407</v>
      </c>
      <c r="T78">
        <v>2.80310035383234</v>
      </c>
      <c r="U78">
        <v>0.54667593444523899</v>
      </c>
      <c r="V78">
        <v>1496.7130199999999</v>
      </c>
      <c r="W78">
        <v>12</v>
      </c>
      <c r="X78">
        <v>33.340000000000003</v>
      </c>
      <c r="Y78" t="s">
        <v>652</v>
      </c>
      <c r="Z78" t="s">
        <v>652</v>
      </c>
      <c r="AA78" t="s">
        <v>652</v>
      </c>
    </row>
    <row r="79" spans="1:27">
      <c r="A79" t="s">
        <v>397</v>
      </c>
      <c r="B79" t="s">
        <v>865</v>
      </c>
      <c r="C79">
        <v>27</v>
      </c>
      <c r="D79">
        <v>156</v>
      </c>
      <c r="E79">
        <v>91.5</v>
      </c>
      <c r="F79">
        <v>77</v>
      </c>
      <c r="G79" s="239">
        <v>1.6544421954056401</v>
      </c>
      <c r="H79" s="239">
        <v>0.421914840206293</v>
      </c>
      <c r="K79">
        <v>0.13292077209053599</v>
      </c>
      <c r="L79">
        <v>14</v>
      </c>
      <c r="M79">
        <v>319091803.39061397</v>
      </c>
      <c r="N79">
        <v>2.11055744716863E-2</v>
      </c>
      <c r="O79">
        <v>12218616.1273151</v>
      </c>
      <c r="P79">
        <v>331310419.51792902</v>
      </c>
      <c r="Q79">
        <v>13828987.837778401</v>
      </c>
      <c r="R79">
        <v>272408180.99079502</v>
      </c>
      <c r="S79">
        <v>192869720.245729</v>
      </c>
      <c r="T79">
        <v>27.1152163277537</v>
      </c>
      <c r="U79">
        <v>0.50519069143827999</v>
      </c>
      <c r="V79">
        <v>754.44979000000001</v>
      </c>
      <c r="W79">
        <v>7</v>
      </c>
      <c r="X79">
        <v>34.159999999999997</v>
      </c>
      <c r="Y79" t="s">
        <v>652</v>
      </c>
      <c r="Z79" t="s">
        <v>652</v>
      </c>
      <c r="AA79" t="s">
        <v>652</v>
      </c>
    </row>
    <row r="80" spans="1:27">
      <c r="A80" t="s">
        <v>866</v>
      </c>
      <c r="B80" t="s">
        <v>867</v>
      </c>
      <c r="C80">
        <v>154</v>
      </c>
      <c r="D80">
        <v>32</v>
      </c>
      <c r="E80">
        <v>93</v>
      </c>
      <c r="F80">
        <v>78</v>
      </c>
      <c r="G80" s="239">
        <v>0.73283872946084105</v>
      </c>
      <c r="H80" s="239">
        <v>0.66215877401624401</v>
      </c>
      <c r="K80">
        <v>9.8810731846871395E-3</v>
      </c>
      <c r="L80">
        <v>13</v>
      </c>
      <c r="M80">
        <v>12988395.4933597</v>
      </c>
      <c r="N80">
        <v>0.210624264457833</v>
      </c>
      <c r="O80">
        <v>13593630.3482811</v>
      </c>
      <c r="P80">
        <v>26582025.8416408</v>
      </c>
      <c r="Q80">
        <v>8089943.1196171697</v>
      </c>
      <c r="R80">
        <v>23723211.964882899</v>
      </c>
      <c r="S80">
        <v>17723402.1227501</v>
      </c>
      <c r="T80">
        <v>1.9554765842961199</v>
      </c>
      <c r="U80">
        <v>0.56208606261707705</v>
      </c>
      <c r="V80">
        <v>994.50665000000004</v>
      </c>
      <c r="W80">
        <v>8</v>
      </c>
      <c r="X80">
        <v>20.16</v>
      </c>
      <c r="Y80" t="s">
        <v>652</v>
      </c>
      <c r="Z80" t="s">
        <v>652</v>
      </c>
      <c r="AA80" t="s">
        <v>652</v>
      </c>
    </row>
    <row r="81" spans="1:27">
      <c r="A81" t="s">
        <v>396</v>
      </c>
      <c r="B81" t="s">
        <v>714</v>
      </c>
      <c r="C81">
        <v>158</v>
      </c>
      <c r="D81">
        <v>29</v>
      </c>
      <c r="E81">
        <v>93.5</v>
      </c>
      <c r="F81">
        <v>79</v>
      </c>
      <c r="G81" s="239">
        <v>0.72688214651712701</v>
      </c>
      <c r="H81" s="239">
        <v>0.67429459026105898</v>
      </c>
      <c r="K81">
        <v>8.1737828029362896E-3</v>
      </c>
      <c r="L81">
        <v>14</v>
      </c>
      <c r="M81">
        <v>29291599.080726299</v>
      </c>
      <c r="N81">
        <v>0.205570671670008</v>
      </c>
      <c r="O81">
        <v>31595388.899955899</v>
      </c>
      <c r="P81">
        <v>60886987.980682202</v>
      </c>
      <c r="Q81">
        <v>27769165.181012101</v>
      </c>
      <c r="R81">
        <v>49766103.575170599</v>
      </c>
      <c r="S81">
        <v>40297590.498098902</v>
      </c>
      <c r="T81">
        <v>1.92708461900804</v>
      </c>
      <c r="U81">
        <v>0.60716805279112795</v>
      </c>
      <c r="V81">
        <v>790.41340000000002</v>
      </c>
      <c r="W81">
        <v>7</v>
      </c>
      <c r="X81">
        <v>33.630000000000003</v>
      </c>
      <c r="Y81">
        <v>2</v>
      </c>
      <c r="Z81">
        <v>160</v>
      </c>
      <c r="AA81" t="s">
        <v>121</v>
      </c>
    </row>
    <row r="82" spans="1:27">
      <c r="A82" t="s">
        <v>500</v>
      </c>
      <c r="B82" t="s">
        <v>868</v>
      </c>
      <c r="C82">
        <v>94</v>
      </c>
      <c r="D82">
        <v>96</v>
      </c>
      <c r="E82">
        <v>95</v>
      </c>
      <c r="F82">
        <v>80</v>
      </c>
      <c r="G82" s="239">
        <v>1.03445343165808</v>
      </c>
      <c r="H82" s="239">
        <v>0.49428712531902802</v>
      </c>
      <c r="K82">
        <v>7.2395241643826894E-2</v>
      </c>
      <c r="L82">
        <v>14</v>
      </c>
      <c r="M82">
        <v>28094722.064327899</v>
      </c>
      <c r="N82">
        <v>8.7844556423536904E-2</v>
      </c>
      <c r="O82">
        <v>9991327.22783041</v>
      </c>
      <c r="P82">
        <v>38086049.292158298</v>
      </c>
      <c r="Q82">
        <v>15534632.2032989</v>
      </c>
      <c r="R82">
        <v>35126882.900334701</v>
      </c>
      <c r="S82">
        <v>27159001.270164501</v>
      </c>
      <c r="T82">
        <v>3.8119109127034898</v>
      </c>
      <c r="U82">
        <v>0.60998169408838598</v>
      </c>
      <c r="V82">
        <v>1752.93193</v>
      </c>
      <c r="W82">
        <v>16</v>
      </c>
      <c r="X82">
        <v>41.42</v>
      </c>
      <c r="Y82" t="s">
        <v>652</v>
      </c>
      <c r="Z82" t="s">
        <v>652</v>
      </c>
      <c r="AA82" t="s">
        <v>652</v>
      </c>
    </row>
    <row r="83" spans="1:27">
      <c r="A83" t="s">
        <v>869</v>
      </c>
      <c r="B83" t="s">
        <v>870</v>
      </c>
      <c r="C83">
        <v>72</v>
      </c>
      <c r="D83">
        <v>119</v>
      </c>
      <c r="E83">
        <v>95.5</v>
      </c>
      <c r="F83">
        <v>81</v>
      </c>
      <c r="G83" s="239">
        <v>1.1390148863510701</v>
      </c>
      <c r="H83" s="239">
        <v>0.46351446038170402</v>
      </c>
      <c r="K83">
        <v>9.5055372386138898E-2</v>
      </c>
      <c r="L83">
        <v>4</v>
      </c>
      <c r="M83">
        <v>2104032.6000652402</v>
      </c>
      <c r="N83">
        <v>7.7087391551421303E-2</v>
      </c>
      <c r="O83">
        <v>85433.3558777242</v>
      </c>
      <c r="P83">
        <v>2189465.95594296</v>
      </c>
      <c r="Q83">
        <v>43866.525347713497</v>
      </c>
      <c r="R83">
        <v>2612021.9751073001</v>
      </c>
      <c r="S83">
        <v>1847238.89501189</v>
      </c>
      <c r="T83">
        <v>25.6277648636046</v>
      </c>
      <c r="U83">
        <v>0.25626933861263401</v>
      </c>
      <c r="V83">
        <v>1421.8038799999999</v>
      </c>
      <c r="W83">
        <v>13</v>
      </c>
      <c r="X83">
        <v>43.53</v>
      </c>
      <c r="Y83" t="s">
        <v>652</v>
      </c>
      <c r="Z83" t="s">
        <v>652</v>
      </c>
      <c r="AA83" t="s">
        <v>652</v>
      </c>
    </row>
    <row r="84" spans="1:27">
      <c r="A84" t="s">
        <v>303</v>
      </c>
      <c r="B84" t="s">
        <v>871</v>
      </c>
      <c r="C84">
        <v>76</v>
      </c>
      <c r="D84">
        <v>116</v>
      </c>
      <c r="E84">
        <v>96</v>
      </c>
      <c r="F84">
        <v>82</v>
      </c>
      <c r="G84" s="239">
        <v>1.12731755939061</v>
      </c>
      <c r="H84" s="239">
        <v>0.46719454713448999</v>
      </c>
      <c r="K84">
        <v>9.2115028025572795E-2</v>
      </c>
      <c r="L84">
        <v>14</v>
      </c>
      <c r="M84">
        <v>10945345.027406899</v>
      </c>
      <c r="N84">
        <v>6.3244343843091494E-2</v>
      </c>
      <c r="O84">
        <v>6251271.5553467097</v>
      </c>
      <c r="P84">
        <v>17196616.582753699</v>
      </c>
      <c r="Q84">
        <v>6578696.9870648803</v>
      </c>
      <c r="R84">
        <v>12052288.046732699</v>
      </c>
      <c r="S84">
        <v>9709194.1274503507</v>
      </c>
      <c r="T84">
        <v>2.7508989859903599</v>
      </c>
      <c r="U84">
        <v>0.581556425212571</v>
      </c>
      <c r="V84">
        <v>1099.6186399999999</v>
      </c>
      <c r="W84">
        <v>10</v>
      </c>
      <c r="X84">
        <v>43.03</v>
      </c>
      <c r="Y84" t="s">
        <v>652</v>
      </c>
      <c r="Z84" t="s">
        <v>652</v>
      </c>
      <c r="AA84" t="s">
        <v>652</v>
      </c>
    </row>
    <row r="85" spans="1:27">
      <c r="A85" t="s">
        <v>872</v>
      </c>
      <c r="B85" t="s">
        <v>873</v>
      </c>
      <c r="C85">
        <v>108</v>
      </c>
      <c r="D85">
        <v>86</v>
      </c>
      <c r="E85">
        <v>97</v>
      </c>
      <c r="F85">
        <v>83</v>
      </c>
      <c r="G85" s="239">
        <v>0.93392936312713504</v>
      </c>
      <c r="H85" s="239">
        <v>0.508833669187994</v>
      </c>
      <c r="K85">
        <v>6.3145785156504694E-2</v>
      </c>
      <c r="L85">
        <v>14</v>
      </c>
      <c r="M85">
        <v>60094032.795976497</v>
      </c>
      <c r="N85">
        <v>0.114855130026702</v>
      </c>
      <c r="O85">
        <v>39968800.384591699</v>
      </c>
      <c r="P85">
        <v>100062833.18056799</v>
      </c>
      <c r="Q85">
        <v>41302705.784188397</v>
      </c>
      <c r="R85">
        <v>81084773.104413107</v>
      </c>
      <c r="S85">
        <v>64345372.539481796</v>
      </c>
      <c r="T85">
        <v>2.5035235538153202</v>
      </c>
      <c r="U85">
        <v>0.34732775444137198</v>
      </c>
      <c r="V85">
        <v>1155.6269199999999</v>
      </c>
      <c r="W85">
        <v>9</v>
      </c>
      <c r="X85">
        <v>15.92</v>
      </c>
      <c r="Y85" t="s">
        <v>652</v>
      </c>
      <c r="Z85" t="s">
        <v>652</v>
      </c>
      <c r="AA85" t="s">
        <v>652</v>
      </c>
    </row>
    <row r="86" spans="1:27">
      <c r="A86" t="s">
        <v>874</v>
      </c>
      <c r="B86" t="s">
        <v>875</v>
      </c>
      <c r="C86">
        <v>83</v>
      </c>
      <c r="D86">
        <v>111</v>
      </c>
      <c r="E86">
        <v>97</v>
      </c>
      <c r="F86">
        <v>84</v>
      </c>
      <c r="G86" s="239">
        <v>1.1051408109404599</v>
      </c>
      <c r="H86" s="239">
        <v>0.47536260734186497</v>
      </c>
      <c r="K86">
        <v>8.5816468719701194E-2</v>
      </c>
      <c r="L86">
        <v>13</v>
      </c>
      <c r="M86">
        <v>6333671.60148816</v>
      </c>
      <c r="N86">
        <v>7.9523101930758899E-2</v>
      </c>
      <c r="O86">
        <v>2312899.8394750901</v>
      </c>
      <c r="P86">
        <v>8646571.4409632497</v>
      </c>
      <c r="Q86">
        <v>1857240.60167752</v>
      </c>
      <c r="R86">
        <v>7889337.9377791304</v>
      </c>
      <c r="S86">
        <v>5731099.1855402598</v>
      </c>
      <c r="T86">
        <v>3.7384115357652399</v>
      </c>
      <c r="U86">
        <v>0.35557258807920999</v>
      </c>
      <c r="V86">
        <v>698.38719000000003</v>
      </c>
      <c r="W86">
        <v>6</v>
      </c>
      <c r="X86">
        <v>42.79</v>
      </c>
      <c r="Y86" t="s">
        <v>652</v>
      </c>
      <c r="Z86" t="s">
        <v>652</v>
      </c>
      <c r="AA86" t="s">
        <v>652</v>
      </c>
    </row>
    <row r="87" spans="1:27">
      <c r="A87" t="s">
        <v>331</v>
      </c>
      <c r="B87" t="s">
        <v>876</v>
      </c>
      <c r="C87">
        <v>122</v>
      </c>
      <c r="D87">
        <v>74</v>
      </c>
      <c r="E87">
        <v>98</v>
      </c>
      <c r="F87">
        <v>85</v>
      </c>
      <c r="G87" s="239">
        <v>0.85550720119077694</v>
      </c>
      <c r="H87" s="239">
        <v>0.534830098412303</v>
      </c>
      <c r="K87">
        <v>4.87750746284248E-2</v>
      </c>
      <c r="L87">
        <v>9</v>
      </c>
      <c r="M87">
        <v>2018854.75027917</v>
      </c>
      <c r="N87">
        <v>0.14656108351224401</v>
      </c>
      <c r="O87">
        <v>1087202.2803054501</v>
      </c>
      <c r="P87">
        <v>3106057.0305846198</v>
      </c>
      <c r="Q87">
        <v>1374268.8123292699</v>
      </c>
      <c r="R87">
        <v>3041219.4437653599</v>
      </c>
      <c r="S87">
        <v>2359833.7307612798</v>
      </c>
      <c r="T87">
        <v>2.8569265231047698</v>
      </c>
      <c r="U87">
        <v>0.64412979852316898</v>
      </c>
      <c r="V87">
        <v>1812.9755299999999</v>
      </c>
      <c r="W87">
        <v>15</v>
      </c>
      <c r="X87">
        <v>30.88</v>
      </c>
      <c r="Y87" t="s">
        <v>652</v>
      </c>
      <c r="Z87" t="s">
        <v>652</v>
      </c>
      <c r="AA87" t="s">
        <v>652</v>
      </c>
    </row>
    <row r="88" spans="1:27">
      <c r="A88" t="s">
        <v>877</v>
      </c>
      <c r="B88" t="s">
        <v>878</v>
      </c>
      <c r="C88">
        <v>140</v>
      </c>
      <c r="D88">
        <v>60</v>
      </c>
      <c r="E88">
        <v>100</v>
      </c>
      <c r="F88">
        <v>86</v>
      </c>
      <c r="G88" s="239">
        <v>0.76004000106506198</v>
      </c>
      <c r="H88" s="239">
        <v>0.57130213733502999</v>
      </c>
      <c r="K88">
        <v>3.2834873825338701E-2</v>
      </c>
      <c r="L88">
        <v>7</v>
      </c>
      <c r="M88">
        <v>3174530.8072723602</v>
      </c>
      <c r="N88">
        <v>0.190195034589627</v>
      </c>
      <c r="O88">
        <v>1614346.41517518</v>
      </c>
      <c r="P88">
        <v>4788877.2224475304</v>
      </c>
      <c r="Q88">
        <v>2555481.6121915998</v>
      </c>
      <c r="R88">
        <v>5325479.9187283302</v>
      </c>
      <c r="S88">
        <v>4176794.3829585402</v>
      </c>
      <c r="T88">
        <v>2.9664495658621601</v>
      </c>
      <c r="U88">
        <v>0.64865968100331095</v>
      </c>
      <c r="V88">
        <v>1664.92578</v>
      </c>
      <c r="W88">
        <v>15</v>
      </c>
      <c r="X88">
        <v>43.14</v>
      </c>
      <c r="Y88" t="s">
        <v>652</v>
      </c>
      <c r="Z88" t="s">
        <v>652</v>
      </c>
      <c r="AA88" t="s">
        <v>652</v>
      </c>
    </row>
    <row r="89" spans="1:27">
      <c r="A89" t="s">
        <v>498</v>
      </c>
      <c r="B89" t="s">
        <v>879</v>
      </c>
      <c r="C89">
        <v>138</v>
      </c>
      <c r="D89">
        <v>62</v>
      </c>
      <c r="E89">
        <v>100</v>
      </c>
      <c r="F89">
        <v>87</v>
      </c>
      <c r="G89" s="239">
        <v>0.77698683970179705</v>
      </c>
      <c r="H89" s="239">
        <v>0.57111899520894605</v>
      </c>
      <c r="K89">
        <v>3.2903687361611103E-2</v>
      </c>
      <c r="L89">
        <v>14</v>
      </c>
      <c r="M89">
        <v>3575683.4097242402</v>
      </c>
      <c r="N89">
        <v>0.18076310523144901</v>
      </c>
      <c r="O89">
        <v>2809834.5624359599</v>
      </c>
      <c r="P89">
        <v>6385517.9721601997</v>
      </c>
      <c r="Q89">
        <v>2900125.2380437301</v>
      </c>
      <c r="R89">
        <v>5826306.2105405303</v>
      </c>
      <c r="S89">
        <v>4601987.0955556501</v>
      </c>
      <c r="T89">
        <v>2.27256012063014</v>
      </c>
      <c r="U89">
        <v>0.54977708669527803</v>
      </c>
      <c r="V89">
        <v>1220.6350199999999</v>
      </c>
      <c r="W89">
        <v>10</v>
      </c>
      <c r="X89">
        <v>32.4</v>
      </c>
      <c r="Y89" t="s">
        <v>652</v>
      </c>
      <c r="Z89" t="s">
        <v>652</v>
      </c>
      <c r="AA89" t="s">
        <v>652</v>
      </c>
    </row>
    <row r="90" spans="1:27">
      <c r="A90" t="s">
        <v>880</v>
      </c>
      <c r="B90" t="s">
        <v>881</v>
      </c>
      <c r="C90">
        <v>123</v>
      </c>
      <c r="D90">
        <v>77</v>
      </c>
      <c r="E90">
        <v>100</v>
      </c>
      <c r="F90">
        <v>88</v>
      </c>
      <c r="G90" s="239">
        <v>0.85523654097857005</v>
      </c>
      <c r="H90" s="239">
        <v>0.52759133819328896</v>
      </c>
      <c r="K90">
        <v>5.2509716500330199E-2</v>
      </c>
      <c r="L90">
        <v>7</v>
      </c>
      <c r="M90">
        <v>5549390.2838957598</v>
      </c>
      <c r="N90">
        <v>0.15518637395572499</v>
      </c>
      <c r="O90">
        <v>1725558.26263953</v>
      </c>
      <c r="P90">
        <v>7274948.5465352898</v>
      </c>
      <c r="Q90">
        <v>2235400.7987448098</v>
      </c>
      <c r="R90">
        <v>8899997.3460719902</v>
      </c>
      <c r="S90">
        <v>6488719.80790962</v>
      </c>
      <c r="T90">
        <v>4.2159970509526801</v>
      </c>
      <c r="U90">
        <v>0.57759700013271797</v>
      </c>
      <c r="V90">
        <v>2625.42866</v>
      </c>
      <c r="W90">
        <v>24</v>
      </c>
      <c r="X90">
        <v>43.87</v>
      </c>
      <c r="Y90" t="s">
        <v>652</v>
      </c>
      <c r="Z90" t="s">
        <v>652</v>
      </c>
      <c r="AA90" t="s">
        <v>652</v>
      </c>
    </row>
    <row r="91" spans="1:27">
      <c r="A91" t="s">
        <v>882</v>
      </c>
      <c r="B91" t="s">
        <v>883</v>
      </c>
      <c r="C91">
        <v>135</v>
      </c>
      <c r="D91">
        <v>66</v>
      </c>
      <c r="E91">
        <v>100.5</v>
      </c>
      <c r="F91">
        <v>89</v>
      </c>
      <c r="G91" s="239">
        <v>0.79953612065356905</v>
      </c>
      <c r="H91" s="239">
        <v>0.5632573060446</v>
      </c>
      <c r="K91">
        <v>3.5959710337975299E-2</v>
      </c>
      <c r="L91">
        <v>10</v>
      </c>
      <c r="M91">
        <v>975588.720509529</v>
      </c>
      <c r="N91">
        <v>0.165366488257389</v>
      </c>
      <c r="O91">
        <v>692007.08532142895</v>
      </c>
      <c r="P91">
        <v>1667595.8058309599</v>
      </c>
      <c r="Q91">
        <v>915133.52857509803</v>
      </c>
      <c r="R91">
        <v>1462967.7481919699</v>
      </c>
      <c r="S91">
        <v>1220193.4287997501</v>
      </c>
      <c r="T91">
        <v>2.40979585498952</v>
      </c>
      <c r="U91">
        <v>0.64226035063674503</v>
      </c>
      <c r="V91">
        <v>1236.59692</v>
      </c>
      <c r="W91">
        <v>10</v>
      </c>
      <c r="X91">
        <v>26.25</v>
      </c>
      <c r="Y91" t="s">
        <v>652</v>
      </c>
      <c r="Z91" t="s">
        <v>652</v>
      </c>
      <c r="AA91" t="s">
        <v>652</v>
      </c>
    </row>
    <row r="92" spans="1:27">
      <c r="A92" t="s">
        <v>884</v>
      </c>
      <c r="B92" t="s">
        <v>885</v>
      </c>
      <c r="C92">
        <v>161</v>
      </c>
      <c r="D92">
        <v>44</v>
      </c>
      <c r="E92">
        <v>102.5</v>
      </c>
      <c r="F92">
        <v>90</v>
      </c>
      <c r="G92" s="239">
        <v>0.717646870646511</v>
      </c>
      <c r="H92" s="239">
        <v>0.61101290124435703</v>
      </c>
      <c r="K92">
        <v>2.0269061577729099E-2</v>
      </c>
      <c r="L92">
        <v>12</v>
      </c>
      <c r="M92">
        <v>3000570.2133716801</v>
      </c>
      <c r="N92">
        <v>0.214255777002613</v>
      </c>
      <c r="O92">
        <v>2164193.9614390102</v>
      </c>
      <c r="P92">
        <v>5164764.1748106899</v>
      </c>
      <c r="Q92">
        <v>2491194.9970102902</v>
      </c>
      <c r="R92">
        <v>5362605.2760233097</v>
      </c>
      <c r="S92">
        <v>4181123.5248173499</v>
      </c>
      <c r="T92">
        <v>2.3864608564828198</v>
      </c>
      <c r="U92">
        <v>0.58430135405472905</v>
      </c>
      <c r="V92">
        <v>2012.93101</v>
      </c>
      <c r="W92">
        <v>17</v>
      </c>
      <c r="X92">
        <v>35.270000000000003</v>
      </c>
      <c r="Y92" t="s">
        <v>652</v>
      </c>
      <c r="Z92" t="s">
        <v>652</v>
      </c>
      <c r="AA92" t="s">
        <v>652</v>
      </c>
    </row>
    <row r="93" spans="1:27">
      <c r="A93" t="s">
        <v>886</v>
      </c>
      <c r="B93" t="s">
        <v>887</v>
      </c>
      <c r="C93">
        <v>106</v>
      </c>
      <c r="D93">
        <v>103</v>
      </c>
      <c r="E93">
        <v>104.5</v>
      </c>
      <c r="F93">
        <v>91</v>
      </c>
      <c r="G93" s="239">
        <v>0.96186455513066704</v>
      </c>
      <c r="H93" s="239">
        <v>0.48444865084956101</v>
      </c>
      <c r="K93">
        <v>7.9171759066775801E-2</v>
      </c>
      <c r="L93">
        <v>4</v>
      </c>
      <c r="M93">
        <v>1594380.1042152101</v>
      </c>
      <c r="N93">
        <v>0.11697872538472</v>
      </c>
      <c r="O93">
        <v>263648.84875187202</v>
      </c>
      <c r="P93">
        <v>1858028.9529670801</v>
      </c>
      <c r="Q93">
        <v>545355.96997370594</v>
      </c>
      <c r="R93">
        <v>2279872.1481706202</v>
      </c>
      <c r="S93">
        <v>1657593.1566566699</v>
      </c>
      <c r="T93">
        <v>7.0473622842014896</v>
      </c>
      <c r="U93">
        <v>0.49391149953513502</v>
      </c>
      <c r="V93">
        <v>1512.7449999999999</v>
      </c>
      <c r="W93">
        <v>13</v>
      </c>
      <c r="X93">
        <v>15.99</v>
      </c>
      <c r="Y93" t="s">
        <v>652</v>
      </c>
      <c r="Z93" t="s">
        <v>652</v>
      </c>
      <c r="AA93" t="s">
        <v>652</v>
      </c>
    </row>
    <row r="94" spans="1:27">
      <c r="A94" t="s">
        <v>888</v>
      </c>
      <c r="B94" t="s">
        <v>889</v>
      </c>
      <c r="C94">
        <v>98</v>
      </c>
      <c r="D94">
        <v>114</v>
      </c>
      <c r="E94">
        <v>106</v>
      </c>
      <c r="F94">
        <v>92</v>
      </c>
      <c r="G94" s="239">
        <v>0.99456180071343303</v>
      </c>
      <c r="H94" s="239">
        <v>0.47090413285812599</v>
      </c>
      <c r="K94">
        <v>8.9215846362656601E-2</v>
      </c>
      <c r="L94">
        <v>14</v>
      </c>
      <c r="M94">
        <v>218013249.356116</v>
      </c>
      <c r="N94">
        <v>0.105917535891444</v>
      </c>
      <c r="O94">
        <v>60473281.437889501</v>
      </c>
      <c r="P94">
        <v>278486530.79400599</v>
      </c>
      <c r="Q94">
        <v>80734535.352885798</v>
      </c>
      <c r="R94">
        <v>299305679.25632799</v>
      </c>
      <c r="S94">
        <v>219205331.63422099</v>
      </c>
      <c r="T94">
        <v>4.60511690737391</v>
      </c>
      <c r="U94">
        <v>0.53047854668372396</v>
      </c>
      <c r="V94">
        <v>1139.6247900000001</v>
      </c>
      <c r="W94">
        <v>10</v>
      </c>
      <c r="X94">
        <v>32.07</v>
      </c>
      <c r="Y94" t="s">
        <v>652</v>
      </c>
      <c r="Z94" t="s">
        <v>652</v>
      </c>
      <c r="AA94" t="s">
        <v>652</v>
      </c>
    </row>
    <row r="95" spans="1:27">
      <c r="A95" t="s">
        <v>252</v>
      </c>
      <c r="B95" t="s">
        <v>890</v>
      </c>
      <c r="C95">
        <v>87</v>
      </c>
      <c r="D95">
        <v>127</v>
      </c>
      <c r="E95">
        <v>107</v>
      </c>
      <c r="F95">
        <v>93</v>
      </c>
      <c r="G95" s="239">
        <v>1.0569661460278701</v>
      </c>
      <c r="H95" s="239">
        <v>0.45385429468329402</v>
      </c>
      <c r="K95">
        <v>0.103082524772194</v>
      </c>
      <c r="L95">
        <v>7</v>
      </c>
      <c r="M95">
        <v>5754627.8805897003</v>
      </c>
      <c r="N95">
        <v>9.3984687053655605E-2</v>
      </c>
      <c r="O95">
        <v>576463.58765980299</v>
      </c>
      <c r="P95">
        <v>6331091.4682494998</v>
      </c>
      <c r="Q95">
        <v>931622.896868526</v>
      </c>
      <c r="R95">
        <v>7643084.3620641204</v>
      </c>
      <c r="S95">
        <v>5444477.0082900897</v>
      </c>
      <c r="T95">
        <v>10.982638979768099</v>
      </c>
      <c r="U95">
        <v>0.57402267477324298</v>
      </c>
      <c r="V95">
        <v>1617.96144</v>
      </c>
      <c r="W95">
        <v>15</v>
      </c>
      <c r="X95">
        <v>44.45</v>
      </c>
      <c r="Y95" t="s">
        <v>652</v>
      </c>
      <c r="Z95" t="s">
        <v>652</v>
      </c>
      <c r="AA95" t="s">
        <v>652</v>
      </c>
    </row>
    <row r="96" spans="1:27">
      <c r="A96" t="s">
        <v>432</v>
      </c>
      <c r="B96" t="s">
        <v>891</v>
      </c>
      <c r="C96">
        <v>157</v>
      </c>
      <c r="D96">
        <v>61</v>
      </c>
      <c r="E96">
        <v>109</v>
      </c>
      <c r="F96">
        <v>94</v>
      </c>
      <c r="G96" s="239">
        <v>0.72700874874753196</v>
      </c>
      <c r="H96" s="239">
        <v>0.571275172924121</v>
      </c>
      <c r="K96">
        <v>3.2844998683835003E-2</v>
      </c>
      <c r="L96">
        <v>14</v>
      </c>
      <c r="M96">
        <v>3387079.6523415502</v>
      </c>
      <c r="N96">
        <v>0.20729862219787201</v>
      </c>
      <c r="O96">
        <v>5146577.2248038398</v>
      </c>
      <c r="P96">
        <v>8533656.8771453891</v>
      </c>
      <c r="Q96">
        <v>2975791.7182918699</v>
      </c>
      <c r="R96">
        <v>5878421.4432671899</v>
      </c>
      <c r="S96">
        <v>4658925.5743850404</v>
      </c>
      <c r="T96">
        <v>1.65812276866605</v>
      </c>
      <c r="U96">
        <v>0.66099517794175899</v>
      </c>
      <c r="V96">
        <v>815.39742000000001</v>
      </c>
      <c r="W96">
        <v>6</v>
      </c>
      <c r="X96">
        <v>25.25</v>
      </c>
      <c r="Y96" t="s">
        <v>652</v>
      </c>
      <c r="Z96" t="s">
        <v>652</v>
      </c>
      <c r="AA96" t="s">
        <v>652</v>
      </c>
    </row>
    <row r="97" spans="1:27">
      <c r="A97" t="s">
        <v>892</v>
      </c>
      <c r="B97" t="s">
        <v>893</v>
      </c>
      <c r="C97">
        <v>48</v>
      </c>
      <c r="D97">
        <v>173</v>
      </c>
      <c r="E97">
        <v>110.5</v>
      </c>
      <c r="F97">
        <v>95</v>
      </c>
      <c r="G97" s="239">
        <v>1.3281091354638901</v>
      </c>
      <c r="H97" s="239">
        <v>0.40328524428620299</v>
      </c>
      <c r="K97">
        <v>0.152759364786136</v>
      </c>
      <c r="L97">
        <v>11</v>
      </c>
      <c r="M97">
        <v>2767450.0011865702</v>
      </c>
      <c r="N97">
        <v>4.1177138880685103E-2</v>
      </c>
      <c r="O97">
        <v>507764.97541013698</v>
      </c>
      <c r="P97">
        <v>3275214.9765967</v>
      </c>
      <c r="Q97">
        <v>879340.83567010798</v>
      </c>
      <c r="R97">
        <v>2812615.1665634299</v>
      </c>
      <c r="S97">
        <v>2083751.9502641901</v>
      </c>
      <c r="T97">
        <v>6.4502577672893198</v>
      </c>
      <c r="U97">
        <v>0.52377295508263799</v>
      </c>
      <c r="V97">
        <v>1535.88319</v>
      </c>
      <c r="W97">
        <v>14</v>
      </c>
      <c r="X97">
        <v>43.45</v>
      </c>
      <c r="Y97" t="s">
        <v>652</v>
      </c>
      <c r="Z97" t="s">
        <v>652</v>
      </c>
      <c r="AA97" t="s">
        <v>652</v>
      </c>
    </row>
    <row r="98" spans="1:27">
      <c r="A98" t="s">
        <v>894</v>
      </c>
      <c r="B98" t="s">
        <v>895</v>
      </c>
      <c r="C98">
        <v>167</v>
      </c>
      <c r="D98">
        <v>57</v>
      </c>
      <c r="E98">
        <v>112</v>
      </c>
      <c r="F98">
        <v>96</v>
      </c>
      <c r="G98" s="239">
        <v>0.695689584600515</v>
      </c>
      <c r="H98" s="239">
        <v>0.57555825112110703</v>
      </c>
      <c r="K98">
        <v>3.12655639308115E-2</v>
      </c>
      <c r="L98">
        <v>5</v>
      </c>
      <c r="M98">
        <v>511384.19215495902</v>
      </c>
      <c r="N98">
        <v>0.21919236123022801</v>
      </c>
      <c r="O98">
        <v>305702.02169007901</v>
      </c>
      <c r="P98">
        <v>817086.21384503704</v>
      </c>
      <c r="Q98">
        <v>630054.47226863995</v>
      </c>
      <c r="R98">
        <v>826863.10530306899</v>
      </c>
      <c r="S98">
        <v>735075.24544673297</v>
      </c>
      <c r="T98">
        <v>2.6728191371707801</v>
      </c>
      <c r="U98">
        <v>0.645562139880688</v>
      </c>
      <c r="V98">
        <v>2062.9942700000001</v>
      </c>
      <c r="W98">
        <v>17</v>
      </c>
      <c r="X98">
        <v>26.49</v>
      </c>
      <c r="Y98" t="s">
        <v>652</v>
      </c>
      <c r="Z98" t="s">
        <v>652</v>
      </c>
      <c r="AA98" t="s">
        <v>652</v>
      </c>
    </row>
    <row r="99" spans="1:27">
      <c r="A99" t="s">
        <v>896</v>
      </c>
      <c r="B99" t="s">
        <v>897</v>
      </c>
      <c r="C99">
        <v>64</v>
      </c>
      <c r="D99">
        <v>160</v>
      </c>
      <c r="E99">
        <v>112</v>
      </c>
      <c r="F99">
        <v>97</v>
      </c>
      <c r="G99" s="239">
        <v>1.2228904713128601</v>
      </c>
      <c r="H99" s="239">
        <v>0.41633066247219502</v>
      </c>
      <c r="K99">
        <v>0.138674892866156</v>
      </c>
      <c r="L99">
        <v>14</v>
      </c>
      <c r="M99">
        <v>192801352.71941799</v>
      </c>
      <c r="N99">
        <v>5.2084603047516602E-2</v>
      </c>
      <c r="O99">
        <v>206190321.21763101</v>
      </c>
      <c r="P99">
        <v>398991673.93704897</v>
      </c>
      <c r="Q99">
        <v>82166181.0487535</v>
      </c>
      <c r="R99">
        <v>207273484.36417899</v>
      </c>
      <c r="S99">
        <v>157660360.63101599</v>
      </c>
      <c r="T99">
        <v>1.9350650000487599</v>
      </c>
      <c r="U99">
        <v>0.48647325616196002</v>
      </c>
      <c r="V99">
        <v>810.41447000000005</v>
      </c>
      <c r="W99">
        <v>6</v>
      </c>
      <c r="X99">
        <v>13.43</v>
      </c>
      <c r="Y99" t="s">
        <v>652</v>
      </c>
      <c r="Z99" t="s">
        <v>652</v>
      </c>
      <c r="AA99" t="s">
        <v>652</v>
      </c>
    </row>
    <row r="100" spans="1:27">
      <c r="A100" t="s">
        <v>898</v>
      </c>
      <c r="B100" t="s">
        <v>899</v>
      </c>
      <c r="C100">
        <v>53</v>
      </c>
      <c r="D100">
        <v>174</v>
      </c>
      <c r="E100">
        <v>113.5</v>
      </c>
      <c r="F100">
        <v>98</v>
      </c>
      <c r="G100" s="239">
        <v>1.29322209856027</v>
      </c>
      <c r="H100" s="239">
        <v>0.40241190109671698</v>
      </c>
      <c r="K100">
        <v>0.15373470166168199</v>
      </c>
      <c r="L100">
        <v>11</v>
      </c>
      <c r="M100">
        <v>20308675.0348906</v>
      </c>
      <c r="N100">
        <v>4.3887001411864197E-2</v>
      </c>
      <c r="O100">
        <v>5563261.7042188896</v>
      </c>
      <c r="P100">
        <v>25871936.739109501</v>
      </c>
      <c r="Q100">
        <v>7440965.111846</v>
      </c>
      <c r="R100">
        <v>20925084.2568818</v>
      </c>
      <c r="S100">
        <v>15703934.426654199</v>
      </c>
      <c r="T100">
        <v>4.6504978760013298</v>
      </c>
      <c r="U100">
        <v>0.41056892372464499</v>
      </c>
      <c r="V100">
        <v>1094.54766</v>
      </c>
      <c r="W100">
        <v>9</v>
      </c>
      <c r="X100">
        <v>13.38</v>
      </c>
      <c r="Y100" t="s">
        <v>652</v>
      </c>
      <c r="Z100" t="s">
        <v>652</v>
      </c>
      <c r="AA100" t="s">
        <v>652</v>
      </c>
    </row>
    <row r="101" spans="1:27">
      <c r="A101" t="s">
        <v>557</v>
      </c>
      <c r="B101" t="s">
        <v>900</v>
      </c>
      <c r="C101">
        <v>61</v>
      </c>
      <c r="D101">
        <v>169</v>
      </c>
      <c r="E101">
        <v>115</v>
      </c>
      <c r="F101">
        <v>99</v>
      </c>
      <c r="G101" s="239">
        <v>1.23602424284679</v>
      </c>
      <c r="H101" s="239">
        <v>0.40675002020282702</v>
      </c>
      <c r="K101">
        <v>0.14893024235577401</v>
      </c>
      <c r="L101">
        <v>14</v>
      </c>
      <c r="M101">
        <v>321961626.78964901</v>
      </c>
      <c r="N101">
        <v>4.7396737823882498E-2</v>
      </c>
      <c r="O101">
        <v>454879371.14523298</v>
      </c>
      <c r="P101">
        <v>776840997.93488204</v>
      </c>
      <c r="Q101">
        <v>158191538.75381401</v>
      </c>
      <c r="R101">
        <v>332681245.006935</v>
      </c>
      <c r="S101">
        <v>260481643.99114999</v>
      </c>
      <c r="T101">
        <v>1.70779562058191</v>
      </c>
      <c r="U101">
        <v>0.44476414884309701</v>
      </c>
      <c r="V101">
        <v>674.31778999999995</v>
      </c>
      <c r="W101">
        <v>6</v>
      </c>
      <c r="X101">
        <v>16.399999999999999</v>
      </c>
      <c r="Y101" t="s">
        <v>652</v>
      </c>
      <c r="Z101" t="s">
        <v>652</v>
      </c>
      <c r="AA101" t="s">
        <v>652</v>
      </c>
    </row>
    <row r="102" spans="1:27">
      <c r="A102" t="s">
        <v>373</v>
      </c>
      <c r="B102" t="s">
        <v>901</v>
      </c>
      <c r="C102">
        <v>31</v>
      </c>
      <c r="D102">
        <v>200</v>
      </c>
      <c r="E102">
        <v>115.5</v>
      </c>
      <c r="F102">
        <v>100</v>
      </c>
      <c r="G102" s="239">
        <v>1.5317798169345</v>
      </c>
      <c r="H102" s="239">
        <v>0.367368508042414</v>
      </c>
      <c r="K102">
        <v>0.196298590525849</v>
      </c>
      <c r="L102">
        <v>14</v>
      </c>
      <c r="M102">
        <v>71831455.101696894</v>
      </c>
      <c r="N102">
        <v>2.2327651022317398E-2</v>
      </c>
      <c r="O102">
        <v>16813362.111326899</v>
      </c>
      <c r="P102">
        <v>88644817.213023707</v>
      </c>
      <c r="Q102">
        <v>22482511.400494698</v>
      </c>
      <c r="R102">
        <v>62391123.2507471</v>
      </c>
      <c r="S102">
        <v>46894112.526858203</v>
      </c>
      <c r="T102">
        <v>5.2722838315190597</v>
      </c>
      <c r="U102">
        <v>0.39198100974646199</v>
      </c>
      <c r="V102">
        <v>983.55604000000005</v>
      </c>
      <c r="W102">
        <v>9</v>
      </c>
      <c r="X102">
        <v>35.020000000000003</v>
      </c>
      <c r="Y102" t="s">
        <v>652</v>
      </c>
      <c r="Z102" t="s">
        <v>652</v>
      </c>
      <c r="AA102" t="s">
        <v>652</v>
      </c>
    </row>
    <row r="103" spans="1:27">
      <c r="A103" t="s">
        <v>680</v>
      </c>
      <c r="B103" t="s">
        <v>715</v>
      </c>
      <c r="C103">
        <v>147</v>
      </c>
      <c r="D103">
        <v>85</v>
      </c>
      <c r="E103">
        <v>116</v>
      </c>
      <c r="F103">
        <v>101</v>
      </c>
      <c r="G103" s="239">
        <v>0.74274698384839299</v>
      </c>
      <c r="H103" s="239">
        <v>0.51104257016758203</v>
      </c>
      <c r="K103">
        <v>6.1819240008250502E-2</v>
      </c>
      <c r="L103">
        <v>14</v>
      </c>
      <c r="M103">
        <v>24913087.873315901</v>
      </c>
      <c r="N103">
        <v>0.19704513519181499</v>
      </c>
      <c r="O103">
        <v>18254452.7710086</v>
      </c>
      <c r="P103">
        <v>43167540.644324496</v>
      </c>
      <c r="Q103">
        <v>22763595.664992198</v>
      </c>
      <c r="R103">
        <v>41616420.966297798</v>
      </c>
      <c r="S103">
        <v>33541823.009813901</v>
      </c>
      <c r="T103">
        <v>2.36476771918807</v>
      </c>
      <c r="U103">
        <v>0.55376119309278904</v>
      </c>
      <c r="V103">
        <v>1480.7181</v>
      </c>
      <c r="W103">
        <v>12</v>
      </c>
      <c r="X103">
        <v>38.85</v>
      </c>
      <c r="Y103">
        <v>3</v>
      </c>
      <c r="Z103" t="s">
        <v>121</v>
      </c>
      <c r="AA103" t="s">
        <v>681</v>
      </c>
    </row>
    <row r="104" spans="1:27">
      <c r="A104" t="s">
        <v>902</v>
      </c>
      <c r="B104" t="s">
        <v>903</v>
      </c>
      <c r="C104">
        <v>60</v>
      </c>
      <c r="D104">
        <v>172</v>
      </c>
      <c r="E104">
        <v>116</v>
      </c>
      <c r="F104">
        <v>102</v>
      </c>
      <c r="G104" s="239">
        <v>1.23906006846544</v>
      </c>
      <c r="H104" s="239">
        <v>0.40388548818212699</v>
      </c>
      <c r="K104">
        <v>0.152091395217542</v>
      </c>
      <c r="L104">
        <v>13</v>
      </c>
      <c r="M104">
        <v>64563854.022139497</v>
      </c>
      <c r="N104">
        <v>5.5693705683763403E-2</v>
      </c>
      <c r="O104">
        <v>10980357.917014301</v>
      </c>
      <c r="P104">
        <v>75544211.939153805</v>
      </c>
      <c r="Q104">
        <v>16200667.477727501</v>
      </c>
      <c r="R104">
        <v>71887708.807091504</v>
      </c>
      <c r="S104">
        <v>52107121.894502498</v>
      </c>
      <c r="T104">
        <v>6.8799407551275102</v>
      </c>
      <c r="U104">
        <v>0.44050445053182602</v>
      </c>
      <c r="V104">
        <v>1321.75145</v>
      </c>
      <c r="W104">
        <v>12</v>
      </c>
      <c r="X104">
        <v>42.9</v>
      </c>
      <c r="Y104" t="s">
        <v>652</v>
      </c>
      <c r="Z104" t="s">
        <v>652</v>
      </c>
      <c r="AA104" t="s">
        <v>652</v>
      </c>
    </row>
    <row r="105" spans="1:27">
      <c r="A105" t="s">
        <v>904</v>
      </c>
      <c r="B105" t="s">
        <v>905</v>
      </c>
      <c r="C105">
        <v>145</v>
      </c>
      <c r="D105">
        <v>89</v>
      </c>
      <c r="E105">
        <v>117</v>
      </c>
      <c r="F105">
        <v>103</v>
      </c>
      <c r="G105" s="239">
        <v>0.74834358302694404</v>
      </c>
      <c r="H105" s="239">
        <v>0.50357147534199997</v>
      </c>
      <c r="K105">
        <v>6.6387934262415793E-2</v>
      </c>
      <c r="L105">
        <v>7</v>
      </c>
      <c r="M105">
        <v>478095.32291296101</v>
      </c>
      <c r="N105">
        <v>0.21050808299151899</v>
      </c>
      <c r="O105">
        <v>116815.339238699</v>
      </c>
      <c r="P105">
        <v>594910.66215165996</v>
      </c>
      <c r="Q105">
        <v>67617.267712721805</v>
      </c>
      <c r="R105">
        <v>900966.85394337506</v>
      </c>
      <c r="S105">
        <v>638871.41382188804</v>
      </c>
      <c r="T105">
        <v>5.0927443778254897</v>
      </c>
      <c r="U105">
        <v>0.417912977817197</v>
      </c>
      <c r="V105">
        <v>2001.05926</v>
      </c>
      <c r="W105">
        <v>18</v>
      </c>
      <c r="X105">
        <v>41.36</v>
      </c>
      <c r="Y105" t="s">
        <v>652</v>
      </c>
      <c r="Z105" t="s">
        <v>652</v>
      </c>
      <c r="AA105" t="s">
        <v>652</v>
      </c>
    </row>
    <row r="106" spans="1:27">
      <c r="A106" t="s">
        <v>446</v>
      </c>
      <c r="B106" t="s">
        <v>906</v>
      </c>
      <c r="C106">
        <v>113</v>
      </c>
      <c r="D106">
        <v>124</v>
      </c>
      <c r="E106">
        <v>118.5</v>
      </c>
      <c r="F106">
        <v>104</v>
      </c>
      <c r="G106" s="239">
        <v>0.90041068117789103</v>
      </c>
      <c r="H106" s="239">
        <v>0.45716498714295201</v>
      </c>
      <c r="K106">
        <v>0.100280698183253</v>
      </c>
      <c r="L106">
        <v>13</v>
      </c>
      <c r="M106">
        <v>3966689.3563248198</v>
      </c>
      <c r="N106">
        <v>0.130676003274698</v>
      </c>
      <c r="O106">
        <v>1485208.4486316899</v>
      </c>
      <c r="P106">
        <v>5451897.8049565097</v>
      </c>
      <c r="Q106">
        <v>2372673.7971132402</v>
      </c>
      <c r="R106">
        <v>5760721.4439279698</v>
      </c>
      <c r="S106">
        <v>4405422.3691968098</v>
      </c>
      <c r="T106">
        <v>3.6707963855035302</v>
      </c>
      <c r="U106">
        <v>0.62989514773877298</v>
      </c>
      <c r="V106">
        <v>1387.7256299999999</v>
      </c>
      <c r="W106">
        <v>13</v>
      </c>
      <c r="X106">
        <v>39.72</v>
      </c>
      <c r="Y106" t="s">
        <v>652</v>
      </c>
      <c r="Z106" t="s">
        <v>652</v>
      </c>
      <c r="AA106" t="s">
        <v>652</v>
      </c>
    </row>
    <row r="107" spans="1:27">
      <c r="A107" t="s">
        <v>507</v>
      </c>
      <c r="B107" t="s">
        <v>907</v>
      </c>
      <c r="C107">
        <v>89</v>
      </c>
      <c r="D107">
        <v>150</v>
      </c>
      <c r="E107">
        <v>119.5</v>
      </c>
      <c r="F107">
        <v>105</v>
      </c>
      <c r="G107" s="239">
        <v>1.0514980912471601</v>
      </c>
      <c r="H107" s="239">
        <v>0.427758733468314</v>
      </c>
      <c r="K107">
        <v>0.127073108336651</v>
      </c>
      <c r="L107">
        <v>10</v>
      </c>
      <c r="M107">
        <v>26529025.321026899</v>
      </c>
      <c r="N107">
        <v>9.40990725900199E-2</v>
      </c>
      <c r="O107">
        <v>3582379.6255054302</v>
      </c>
      <c r="P107">
        <v>30111404.946532398</v>
      </c>
      <c r="Q107">
        <v>5988745.1819849098</v>
      </c>
      <c r="R107">
        <v>35174062.4807446</v>
      </c>
      <c r="S107">
        <v>25229741.776859999</v>
      </c>
      <c r="T107">
        <v>8.4054198868675201</v>
      </c>
      <c r="U107">
        <v>0.39676882529967</v>
      </c>
      <c r="V107">
        <v>1223.70344</v>
      </c>
      <c r="W107">
        <v>11</v>
      </c>
      <c r="X107">
        <v>43.16</v>
      </c>
      <c r="Y107" t="s">
        <v>652</v>
      </c>
      <c r="Z107" t="s">
        <v>652</v>
      </c>
      <c r="AA107" t="s">
        <v>652</v>
      </c>
    </row>
    <row r="108" spans="1:27">
      <c r="A108" t="s">
        <v>908</v>
      </c>
      <c r="B108" t="s">
        <v>909</v>
      </c>
      <c r="C108">
        <v>121</v>
      </c>
      <c r="D108">
        <v>120</v>
      </c>
      <c r="E108">
        <v>120.5</v>
      </c>
      <c r="F108">
        <v>106</v>
      </c>
      <c r="G108" s="239">
        <v>0.85953891035526298</v>
      </c>
      <c r="H108" s="239">
        <v>0.46332570520779898</v>
      </c>
      <c r="K108">
        <v>9.5207921351923394E-2</v>
      </c>
      <c r="L108">
        <v>5</v>
      </c>
      <c r="M108">
        <v>14626281.3981013</v>
      </c>
      <c r="N108">
        <v>0.15894836727161701</v>
      </c>
      <c r="O108">
        <v>85676.4280619848</v>
      </c>
      <c r="P108">
        <v>14711957.826163201</v>
      </c>
      <c r="Q108">
        <v>45732.480520055702</v>
      </c>
      <c r="R108">
        <v>24064818.846588999</v>
      </c>
      <c r="S108">
        <v>17016427.3215461</v>
      </c>
      <c r="T108">
        <v>171.71534993871899</v>
      </c>
      <c r="U108">
        <v>0.213296555834186</v>
      </c>
      <c r="V108">
        <v>1169.5949499999999</v>
      </c>
      <c r="W108">
        <v>10</v>
      </c>
      <c r="X108">
        <v>16.7</v>
      </c>
      <c r="Y108" t="s">
        <v>652</v>
      </c>
      <c r="Z108" t="s">
        <v>652</v>
      </c>
      <c r="AA108" t="s">
        <v>652</v>
      </c>
    </row>
    <row r="109" spans="1:27">
      <c r="A109" t="s">
        <v>434</v>
      </c>
      <c r="B109" t="s">
        <v>910</v>
      </c>
      <c r="C109">
        <v>119</v>
      </c>
      <c r="D109">
        <v>122</v>
      </c>
      <c r="E109">
        <v>120.5</v>
      </c>
      <c r="F109">
        <v>107</v>
      </c>
      <c r="G109" s="239">
        <v>0.87814388350703398</v>
      </c>
      <c r="H109" s="239">
        <v>0.46007212797840502</v>
      </c>
      <c r="K109">
        <v>9.7864196908722903E-2</v>
      </c>
      <c r="L109">
        <v>11</v>
      </c>
      <c r="M109">
        <v>646931.85975439497</v>
      </c>
      <c r="N109">
        <v>0.14377457147755701</v>
      </c>
      <c r="O109">
        <v>321684.820305273</v>
      </c>
      <c r="P109">
        <v>968616.68005966803</v>
      </c>
      <c r="Q109">
        <v>303854.43109187199</v>
      </c>
      <c r="R109">
        <v>996562.69595141802</v>
      </c>
      <c r="S109">
        <v>736703.71325795702</v>
      </c>
      <c r="T109">
        <v>3.0110736314522701</v>
      </c>
      <c r="U109">
        <v>0.46597876517894299</v>
      </c>
      <c r="V109">
        <v>1045.6040599999999</v>
      </c>
      <c r="W109">
        <v>9</v>
      </c>
      <c r="X109">
        <v>40.619999999999997</v>
      </c>
      <c r="Y109" t="s">
        <v>652</v>
      </c>
      <c r="Z109" t="s">
        <v>652</v>
      </c>
      <c r="AA109" t="s">
        <v>652</v>
      </c>
    </row>
    <row r="110" spans="1:27">
      <c r="A110" t="s">
        <v>415</v>
      </c>
      <c r="B110" t="s">
        <v>911</v>
      </c>
      <c r="C110">
        <v>164</v>
      </c>
      <c r="D110">
        <v>78</v>
      </c>
      <c r="E110">
        <v>121</v>
      </c>
      <c r="F110">
        <v>108</v>
      </c>
      <c r="G110" s="239">
        <v>0.70965838820665605</v>
      </c>
      <c r="H110" s="239">
        <v>0.52665882076354298</v>
      </c>
      <c r="K110">
        <v>5.3005457837772003E-2</v>
      </c>
      <c r="L110">
        <v>7</v>
      </c>
      <c r="M110">
        <v>623240.54539989505</v>
      </c>
      <c r="N110">
        <v>0.22626169760745601</v>
      </c>
      <c r="O110">
        <v>260721.32476142899</v>
      </c>
      <c r="P110">
        <v>883961.87016132404</v>
      </c>
      <c r="Q110">
        <v>336735.20891700301</v>
      </c>
      <c r="R110">
        <v>1195479.6933224699</v>
      </c>
      <c r="S110">
        <v>878226.13775461295</v>
      </c>
      <c r="T110">
        <v>3.3904471411005099</v>
      </c>
      <c r="U110">
        <v>0.45169863332544002</v>
      </c>
      <c r="V110">
        <v>2278.0848799999999</v>
      </c>
      <c r="W110">
        <v>19</v>
      </c>
      <c r="X110">
        <v>25.83</v>
      </c>
      <c r="Y110" t="s">
        <v>652</v>
      </c>
      <c r="Z110" t="s">
        <v>652</v>
      </c>
      <c r="AA110" t="s">
        <v>652</v>
      </c>
    </row>
    <row r="111" spans="1:27">
      <c r="A111" t="s">
        <v>912</v>
      </c>
      <c r="B111" t="s">
        <v>913</v>
      </c>
      <c r="C111">
        <v>159</v>
      </c>
      <c r="D111">
        <v>84</v>
      </c>
      <c r="E111">
        <v>121.5</v>
      </c>
      <c r="F111">
        <v>109</v>
      </c>
      <c r="G111" s="239">
        <v>0.72347335136483704</v>
      </c>
      <c r="H111" s="239">
        <v>0.51346153542635697</v>
      </c>
      <c r="K111">
        <v>6.0389609803790198E-2</v>
      </c>
      <c r="L111">
        <v>14</v>
      </c>
      <c r="M111">
        <v>1458957.49009836</v>
      </c>
      <c r="N111">
        <v>0.21462248923489799</v>
      </c>
      <c r="O111">
        <v>1317197.38109155</v>
      </c>
      <c r="P111">
        <v>2776154.87118991</v>
      </c>
      <c r="Q111">
        <v>994660.843992654</v>
      </c>
      <c r="R111">
        <v>2672828.74899936</v>
      </c>
      <c r="S111">
        <v>2016601.5615447799</v>
      </c>
      <c r="T111">
        <v>2.1076225257063199</v>
      </c>
      <c r="U111">
        <v>0.49712937622619302</v>
      </c>
      <c r="V111">
        <v>1367.6704199999999</v>
      </c>
      <c r="W111">
        <v>11</v>
      </c>
      <c r="X111">
        <v>32.26</v>
      </c>
      <c r="Y111" t="s">
        <v>652</v>
      </c>
      <c r="Z111" t="s">
        <v>652</v>
      </c>
      <c r="AA111" t="s">
        <v>652</v>
      </c>
    </row>
    <row r="112" spans="1:27">
      <c r="A112" t="s">
        <v>914</v>
      </c>
      <c r="B112" t="s">
        <v>915</v>
      </c>
      <c r="C112">
        <v>180</v>
      </c>
      <c r="D112">
        <v>64</v>
      </c>
      <c r="E112">
        <v>122</v>
      </c>
      <c r="F112">
        <v>110</v>
      </c>
      <c r="G112" s="239">
        <v>0.64563126361104695</v>
      </c>
      <c r="H112" s="239">
        <v>0.56461650264165597</v>
      </c>
      <c r="K112">
        <v>3.5416935516152999E-2</v>
      </c>
      <c r="L112">
        <v>8</v>
      </c>
      <c r="M112">
        <v>1193480.9596963101</v>
      </c>
      <c r="N112">
        <v>0.264252434393488</v>
      </c>
      <c r="O112">
        <v>695058.85214536497</v>
      </c>
      <c r="P112">
        <v>1888539.81184168</v>
      </c>
      <c r="Q112">
        <v>851919.89077297202</v>
      </c>
      <c r="R112">
        <v>2471537.6879471</v>
      </c>
      <c r="S112">
        <v>1848548.8961936501</v>
      </c>
      <c r="T112">
        <v>2.7170933885850399</v>
      </c>
      <c r="U112">
        <v>0.62056211650619097</v>
      </c>
      <c r="V112">
        <v>2214.2168799999999</v>
      </c>
      <c r="W112">
        <v>20</v>
      </c>
      <c r="X112">
        <v>43.34</v>
      </c>
      <c r="Y112" t="s">
        <v>652</v>
      </c>
      <c r="Z112" t="s">
        <v>652</v>
      </c>
      <c r="AA112" t="s">
        <v>652</v>
      </c>
    </row>
    <row r="113" spans="1:27">
      <c r="A113" t="s">
        <v>916</v>
      </c>
      <c r="B113" t="s">
        <v>917</v>
      </c>
      <c r="C113">
        <v>170</v>
      </c>
      <c r="D113">
        <v>79</v>
      </c>
      <c r="E113">
        <v>124.5</v>
      </c>
      <c r="F113">
        <v>111</v>
      </c>
      <c r="G113" s="239">
        <v>0.68803524860593501</v>
      </c>
      <c r="H113" s="239">
        <v>0.52582850575626705</v>
      </c>
      <c r="K113">
        <v>5.3449711525689898E-2</v>
      </c>
      <c r="L113">
        <v>14</v>
      </c>
      <c r="M113">
        <v>138494045.232362</v>
      </c>
      <c r="N113">
        <v>0.233166604030594</v>
      </c>
      <c r="O113">
        <v>227563045.20311299</v>
      </c>
      <c r="P113">
        <v>366057090.43547499</v>
      </c>
      <c r="Q113">
        <v>260953743.095382</v>
      </c>
      <c r="R113">
        <v>113744473.191981</v>
      </c>
      <c r="S113">
        <v>201289171.612896</v>
      </c>
      <c r="T113">
        <v>1.60859637868156</v>
      </c>
      <c r="U113">
        <v>0.59489145937582499</v>
      </c>
      <c r="V113">
        <v>778.44577000000004</v>
      </c>
      <c r="W113">
        <v>7</v>
      </c>
      <c r="X113">
        <v>16</v>
      </c>
      <c r="Y113" t="s">
        <v>652</v>
      </c>
      <c r="Z113" t="s">
        <v>652</v>
      </c>
      <c r="AA113" t="s">
        <v>652</v>
      </c>
    </row>
    <row r="114" spans="1:27">
      <c r="A114" t="s">
        <v>918</v>
      </c>
      <c r="B114" t="s">
        <v>919</v>
      </c>
      <c r="C114">
        <v>124</v>
      </c>
      <c r="D114">
        <v>125</v>
      </c>
      <c r="E114">
        <v>124.5</v>
      </c>
      <c r="F114">
        <v>112</v>
      </c>
      <c r="G114" s="239">
        <v>0.85500654120899</v>
      </c>
      <c r="H114" s="239">
        <v>0.45630943981223798</v>
      </c>
      <c r="K114">
        <v>0.100999639352749</v>
      </c>
      <c r="L114">
        <v>12</v>
      </c>
      <c r="M114">
        <v>697446.33658228104</v>
      </c>
      <c r="N114">
        <v>0.15792196092042601</v>
      </c>
      <c r="O114">
        <v>159439.105723218</v>
      </c>
      <c r="P114">
        <v>856885.44230549899</v>
      </c>
      <c r="Q114">
        <v>200259.113245443</v>
      </c>
      <c r="R114">
        <v>1136088.0484579201</v>
      </c>
      <c r="S114">
        <v>815720.46875347104</v>
      </c>
      <c r="T114">
        <v>5.3743743632947201</v>
      </c>
      <c r="U114">
        <v>0.44686863457666798</v>
      </c>
      <c r="V114">
        <v>1263.69433</v>
      </c>
      <c r="W114">
        <v>11</v>
      </c>
      <c r="X114">
        <v>37.21</v>
      </c>
      <c r="Y114" t="s">
        <v>652</v>
      </c>
      <c r="Z114" t="s">
        <v>652</v>
      </c>
      <c r="AA114" t="s">
        <v>652</v>
      </c>
    </row>
    <row r="115" spans="1:27">
      <c r="A115" t="s">
        <v>314</v>
      </c>
      <c r="B115" t="s">
        <v>920</v>
      </c>
      <c r="C115">
        <v>181</v>
      </c>
      <c r="D115">
        <v>69</v>
      </c>
      <c r="E115">
        <v>125</v>
      </c>
      <c r="F115">
        <v>113</v>
      </c>
      <c r="G115" s="239">
        <v>0.64552967263852801</v>
      </c>
      <c r="H115" s="239">
        <v>0.55388608313524701</v>
      </c>
      <c r="K115">
        <v>3.9870685373938397E-2</v>
      </c>
      <c r="L115">
        <v>6</v>
      </c>
      <c r="M115">
        <v>509521.66490797</v>
      </c>
      <c r="N115">
        <v>0.25828611700627302</v>
      </c>
      <c r="O115">
        <v>339588.869266433</v>
      </c>
      <c r="P115">
        <v>849110.53417440294</v>
      </c>
      <c r="Q115">
        <v>505253.17881125701</v>
      </c>
      <c r="R115">
        <v>995355.77606388298</v>
      </c>
      <c r="S115">
        <v>789307.89165021502</v>
      </c>
      <c r="T115">
        <v>2.5004074368179898</v>
      </c>
      <c r="U115">
        <v>0.52154335866867496</v>
      </c>
      <c r="V115">
        <v>1748.9806100000001</v>
      </c>
      <c r="W115">
        <v>15</v>
      </c>
      <c r="X115">
        <v>29.6</v>
      </c>
      <c r="Y115" t="s">
        <v>652</v>
      </c>
      <c r="Z115" t="s">
        <v>652</v>
      </c>
      <c r="AA115" t="s">
        <v>652</v>
      </c>
    </row>
    <row r="116" spans="1:27">
      <c r="A116" t="s">
        <v>921</v>
      </c>
      <c r="B116" t="s">
        <v>922</v>
      </c>
      <c r="C116">
        <v>107</v>
      </c>
      <c r="D116">
        <v>147</v>
      </c>
      <c r="E116">
        <v>127</v>
      </c>
      <c r="F116">
        <v>114</v>
      </c>
      <c r="G116" s="239">
        <v>0.93917635211896799</v>
      </c>
      <c r="H116" s="239">
        <v>0.432411692492152</v>
      </c>
      <c r="K116">
        <v>0.122543239523385</v>
      </c>
      <c r="L116">
        <v>13</v>
      </c>
      <c r="M116">
        <v>1024466285.69929</v>
      </c>
      <c r="N116">
        <v>0.12916639798400301</v>
      </c>
      <c r="O116">
        <v>84591430.265448704</v>
      </c>
      <c r="P116">
        <v>1109057715.96474</v>
      </c>
      <c r="Q116">
        <v>78893694.709927604</v>
      </c>
      <c r="R116">
        <v>1540624601.6749301</v>
      </c>
      <c r="S116">
        <v>1090813544.6424899</v>
      </c>
      <c r="T116">
        <v>13.110757348404</v>
      </c>
      <c r="U116">
        <v>0.226340984305338</v>
      </c>
      <c r="V116">
        <v>838.44577000000004</v>
      </c>
      <c r="W116">
        <v>8</v>
      </c>
      <c r="X116">
        <v>23.47</v>
      </c>
      <c r="Y116" t="s">
        <v>652</v>
      </c>
      <c r="Z116" t="s">
        <v>652</v>
      </c>
      <c r="AA116" t="s">
        <v>652</v>
      </c>
    </row>
    <row r="117" spans="1:27">
      <c r="A117" t="s">
        <v>923</v>
      </c>
      <c r="B117" t="s">
        <v>924</v>
      </c>
      <c r="C117">
        <v>62</v>
      </c>
      <c r="D117">
        <v>194</v>
      </c>
      <c r="E117">
        <v>128</v>
      </c>
      <c r="F117">
        <v>115</v>
      </c>
      <c r="G117" s="239">
        <v>1.2327630677747099</v>
      </c>
      <c r="H117" s="239">
        <v>0.37351202349795798</v>
      </c>
      <c r="K117">
        <v>0.188348031799354</v>
      </c>
      <c r="L117">
        <v>14</v>
      </c>
      <c r="M117">
        <v>57176497.486324102</v>
      </c>
      <c r="N117">
        <v>3.9929947001440598E-2</v>
      </c>
      <c r="O117">
        <v>42659522.612806298</v>
      </c>
      <c r="P117">
        <v>99836020.099130407</v>
      </c>
      <c r="Q117">
        <v>48573479.712547503</v>
      </c>
      <c r="R117">
        <v>44079114.046356</v>
      </c>
      <c r="S117">
        <v>46380767.708700702</v>
      </c>
      <c r="T117">
        <v>2.3402985777707701</v>
      </c>
      <c r="U117">
        <v>0.45646403414999198</v>
      </c>
      <c r="V117">
        <v>748.36982</v>
      </c>
      <c r="W117">
        <v>6</v>
      </c>
      <c r="X117">
        <v>15.3</v>
      </c>
      <c r="Y117" t="s">
        <v>652</v>
      </c>
      <c r="Z117" t="s">
        <v>652</v>
      </c>
      <c r="AA117" t="s">
        <v>652</v>
      </c>
    </row>
    <row r="118" spans="1:27">
      <c r="A118" t="s">
        <v>925</v>
      </c>
      <c r="B118" t="s">
        <v>926</v>
      </c>
      <c r="C118">
        <v>178</v>
      </c>
      <c r="D118">
        <v>80</v>
      </c>
      <c r="E118">
        <v>129</v>
      </c>
      <c r="F118">
        <v>116</v>
      </c>
      <c r="G118" s="239">
        <v>0.65624888939616599</v>
      </c>
      <c r="H118" s="239">
        <v>0.52576420330473195</v>
      </c>
      <c r="K118">
        <v>5.3484228133537801E-2</v>
      </c>
      <c r="L118">
        <v>8</v>
      </c>
      <c r="M118">
        <v>5921414.5704840003</v>
      </c>
      <c r="N118">
        <v>0.25607860527401299</v>
      </c>
      <c r="O118">
        <v>3082741.6472129798</v>
      </c>
      <c r="P118">
        <v>9004156.2176969796</v>
      </c>
      <c r="Q118">
        <v>4448594.82191604</v>
      </c>
      <c r="R118">
        <v>11960079.774531201</v>
      </c>
      <c r="S118">
        <v>9023123.1871987805</v>
      </c>
      <c r="T118">
        <v>2.9208273829360198</v>
      </c>
      <c r="U118">
        <v>0.54016344588179299</v>
      </c>
      <c r="V118">
        <v>1484.7103300000001</v>
      </c>
      <c r="W118">
        <v>12</v>
      </c>
      <c r="X118">
        <v>12.53</v>
      </c>
      <c r="Y118" t="s">
        <v>652</v>
      </c>
      <c r="Z118" t="s">
        <v>652</v>
      </c>
      <c r="AA118" t="s">
        <v>652</v>
      </c>
    </row>
    <row r="119" spans="1:27">
      <c r="A119" t="s">
        <v>927</v>
      </c>
      <c r="B119" t="s">
        <v>928</v>
      </c>
      <c r="C119">
        <v>114</v>
      </c>
      <c r="D119">
        <v>144</v>
      </c>
      <c r="E119">
        <v>129</v>
      </c>
      <c r="F119">
        <v>117</v>
      </c>
      <c r="G119" s="239">
        <v>0.89590205580504101</v>
      </c>
      <c r="H119" s="239">
        <v>0.43470147236031997</v>
      </c>
      <c r="K119">
        <v>0.120354748017624</v>
      </c>
      <c r="L119">
        <v>14</v>
      </c>
      <c r="M119">
        <v>46424375.418995403</v>
      </c>
      <c r="N119">
        <v>0.120055462200057</v>
      </c>
      <c r="O119">
        <v>54127955.358801603</v>
      </c>
      <c r="P119">
        <v>100552330.777797</v>
      </c>
      <c r="Q119">
        <v>55309234.176448099</v>
      </c>
      <c r="R119">
        <v>48075147.332870997</v>
      </c>
      <c r="S119">
        <v>51818583.4245902</v>
      </c>
      <c r="T119">
        <v>1.8576783495932701</v>
      </c>
      <c r="U119">
        <v>0.63364765550593105</v>
      </c>
      <c r="V119">
        <v>1481.82232</v>
      </c>
      <c r="W119">
        <v>12</v>
      </c>
      <c r="X119">
        <v>23.63</v>
      </c>
      <c r="Y119" t="s">
        <v>652</v>
      </c>
      <c r="Z119" t="s">
        <v>652</v>
      </c>
      <c r="AA119" t="s">
        <v>652</v>
      </c>
    </row>
    <row r="120" spans="1:27">
      <c r="A120" t="s">
        <v>682</v>
      </c>
      <c r="B120" t="s">
        <v>716</v>
      </c>
      <c r="C120">
        <v>80</v>
      </c>
      <c r="D120">
        <v>179</v>
      </c>
      <c r="E120">
        <v>129.5</v>
      </c>
      <c r="F120">
        <v>118</v>
      </c>
      <c r="G120" s="239">
        <v>1.1112921310255199</v>
      </c>
      <c r="H120" s="239">
        <v>0.39641393604111602</v>
      </c>
      <c r="K120">
        <v>0.16054412824540401</v>
      </c>
      <c r="L120">
        <v>14</v>
      </c>
      <c r="M120">
        <v>85656908.070556894</v>
      </c>
      <c r="N120">
        <v>7.8123337168781101E-2</v>
      </c>
      <c r="O120">
        <v>34155672.335782997</v>
      </c>
      <c r="P120">
        <v>119812580.40634</v>
      </c>
      <c r="Q120">
        <v>25224555.034584198</v>
      </c>
      <c r="R120">
        <v>106046977.357567</v>
      </c>
      <c r="S120">
        <v>77078659.768346906</v>
      </c>
      <c r="T120">
        <v>3.5078384412541301</v>
      </c>
      <c r="U120">
        <v>0.39528248291535301</v>
      </c>
      <c r="V120">
        <v>1100.5775100000001</v>
      </c>
      <c r="W120">
        <v>10</v>
      </c>
      <c r="X120">
        <v>33.630000000000003</v>
      </c>
      <c r="Y120">
        <v>2</v>
      </c>
      <c r="Z120">
        <v>170</v>
      </c>
      <c r="AA120" t="s">
        <v>121</v>
      </c>
    </row>
    <row r="121" spans="1:27">
      <c r="A121" t="s">
        <v>929</v>
      </c>
      <c r="B121" t="s">
        <v>930</v>
      </c>
      <c r="C121">
        <v>57</v>
      </c>
      <c r="D121">
        <v>203</v>
      </c>
      <c r="E121">
        <v>130</v>
      </c>
      <c r="F121">
        <v>119</v>
      </c>
      <c r="G121" s="239">
        <v>1.2464109966957799</v>
      </c>
      <c r="H121" s="239">
        <v>0.36552778882040599</v>
      </c>
      <c r="K121">
        <v>0.19872161383711801</v>
      </c>
      <c r="L121">
        <v>8</v>
      </c>
      <c r="M121">
        <v>8499222.99838713</v>
      </c>
      <c r="N121">
        <v>5.7896498321900802E-2</v>
      </c>
      <c r="O121">
        <v>470706.64393245103</v>
      </c>
      <c r="P121">
        <v>8969929.6423195805</v>
      </c>
      <c r="Q121">
        <v>812510.78765344596</v>
      </c>
      <c r="R121">
        <v>9609171.4274318404</v>
      </c>
      <c r="S121">
        <v>6818957.0060906596</v>
      </c>
      <c r="T121">
        <v>19.0563055736405</v>
      </c>
      <c r="U121">
        <v>0.332335408059582</v>
      </c>
      <c r="V121">
        <v>1540.77945</v>
      </c>
      <c r="W121">
        <v>14</v>
      </c>
      <c r="X121">
        <v>34.700000000000003</v>
      </c>
      <c r="Y121" t="s">
        <v>652</v>
      </c>
      <c r="Z121" t="s">
        <v>652</v>
      </c>
      <c r="AA121" t="s">
        <v>652</v>
      </c>
    </row>
    <row r="122" spans="1:27">
      <c r="A122" t="s">
        <v>487</v>
      </c>
      <c r="B122" t="s">
        <v>931</v>
      </c>
      <c r="C122">
        <v>43</v>
      </c>
      <c r="D122">
        <v>223</v>
      </c>
      <c r="E122">
        <v>133</v>
      </c>
      <c r="F122">
        <v>120</v>
      </c>
      <c r="G122" s="239">
        <v>1.3743301266062999</v>
      </c>
      <c r="H122" s="239">
        <v>0.35096152014614301</v>
      </c>
      <c r="K122">
        <v>0.218563681005776</v>
      </c>
      <c r="L122">
        <v>9</v>
      </c>
      <c r="M122">
        <v>655184.87069648597</v>
      </c>
      <c r="N122">
        <v>4.1765198040983401E-2</v>
      </c>
      <c r="O122">
        <v>87944.192589794504</v>
      </c>
      <c r="P122">
        <v>743129.06328628003</v>
      </c>
      <c r="Q122">
        <v>55319.712815202904</v>
      </c>
      <c r="R122">
        <v>671925.119737425</v>
      </c>
      <c r="S122">
        <v>476730.34157692798</v>
      </c>
      <c r="T122">
        <v>8.4500072307505292</v>
      </c>
      <c r="U122">
        <v>0.386865104521536</v>
      </c>
      <c r="V122">
        <v>1002.56588</v>
      </c>
      <c r="W122">
        <v>9</v>
      </c>
      <c r="X122">
        <v>42.8</v>
      </c>
      <c r="Y122" t="s">
        <v>652</v>
      </c>
      <c r="Z122" t="s">
        <v>652</v>
      </c>
      <c r="AA122" t="s">
        <v>652</v>
      </c>
    </row>
    <row r="123" spans="1:27">
      <c r="A123" t="s">
        <v>932</v>
      </c>
      <c r="B123" t="s">
        <v>933</v>
      </c>
      <c r="C123">
        <v>91</v>
      </c>
      <c r="D123">
        <v>176</v>
      </c>
      <c r="E123">
        <v>133.5</v>
      </c>
      <c r="F123">
        <v>121</v>
      </c>
      <c r="G123" s="239">
        <v>1.0450800389299599</v>
      </c>
      <c r="H123" s="239">
        <v>0.39908771392266601</v>
      </c>
      <c r="K123">
        <v>0.157484636931703</v>
      </c>
      <c r="L123">
        <v>14</v>
      </c>
      <c r="M123">
        <v>21178320.825946301</v>
      </c>
      <c r="N123">
        <v>8.1514955117594406E-2</v>
      </c>
      <c r="O123">
        <v>18962750.908893801</v>
      </c>
      <c r="P123">
        <v>40141071.734840102</v>
      </c>
      <c r="Q123">
        <v>13607067.7859827</v>
      </c>
      <c r="R123">
        <v>25222422.849204201</v>
      </c>
      <c r="S123">
        <v>20264783.592680998</v>
      </c>
      <c r="T123">
        <v>2.1168380013900499</v>
      </c>
      <c r="U123">
        <v>0.48574686955199797</v>
      </c>
      <c r="V123">
        <v>1340.69975</v>
      </c>
      <c r="W123">
        <v>12</v>
      </c>
      <c r="X123">
        <v>29.47</v>
      </c>
      <c r="Y123" t="s">
        <v>652</v>
      </c>
      <c r="Z123" t="s">
        <v>652</v>
      </c>
      <c r="AA123" t="s">
        <v>652</v>
      </c>
    </row>
    <row r="124" spans="1:27">
      <c r="A124" t="s">
        <v>590</v>
      </c>
      <c r="B124" t="s">
        <v>630</v>
      </c>
      <c r="C124">
        <v>74</v>
      </c>
      <c r="D124">
        <v>196</v>
      </c>
      <c r="E124">
        <v>135</v>
      </c>
      <c r="F124">
        <v>122</v>
      </c>
      <c r="G124" s="239">
        <v>1.1319446767739301</v>
      </c>
      <c r="H124" s="239">
        <v>0.37240131918755998</v>
      </c>
      <c r="K124">
        <v>0.18976991433145601</v>
      </c>
      <c r="L124">
        <v>10</v>
      </c>
      <c r="M124">
        <v>358585985.11560798</v>
      </c>
      <c r="N124">
        <v>7.7538966260695993E-2</v>
      </c>
      <c r="O124">
        <v>29605442.738383401</v>
      </c>
      <c r="P124">
        <v>388191427.85399097</v>
      </c>
      <c r="Q124">
        <v>46853420.875456497</v>
      </c>
      <c r="R124">
        <v>445548499.43835002</v>
      </c>
      <c r="S124">
        <v>316787553.73238498</v>
      </c>
      <c r="T124">
        <v>13.112164249133199</v>
      </c>
      <c r="U124">
        <v>0.25248166996194799</v>
      </c>
      <c r="V124">
        <v>965.48393999999996</v>
      </c>
      <c r="W124">
        <v>9</v>
      </c>
      <c r="X124">
        <v>14.17</v>
      </c>
      <c r="Y124" t="s">
        <v>652</v>
      </c>
      <c r="Z124" t="s">
        <v>652</v>
      </c>
      <c r="AA124" t="s">
        <v>652</v>
      </c>
    </row>
    <row r="125" spans="1:27">
      <c r="A125" t="s">
        <v>934</v>
      </c>
      <c r="B125" t="s">
        <v>935</v>
      </c>
      <c r="C125">
        <v>183</v>
      </c>
      <c r="D125">
        <v>91</v>
      </c>
      <c r="E125">
        <v>137</v>
      </c>
      <c r="F125">
        <v>123</v>
      </c>
      <c r="G125" s="239">
        <v>0.63780482326612398</v>
      </c>
      <c r="H125" s="239">
        <v>0.50083653528092198</v>
      </c>
      <c r="K125">
        <v>6.8119128203229101E-2</v>
      </c>
      <c r="L125">
        <v>9</v>
      </c>
      <c r="M125">
        <v>7221349.9706880897</v>
      </c>
      <c r="N125">
        <v>0.27555539571753701</v>
      </c>
      <c r="O125">
        <v>2226239.68949715</v>
      </c>
      <c r="P125">
        <v>9447589.6601852402</v>
      </c>
      <c r="Q125">
        <v>2634353.0253253598</v>
      </c>
      <c r="R125">
        <v>15793807.0154189</v>
      </c>
      <c r="S125">
        <v>11322194.043168901</v>
      </c>
      <c r="T125">
        <v>4.2437432522457597</v>
      </c>
      <c r="U125">
        <v>0.45514029782895798</v>
      </c>
      <c r="V125">
        <v>2058.0517300000001</v>
      </c>
      <c r="W125">
        <v>17</v>
      </c>
      <c r="X125">
        <v>20.97</v>
      </c>
      <c r="Y125" t="s">
        <v>652</v>
      </c>
      <c r="Z125" t="s">
        <v>652</v>
      </c>
      <c r="AA125" t="s">
        <v>652</v>
      </c>
    </row>
    <row r="126" spans="1:27">
      <c r="A126" t="s">
        <v>366</v>
      </c>
      <c r="B126" t="s">
        <v>936</v>
      </c>
      <c r="C126">
        <v>68</v>
      </c>
      <c r="D126">
        <v>206</v>
      </c>
      <c r="E126">
        <v>137</v>
      </c>
      <c r="F126">
        <v>124</v>
      </c>
      <c r="G126" s="239">
        <v>1.1711625084464501</v>
      </c>
      <c r="H126" s="239">
        <v>0.36408636117343401</v>
      </c>
      <c r="K126">
        <v>0.20063221836374101</v>
      </c>
      <c r="L126">
        <v>13</v>
      </c>
      <c r="M126">
        <v>73076042.346412301</v>
      </c>
      <c r="N126">
        <v>5.4618369413899102E-2</v>
      </c>
      <c r="O126">
        <v>82241903.572387695</v>
      </c>
      <c r="P126">
        <v>155317945.9188</v>
      </c>
      <c r="Q126">
        <v>43544853.547126897</v>
      </c>
      <c r="R126">
        <v>76748987.613598198</v>
      </c>
      <c r="S126">
        <v>62396159.217346802</v>
      </c>
      <c r="T126">
        <v>1.8885499869551601</v>
      </c>
      <c r="U126">
        <v>0.40742147179523802</v>
      </c>
      <c r="V126">
        <v>698.40832</v>
      </c>
      <c r="W126">
        <v>7</v>
      </c>
      <c r="X126">
        <v>13.61</v>
      </c>
      <c r="Y126" t="s">
        <v>652</v>
      </c>
      <c r="Z126" t="s">
        <v>652</v>
      </c>
      <c r="AA126" t="s">
        <v>652</v>
      </c>
    </row>
    <row r="127" spans="1:27">
      <c r="A127" t="s">
        <v>300</v>
      </c>
      <c r="B127" t="s">
        <v>937</v>
      </c>
      <c r="C127">
        <v>207</v>
      </c>
      <c r="D127">
        <v>68</v>
      </c>
      <c r="E127">
        <v>137.5</v>
      </c>
      <c r="F127">
        <v>125</v>
      </c>
      <c r="G127" s="239">
        <v>0.55835278024155999</v>
      </c>
      <c r="H127" s="239">
        <v>0.55489993097024504</v>
      </c>
      <c r="K127">
        <v>3.9433132148887502E-2</v>
      </c>
      <c r="L127">
        <v>11</v>
      </c>
      <c r="M127">
        <v>10095729.663351599</v>
      </c>
      <c r="N127">
        <v>0.32100503544528602</v>
      </c>
      <c r="O127">
        <v>11341741.0960072</v>
      </c>
      <c r="P127">
        <v>21437470.759358902</v>
      </c>
      <c r="Q127">
        <v>13310917.0155506</v>
      </c>
      <c r="R127">
        <v>21833104.091585599</v>
      </c>
      <c r="S127">
        <v>18081274.098758701</v>
      </c>
      <c r="T127">
        <v>1.89013931616776</v>
      </c>
      <c r="U127">
        <v>0.59068814514338797</v>
      </c>
      <c r="V127">
        <v>984.51490999999999</v>
      </c>
      <c r="W127">
        <v>8</v>
      </c>
      <c r="X127">
        <v>31.88</v>
      </c>
      <c r="Y127" t="s">
        <v>652</v>
      </c>
      <c r="Z127" t="s">
        <v>652</v>
      </c>
      <c r="AA127" t="s">
        <v>652</v>
      </c>
    </row>
    <row r="128" spans="1:27">
      <c r="A128" t="s">
        <v>304</v>
      </c>
      <c r="B128" t="s">
        <v>938</v>
      </c>
      <c r="C128">
        <v>109</v>
      </c>
      <c r="D128">
        <v>166</v>
      </c>
      <c r="E128">
        <v>137.5</v>
      </c>
      <c r="F128">
        <v>126</v>
      </c>
      <c r="G128" s="239">
        <v>0.93279366479425196</v>
      </c>
      <c r="H128" s="239">
        <v>0.410617179056529</v>
      </c>
      <c r="K128">
        <v>0.14473212902338201</v>
      </c>
      <c r="L128">
        <v>12</v>
      </c>
      <c r="M128">
        <v>2501353.9917185698</v>
      </c>
      <c r="N128">
        <v>0.115112850109768</v>
      </c>
      <c r="O128">
        <v>990955.70647626801</v>
      </c>
      <c r="P128">
        <v>3492309.69819484</v>
      </c>
      <c r="Q128">
        <v>1730152.53920734</v>
      </c>
      <c r="R128">
        <v>3374646.06808173</v>
      </c>
      <c r="S128">
        <v>2681572.6629857598</v>
      </c>
      <c r="T128">
        <v>3.5241834477275602</v>
      </c>
      <c r="U128">
        <v>0.57295442767558702</v>
      </c>
      <c r="V128">
        <v>1737.9244000000001</v>
      </c>
      <c r="W128">
        <v>16</v>
      </c>
      <c r="X128">
        <v>43.73</v>
      </c>
      <c r="Y128" t="s">
        <v>652</v>
      </c>
      <c r="Z128" t="s">
        <v>652</v>
      </c>
      <c r="AA128" t="s">
        <v>652</v>
      </c>
    </row>
    <row r="129" spans="1:27">
      <c r="A129" t="s">
        <v>939</v>
      </c>
      <c r="B129" t="s">
        <v>940</v>
      </c>
      <c r="C129">
        <v>70</v>
      </c>
      <c r="D129">
        <v>207</v>
      </c>
      <c r="E129">
        <v>138.5</v>
      </c>
      <c r="F129">
        <v>127</v>
      </c>
      <c r="G129" s="239">
        <v>1.14585240581153</v>
      </c>
      <c r="H129" s="239">
        <v>0.36405021244279701</v>
      </c>
      <c r="K129">
        <v>0.200680282295921</v>
      </c>
      <c r="L129">
        <v>7</v>
      </c>
      <c r="M129">
        <v>1611050.0849768701</v>
      </c>
      <c r="N129">
        <v>7.1942377366654001E-2</v>
      </c>
      <c r="O129">
        <v>240994.37104474899</v>
      </c>
      <c r="P129">
        <v>1852044.45602162</v>
      </c>
      <c r="Q129">
        <v>416155.40541979799</v>
      </c>
      <c r="R129">
        <v>1944324.1450829101</v>
      </c>
      <c r="S129">
        <v>1405983.94418509</v>
      </c>
      <c r="T129">
        <v>7.6850112639258397</v>
      </c>
      <c r="U129">
        <v>0.41338862868042497</v>
      </c>
      <c r="V129">
        <v>1552.8594399999999</v>
      </c>
      <c r="W129">
        <v>13</v>
      </c>
      <c r="X129">
        <v>25.37</v>
      </c>
      <c r="Y129" t="s">
        <v>652</v>
      </c>
      <c r="Z129" t="s">
        <v>652</v>
      </c>
      <c r="AA129" t="s">
        <v>652</v>
      </c>
    </row>
    <row r="130" spans="1:27">
      <c r="A130" t="s">
        <v>941</v>
      </c>
      <c r="B130" t="s">
        <v>942</v>
      </c>
      <c r="C130">
        <v>229</v>
      </c>
      <c r="D130">
        <v>52</v>
      </c>
      <c r="E130">
        <v>140.5</v>
      </c>
      <c r="F130">
        <v>128</v>
      </c>
      <c r="G130" s="239">
        <v>0.51284398106720397</v>
      </c>
      <c r="H130" s="239">
        <v>0.58722399471312203</v>
      </c>
      <c r="K130">
        <v>2.7249884047008802E-2</v>
      </c>
      <c r="L130">
        <v>9</v>
      </c>
      <c r="M130">
        <v>17535034.369148701</v>
      </c>
      <c r="N130">
        <v>0.35807352465533698</v>
      </c>
      <c r="O130">
        <v>22723166.620437201</v>
      </c>
      <c r="P130">
        <v>40258200.989585899</v>
      </c>
      <c r="Q130">
        <v>28351891.3809705</v>
      </c>
      <c r="R130">
        <v>39170423.865439802</v>
      </c>
      <c r="S130">
        <v>34191752.299908303</v>
      </c>
      <c r="T130">
        <v>1.77168093083372</v>
      </c>
      <c r="U130">
        <v>0.63307943681784795</v>
      </c>
      <c r="V130">
        <v>879.46108000000004</v>
      </c>
      <c r="W130">
        <v>7</v>
      </c>
      <c r="X130">
        <v>16.48</v>
      </c>
      <c r="Y130" t="s">
        <v>652</v>
      </c>
      <c r="Z130" t="s">
        <v>652</v>
      </c>
      <c r="AA130" t="s">
        <v>652</v>
      </c>
    </row>
    <row r="131" spans="1:27">
      <c r="A131" t="s">
        <v>683</v>
      </c>
      <c r="B131" t="s">
        <v>717</v>
      </c>
      <c r="C131">
        <v>151</v>
      </c>
      <c r="D131">
        <v>132</v>
      </c>
      <c r="E131">
        <v>141.5</v>
      </c>
      <c r="F131">
        <v>129</v>
      </c>
      <c r="G131" s="239">
        <v>0.73488446857086798</v>
      </c>
      <c r="H131" s="239">
        <v>0.442032452752538</v>
      </c>
      <c r="K131">
        <v>0.11352699302899399</v>
      </c>
      <c r="L131">
        <v>13</v>
      </c>
      <c r="M131">
        <v>7190080.6355994204</v>
      </c>
      <c r="N131">
        <v>0.200219389936384</v>
      </c>
      <c r="O131">
        <v>6575474.14184999</v>
      </c>
      <c r="P131">
        <v>13765554.777449399</v>
      </c>
      <c r="Q131">
        <v>6974535.7111015897</v>
      </c>
      <c r="R131">
        <v>11950214.1810343</v>
      </c>
      <c r="S131">
        <v>9783960.5313498992</v>
      </c>
      <c r="T131">
        <v>2.0934695324611998</v>
      </c>
      <c r="U131">
        <v>0.53360395907305902</v>
      </c>
      <c r="V131">
        <v>1360.7470900000001</v>
      </c>
      <c r="W131">
        <v>12</v>
      </c>
      <c r="X131">
        <v>42.98</v>
      </c>
      <c r="Y131">
        <v>1</v>
      </c>
      <c r="Z131" t="s">
        <v>121</v>
      </c>
      <c r="AA131" t="s">
        <v>121</v>
      </c>
    </row>
    <row r="132" spans="1:27">
      <c r="A132" t="s">
        <v>539</v>
      </c>
      <c r="B132" t="s">
        <v>943</v>
      </c>
      <c r="C132">
        <v>232</v>
      </c>
      <c r="D132">
        <v>54</v>
      </c>
      <c r="E132">
        <v>143</v>
      </c>
      <c r="F132">
        <v>130</v>
      </c>
      <c r="G132" s="239">
        <v>0.50400999458619899</v>
      </c>
      <c r="H132" s="239">
        <v>0.58323868584315097</v>
      </c>
      <c r="K132">
        <v>2.8575635204003799E-2</v>
      </c>
      <c r="L132">
        <v>14</v>
      </c>
      <c r="M132">
        <v>1493322.17542197</v>
      </c>
      <c r="N132">
        <v>0.36635305714319</v>
      </c>
      <c r="O132">
        <v>2774296.2359006498</v>
      </c>
      <c r="P132">
        <v>4267618.4113226198</v>
      </c>
      <c r="Q132">
        <v>2417009.93689596</v>
      </c>
      <c r="R132">
        <v>3422777.1285014199</v>
      </c>
      <c r="S132">
        <v>2962882.0687336</v>
      </c>
      <c r="T132">
        <v>1.5382706273748601</v>
      </c>
      <c r="U132">
        <v>0.66367970759866302</v>
      </c>
      <c r="V132">
        <v>1458.7739799999999</v>
      </c>
      <c r="W132">
        <v>13</v>
      </c>
      <c r="X132">
        <v>32.53</v>
      </c>
      <c r="Y132" t="s">
        <v>652</v>
      </c>
      <c r="Z132" t="s">
        <v>652</v>
      </c>
      <c r="AA132" t="s">
        <v>652</v>
      </c>
    </row>
    <row r="133" spans="1:27">
      <c r="A133" t="s">
        <v>944</v>
      </c>
      <c r="B133" t="s">
        <v>945</v>
      </c>
      <c r="C133">
        <v>210</v>
      </c>
      <c r="D133">
        <v>76</v>
      </c>
      <c r="E133">
        <v>143</v>
      </c>
      <c r="F133">
        <v>131</v>
      </c>
      <c r="G133" s="239">
        <v>0.55293641200228705</v>
      </c>
      <c r="H133" s="239">
        <v>0.52942837227277695</v>
      </c>
      <c r="K133">
        <v>5.1542961169182597E-2</v>
      </c>
      <c r="L133">
        <v>9</v>
      </c>
      <c r="M133">
        <v>435907.619858563</v>
      </c>
      <c r="N133">
        <v>0.336124582052375</v>
      </c>
      <c r="O133">
        <v>361987.34972866898</v>
      </c>
      <c r="P133">
        <v>797894.96958723199</v>
      </c>
      <c r="Q133">
        <v>285267.75730253902</v>
      </c>
      <c r="R133">
        <v>1077782.3941528799</v>
      </c>
      <c r="S133">
        <v>788350.36072241899</v>
      </c>
      <c r="T133">
        <v>2.2042067773509202</v>
      </c>
      <c r="U133">
        <v>0.488143364117958</v>
      </c>
      <c r="V133">
        <v>2040.1025199999999</v>
      </c>
      <c r="W133">
        <v>17</v>
      </c>
      <c r="X133">
        <v>33.68</v>
      </c>
      <c r="Y133" t="s">
        <v>652</v>
      </c>
      <c r="Z133" t="s">
        <v>652</v>
      </c>
      <c r="AA133" t="s">
        <v>652</v>
      </c>
    </row>
    <row r="134" spans="1:27">
      <c r="A134" t="s">
        <v>455</v>
      </c>
      <c r="B134" t="s">
        <v>718</v>
      </c>
      <c r="C134">
        <v>217</v>
      </c>
      <c r="D134">
        <v>70</v>
      </c>
      <c r="E134">
        <v>143.5</v>
      </c>
      <c r="F134">
        <v>132</v>
      </c>
      <c r="G134" s="239">
        <v>0.54218197683639002</v>
      </c>
      <c r="H134" s="239">
        <v>0.55296351182209902</v>
      </c>
      <c r="K134">
        <v>4.0271938071248202E-2</v>
      </c>
      <c r="L134">
        <v>13</v>
      </c>
      <c r="M134">
        <v>46047156.329509303</v>
      </c>
      <c r="N134">
        <v>0.33209246728923297</v>
      </c>
      <c r="O134">
        <v>55369257.302420102</v>
      </c>
      <c r="P134">
        <v>101416413.631929</v>
      </c>
      <c r="Q134">
        <v>71526392.006389707</v>
      </c>
      <c r="R134">
        <v>96488134.6514346</v>
      </c>
      <c r="S134">
        <v>84929337.928554207</v>
      </c>
      <c r="T134">
        <v>1.8316376013137601</v>
      </c>
      <c r="U134">
        <v>0.61635369140880003</v>
      </c>
      <c r="V134">
        <v>1351.67551</v>
      </c>
      <c r="W134">
        <v>11</v>
      </c>
      <c r="X134">
        <v>37.39</v>
      </c>
      <c r="Y134">
        <v>3</v>
      </c>
      <c r="Z134" t="s">
        <v>121</v>
      </c>
      <c r="AA134">
        <v>0.56000000000000005</v>
      </c>
    </row>
    <row r="135" spans="1:27">
      <c r="A135" t="s">
        <v>946</v>
      </c>
      <c r="B135" t="s">
        <v>947</v>
      </c>
      <c r="C135">
        <v>132</v>
      </c>
      <c r="D135">
        <v>155</v>
      </c>
      <c r="E135">
        <v>143.5</v>
      </c>
      <c r="F135">
        <v>133</v>
      </c>
      <c r="G135" s="239">
        <v>0.81470610354253703</v>
      </c>
      <c r="H135" s="239">
        <v>0.42302053606561002</v>
      </c>
      <c r="K135">
        <v>0.131800760189383</v>
      </c>
      <c r="L135">
        <v>14</v>
      </c>
      <c r="M135">
        <v>457947591.094221</v>
      </c>
      <c r="N135">
        <v>0.17757178483864</v>
      </c>
      <c r="O135">
        <v>71320020.984496593</v>
      </c>
      <c r="P135">
        <v>529267612.07871699</v>
      </c>
      <c r="Q135">
        <v>69034864.596831799</v>
      </c>
      <c r="R135">
        <v>791928385.89395201</v>
      </c>
      <c r="S135">
        <v>562101583.75266302</v>
      </c>
      <c r="T135">
        <v>7.4210243459374299</v>
      </c>
      <c r="U135">
        <v>0.20938906265953999</v>
      </c>
      <c r="V135">
        <v>764.40899000000002</v>
      </c>
      <c r="W135">
        <v>7</v>
      </c>
      <c r="X135">
        <v>16.45</v>
      </c>
      <c r="Y135" t="s">
        <v>652</v>
      </c>
      <c r="Z135" t="s">
        <v>652</v>
      </c>
      <c r="AA135" t="s">
        <v>652</v>
      </c>
    </row>
    <row r="136" spans="1:27">
      <c r="A136" t="s">
        <v>268</v>
      </c>
      <c r="B136" t="s">
        <v>948</v>
      </c>
      <c r="C136">
        <v>190</v>
      </c>
      <c r="D136">
        <v>98</v>
      </c>
      <c r="E136">
        <v>144</v>
      </c>
      <c r="F136">
        <v>134</v>
      </c>
      <c r="G136" s="239">
        <v>0.60716947567381996</v>
      </c>
      <c r="H136" s="239">
        <v>0.4911811932099</v>
      </c>
      <c r="K136">
        <v>7.4488290093076504E-2</v>
      </c>
      <c r="L136">
        <v>8</v>
      </c>
      <c r="M136">
        <v>386920.24588362902</v>
      </c>
      <c r="N136">
        <v>0.29542066999580302</v>
      </c>
      <c r="O136">
        <v>217978.92146000901</v>
      </c>
      <c r="P136">
        <v>604899.16734363802</v>
      </c>
      <c r="Q136">
        <v>200476.311295867</v>
      </c>
      <c r="R136">
        <v>878629.99062364001</v>
      </c>
      <c r="S136">
        <v>637252.46637972898</v>
      </c>
      <c r="T136">
        <v>2.7750351423525799</v>
      </c>
      <c r="U136">
        <v>0.452505392690502</v>
      </c>
      <c r="V136">
        <v>2281.16203</v>
      </c>
      <c r="W136">
        <v>20</v>
      </c>
      <c r="X136">
        <v>37.22</v>
      </c>
      <c r="Y136" t="s">
        <v>652</v>
      </c>
      <c r="Z136" t="s">
        <v>652</v>
      </c>
      <c r="AA136" t="s">
        <v>652</v>
      </c>
    </row>
    <row r="137" spans="1:27">
      <c r="A137" t="s">
        <v>949</v>
      </c>
      <c r="B137" t="s">
        <v>950</v>
      </c>
      <c r="C137">
        <v>93</v>
      </c>
      <c r="D137">
        <v>195</v>
      </c>
      <c r="E137">
        <v>144</v>
      </c>
      <c r="F137">
        <v>135</v>
      </c>
      <c r="G137" s="239">
        <v>1.0362688490873899</v>
      </c>
      <c r="H137" s="239">
        <v>0.372517512624509</v>
      </c>
      <c r="K137">
        <v>0.18962084733133</v>
      </c>
      <c r="L137">
        <v>7</v>
      </c>
      <c r="M137">
        <v>13927301.192639399</v>
      </c>
      <c r="N137">
        <v>0.10050101226613101</v>
      </c>
      <c r="O137">
        <v>546987.76525946404</v>
      </c>
      <c r="P137">
        <v>14474288.9578989</v>
      </c>
      <c r="Q137">
        <v>683295.35437564901</v>
      </c>
      <c r="R137">
        <v>18994536.445108</v>
      </c>
      <c r="S137">
        <v>13439853.1856908</v>
      </c>
      <c r="T137">
        <v>26.4618148287704</v>
      </c>
      <c r="U137">
        <v>0.37101215032790502</v>
      </c>
      <c r="V137">
        <v>1602.8486</v>
      </c>
      <c r="W137">
        <v>13</v>
      </c>
      <c r="X137">
        <v>11.62</v>
      </c>
      <c r="Y137" t="s">
        <v>652</v>
      </c>
      <c r="Z137" t="s">
        <v>652</v>
      </c>
      <c r="AA137" t="s">
        <v>652</v>
      </c>
    </row>
    <row r="138" spans="1:27">
      <c r="A138" t="s">
        <v>951</v>
      </c>
      <c r="B138" t="s">
        <v>952</v>
      </c>
      <c r="C138">
        <v>192</v>
      </c>
      <c r="D138">
        <v>97</v>
      </c>
      <c r="E138">
        <v>144.5</v>
      </c>
      <c r="F138">
        <v>136</v>
      </c>
      <c r="G138" s="239">
        <v>0.60257719038226898</v>
      </c>
      <c r="H138" s="239">
        <v>0.49173830900882998</v>
      </c>
      <c r="K138">
        <v>7.4109740133498095E-2</v>
      </c>
      <c r="L138">
        <v>9</v>
      </c>
      <c r="M138">
        <v>442225.46247413103</v>
      </c>
      <c r="N138">
        <v>0.28165239637459799</v>
      </c>
      <c r="O138">
        <v>367796.40377300302</v>
      </c>
      <c r="P138">
        <v>810021.86624713405</v>
      </c>
      <c r="Q138">
        <v>727026.62521687301</v>
      </c>
      <c r="R138">
        <v>740690.07029040495</v>
      </c>
      <c r="S138">
        <v>733890.146411928</v>
      </c>
      <c r="T138">
        <v>2.2023648353752399</v>
      </c>
      <c r="U138">
        <v>0.63072906518893002</v>
      </c>
      <c r="V138">
        <v>1637.8686</v>
      </c>
      <c r="W138">
        <v>15</v>
      </c>
      <c r="X138">
        <v>39.19</v>
      </c>
      <c r="Y138" t="s">
        <v>652</v>
      </c>
      <c r="Z138" t="s">
        <v>652</v>
      </c>
      <c r="AA138" t="s">
        <v>652</v>
      </c>
    </row>
    <row r="139" spans="1:27">
      <c r="A139" t="s">
        <v>953</v>
      </c>
      <c r="B139" t="s">
        <v>954</v>
      </c>
      <c r="C139">
        <v>148</v>
      </c>
      <c r="D139">
        <v>145</v>
      </c>
      <c r="E139">
        <v>146.5</v>
      </c>
      <c r="F139">
        <v>137</v>
      </c>
      <c r="G139" s="239">
        <v>0.74132753429637299</v>
      </c>
      <c r="H139" s="239">
        <v>0.43372134358304898</v>
      </c>
      <c r="K139">
        <v>0.12128824601319101</v>
      </c>
      <c r="L139">
        <v>8</v>
      </c>
      <c r="M139">
        <v>1186180.9884919601</v>
      </c>
      <c r="N139">
        <v>0.19880445928663601</v>
      </c>
      <c r="O139">
        <v>753336.06608590402</v>
      </c>
      <c r="P139">
        <v>1939517.0545778701</v>
      </c>
      <c r="Q139">
        <v>1042560.31645479</v>
      </c>
      <c r="R139">
        <v>2008372.3547793101</v>
      </c>
      <c r="S139">
        <v>1600076.7995455901</v>
      </c>
      <c r="T139">
        <v>2.5745708215657102</v>
      </c>
      <c r="U139">
        <v>0.58847358248459702</v>
      </c>
      <c r="V139">
        <v>1998.05557</v>
      </c>
      <c r="W139">
        <v>17</v>
      </c>
      <c r="X139">
        <v>31.66</v>
      </c>
      <c r="Y139" t="s">
        <v>652</v>
      </c>
      <c r="Z139" t="s">
        <v>652</v>
      </c>
      <c r="AA139" t="s">
        <v>652</v>
      </c>
    </row>
    <row r="140" spans="1:27">
      <c r="A140" t="s">
        <v>955</v>
      </c>
      <c r="B140" t="s">
        <v>956</v>
      </c>
      <c r="C140">
        <v>82</v>
      </c>
      <c r="D140">
        <v>213</v>
      </c>
      <c r="E140">
        <v>147.5</v>
      </c>
      <c r="F140">
        <v>138</v>
      </c>
      <c r="G140" s="239">
        <v>1.10769491202403</v>
      </c>
      <c r="H140" s="239">
        <v>0.35979316289760199</v>
      </c>
      <c r="K140">
        <v>0.20639156092114599</v>
      </c>
      <c r="L140">
        <v>14</v>
      </c>
      <c r="M140">
        <v>311227313.90583998</v>
      </c>
      <c r="N140">
        <v>8.0951153984688801E-2</v>
      </c>
      <c r="O140">
        <v>87985154.6092152</v>
      </c>
      <c r="P140">
        <v>399212468.515055</v>
      </c>
      <c r="Q140">
        <v>68181894.185967803</v>
      </c>
      <c r="R140">
        <v>391455949.465572</v>
      </c>
      <c r="S140">
        <v>280968442.23753899</v>
      </c>
      <c r="T140">
        <v>4.5372707508232697</v>
      </c>
      <c r="U140">
        <v>0.443393516763606</v>
      </c>
      <c r="V140">
        <v>1471.7063499999999</v>
      </c>
      <c r="W140">
        <v>12</v>
      </c>
      <c r="X140">
        <v>23.37</v>
      </c>
      <c r="Y140" t="s">
        <v>652</v>
      </c>
      <c r="Z140" t="s">
        <v>652</v>
      </c>
      <c r="AA140" t="s">
        <v>652</v>
      </c>
    </row>
    <row r="141" spans="1:27">
      <c r="A141" t="s">
        <v>957</v>
      </c>
      <c r="B141" t="s">
        <v>958</v>
      </c>
      <c r="C141">
        <v>128</v>
      </c>
      <c r="D141">
        <v>170</v>
      </c>
      <c r="E141">
        <v>149</v>
      </c>
      <c r="F141">
        <v>139</v>
      </c>
      <c r="G141" s="239">
        <v>0.83960294822480697</v>
      </c>
      <c r="H141" s="239">
        <v>0.40474664867797699</v>
      </c>
      <c r="K141">
        <v>0.15113644394693801</v>
      </c>
      <c r="L141">
        <v>10</v>
      </c>
      <c r="M141">
        <v>851270.40668439097</v>
      </c>
      <c r="N141">
        <v>0.16715558406530501</v>
      </c>
      <c r="O141">
        <v>101133.15579925499</v>
      </c>
      <c r="P141">
        <v>952403.56248364598</v>
      </c>
      <c r="Q141">
        <v>54128.396209125101</v>
      </c>
      <c r="R141">
        <v>1432844.0029642601</v>
      </c>
      <c r="S141">
        <v>1013896.4000594</v>
      </c>
      <c r="T141">
        <v>9.4173226866777799</v>
      </c>
      <c r="U141">
        <v>0.19770436345094999</v>
      </c>
      <c r="V141">
        <v>1263.6732</v>
      </c>
      <c r="W141">
        <v>12</v>
      </c>
      <c r="X141">
        <v>32.47</v>
      </c>
      <c r="Y141" t="s">
        <v>652</v>
      </c>
      <c r="Z141" t="s">
        <v>652</v>
      </c>
      <c r="AA141" t="s">
        <v>652</v>
      </c>
    </row>
    <row r="142" spans="1:27">
      <c r="A142" t="s">
        <v>348</v>
      </c>
      <c r="B142" t="s">
        <v>959</v>
      </c>
      <c r="C142">
        <v>142</v>
      </c>
      <c r="D142">
        <v>157</v>
      </c>
      <c r="E142">
        <v>149.5</v>
      </c>
      <c r="F142">
        <v>140</v>
      </c>
      <c r="G142" s="239">
        <v>0.75311959414357699</v>
      </c>
      <c r="H142" s="239">
        <v>0.41747586296633199</v>
      </c>
      <c r="K142">
        <v>0.137481512054239</v>
      </c>
      <c r="L142">
        <v>10</v>
      </c>
      <c r="M142">
        <v>58527213.505010001</v>
      </c>
      <c r="N142">
        <v>0.18647163267782599</v>
      </c>
      <c r="O142">
        <v>50435957.4790553</v>
      </c>
      <c r="P142">
        <v>108963170.984065</v>
      </c>
      <c r="Q142">
        <v>64986050.937694103</v>
      </c>
      <c r="R142">
        <v>88630956.806429401</v>
      </c>
      <c r="S142">
        <v>77713040.478737295</v>
      </c>
      <c r="T142">
        <v>2.1604263392702499</v>
      </c>
      <c r="U142">
        <v>0.46005420284534398</v>
      </c>
      <c r="V142">
        <v>886.44173999999998</v>
      </c>
      <c r="W142">
        <v>7</v>
      </c>
      <c r="X142">
        <v>14.46</v>
      </c>
      <c r="Y142" t="s">
        <v>652</v>
      </c>
      <c r="Z142" t="s">
        <v>652</v>
      </c>
      <c r="AA142" t="s">
        <v>652</v>
      </c>
    </row>
    <row r="143" spans="1:27">
      <c r="A143" t="s">
        <v>444</v>
      </c>
      <c r="B143" t="s">
        <v>960</v>
      </c>
      <c r="C143">
        <v>211</v>
      </c>
      <c r="D143">
        <v>90</v>
      </c>
      <c r="E143">
        <v>150.5</v>
      </c>
      <c r="F143">
        <v>141</v>
      </c>
      <c r="G143" s="239">
        <v>0.55145887758099699</v>
      </c>
      <c r="H143" s="239">
        <v>0.50164369224218097</v>
      </c>
      <c r="K143">
        <v>6.7604895231594603E-2</v>
      </c>
      <c r="L143">
        <v>14</v>
      </c>
      <c r="M143">
        <v>6949838.3327370901</v>
      </c>
      <c r="N143">
        <v>0.323222679168988</v>
      </c>
      <c r="O143">
        <v>10326758.626301499</v>
      </c>
      <c r="P143">
        <v>17276596.9590386</v>
      </c>
      <c r="Q143">
        <v>13700688.978096399</v>
      </c>
      <c r="R143">
        <v>11399309.1232014</v>
      </c>
      <c r="S143">
        <v>12602641.1311446</v>
      </c>
      <c r="T143">
        <v>1.67299319992203</v>
      </c>
      <c r="U143">
        <v>0.67392276773675497</v>
      </c>
      <c r="V143">
        <v>793.51819999999998</v>
      </c>
      <c r="W143">
        <v>7</v>
      </c>
      <c r="X143">
        <v>40.72</v>
      </c>
      <c r="Y143" t="s">
        <v>652</v>
      </c>
      <c r="Z143" t="s">
        <v>652</v>
      </c>
      <c r="AA143" t="s">
        <v>652</v>
      </c>
    </row>
    <row r="144" spans="1:27">
      <c r="A144" t="s">
        <v>961</v>
      </c>
      <c r="B144" t="s">
        <v>962</v>
      </c>
      <c r="C144">
        <v>202</v>
      </c>
      <c r="D144">
        <v>99</v>
      </c>
      <c r="E144">
        <v>150.5</v>
      </c>
      <c r="F144">
        <v>142</v>
      </c>
      <c r="G144" s="239">
        <v>0.57277191077013601</v>
      </c>
      <c r="H144" s="239">
        <v>0.49066318472147902</v>
      </c>
      <c r="K144">
        <v>7.4841494387913696E-2</v>
      </c>
      <c r="L144">
        <v>7</v>
      </c>
      <c r="M144">
        <v>1427433.1627201701</v>
      </c>
      <c r="N144">
        <v>0.31953531675543301</v>
      </c>
      <c r="O144">
        <v>733869.88236166199</v>
      </c>
      <c r="P144">
        <v>2161303.0450818301</v>
      </c>
      <c r="Q144">
        <v>974203.24730037898</v>
      </c>
      <c r="R144">
        <v>3387114.56915844</v>
      </c>
      <c r="S144">
        <v>2492149.38072098</v>
      </c>
      <c r="T144">
        <v>2.9450766369190098</v>
      </c>
      <c r="U144">
        <v>0.43577143530093199</v>
      </c>
      <c r="V144">
        <v>2201.17535</v>
      </c>
      <c r="W144">
        <v>20</v>
      </c>
      <c r="X144">
        <v>40.94</v>
      </c>
      <c r="Y144" t="s">
        <v>652</v>
      </c>
      <c r="Z144" t="s">
        <v>652</v>
      </c>
      <c r="AA144" t="s">
        <v>652</v>
      </c>
    </row>
    <row r="145" spans="1:27">
      <c r="A145" t="s">
        <v>684</v>
      </c>
      <c r="B145" t="s">
        <v>719</v>
      </c>
      <c r="C145">
        <v>193</v>
      </c>
      <c r="D145">
        <v>108</v>
      </c>
      <c r="E145">
        <v>150.5</v>
      </c>
      <c r="F145">
        <v>143</v>
      </c>
      <c r="G145" s="239">
        <v>0.59811218693943902</v>
      </c>
      <c r="H145" s="239">
        <v>0.478650199720766</v>
      </c>
      <c r="K145">
        <v>8.3368711068902507E-2</v>
      </c>
      <c r="L145">
        <v>14</v>
      </c>
      <c r="M145">
        <v>4163921.8956855698</v>
      </c>
      <c r="N145">
        <v>0.297559779998954</v>
      </c>
      <c r="O145">
        <v>3501364.7538618301</v>
      </c>
      <c r="P145">
        <v>7665286.6495474</v>
      </c>
      <c r="Q145">
        <v>3338967.0954281501</v>
      </c>
      <c r="R145">
        <v>9261959.5273927208</v>
      </c>
      <c r="S145">
        <v>6961774.0394030502</v>
      </c>
      <c r="T145">
        <v>2.1892282548092101</v>
      </c>
      <c r="U145">
        <v>0.47067060759083201</v>
      </c>
      <c r="V145">
        <v>930.57710999999995</v>
      </c>
      <c r="W145">
        <v>8</v>
      </c>
      <c r="X145">
        <v>35.24</v>
      </c>
      <c r="Y145">
        <v>2</v>
      </c>
      <c r="Z145">
        <v>440</v>
      </c>
      <c r="AA145" t="s">
        <v>121</v>
      </c>
    </row>
    <row r="146" spans="1:27">
      <c r="A146" t="s">
        <v>486</v>
      </c>
      <c r="B146" t="s">
        <v>720</v>
      </c>
      <c r="C146">
        <v>191</v>
      </c>
      <c r="D146">
        <v>110</v>
      </c>
      <c r="E146">
        <v>150.5</v>
      </c>
      <c r="F146">
        <v>144</v>
      </c>
      <c r="G146" s="239">
        <v>0.60397822665967904</v>
      </c>
      <c r="H146" s="239">
        <v>0.47726510197935601</v>
      </c>
      <c r="K146">
        <v>8.4393921303043795E-2</v>
      </c>
      <c r="L146">
        <v>10</v>
      </c>
      <c r="M146">
        <v>5123687.1296921102</v>
      </c>
      <c r="N146">
        <v>0.295346106184667</v>
      </c>
      <c r="O146">
        <v>2481526.7237692401</v>
      </c>
      <c r="P146">
        <v>7605213.8534613503</v>
      </c>
      <c r="Q146">
        <v>3453771.5833330099</v>
      </c>
      <c r="R146">
        <v>11489207.800728999</v>
      </c>
      <c r="S146">
        <v>8483231.5198328104</v>
      </c>
      <c r="T146">
        <v>3.0647317962023202</v>
      </c>
      <c r="U146">
        <v>0.47629480286819698</v>
      </c>
      <c r="V146">
        <v>1618.93154</v>
      </c>
      <c r="W146">
        <v>15</v>
      </c>
      <c r="X146">
        <v>43.55</v>
      </c>
      <c r="Y146">
        <v>2</v>
      </c>
      <c r="Z146">
        <v>330</v>
      </c>
      <c r="AA146" t="s">
        <v>121</v>
      </c>
    </row>
    <row r="147" spans="1:27">
      <c r="A147" t="s">
        <v>395</v>
      </c>
      <c r="B147" t="s">
        <v>963</v>
      </c>
      <c r="C147">
        <v>112</v>
      </c>
      <c r="D147">
        <v>189</v>
      </c>
      <c r="E147">
        <v>150.5</v>
      </c>
      <c r="F147">
        <v>145</v>
      </c>
      <c r="G147" s="239">
        <v>0.90510314083799603</v>
      </c>
      <c r="H147" s="239">
        <v>0.38776513180543198</v>
      </c>
      <c r="K147">
        <v>0.17070639358621401</v>
      </c>
      <c r="L147">
        <v>14</v>
      </c>
      <c r="M147">
        <v>37487096.705264501</v>
      </c>
      <c r="N147">
        <v>0.13859036614119699</v>
      </c>
      <c r="O147">
        <v>15156501.8266492</v>
      </c>
      <c r="P147">
        <v>52643598.531913698</v>
      </c>
      <c r="Q147">
        <v>9894654.0323473308</v>
      </c>
      <c r="R147">
        <v>57731379.008425497</v>
      </c>
      <c r="S147">
        <v>41417486.045354798</v>
      </c>
      <c r="T147">
        <v>3.4733343573615398</v>
      </c>
      <c r="U147">
        <v>0.23897658215639001</v>
      </c>
      <c r="V147">
        <v>999.52580999999998</v>
      </c>
      <c r="W147">
        <v>8</v>
      </c>
      <c r="X147">
        <v>19.88</v>
      </c>
      <c r="Y147" t="s">
        <v>652</v>
      </c>
      <c r="Z147" t="s">
        <v>652</v>
      </c>
      <c r="AA147" t="s">
        <v>652</v>
      </c>
    </row>
    <row r="148" spans="1:27">
      <c r="A148" t="s">
        <v>964</v>
      </c>
      <c r="B148" t="s">
        <v>965</v>
      </c>
      <c r="C148">
        <v>137</v>
      </c>
      <c r="D148">
        <v>168</v>
      </c>
      <c r="E148">
        <v>152.5</v>
      </c>
      <c r="F148">
        <v>146</v>
      </c>
      <c r="G148" s="239">
        <v>0.78003711027357603</v>
      </c>
      <c r="H148" s="239">
        <v>0.40725516543944101</v>
      </c>
      <c r="K148">
        <v>0.14837734052881801</v>
      </c>
      <c r="L148">
        <v>5</v>
      </c>
      <c r="M148">
        <v>86239.410638439804</v>
      </c>
      <c r="N148">
        <v>0.185538891189304</v>
      </c>
      <c r="O148">
        <v>99213.619274849902</v>
      </c>
      <c r="P148">
        <v>185453.02991329</v>
      </c>
      <c r="Q148">
        <v>50992.128648634403</v>
      </c>
      <c r="R148">
        <v>147803.86998551499</v>
      </c>
      <c r="S148">
        <v>110558.086919985</v>
      </c>
      <c r="T148">
        <v>1.8692295601023501</v>
      </c>
      <c r="U148">
        <v>0.46979442404303401</v>
      </c>
      <c r="V148">
        <v>2295.2781</v>
      </c>
      <c r="W148">
        <v>21</v>
      </c>
      <c r="X148">
        <v>38.369999999999997</v>
      </c>
      <c r="Y148" t="s">
        <v>652</v>
      </c>
      <c r="Z148" t="s">
        <v>652</v>
      </c>
      <c r="AA148" t="s">
        <v>652</v>
      </c>
    </row>
    <row r="149" spans="1:27">
      <c r="A149" t="s">
        <v>324</v>
      </c>
      <c r="B149" t="s">
        <v>966</v>
      </c>
      <c r="C149">
        <v>110</v>
      </c>
      <c r="D149">
        <v>197</v>
      </c>
      <c r="E149">
        <v>153.5</v>
      </c>
      <c r="F149">
        <v>147</v>
      </c>
      <c r="G149" s="239">
        <v>0.92521653631599099</v>
      </c>
      <c r="H149" s="239">
        <v>0.371882027812108</v>
      </c>
      <c r="K149">
        <v>0.190437039704515</v>
      </c>
      <c r="L149">
        <v>14</v>
      </c>
      <c r="M149">
        <v>11230805.2121535</v>
      </c>
      <c r="N149">
        <v>0.12598609337340699</v>
      </c>
      <c r="O149">
        <v>6485589.0243438603</v>
      </c>
      <c r="P149">
        <v>17716394.236497302</v>
      </c>
      <c r="Q149">
        <v>5166170.5563791003</v>
      </c>
      <c r="R149">
        <v>16370718.3694201</v>
      </c>
      <c r="S149">
        <v>12138569.4822015</v>
      </c>
      <c r="T149">
        <v>2.7316553932107501</v>
      </c>
      <c r="U149">
        <v>0.42407054079124601</v>
      </c>
      <c r="V149">
        <v>802.51854000000003</v>
      </c>
      <c r="W149">
        <v>7</v>
      </c>
      <c r="X149">
        <v>38.29</v>
      </c>
      <c r="Y149" t="s">
        <v>652</v>
      </c>
      <c r="Z149" t="s">
        <v>652</v>
      </c>
      <c r="AA149" t="s">
        <v>652</v>
      </c>
    </row>
    <row r="150" spans="1:27">
      <c r="A150" t="s">
        <v>385</v>
      </c>
      <c r="B150" t="s">
        <v>967</v>
      </c>
      <c r="C150">
        <v>197</v>
      </c>
      <c r="D150">
        <v>112</v>
      </c>
      <c r="E150">
        <v>154.5</v>
      </c>
      <c r="F150">
        <v>148</v>
      </c>
      <c r="G150" s="239">
        <v>0.59148940925887705</v>
      </c>
      <c r="H150" s="239">
        <v>0.47177074797407098</v>
      </c>
      <c r="K150">
        <v>8.8547850215896007E-2</v>
      </c>
      <c r="L150">
        <v>9</v>
      </c>
      <c r="M150">
        <v>5683840.9484910602</v>
      </c>
      <c r="N150">
        <v>0.30995028085170101</v>
      </c>
      <c r="O150">
        <v>1716643.8187410799</v>
      </c>
      <c r="P150">
        <v>7400484.7672321396</v>
      </c>
      <c r="Q150">
        <v>1449335.7198286001</v>
      </c>
      <c r="R150">
        <v>13512195.721235</v>
      </c>
      <c r="S150">
        <v>9609370.6151269693</v>
      </c>
      <c r="T150">
        <v>4.3110193777177299</v>
      </c>
      <c r="U150">
        <v>0.38902116034540501</v>
      </c>
      <c r="V150">
        <v>976.51383999999996</v>
      </c>
      <c r="W150">
        <v>8</v>
      </c>
      <c r="X150">
        <v>22.07</v>
      </c>
      <c r="Y150" t="s">
        <v>652</v>
      </c>
      <c r="Z150" t="s">
        <v>652</v>
      </c>
      <c r="AA150" t="s">
        <v>652</v>
      </c>
    </row>
    <row r="151" spans="1:27">
      <c r="A151" t="s">
        <v>968</v>
      </c>
      <c r="B151" t="s">
        <v>969</v>
      </c>
      <c r="C151">
        <v>156</v>
      </c>
      <c r="D151">
        <v>154</v>
      </c>
      <c r="E151">
        <v>155</v>
      </c>
      <c r="F151">
        <v>149</v>
      </c>
      <c r="G151" s="239">
        <v>0.72758090575780798</v>
      </c>
      <c r="H151" s="239">
        <v>0.42393391723864199</v>
      </c>
      <c r="K151">
        <v>0.130880352123907</v>
      </c>
      <c r="L151">
        <v>4</v>
      </c>
      <c r="M151">
        <v>1059119.16088108</v>
      </c>
      <c r="N151">
        <v>0.213179661587549</v>
      </c>
      <c r="O151">
        <v>288041.41468069301</v>
      </c>
      <c r="P151">
        <v>1347160.57556178</v>
      </c>
      <c r="Q151">
        <v>681098.60927127895</v>
      </c>
      <c r="R151">
        <v>1942695.7293203101</v>
      </c>
      <c r="S151">
        <v>1455672.0118678201</v>
      </c>
      <c r="T151">
        <v>4.6769683347624298</v>
      </c>
      <c r="U151">
        <v>0.45175508452028501</v>
      </c>
      <c r="V151">
        <v>2424.3537099999999</v>
      </c>
      <c r="W151">
        <v>22</v>
      </c>
      <c r="X151">
        <v>43.92</v>
      </c>
      <c r="Y151" t="s">
        <v>652</v>
      </c>
      <c r="Z151" t="s">
        <v>652</v>
      </c>
      <c r="AA151" t="s">
        <v>652</v>
      </c>
    </row>
    <row r="152" spans="1:27">
      <c r="A152" t="s">
        <v>970</v>
      </c>
      <c r="B152" t="s">
        <v>971</v>
      </c>
      <c r="C152">
        <v>129</v>
      </c>
      <c r="D152">
        <v>182</v>
      </c>
      <c r="E152">
        <v>155.5</v>
      </c>
      <c r="F152">
        <v>150</v>
      </c>
      <c r="G152" s="239">
        <v>0.83740048490910002</v>
      </c>
      <c r="H152" s="239">
        <v>0.39346206881431101</v>
      </c>
      <c r="K152">
        <v>0.163966797205713</v>
      </c>
      <c r="L152">
        <v>11</v>
      </c>
      <c r="M152">
        <v>162338617.60579699</v>
      </c>
      <c r="N152">
        <v>0.16494178976343399</v>
      </c>
      <c r="O152">
        <v>34163734.751703396</v>
      </c>
      <c r="P152">
        <v>196502352.357501</v>
      </c>
      <c r="Q152">
        <v>51079925.716168098</v>
      </c>
      <c r="R152">
        <v>269359217.739227</v>
      </c>
      <c r="S152">
        <v>193860190.59138599</v>
      </c>
      <c r="T152">
        <v>5.7517819344298502</v>
      </c>
      <c r="U152">
        <v>0.17552477258006899</v>
      </c>
      <c r="V152">
        <v>878.45191</v>
      </c>
      <c r="W152">
        <v>8</v>
      </c>
      <c r="X152">
        <v>15.67</v>
      </c>
      <c r="Y152" t="s">
        <v>652</v>
      </c>
      <c r="Z152" t="s">
        <v>652</v>
      </c>
      <c r="AA152" t="s">
        <v>652</v>
      </c>
    </row>
    <row r="153" spans="1:27">
      <c r="A153" t="s">
        <v>320</v>
      </c>
      <c r="B153" t="s">
        <v>972</v>
      </c>
      <c r="C153">
        <v>176</v>
      </c>
      <c r="D153">
        <v>136</v>
      </c>
      <c r="E153">
        <v>156</v>
      </c>
      <c r="F153">
        <v>151</v>
      </c>
      <c r="G153" s="239">
        <v>0.66342797731709002</v>
      </c>
      <c r="H153" s="239">
        <v>0.440470769380715</v>
      </c>
      <c r="K153">
        <v>0.114958743108314</v>
      </c>
      <c r="L153">
        <v>7</v>
      </c>
      <c r="M153">
        <v>1749132.94674888</v>
      </c>
      <c r="N153">
        <v>0.26030787991470999</v>
      </c>
      <c r="O153">
        <v>241151.302485363</v>
      </c>
      <c r="P153">
        <v>1990284.24923424</v>
      </c>
      <c r="Q153">
        <v>298334.57525524701</v>
      </c>
      <c r="R153">
        <v>3716630.43717157</v>
      </c>
      <c r="S153">
        <v>2636507.6640608199</v>
      </c>
      <c r="T153">
        <v>8.2532593799904603</v>
      </c>
      <c r="U153">
        <v>0.20894146776914699</v>
      </c>
      <c r="V153">
        <v>1309.7085400000001</v>
      </c>
      <c r="W153">
        <v>11</v>
      </c>
      <c r="X153">
        <v>11.71</v>
      </c>
      <c r="Y153" t="s">
        <v>652</v>
      </c>
      <c r="Z153" t="s">
        <v>652</v>
      </c>
      <c r="AA153" t="s">
        <v>652</v>
      </c>
    </row>
    <row r="154" spans="1:27">
      <c r="A154" t="s">
        <v>973</v>
      </c>
      <c r="B154" t="s">
        <v>974</v>
      </c>
      <c r="C154">
        <v>127</v>
      </c>
      <c r="D154">
        <v>188</v>
      </c>
      <c r="E154">
        <v>157.5</v>
      </c>
      <c r="F154">
        <v>152</v>
      </c>
      <c r="G154" s="239">
        <v>0.84088704520708202</v>
      </c>
      <c r="H154" s="239">
        <v>0.388424975163987</v>
      </c>
      <c r="K154">
        <v>0.169916715637559</v>
      </c>
      <c r="L154">
        <v>6</v>
      </c>
      <c r="M154">
        <v>304319.67672588699</v>
      </c>
      <c r="N154">
        <v>0.16608622293665801</v>
      </c>
      <c r="O154">
        <v>76097.653921283796</v>
      </c>
      <c r="P154">
        <v>380417.33064717101</v>
      </c>
      <c r="Q154">
        <v>42042.7093462091</v>
      </c>
      <c r="R154">
        <v>510078.62271107401</v>
      </c>
      <c r="S154">
        <v>361903.15745790099</v>
      </c>
      <c r="T154">
        <v>4.9990677904561798</v>
      </c>
      <c r="U154">
        <v>0.33773367221394401</v>
      </c>
      <c r="V154">
        <v>1609.86583</v>
      </c>
      <c r="W154">
        <v>15</v>
      </c>
      <c r="X154">
        <v>43.55</v>
      </c>
      <c r="Y154" t="s">
        <v>652</v>
      </c>
      <c r="Z154" t="s">
        <v>652</v>
      </c>
      <c r="AA154" t="s">
        <v>652</v>
      </c>
    </row>
    <row r="155" spans="1:27">
      <c r="A155" t="s">
        <v>975</v>
      </c>
      <c r="B155" t="s">
        <v>976</v>
      </c>
      <c r="C155">
        <v>104</v>
      </c>
      <c r="D155">
        <v>212</v>
      </c>
      <c r="E155">
        <v>158</v>
      </c>
      <c r="F155">
        <v>153</v>
      </c>
      <c r="G155" s="239">
        <v>0.96906622441773504</v>
      </c>
      <c r="H155" s="239">
        <v>0.36035564672987103</v>
      </c>
      <c r="K155">
        <v>0.20563112246827001</v>
      </c>
      <c r="L155">
        <v>13</v>
      </c>
      <c r="M155">
        <v>21726889.575738799</v>
      </c>
      <c r="N155">
        <v>0.117837400424468</v>
      </c>
      <c r="O155">
        <v>5902989.0444845697</v>
      </c>
      <c r="P155">
        <v>27629878.620223399</v>
      </c>
      <c r="Q155">
        <v>4500673.3967227498</v>
      </c>
      <c r="R155">
        <v>31386239.8790517</v>
      </c>
      <c r="S155">
        <v>22420438.385202698</v>
      </c>
      <c r="T155">
        <v>4.6806589698890404</v>
      </c>
      <c r="U155">
        <v>0.36473631374079801</v>
      </c>
      <c r="V155">
        <v>1103.54079</v>
      </c>
      <c r="W155">
        <v>9</v>
      </c>
      <c r="X155">
        <v>28.12</v>
      </c>
      <c r="Y155" t="s">
        <v>652</v>
      </c>
      <c r="Z155" t="s">
        <v>652</v>
      </c>
      <c r="AA155" t="s">
        <v>652</v>
      </c>
    </row>
    <row r="156" spans="1:27">
      <c r="A156" t="s">
        <v>977</v>
      </c>
      <c r="B156" t="s">
        <v>978</v>
      </c>
      <c r="C156">
        <v>177</v>
      </c>
      <c r="D156">
        <v>143</v>
      </c>
      <c r="E156">
        <v>160</v>
      </c>
      <c r="F156">
        <v>154</v>
      </c>
      <c r="G156" s="239">
        <v>0.66293313891889205</v>
      </c>
      <c r="H156" s="239">
        <v>0.43475431945364901</v>
      </c>
      <c r="K156">
        <v>0.120304554242952</v>
      </c>
      <c r="L156">
        <v>7</v>
      </c>
      <c r="M156">
        <v>280169.21062223503</v>
      </c>
      <c r="N156">
        <v>0.247213713986142</v>
      </c>
      <c r="O156">
        <v>217808.695808905</v>
      </c>
      <c r="P156">
        <v>497977.90643114003</v>
      </c>
      <c r="Q156">
        <v>262909.01329114998</v>
      </c>
      <c r="R156">
        <v>536745.02190032799</v>
      </c>
      <c r="S156">
        <v>422620.61462055403</v>
      </c>
      <c r="T156">
        <v>2.2863086553166898</v>
      </c>
      <c r="U156">
        <v>0.42444791645605701</v>
      </c>
      <c r="V156">
        <v>1850.93703</v>
      </c>
      <c r="W156">
        <v>16</v>
      </c>
      <c r="X156">
        <v>24.52</v>
      </c>
      <c r="Y156" t="s">
        <v>652</v>
      </c>
      <c r="Z156" t="s">
        <v>652</v>
      </c>
      <c r="AA156" t="s">
        <v>652</v>
      </c>
    </row>
    <row r="157" spans="1:27">
      <c r="A157" t="s">
        <v>979</v>
      </c>
      <c r="B157" t="s">
        <v>980</v>
      </c>
      <c r="C157">
        <v>206</v>
      </c>
      <c r="D157">
        <v>115</v>
      </c>
      <c r="E157">
        <v>160.5</v>
      </c>
      <c r="F157">
        <v>155</v>
      </c>
      <c r="G157" s="239">
        <v>0.56030502288045403</v>
      </c>
      <c r="H157" s="239">
        <v>0.47063681747550801</v>
      </c>
      <c r="K157">
        <v>8.9422604247486104E-2</v>
      </c>
      <c r="L157">
        <v>14</v>
      </c>
      <c r="M157">
        <v>11487175.4111774</v>
      </c>
      <c r="N157">
        <v>0.31556793440029801</v>
      </c>
      <c r="O157">
        <v>12357846.288553201</v>
      </c>
      <c r="P157">
        <v>23845021.699730601</v>
      </c>
      <c r="Q157">
        <v>19036782.891531002</v>
      </c>
      <c r="R157">
        <v>21868605.3719275</v>
      </c>
      <c r="S157">
        <v>20501646.3213614</v>
      </c>
      <c r="T157">
        <v>1.9295450957192899</v>
      </c>
      <c r="U157">
        <v>0.61464027029033097</v>
      </c>
      <c r="V157">
        <v>1340.69975</v>
      </c>
      <c r="W157">
        <v>12</v>
      </c>
      <c r="X157">
        <v>32.58</v>
      </c>
      <c r="Y157" t="s">
        <v>652</v>
      </c>
      <c r="Z157" t="s">
        <v>652</v>
      </c>
      <c r="AA157" t="s">
        <v>652</v>
      </c>
    </row>
    <row r="158" spans="1:27">
      <c r="A158" t="s">
        <v>981</v>
      </c>
      <c r="B158" t="s">
        <v>982</v>
      </c>
      <c r="C158">
        <v>58</v>
      </c>
      <c r="D158">
        <v>266</v>
      </c>
      <c r="E158">
        <v>162</v>
      </c>
      <c r="F158">
        <v>156</v>
      </c>
      <c r="G158" s="239">
        <v>1.2404940323864599</v>
      </c>
      <c r="H158" s="239">
        <v>0.30537665541223002</v>
      </c>
      <c r="K158">
        <v>0.28836539320604399</v>
      </c>
      <c r="L158">
        <v>14</v>
      </c>
      <c r="M158">
        <v>8312740.7263523899</v>
      </c>
      <c r="N158">
        <v>5.7908196149595498E-2</v>
      </c>
      <c r="O158">
        <v>1414746.5542143199</v>
      </c>
      <c r="P158">
        <v>9727487.2805667091</v>
      </c>
      <c r="Q158">
        <v>1260041.0454992</v>
      </c>
      <c r="R158">
        <v>9392721.0483599808</v>
      </c>
      <c r="S158">
        <v>6701153.3383682296</v>
      </c>
      <c r="T158">
        <v>6.8757808609534896</v>
      </c>
      <c r="U158">
        <v>0.33695359830039301</v>
      </c>
      <c r="V158">
        <v>986.53458000000001</v>
      </c>
      <c r="W158">
        <v>9</v>
      </c>
      <c r="X158">
        <v>39.19</v>
      </c>
      <c r="Y158" t="s">
        <v>652</v>
      </c>
      <c r="Z158" t="s">
        <v>652</v>
      </c>
      <c r="AA158" t="s">
        <v>652</v>
      </c>
    </row>
    <row r="159" spans="1:27">
      <c r="A159" t="s">
        <v>441</v>
      </c>
      <c r="B159" t="s">
        <v>983</v>
      </c>
      <c r="C159">
        <v>234</v>
      </c>
      <c r="D159">
        <v>93</v>
      </c>
      <c r="E159">
        <v>163.5</v>
      </c>
      <c r="F159">
        <v>157</v>
      </c>
      <c r="G159" s="239">
        <v>0.50134801275815399</v>
      </c>
      <c r="H159" s="239">
        <v>0.49887684485619099</v>
      </c>
      <c r="K159">
        <v>6.9379223598854706E-2</v>
      </c>
      <c r="L159">
        <v>11</v>
      </c>
      <c r="M159">
        <v>7882255.4765964402</v>
      </c>
      <c r="N159">
        <v>0.37939311797884301</v>
      </c>
      <c r="O159">
        <v>7007834.0879947301</v>
      </c>
      <c r="P159">
        <v>14890089.564591199</v>
      </c>
      <c r="Q159">
        <v>6260067.5532117104</v>
      </c>
      <c r="R159">
        <v>21334992.428281002</v>
      </c>
      <c r="S159">
        <v>15722123.706509599</v>
      </c>
      <c r="T159">
        <v>2.12477769559352</v>
      </c>
      <c r="U159">
        <v>0.46058851427173803</v>
      </c>
      <c r="V159">
        <v>1745.8719699999999</v>
      </c>
      <c r="W159">
        <v>14</v>
      </c>
      <c r="X159">
        <v>27.79</v>
      </c>
      <c r="Y159" t="s">
        <v>652</v>
      </c>
      <c r="Z159" t="s">
        <v>652</v>
      </c>
      <c r="AA159" t="s">
        <v>652</v>
      </c>
    </row>
    <row r="160" spans="1:27">
      <c r="A160" t="s">
        <v>984</v>
      </c>
      <c r="B160" t="s">
        <v>985</v>
      </c>
      <c r="C160">
        <v>240</v>
      </c>
      <c r="D160">
        <v>88</v>
      </c>
      <c r="E160">
        <v>164</v>
      </c>
      <c r="F160">
        <v>158</v>
      </c>
      <c r="G160" s="239">
        <v>0.48557837326180298</v>
      </c>
      <c r="H160" s="239">
        <v>0.50447118122927503</v>
      </c>
      <c r="K160">
        <v>6.5825360917842302E-2</v>
      </c>
      <c r="L160">
        <v>10</v>
      </c>
      <c r="M160">
        <v>3995154.8323466098</v>
      </c>
      <c r="N160">
        <v>0.38635583619819802</v>
      </c>
      <c r="O160">
        <v>4345652.0077672396</v>
      </c>
      <c r="P160">
        <v>8340806.8401138401</v>
      </c>
      <c r="Q160">
        <v>5662100.3995948602</v>
      </c>
      <c r="R160">
        <v>10165043.751680501</v>
      </c>
      <c r="S160">
        <v>8227621.0233782101</v>
      </c>
      <c r="T160">
        <v>1.9193453192307699</v>
      </c>
      <c r="U160">
        <v>0.53074381660727399</v>
      </c>
      <c r="V160">
        <v>1765.9271799999999</v>
      </c>
      <c r="W160">
        <v>16</v>
      </c>
      <c r="X160">
        <v>36.21</v>
      </c>
      <c r="Y160" t="s">
        <v>652</v>
      </c>
      <c r="Z160" t="s">
        <v>652</v>
      </c>
      <c r="AA160" t="s">
        <v>652</v>
      </c>
    </row>
    <row r="161" spans="1:27">
      <c r="A161" t="s">
        <v>986</v>
      </c>
      <c r="B161" t="s">
        <v>987</v>
      </c>
      <c r="C161">
        <v>194</v>
      </c>
      <c r="D161">
        <v>138</v>
      </c>
      <c r="E161">
        <v>166</v>
      </c>
      <c r="F161">
        <v>159</v>
      </c>
      <c r="G161" s="239">
        <v>0.59275418642464195</v>
      </c>
      <c r="H161" s="239">
        <v>0.43777729240542301</v>
      </c>
      <c r="K161">
        <v>0.117456978228692</v>
      </c>
      <c r="L161">
        <v>14</v>
      </c>
      <c r="M161">
        <v>6421945.7360629998</v>
      </c>
      <c r="N161">
        <v>0.29248266976970699</v>
      </c>
      <c r="O161">
        <v>12638590.1359716</v>
      </c>
      <c r="P161">
        <v>19060535.872034598</v>
      </c>
      <c r="Q161">
        <v>8428430.3706405591</v>
      </c>
      <c r="R161">
        <v>12795159.2761038</v>
      </c>
      <c r="S161">
        <v>10834079.089004301</v>
      </c>
      <c r="T161">
        <v>1.50812200308522</v>
      </c>
      <c r="U161">
        <v>0.49951999014774301</v>
      </c>
      <c r="V161">
        <v>1079.6095399999999</v>
      </c>
      <c r="W161">
        <v>10</v>
      </c>
      <c r="X161">
        <v>25.21</v>
      </c>
      <c r="Y161" t="s">
        <v>652</v>
      </c>
      <c r="Z161" t="s">
        <v>652</v>
      </c>
      <c r="AA161" t="s">
        <v>652</v>
      </c>
    </row>
    <row r="162" spans="1:27">
      <c r="A162" t="s">
        <v>988</v>
      </c>
      <c r="B162" t="s">
        <v>989</v>
      </c>
      <c r="C162">
        <v>169</v>
      </c>
      <c r="D162">
        <v>163</v>
      </c>
      <c r="E162">
        <v>166</v>
      </c>
      <c r="F162">
        <v>160</v>
      </c>
      <c r="G162" s="239">
        <v>0.68955240788969197</v>
      </c>
      <c r="H162" s="239">
        <v>0.41518975672641001</v>
      </c>
      <c r="K162">
        <v>0.13987066216268401</v>
      </c>
      <c r="L162">
        <v>13</v>
      </c>
      <c r="M162">
        <v>34962662.477830999</v>
      </c>
      <c r="N162">
        <v>0.23729614338251201</v>
      </c>
      <c r="O162">
        <v>15101220.0314302</v>
      </c>
      <c r="P162">
        <v>50063882.509261198</v>
      </c>
      <c r="Q162">
        <v>21129135.971016299</v>
      </c>
      <c r="R162">
        <v>68521765.6512229</v>
      </c>
      <c r="S162">
        <v>50703415.835832998</v>
      </c>
      <c r="T162">
        <v>3.3152210487009</v>
      </c>
      <c r="U162">
        <v>0.42428278664611901</v>
      </c>
      <c r="V162">
        <v>1638.8890100000001</v>
      </c>
      <c r="W162">
        <v>15</v>
      </c>
      <c r="X162">
        <v>42.75</v>
      </c>
      <c r="Y162" t="s">
        <v>652</v>
      </c>
      <c r="Z162" t="s">
        <v>652</v>
      </c>
      <c r="AA162" t="s">
        <v>652</v>
      </c>
    </row>
    <row r="163" spans="1:27">
      <c r="A163" t="s">
        <v>990</v>
      </c>
      <c r="B163" t="s">
        <v>991</v>
      </c>
      <c r="C163">
        <v>56</v>
      </c>
      <c r="D163">
        <v>277</v>
      </c>
      <c r="E163">
        <v>166.5</v>
      </c>
      <c r="F163">
        <v>161</v>
      </c>
      <c r="G163" s="239">
        <v>1.2523145731526499</v>
      </c>
      <c r="H163" s="239">
        <v>0.289354800248321</v>
      </c>
      <c r="K163">
        <v>0.315664812568065</v>
      </c>
      <c r="L163">
        <v>11</v>
      </c>
      <c r="M163">
        <v>20064092.9473763</v>
      </c>
      <c r="N163">
        <v>5.7087199432913002E-2</v>
      </c>
      <c r="O163">
        <v>1047166.30920855</v>
      </c>
      <c r="P163">
        <v>21111259.256584801</v>
      </c>
      <c r="Q163">
        <v>1801236.4533595301</v>
      </c>
      <c r="R163">
        <v>22586265.3166629</v>
      </c>
      <c r="S163">
        <v>16021607.811259201</v>
      </c>
      <c r="T163">
        <v>20.160369055934101</v>
      </c>
      <c r="U163">
        <v>0.35551366232516002</v>
      </c>
      <c r="V163">
        <v>1187.6095399999999</v>
      </c>
      <c r="W163">
        <v>11</v>
      </c>
      <c r="X163">
        <v>32.42</v>
      </c>
      <c r="Y163" t="s">
        <v>652</v>
      </c>
      <c r="Z163" t="s">
        <v>652</v>
      </c>
      <c r="AA163" t="s">
        <v>652</v>
      </c>
    </row>
    <row r="164" spans="1:27">
      <c r="A164" t="s">
        <v>298</v>
      </c>
      <c r="B164" t="s">
        <v>992</v>
      </c>
      <c r="C164">
        <v>105</v>
      </c>
      <c r="D164">
        <v>229</v>
      </c>
      <c r="E164">
        <v>167</v>
      </c>
      <c r="F164">
        <v>162</v>
      </c>
      <c r="G164" s="239">
        <v>0.96255418150681604</v>
      </c>
      <c r="H164" s="239">
        <v>0.34558342313754398</v>
      </c>
      <c r="K164">
        <v>0.22619046044336399</v>
      </c>
      <c r="L164">
        <v>14</v>
      </c>
      <c r="M164">
        <v>12204297.582755599</v>
      </c>
      <c r="N164">
        <v>9.9601029248318304E-2</v>
      </c>
      <c r="O164">
        <v>10559064.3823992</v>
      </c>
      <c r="P164">
        <v>22763361.965154801</v>
      </c>
      <c r="Q164">
        <v>10396161.185861699</v>
      </c>
      <c r="R164">
        <v>14609509.471119801</v>
      </c>
      <c r="S164">
        <v>12679075.959807901</v>
      </c>
      <c r="T164">
        <v>2.1558124035211699</v>
      </c>
      <c r="U164">
        <v>0.62335660500234902</v>
      </c>
      <c r="V164">
        <v>1151.5956200000001</v>
      </c>
      <c r="W164">
        <v>10</v>
      </c>
      <c r="X164">
        <v>12.34</v>
      </c>
      <c r="Y164" t="s">
        <v>652</v>
      </c>
      <c r="Z164" t="s">
        <v>652</v>
      </c>
      <c r="AA164" t="s">
        <v>652</v>
      </c>
    </row>
    <row r="165" spans="1:27">
      <c r="A165" t="s">
        <v>993</v>
      </c>
      <c r="B165" t="s">
        <v>994</v>
      </c>
      <c r="C165">
        <v>218</v>
      </c>
      <c r="D165">
        <v>117</v>
      </c>
      <c r="E165">
        <v>167.5</v>
      </c>
      <c r="F165">
        <v>163</v>
      </c>
      <c r="G165" s="239">
        <v>0.54176379052442802</v>
      </c>
      <c r="H165" s="239">
        <v>0.46683971705767302</v>
      </c>
      <c r="K165">
        <v>9.2395736746652399E-2</v>
      </c>
      <c r="L165">
        <v>5</v>
      </c>
      <c r="M165">
        <v>502405.68364004203</v>
      </c>
      <c r="N165">
        <v>0.34898720161956398</v>
      </c>
      <c r="O165">
        <v>115547.53847236199</v>
      </c>
      <c r="P165">
        <v>617953.22211240395</v>
      </c>
      <c r="Q165">
        <v>146857.065082341</v>
      </c>
      <c r="R165">
        <v>1303225.2747867799</v>
      </c>
      <c r="S165">
        <v>927351.90580697998</v>
      </c>
      <c r="T165">
        <v>5.3480431542054099</v>
      </c>
      <c r="U165">
        <v>0.38741862645101699</v>
      </c>
      <c r="V165">
        <v>2719.4929999999999</v>
      </c>
      <c r="W165">
        <v>24</v>
      </c>
      <c r="X165">
        <v>39.19</v>
      </c>
      <c r="Y165" t="s">
        <v>652</v>
      </c>
      <c r="Z165" t="s">
        <v>652</v>
      </c>
      <c r="AA165" t="s">
        <v>652</v>
      </c>
    </row>
    <row r="166" spans="1:27">
      <c r="A166" t="s">
        <v>259</v>
      </c>
      <c r="B166" t="s">
        <v>995</v>
      </c>
      <c r="C166">
        <v>175</v>
      </c>
      <c r="D166">
        <v>161</v>
      </c>
      <c r="E166">
        <v>168</v>
      </c>
      <c r="F166">
        <v>164</v>
      </c>
      <c r="G166" s="239">
        <v>0.66510333226162699</v>
      </c>
      <c r="H166" s="239">
        <v>0.41590584027148397</v>
      </c>
      <c r="K166">
        <v>0.13911934254941999</v>
      </c>
      <c r="L166">
        <v>10</v>
      </c>
      <c r="M166">
        <v>955508.21197627496</v>
      </c>
      <c r="N166">
        <v>0.24582507145312499</v>
      </c>
      <c r="O166">
        <v>562622.34940702398</v>
      </c>
      <c r="P166">
        <v>1518130.5613833</v>
      </c>
      <c r="Q166">
        <v>892172.43147124397</v>
      </c>
      <c r="R166">
        <v>1825334.73091168</v>
      </c>
      <c r="S166">
        <v>1436631.2204859201</v>
      </c>
      <c r="T166">
        <v>2.6983118658249801</v>
      </c>
      <c r="U166">
        <v>0.52290098034258903</v>
      </c>
      <c r="V166">
        <v>1452.7231899999999</v>
      </c>
      <c r="W166">
        <v>12</v>
      </c>
      <c r="X166">
        <v>35.99</v>
      </c>
      <c r="Y166" t="s">
        <v>652</v>
      </c>
      <c r="Z166" t="s">
        <v>652</v>
      </c>
      <c r="AA166" t="s">
        <v>652</v>
      </c>
    </row>
    <row r="167" spans="1:27">
      <c r="A167" t="s">
        <v>996</v>
      </c>
      <c r="B167" t="s">
        <v>997</v>
      </c>
      <c r="C167">
        <v>174</v>
      </c>
      <c r="D167">
        <v>162</v>
      </c>
      <c r="E167">
        <v>168</v>
      </c>
      <c r="F167">
        <v>165</v>
      </c>
      <c r="G167" s="239">
        <v>0.66630364079379301</v>
      </c>
      <c r="H167" s="239">
        <v>0.415198533868811</v>
      </c>
      <c r="K167">
        <v>0.139861436765161</v>
      </c>
      <c r="L167">
        <v>8</v>
      </c>
      <c r="M167">
        <v>668135.29067119304</v>
      </c>
      <c r="N167">
        <v>0.25098404262963803</v>
      </c>
      <c r="O167">
        <v>387792.14867893403</v>
      </c>
      <c r="P167">
        <v>1055927.43935013</v>
      </c>
      <c r="Q167">
        <v>448649.93383517599</v>
      </c>
      <c r="R167">
        <v>1345259.91448215</v>
      </c>
      <c r="S167">
        <v>1002748.9717379001</v>
      </c>
      <c r="T167">
        <v>2.72292113944876</v>
      </c>
      <c r="U167">
        <v>0.381242110688226</v>
      </c>
      <c r="V167">
        <v>2100.1276699999999</v>
      </c>
      <c r="W167">
        <v>19</v>
      </c>
      <c r="X167">
        <v>39.01</v>
      </c>
      <c r="Y167" t="s">
        <v>652</v>
      </c>
      <c r="Z167" t="s">
        <v>652</v>
      </c>
      <c r="AA167" t="s">
        <v>652</v>
      </c>
    </row>
    <row r="168" spans="1:27">
      <c r="A168" t="s">
        <v>998</v>
      </c>
      <c r="B168" t="s">
        <v>999</v>
      </c>
      <c r="C168">
        <v>103</v>
      </c>
      <c r="D168">
        <v>235</v>
      </c>
      <c r="E168">
        <v>169</v>
      </c>
      <c r="F168">
        <v>166</v>
      </c>
      <c r="G168" s="239">
        <v>0.969747919453394</v>
      </c>
      <c r="H168" s="239">
        <v>0.34016138427533199</v>
      </c>
      <c r="K168">
        <v>0.23404423746396599</v>
      </c>
      <c r="L168">
        <v>14</v>
      </c>
      <c r="M168">
        <v>25282254.977978401</v>
      </c>
      <c r="N168">
        <v>0.11168767964370301</v>
      </c>
      <c r="O168">
        <v>13255484.9206679</v>
      </c>
      <c r="P168">
        <v>38537739.898646303</v>
      </c>
      <c r="Q168">
        <v>10901107.1201977</v>
      </c>
      <c r="R168">
        <v>35221517.8296073</v>
      </c>
      <c r="S168">
        <v>26070955.627550099</v>
      </c>
      <c r="T168">
        <v>2.9073051743703799</v>
      </c>
      <c r="U168">
        <v>0.38785511159526398</v>
      </c>
      <c r="V168">
        <v>941.45744999999999</v>
      </c>
      <c r="W168">
        <v>9</v>
      </c>
      <c r="X168">
        <v>21.12</v>
      </c>
      <c r="Y168" t="s">
        <v>652</v>
      </c>
      <c r="Z168" t="s">
        <v>652</v>
      </c>
      <c r="AA168" t="s">
        <v>652</v>
      </c>
    </row>
    <row r="169" spans="1:27">
      <c r="A169" t="s">
        <v>1000</v>
      </c>
      <c r="B169" t="s">
        <v>1001</v>
      </c>
      <c r="C169">
        <v>266</v>
      </c>
      <c r="D169">
        <v>75</v>
      </c>
      <c r="E169">
        <v>170.5</v>
      </c>
      <c r="F169">
        <v>167</v>
      </c>
      <c r="G169" s="239">
        <v>0.42425258403889698</v>
      </c>
      <c r="H169" s="239">
        <v>0.53269876282955497</v>
      </c>
      <c r="K169">
        <v>4.9853941713913497E-2</v>
      </c>
      <c r="L169">
        <v>14</v>
      </c>
      <c r="M169">
        <v>195180253.39616501</v>
      </c>
      <c r="N169">
        <v>0.44285144418575101</v>
      </c>
      <c r="O169">
        <v>420272099.34999901</v>
      </c>
      <c r="P169">
        <v>615452352.74616396</v>
      </c>
      <c r="Q169">
        <v>475581207.82201397</v>
      </c>
      <c r="R169">
        <v>443989741.89695799</v>
      </c>
      <c r="S169">
        <v>460056722.66752797</v>
      </c>
      <c r="T169">
        <v>1.46441401581983</v>
      </c>
      <c r="U169">
        <v>0.62536893476670896</v>
      </c>
      <c r="V169">
        <v>978.51174000000003</v>
      </c>
      <c r="W169">
        <v>8</v>
      </c>
      <c r="X169">
        <v>26.28</v>
      </c>
      <c r="Y169" t="s">
        <v>652</v>
      </c>
      <c r="Z169" t="s">
        <v>652</v>
      </c>
      <c r="AA169" t="s">
        <v>652</v>
      </c>
    </row>
    <row r="170" spans="1:27">
      <c r="A170" t="s">
        <v>1002</v>
      </c>
      <c r="B170" t="s">
        <v>1003</v>
      </c>
      <c r="C170">
        <v>221</v>
      </c>
      <c r="D170">
        <v>121</v>
      </c>
      <c r="E170">
        <v>171</v>
      </c>
      <c r="F170">
        <v>168</v>
      </c>
      <c r="G170" s="239">
        <v>0.52760900257083598</v>
      </c>
      <c r="H170" s="239">
        <v>0.46212424966084298</v>
      </c>
      <c r="K170">
        <v>9.6182906523998302E-2</v>
      </c>
      <c r="L170">
        <v>11</v>
      </c>
      <c r="M170">
        <v>10629402.8415244</v>
      </c>
      <c r="N170">
        <v>0.34653576744012099</v>
      </c>
      <c r="O170">
        <v>11928395.149933601</v>
      </c>
      <c r="P170">
        <v>22557797.991457999</v>
      </c>
      <c r="Q170">
        <v>15267421.1333184</v>
      </c>
      <c r="R170">
        <v>24055306.9032823</v>
      </c>
      <c r="S170">
        <v>20146363.670315299</v>
      </c>
      <c r="T170">
        <v>1.8911008319156399</v>
      </c>
      <c r="U170">
        <v>0.48995514700120302</v>
      </c>
      <c r="V170">
        <v>1678.8951500000001</v>
      </c>
      <c r="W170">
        <v>15</v>
      </c>
      <c r="X170">
        <v>34.81</v>
      </c>
      <c r="Y170" t="s">
        <v>652</v>
      </c>
      <c r="Z170" t="s">
        <v>652</v>
      </c>
      <c r="AA170" t="s">
        <v>652</v>
      </c>
    </row>
    <row r="171" spans="1:27">
      <c r="A171" t="s">
        <v>443</v>
      </c>
      <c r="B171" t="s">
        <v>1004</v>
      </c>
      <c r="C171">
        <v>163</v>
      </c>
      <c r="D171">
        <v>180</v>
      </c>
      <c r="E171">
        <v>171.5</v>
      </c>
      <c r="F171">
        <v>169</v>
      </c>
      <c r="G171" s="239">
        <v>0.71136733750326098</v>
      </c>
      <c r="H171" s="239">
        <v>0.395766038385096</v>
      </c>
      <c r="K171">
        <v>0.16129131288454601</v>
      </c>
      <c r="L171">
        <v>14</v>
      </c>
      <c r="M171">
        <v>58536316.359758303</v>
      </c>
      <c r="N171">
        <v>0.20797421284477499</v>
      </c>
      <c r="O171">
        <v>68360669.793814898</v>
      </c>
      <c r="P171">
        <v>126896986.15357301</v>
      </c>
      <c r="Q171">
        <v>82416899.954384804</v>
      </c>
      <c r="R171">
        <v>82156985.496696398</v>
      </c>
      <c r="S171">
        <v>82287045.347355396</v>
      </c>
      <c r="T171">
        <v>1.8562864661260901</v>
      </c>
      <c r="U171">
        <v>0.41554418891034201</v>
      </c>
      <c r="V171">
        <v>1254.69533</v>
      </c>
      <c r="W171">
        <v>10</v>
      </c>
      <c r="X171">
        <v>18.579999999999998</v>
      </c>
      <c r="Y171" t="s">
        <v>652</v>
      </c>
      <c r="Z171" t="s">
        <v>652</v>
      </c>
      <c r="AA171" t="s">
        <v>652</v>
      </c>
    </row>
    <row r="172" spans="1:27">
      <c r="A172" t="s">
        <v>329</v>
      </c>
      <c r="B172" t="s">
        <v>721</v>
      </c>
      <c r="C172">
        <v>88</v>
      </c>
      <c r="D172">
        <v>257</v>
      </c>
      <c r="E172">
        <v>172.5</v>
      </c>
      <c r="F172">
        <v>170</v>
      </c>
      <c r="G172" s="239">
        <v>1.0559596385090499</v>
      </c>
      <c r="H172" s="239">
        <v>0.31715678402606801</v>
      </c>
      <c r="K172">
        <v>0.26920740511220997</v>
      </c>
      <c r="L172">
        <v>14</v>
      </c>
      <c r="M172">
        <v>59705933.535272598</v>
      </c>
      <c r="N172">
        <v>8.7487971463620903E-2</v>
      </c>
      <c r="O172">
        <v>43754030.230669901</v>
      </c>
      <c r="P172">
        <v>103459963.76594201</v>
      </c>
      <c r="Q172">
        <v>24449450.854219399</v>
      </c>
      <c r="R172">
        <v>76132717.527956799</v>
      </c>
      <c r="S172">
        <v>56541870.880191699</v>
      </c>
      <c r="T172">
        <v>2.3645813476039699</v>
      </c>
      <c r="U172">
        <v>0.363834374844693</v>
      </c>
      <c r="V172">
        <v>1088.5411200000001</v>
      </c>
      <c r="W172">
        <v>10</v>
      </c>
      <c r="X172">
        <v>29.25</v>
      </c>
      <c r="Y172">
        <v>2</v>
      </c>
      <c r="Z172">
        <v>330</v>
      </c>
      <c r="AA172" t="s">
        <v>121</v>
      </c>
    </row>
    <row r="173" spans="1:27">
      <c r="A173" t="s">
        <v>1005</v>
      </c>
      <c r="B173" t="s">
        <v>1006</v>
      </c>
      <c r="C173">
        <v>85</v>
      </c>
      <c r="D173">
        <v>260</v>
      </c>
      <c r="E173">
        <v>172.5</v>
      </c>
      <c r="F173">
        <v>171</v>
      </c>
      <c r="G173" s="239">
        <v>1.0738745156307099</v>
      </c>
      <c r="H173" s="239">
        <v>0.31426900381042999</v>
      </c>
      <c r="K173">
        <v>0.27383179722596801</v>
      </c>
      <c r="L173">
        <v>14</v>
      </c>
      <c r="M173">
        <v>1126025135.37075</v>
      </c>
      <c r="N173">
        <v>7.4373006970428507E-2</v>
      </c>
      <c r="O173">
        <v>1133877620.5461299</v>
      </c>
      <c r="P173">
        <v>2259902755.9168801</v>
      </c>
      <c r="Q173">
        <v>713722304.80926299</v>
      </c>
      <c r="R173">
        <v>1299834375.30986</v>
      </c>
      <c r="S173">
        <v>1048563048.0851901</v>
      </c>
      <c r="T173">
        <v>1.99307466252698</v>
      </c>
      <c r="U173">
        <v>0.46873309520748002</v>
      </c>
      <c r="V173">
        <v>674.35080000000005</v>
      </c>
      <c r="W173">
        <v>6</v>
      </c>
      <c r="X173">
        <v>12.84</v>
      </c>
      <c r="Y173" t="s">
        <v>652</v>
      </c>
      <c r="Z173" t="s">
        <v>652</v>
      </c>
      <c r="AA173" t="s">
        <v>652</v>
      </c>
    </row>
    <row r="174" spans="1:27">
      <c r="A174" t="s">
        <v>1007</v>
      </c>
      <c r="B174" t="s">
        <v>1008</v>
      </c>
      <c r="C174">
        <v>155</v>
      </c>
      <c r="D174">
        <v>191</v>
      </c>
      <c r="E174">
        <v>173</v>
      </c>
      <c r="F174">
        <v>172</v>
      </c>
      <c r="G174" s="239">
        <v>0.72915363521104803</v>
      </c>
      <c r="H174" s="239">
        <v>0.37966640799344697</v>
      </c>
      <c r="K174">
        <v>0.180593174059341</v>
      </c>
      <c r="L174">
        <v>9</v>
      </c>
      <c r="M174">
        <v>494685.34550619498</v>
      </c>
      <c r="N174">
        <v>0.20887457934978401</v>
      </c>
      <c r="O174">
        <v>259851.237889521</v>
      </c>
      <c r="P174">
        <v>754536.58339571604</v>
      </c>
      <c r="Q174">
        <v>381809.91983066301</v>
      </c>
      <c r="R174">
        <v>880214.021362414</v>
      </c>
      <c r="S174">
        <v>678437.74153716199</v>
      </c>
      <c r="T174">
        <v>2.9037251833932598</v>
      </c>
      <c r="U174">
        <v>0.52222215490706503</v>
      </c>
      <c r="V174">
        <v>1555.79035</v>
      </c>
      <c r="W174">
        <v>14</v>
      </c>
      <c r="X174">
        <v>30.09</v>
      </c>
      <c r="Y174" t="s">
        <v>652</v>
      </c>
      <c r="Z174" t="s">
        <v>652</v>
      </c>
      <c r="AA174" t="s">
        <v>652</v>
      </c>
    </row>
    <row r="175" spans="1:27">
      <c r="A175" t="s">
        <v>1009</v>
      </c>
      <c r="B175" t="s">
        <v>1010</v>
      </c>
      <c r="C175">
        <v>139</v>
      </c>
      <c r="D175">
        <v>208</v>
      </c>
      <c r="E175">
        <v>173.5</v>
      </c>
      <c r="F175">
        <v>173</v>
      </c>
      <c r="G175" s="239">
        <v>0.76010939393441801</v>
      </c>
      <c r="H175" s="239">
        <v>0.36291120111730302</v>
      </c>
      <c r="K175">
        <v>0.20219846561494301</v>
      </c>
      <c r="L175">
        <v>11</v>
      </c>
      <c r="M175">
        <v>3466738.1848546802</v>
      </c>
      <c r="N175">
        <v>0.20342515146134199</v>
      </c>
      <c r="O175">
        <v>1557801.0224629601</v>
      </c>
      <c r="P175">
        <v>5024539.2073176401</v>
      </c>
      <c r="Q175">
        <v>795821.76591271197</v>
      </c>
      <c r="R175">
        <v>6400719.5914114099</v>
      </c>
      <c r="S175">
        <v>4560841.1269730898</v>
      </c>
      <c r="T175">
        <v>3.2254050002956101</v>
      </c>
      <c r="U175">
        <v>0.284345919714318</v>
      </c>
      <c r="V175">
        <v>1273.6397899999999</v>
      </c>
      <c r="W175">
        <v>10</v>
      </c>
      <c r="X175">
        <v>15.5</v>
      </c>
      <c r="Y175" t="s">
        <v>652</v>
      </c>
      <c r="Z175" t="s">
        <v>652</v>
      </c>
      <c r="AA175" t="s">
        <v>652</v>
      </c>
    </row>
    <row r="176" spans="1:27">
      <c r="A176" t="s">
        <v>311</v>
      </c>
      <c r="B176" t="s">
        <v>722</v>
      </c>
      <c r="C176">
        <v>131</v>
      </c>
      <c r="D176">
        <v>225</v>
      </c>
      <c r="E176">
        <v>178</v>
      </c>
      <c r="F176">
        <v>174</v>
      </c>
      <c r="G176" s="239">
        <v>0.81715476992214497</v>
      </c>
      <c r="H176" s="239">
        <v>0.35046967413410701</v>
      </c>
      <c r="K176">
        <v>0.219254424583541</v>
      </c>
      <c r="L176">
        <v>13</v>
      </c>
      <c r="M176">
        <v>10697099.3246026</v>
      </c>
      <c r="N176">
        <v>0.17330086007676701</v>
      </c>
      <c r="O176">
        <v>2591066.62791688</v>
      </c>
      <c r="P176">
        <v>13288165.9525194</v>
      </c>
      <c r="Q176">
        <v>3767027.38974514</v>
      </c>
      <c r="R176">
        <v>18125686.8434062</v>
      </c>
      <c r="S176">
        <v>13090664.9735664</v>
      </c>
      <c r="T176">
        <v>5.1284539769641597</v>
      </c>
      <c r="U176">
        <v>0.31877292698367998</v>
      </c>
      <c r="V176">
        <v>1552.8443600000001</v>
      </c>
      <c r="W176">
        <v>14</v>
      </c>
      <c r="X176">
        <v>43.88</v>
      </c>
      <c r="Y176">
        <v>3</v>
      </c>
      <c r="Z176" t="s">
        <v>685</v>
      </c>
      <c r="AA176" t="s">
        <v>121</v>
      </c>
    </row>
    <row r="177" spans="1:27">
      <c r="A177" t="s">
        <v>267</v>
      </c>
      <c r="B177" t="s">
        <v>1011</v>
      </c>
      <c r="C177">
        <v>223</v>
      </c>
      <c r="D177">
        <v>135</v>
      </c>
      <c r="E177">
        <v>179</v>
      </c>
      <c r="F177">
        <v>175</v>
      </c>
      <c r="G177" s="239">
        <v>0.52211426718806797</v>
      </c>
      <c r="H177" s="239">
        <v>0.44066682845972599</v>
      </c>
      <c r="K177">
        <v>0.114778323523371</v>
      </c>
      <c r="L177">
        <v>10</v>
      </c>
      <c r="M177">
        <v>1573483.65790533</v>
      </c>
      <c r="N177">
        <v>0.36252510758364498</v>
      </c>
      <c r="O177">
        <v>1536928.79260113</v>
      </c>
      <c r="P177">
        <v>3110412.4505064599</v>
      </c>
      <c r="Q177">
        <v>1014746.7884764801</v>
      </c>
      <c r="R177">
        <v>4139418.40791289</v>
      </c>
      <c r="S177">
        <v>3013676.8075302499</v>
      </c>
      <c r="T177">
        <v>2.0237843584427502</v>
      </c>
      <c r="U177">
        <v>0.37648122658250299</v>
      </c>
      <c r="V177">
        <v>1781.9506200000001</v>
      </c>
      <c r="W177">
        <v>16</v>
      </c>
      <c r="X177">
        <v>43.83</v>
      </c>
      <c r="Y177" t="s">
        <v>652</v>
      </c>
      <c r="Z177" t="s">
        <v>652</v>
      </c>
      <c r="AA177" t="s">
        <v>652</v>
      </c>
    </row>
    <row r="178" spans="1:27">
      <c r="A178" t="s">
        <v>296</v>
      </c>
      <c r="B178" t="s">
        <v>1012</v>
      </c>
      <c r="C178">
        <v>149</v>
      </c>
      <c r="D178">
        <v>218</v>
      </c>
      <c r="E178">
        <v>183.5</v>
      </c>
      <c r="F178">
        <v>176</v>
      </c>
      <c r="G178" s="239">
        <v>0.74051090483841198</v>
      </c>
      <c r="H178" s="239">
        <v>0.35410750721736001</v>
      </c>
      <c r="K178">
        <v>0.214177612858785</v>
      </c>
      <c r="L178">
        <v>7</v>
      </c>
      <c r="M178">
        <v>336016.18650274002</v>
      </c>
      <c r="N178">
        <v>0.207408680768745</v>
      </c>
      <c r="O178">
        <v>230452.79536355301</v>
      </c>
      <c r="P178">
        <v>566468.98186629196</v>
      </c>
      <c r="Q178">
        <v>193437.93345623399</v>
      </c>
      <c r="R178">
        <v>611868.32005818002</v>
      </c>
      <c r="S178">
        <v>453762.644556952</v>
      </c>
      <c r="T178">
        <v>2.4580694756713801</v>
      </c>
      <c r="U178">
        <v>0.108874361613285</v>
      </c>
      <c r="V178">
        <v>1225.6575499999999</v>
      </c>
      <c r="W178">
        <v>10</v>
      </c>
      <c r="X178">
        <v>20.64</v>
      </c>
      <c r="Y178" t="s">
        <v>652</v>
      </c>
      <c r="Z178" t="s">
        <v>652</v>
      </c>
      <c r="AA178" t="s">
        <v>652</v>
      </c>
    </row>
    <row r="179" spans="1:27">
      <c r="A179" t="s">
        <v>1013</v>
      </c>
      <c r="B179" t="s">
        <v>1014</v>
      </c>
      <c r="C179">
        <v>90</v>
      </c>
      <c r="D179">
        <v>284</v>
      </c>
      <c r="E179">
        <v>187</v>
      </c>
      <c r="F179">
        <v>177</v>
      </c>
      <c r="G179" s="239">
        <v>1.04833592817607</v>
      </c>
      <c r="H179" s="239">
        <v>0.28003834389816601</v>
      </c>
      <c r="K179">
        <v>0.33219178677176198</v>
      </c>
      <c r="L179">
        <v>14</v>
      </c>
      <c r="M179">
        <v>1299305.48151593</v>
      </c>
      <c r="N179">
        <v>8.0950222077983802E-2</v>
      </c>
      <c r="O179">
        <v>1098658.4290460099</v>
      </c>
      <c r="P179">
        <v>2397963.9105619402</v>
      </c>
      <c r="Q179">
        <v>824017.05988781701</v>
      </c>
      <c r="R179">
        <v>1547000.5901897601</v>
      </c>
      <c r="S179">
        <v>1239398.0274781799</v>
      </c>
      <c r="T179">
        <v>2.1826291476634401</v>
      </c>
      <c r="U179">
        <v>0.32401910538963302</v>
      </c>
      <c r="V179">
        <v>889.48181999999997</v>
      </c>
      <c r="W179">
        <v>8</v>
      </c>
      <c r="X179">
        <v>34.56</v>
      </c>
      <c r="Y179" t="s">
        <v>652</v>
      </c>
      <c r="Z179" t="s">
        <v>652</v>
      </c>
      <c r="AA179" t="s">
        <v>652</v>
      </c>
    </row>
    <row r="180" spans="1:27">
      <c r="A180" t="s">
        <v>1015</v>
      </c>
      <c r="B180" t="s">
        <v>1016</v>
      </c>
      <c r="C180">
        <v>222</v>
      </c>
      <c r="D180">
        <v>153</v>
      </c>
      <c r="E180">
        <v>187.5</v>
      </c>
      <c r="F180">
        <v>178</v>
      </c>
      <c r="G180" s="239">
        <v>0.52628689506381399</v>
      </c>
      <c r="H180" s="239">
        <v>0.42505996032643401</v>
      </c>
      <c r="K180">
        <v>0.129751611170981</v>
      </c>
      <c r="L180">
        <v>11</v>
      </c>
      <c r="M180">
        <v>1204820.95449425</v>
      </c>
      <c r="N180">
        <v>0.34646238492571302</v>
      </c>
      <c r="O180">
        <v>1035449.84521373</v>
      </c>
      <c r="P180">
        <v>2240270.7997079901</v>
      </c>
      <c r="Q180">
        <v>1858781.72024085</v>
      </c>
      <c r="R180">
        <v>2650770.9560754802</v>
      </c>
      <c r="S180">
        <v>2289285.4938904899</v>
      </c>
      <c r="T180">
        <v>2.1635724898346602</v>
      </c>
      <c r="U180">
        <v>0.58086363460649404</v>
      </c>
      <c r="V180">
        <v>1581.7657799999999</v>
      </c>
      <c r="W180">
        <v>13</v>
      </c>
      <c r="X180">
        <v>37.46</v>
      </c>
      <c r="Y180" t="s">
        <v>652</v>
      </c>
      <c r="Z180" t="s">
        <v>652</v>
      </c>
      <c r="AA180" t="s">
        <v>652</v>
      </c>
    </row>
    <row r="181" spans="1:27">
      <c r="A181" t="s">
        <v>393</v>
      </c>
      <c r="B181" t="s">
        <v>1017</v>
      </c>
      <c r="C181">
        <v>152</v>
      </c>
      <c r="D181">
        <v>224</v>
      </c>
      <c r="E181">
        <v>188</v>
      </c>
      <c r="F181">
        <v>179</v>
      </c>
      <c r="G181" s="239">
        <v>0.73460359932267705</v>
      </c>
      <c r="H181" s="239">
        <v>0.35060398719907099</v>
      </c>
      <c r="K181">
        <v>0.21906566181911699</v>
      </c>
      <c r="L181">
        <v>9</v>
      </c>
      <c r="M181">
        <v>4343875.7552388199</v>
      </c>
      <c r="N181">
        <v>0.21402578797616001</v>
      </c>
      <c r="O181">
        <v>1417630.9860865199</v>
      </c>
      <c r="P181">
        <v>5761506.7413253402</v>
      </c>
      <c r="Q181">
        <v>1863261.69431758</v>
      </c>
      <c r="R181">
        <v>8152342.9706109697</v>
      </c>
      <c r="S181">
        <v>5913224.1650381098</v>
      </c>
      <c r="T181">
        <v>4.0641794641004898</v>
      </c>
      <c r="U181">
        <v>0.33419660857877098</v>
      </c>
      <c r="V181">
        <v>2060.1215200000001</v>
      </c>
      <c r="W181">
        <v>19</v>
      </c>
      <c r="X181">
        <v>43.3</v>
      </c>
      <c r="Y181" t="s">
        <v>652</v>
      </c>
      <c r="Z181" t="s">
        <v>652</v>
      </c>
      <c r="AA181" t="s">
        <v>652</v>
      </c>
    </row>
    <row r="182" spans="1:27">
      <c r="A182" t="s">
        <v>1018</v>
      </c>
      <c r="B182" t="s">
        <v>1019</v>
      </c>
      <c r="C182">
        <v>268</v>
      </c>
      <c r="D182">
        <v>113</v>
      </c>
      <c r="E182">
        <v>190.5</v>
      </c>
      <c r="F182">
        <v>180</v>
      </c>
      <c r="G182" s="239">
        <v>0.418304558353708</v>
      </c>
      <c r="H182" s="239">
        <v>0.47164727441174897</v>
      </c>
      <c r="K182">
        <v>8.8642810720038698E-2</v>
      </c>
      <c r="L182">
        <v>9</v>
      </c>
      <c r="M182">
        <v>1477056.5377714201</v>
      </c>
      <c r="N182">
        <v>0.45602620589435899</v>
      </c>
      <c r="O182">
        <v>1686376.81553278</v>
      </c>
      <c r="P182">
        <v>3163433.3533041999</v>
      </c>
      <c r="Q182">
        <v>1972043.72262527</v>
      </c>
      <c r="R182">
        <v>4587782.3571340097</v>
      </c>
      <c r="S182">
        <v>3531055.3238639398</v>
      </c>
      <c r="T182">
        <v>1.8758757379528901</v>
      </c>
      <c r="U182">
        <v>0.440554527759068</v>
      </c>
      <c r="V182">
        <v>2640.4184300000002</v>
      </c>
      <c r="W182">
        <v>24</v>
      </c>
      <c r="X182">
        <v>42.64</v>
      </c>
      <c r="Y182" t="s">
        <v>652</v>
      </c>
      <c r="Z182" t="s">
        <v>652</v>
      </c>
      <c r="AA182" t="s">
        <v>652</v>
      </c>
    </row>
    <row r="183" spans="1:27">
      <c r="A183" t="s">
        <v>1020</v>
      </c>
      <c r="B183" t="s">
        <v>1021</v>
      </c>
      <c r="C183">
        <v>99</v>
      </c>
      <c r="D183">
        <v>282</v>
      </c>
      <c r="E183">
        <v>190.5</v>
      </c>
      <c r="F183">
        <v>181</v>
      </c>
      <c r="G183" s="239">
        <v>0.98769870272007698</v>
      </c>
      <c r="H183" s="239">
        <v>0.28175537662342198</v>
      </c>
      <c r="K183">
        <v>0.32911002978008103</v>
      </c>
      <c r="L183">
        <v>14</v>
      </c>
      <c r="M183">
        <v>48359854.916245498</v>
      </c>
      <c r="N183">
        <v>0.11289648692015999</v>
      </c>
      <c r="O183">
        <v>14115607.858910801</v>
      </c>
      <c r="P183">
        <v>62475462.775156297</v>
      </c>
      <c r="Q183">
        <v>7830312.4501475999</v>
      </c>
      <c r="R183">
        <v>68798772.104019597</v>
      </c>
      <c r="S183">
        <v>48962152.9147145</v>
      </c>
      <c r="T183">
        <v>4.4259845838461196</v>
      </c>
      <c r="U183">
        <v>0.40320168954924501</v>
      </c>
      <c r="V183">
        <v>1028.48948</v>
      </c>
      <c r="W183">
        <v>10</v>
      </c>
      <c r="X183">
        <v>20.5</v>
      </c>
      <c r="Y183" t="s">
        <v>652</v>
      </c>
      <c r="Z183" t="s">
        <v>652</v>
      </c>
      <c r="AA183" t="s">
        <v>652</v>
      </c>
    </row>
    <row r="184" spans="1:27">
      <c r="A184" t="s">
        <v>477</v>
      </c>
      <c r="B184" t="s">
        <v>1022</v>
      </c>
      <c r="C184">
        <v>278</v>
      </c>
      <c r="D184">
        <v>104</v>
      </c>
      <c r="E184">
        <v>191</v>
      </c>
      <c r="F184">
        <v>182</v>
      </c>
      <c r="G184" s="239">
        <v>0.38986859208167302</v>
      </c>
      <c r="H184" s="239">
        <v>0.48277189702199103</v>
      </c>
      <c r="K184">
        <v>8.0369742078653897E-2</v>
      </c>
      <c r="L184">
        <v>13</v>
      </c>
      <c r="M184">
        <v>22370865.589832898</v>
      </c>
      <c r="N184">
        <v>0.47982339136646501</v>
      </c>
      <c r="O184">
        <v>46554459.6138523</v>
      </c>
      <c r="P184">
        <v>68925325.203685194</v>
      </c>
      <c r="Q184">
        <v>55496883.821379699</v>
      </c>
      <c r="R184">
        <v>59204272.053759903</v>
      </c>
      <c r="S184">
        <v>57380527.809089199</v>
      </c>
      <c r="T184">
        <v>1.4805310978881301</v>
      </c>
      <c r="U184">
        <v>0.51313805776839505</v>
      </c>
      <c r="V184">
        <v>1073.5666100000001</v>
      </c>
      <c r="W184">
        <v>9</v>
      </c>
      <c r="X184">
        <v>21.26</v>
      </c>
      <c r="Y184" t="s">
        <v>652</v>
      </c>
      <c r="Z184" t="s">
        <v>652</v>
      </c>
      <c r="AA184" t="s">
        <v>652</v>
      </c>
    </row>
    <row r="185" spans="1:27">
      <c r="A185" t="s">
        <v>1023</v>
      </c>
      <c r="B185" t="s">
        <v>1024</v>
      </c>
      <c r="C185">
        <v>281</v>
      </c>
      <c r="D185">
        <v>102</v>
      </c>
      <c r="E185">
        <v>191.5</v>
      </c>
      <c r="F185">
        <v>183</v>
      </c>
      <c r="G185" s="239">
        <v>0.375394666615469</v>
      </c>
      <c r="H185" s="239">
        <v>0.48519774730281801</v>
      </c>
      <c r="K185">
        <v>7.86406466981312E-2</v>
      </c>
      <c r="L185">
        <v>13</v>
      </c>
      <c r="M185">
        <v>294472.29938502598</v>
      </c>
      <c r="N185">
        <v>0.496735754763377</v>
      </c>
      <c r="O185">
        <v>767359.80198684696</v>
      </c>
      <c r="P185">
        <v>1061832.1013718699</v>
      </c>
      <c r="Q185">
        <v>677714.39754127804</v>
      </c>
      <c r="R185">
        <v>878280.28404032695</v>
      </c>
      <c r="S185">
        <v>784433.89204211906</v>
      </c>
      <c r="T185">
        <v>1.383747361567</v>
      </c>
      <c r="U185">
        <v>0.47431745704164902</v>
      </c>
      <c r="V185">
        <v>1768.9016999999999</v>
      </c>
      <c r="W185">
        <v>16</v>
      </c>
      <c r="X185">
        <v>32.26</v>
      </c>
      <c r="Y185" t="s">
        <v>652</v>
      </c>
      <c r="Z185" t="s">
        <v>652</v>
      </c>
      <c r="AA185" t="s">
        <v>652</v>
      </c>
    </row>
    <row r="186" spans="1:27">
      <c r="A186" t="s">
        <v>1025</v>
      </c>
      <c r="B186" t="s">
        <v>1026</v>
      </c>
      <c r="C186">
        <v>251</v>
      </c>
      <c r="D186">
        <v>134</v>
      </c>
      <c r="E186">
        <v>192.5</v>
      </c>
      <c r="F186">
        <v>184</v>
      </c>
      <c r="G186" s="239">
        <v>0.46454430758778398</v>
      </c>
      <c r="H186" s="239">
        <v>0.44078521389780601</v>
      </c>
      <c r="K186">
        <v>0.114669475229575</v>
      </c>
      <c r="L186">
        <v>5</v>
      </c>
      <c r="M186">
        <v>3517737.9456794099</v>
      </c>
      <c r="N186">
        <v>0.41641539418366402</v>
      </c>
      <c r="O186">
        <v>1307078.3925342299</v>
      </c>
      <c r="P186">
        <v>4824816.3382136403</v>
      </c>
      <c r="Q186">
        <v>1815154.1012573</v>
      </c>
      <c r="R186">
        <v>10554107.0068528</v>
      </c>
      <c r="S186">
        <v>7572448.7163469903</v>
      </c>
      <c r="T186">
        <v>3.69129836876811</v>
      </c>
      <c r="U186">
        <v>0.38691158520864199</v>
      </c>
      <c r="V186">
        <v>1569.8246300000001</v>
      </c>
      <c r="W186">
        <v>13</v>
      </c>
      <c r="X186">
        <v>13.59</v>
      </c>
      <c r="Y186" t="s">
        <v>652</v>
      </c>
      <c r="Z186" t="s">
        <v>652</v>
      </c>
      <c r="AA186" t="s">
        <v>652</v>
      </c>
    </row>
    <row r="187" spans="1:27">
      <c r="A187" t="s">
        <v>403</v>
      </c>
      <c r="B187" t="s">
        <v>1027</v>
      </c>
      <c r="C187">
        <v>203</v>
      </c>
      <c r="D187">
        <v>183</v>
      </c>
      <c r="E187">
        <v>193</v>
      </c>
      <c r="F187">
        <v>185</v>
      </c>
      <c r="G187" s="239">
        <v>0.56608684495369499</v>
      </c>
      <c r="H187" s="239">
        <v>0.39241971125320801</v>
      </c>
      <c r="K187">
        <v>0.165186709023393</v>
      </c>
      <c r="L187">
        <v>12</v>
      </c>
      <c r="M187">
        <v>2051762.5751561599</v>
      </c>
      <c r="N187">
        <v>0.31486708110530998</v>
      </c>
      <c r="O187">
        <v>2065938.90873174</v>
      </c>
      <c r="P187">
        <v>4117701.4838879099</v>
      </c>
      <c r="Q187">
        <v>2644096.27929179</v>
      </c>
      <c r="R187">
        <v>4391157.4536343496</v>
      </c>
      <c r="S187">
        <v>3624466.0928730699</v>
      </c>
      <c r="T187">
        <v>1.9931380673863801</v>
      </c>
      <c r="U187">
        <v>0.52279720508484395</v>
      </c>
      <c r="V187">
        <v>1797.8404</v>
      </c>
      <c r="W187">
        <v>15</v>
      </c>
      <c r="X187">
        <v>36.4</v>
      </c>
      <c r="Y187" t="s">
        <v>652</v>
      </c>
      <c r="Z187" t="s">
        <v>652</v>
      </c>
      <c r="AA187" t="s">
        <v>652</v>
      </c>
    </row>
    <row r="188" spans="1:27">
      <c r="A188" t="s">
        <v>1028</v>
      </c>
      <c r="B188" t="s">
        <v>1029</v>
      </c>
      <c r="C188">
        <v>184</v>
      </c>
      <c r="D188">
        <v>202</v>
      </c>
      <c r="E188">
        <v>193</v>
      </c>
      <c r="F188">
        <v>186</v>
      </c>
      <c r="G188" s="239">
        <v>0.63264405670041102</v>
      </c>
      <c r="H188" s="239">
        <v>0.36608128923620598</v>
      </c>
      <c r="K188">
        <v>0.19799103070433499</v>
      </c>
      <c r="L188">
        <v>12</v>
      </c>
      <c r="M188">
        <v>23965958.563191701</v>
      </c>
      <c r="N188">
        <v>0.274249451937635</v>
      </c>
      <c r="O188">
        <v>16496213.1725934</v>
      </c>
      <c r="P188">
        <v>40462171.735785097</v>
      </c>
      <c r="Q188">
        <v>16145912.222253701</v>
      </c>
      <c r="R188">
        <v>51082619.7277169</v>
      </c>
      <c r="S188">
        <v>37882215.614554897</v>
      </c>
      <c r="T188">
        <v>2.4528157651968501</v>
      </c>
      <c r="U188">
        <v>0.246621449302065</v>
      </c>
      <c r="V188">
        <v>1093.52892</v>
      </c>
      <c r="W188">
        <v>9</v>
      </c>
      <c r="X188">
        <v>11.64</v>
      </c>
      <c r="Y188" t="s">
        <v>652</v>
      </c>
      <c r="Z188" t="s">
        <v>652</v>
      </c>
      <c r="AA188" t="s">
        <v>652</v>
      </c>
    </row>
    <row r="189" spans="1:27">
      <c r="A189" t="s">
        <v>1030</v>
      </c>
      <c r="B189" t="s">
        <v>1031</v>
      </c>
      <c r="C189">
        <v>261</v>
      </c>
      <c r="D189">
        <v>126</v>
      </c>
      <c r="E189">
        <v>193.5</v>
      </c>
      <c r="F189">
        <v>187</v>
      </c>
      <c r="G189" s="239">
        <v>0.43823026003522098</v>
      </c>
      <c r="H189" s="239">
        <v>0.45531923072857999</v>
      </c>
      <c r="K189">
        <v>0.10183617772036301</v>
      </c>
      <c r="L189">
        <v>10</v>
      </c>
      <c r="M189">
        <v>227149.13677215399</v>
      </c>
      <c r="N189">
        <v>0.43332414429808502</v>
      </c>
      <c r="O189">
        <v>299915.02245689399</v>
      </c>
      <c r="P189">
        <v>527064.15922904795</v>
      </c>
      <c r="Q189">
        <v>340338.04031640699</v>
      </c>
      <c r="R189">
        <v>649236.39109512896</v>
      </c>
      <c r="S189">
        <v>518332.84345516801</v>
      </c>
      <c r="T189">
        <v>1.75737832307083</v>
      </c>
      <c r="U189">
        <v>0.56956010450873495</v>
      </c>
      <c r="V189">
        <v>1569.806</v>
      </c>
      <c r="W189">
        <v>14</v>
      </c>
      <c r="X189">
        <v>32.54</v>
      </c>
      <c r="Y189" t="s">
        <v>652</v>
      </c>
      <c r="Z189" t="s">
        <v>652</v>
      </c>
      <c r="AA189" t="s">
        <v>652</v>
      </c>
    </row>
    <row r="190" spans="1:27">
      <c r="A190" t="s">
        <v>1032</v>
      </c>
      <c r="B190" t="s">
        <v>1033</v>
      </c>
      <c r="C190">
        <v>228</v>
      </c>
      <c r="D190">
        <v>159</v>
      </c>
      <c r="E190">
        <v>193.5</v>
      </c>
      <c r="F190">
        <v>188</v>
      </c>
      <c r="G190" s="239">
        <v>0.51489373115292703</v>
      </c>
      <c r="H190" s="239">
        <v>0.417210634256097</v>
      </c>
      <c r="K190">
        <v>0.13775728580466301</v>
      </c>
      <c r="L190">
        <v>14</v>
      </c>
      <c r="M190">
        <v>5667227.1977643296</v>
      </c>
      <c r="N190">
        <v>0.35615062409917703</v>
      </c>
      <c r="O190">
        <v>7662788.0543009797</v>
      </c>
      <c r="P190">
        <v>13330015.252065299</v>
      </c>
      <c r="Q190">
        <v>9173024.7914497908</v>
      </c>
      <c r="R190">
        <v>12575608.1367894</v>
      </c>
      <c r="S190">
        <v>11006595.8369206</v>
      </c>
      <c r="T190">
        <v>1.7395777043035201</v>
      </c>
      <c r="U190">
        <v>0.58367413138859003</v>
      </c>
      <c r="V190">
        <v>1504.8773799999999</v>
      </c>
      <c r="W190">
        <v>14</v>
      </c>
      <c r="X190">
        <v>43.6</v>
      </c>
      <c r="Y190" t="s">
        <v>652</v>
      </c>
      <c r="Z190" t="s">
        <v>652</v>
      </c>
      <c r="AA190" t="s">
        <v>652</v>
      </c>
    </row>
    <row r="191" spans="1:27">
      <c r="A191" t="s">
        <v>339</v>
      </c>
      <c r="B191" t="s">
        <v>1034</v>
      </c>
      <c r="C191">
        <v>246</v>
      </c>
      <c r="D191">
        <v>142</v>
      </c>
      <c r="E191">
        <v>194</v>
      </c>
      <c r="F191">
        <v>189</v>
      </c>
      <c r="G191" s="239">
        <v>0.474678523503478</v>
      </c>
      <c r="H191" s="239">
        <v>0.43516852691523999</v>
      </c>
      <c r="K191">
        <v>0.11991163540883901</v>
      </c>
      <c r="L191">
        <v>9</v>
      </c>
      <c r="M191">
        <v>857485.165760173</v>
      </c>
      <c r="N191">
        <v>0.40851245269942199</v>
      </c>
      <c r="O191">
        <v>246794.788681834</v>
      </c>
      <c r="P191">
        <v>1104279.95444201</v>
      </c>
      <c r="Q191">
        <v>138338.90591053001</v>
      </c>
      <c r="R191">
        <v>2550964.1774322302</v>
      </c>
      <c r="S191">
        <v>1806454.5230133799</v>
      </c>
      <c r="T191">
        <v>4.4744865170781001</v>
      </c>
      <c r="U191">
        <v>0.37064067388049299</v>
      </c>
      <c r="V191">
        <v>1041.5040100000001</v>
      </c>
      <c r="W191">
        <v>8</v>
      </c>
      <c r="X191">
        <v>34.979999999999997</v>
      </c>
      <c r="Y191" t="s">
        <v>652</v>
      </c>
      <c r="Z191" t="s">
        <v>652</v>
      </c>
      <c r="AA191" t="s">
        <v>652</v>
      </c>
    </row>
    <row r="192" spans="1:27">
      <c r="A192" t="s">
        <v>1035</v>
      </c>
      <c r="B192" t="s">
        <v>1036</v>
      </c>
      <c r="C192">
        <v>224</v>
      </c>
      <c r="D192">
        <v>165</v>
      </c>
      <c r="E192">
        <v>194.5</v>
      </c>
      <c r="F192">
        <v>190</v>
      </c>
      <c r="G192" s="239">
        <v>0.52079154890732704</v>
      </c>
      <c r="H192" s="239">
        <v>0.41154348380726602</v>
      </c>
      <c r="K192">
        <v>0.14373835814730501</v>
      </c>
      <c r="L192">
        <v>13</v>
      </c>
      <c r="M192">
        <v>580939.22709144698</v>
      </c>
      <c r="N192">
        <v>0.34915338778020999</v>
      </c>
      <c r="O192">
        <v>898544.93737827404</v>
      </c>
      <c r="P192">
        <v>1479484.1644697201</v>
      </c>
      <c r="Q192">
        <v>1097285.35751539</v>
      </c>
      <c r="R192">
        <v>1133407.8048185799</v>
      </c>
      <c r="S192">
        <v>1115492.8076508101</v>
      </c>
      <c r="T192">
        <v>1.6465333039285499</v>
      </c>
      <c r="U192">
        <v>0.54398239304416296</v>
      </c>
      <c r="V192">
        <v>1726.8032900000001</v>
      </c>
      <c r="W192">
        <v>14</v>
      </c>
      <c r="X192">
        <v>31.77</v>
      </c>
      <c r="Y192" t="s">
        <v>652</v>
      </c>
      <c r="Z192" t="s">
        <v>652</v>
      </c>
      <c r="AA192" t="s">
        <v>652</v>
      </c>
    </row>
    <row r="193" spans="1:27">
      <c r="A193" t="s">
        <v>1037</v>
      </c>
      <c r="B193" t="s">
        <v>1038</v>
      </c>
      <c r="C193">
        <v>198</v>
      </c>
      <c r="D193">
        <v>192</v>
      </c>
      <c r="E193">
        <v>195</v>
      </c>
      <c r="F193">
        <v>191</v>
      </c>
      <c r="G193" s="239">
        <v>0.59092827014067295</v>
      </c>
      <c r="H193" s="239">
        <v>0.375577208427262</v>
      </c>
      <c r="K193">
        <v>0.18572243295449201</v>
      </c>
      <c r="L193">
        <v>11</v>
      </c>
      <c r="M193">
        <v>23898230.168361399</v>
      </c>
      <c r="N193">
        <v>0.30153129352305102</v>
      </c>
      <c r="O193">
        <v>11547413.0854649</v>
      </c>
      <c r="P193">
        <v>35445643.253826298</v>
      </c>
      <c r="Q193">
        <v>21291964.234216299</v>
      </c>
      <c r="R193">
        <v>53082370.840658098</v>
      </c>
      <c r="S193">
        <v>40441846.118941598</v>
      </c>
      <c r="T193">
        <v>3.06957437059586</v>
      </c>
      <c r="U193">
        <v>0.49501562077613098</v>
      </c>
      <c r="V193">
        <v>1972.11538</v>
      </c>
      <c r="W193">
        <v>18</v>
      </c>
      <c r="X193">
        <v>43.95</v>
      </c>
      <c r="Y193" t="s">
        <v>652</v>
      </c>
      <c r="Z193" t="s">
        <v>652</v>
      </c>
      <c r="AA193" t="s">
        <v>652</v>
      </c>
    </row>
    <row r="194" spans="1:27">
      <c r="A194" t="s">
        <v>261</v>
      </c>
      <c r="B194" t="s">
        <v>1039</v>
      </c>
      <c r="C194">
        <v>227</v>
      </c>
      <c r="D194">
        <v>164</v>
      </c>
      <c r="E194">
        <v>195.5</v>
      </c>
      <c r="F194">
        <v>192</v>
      </c>
      <c r="G194" s="239">
        <v>0.51862964827156499</v>
      </c>
      <c r="H194" s="239">
        <v>0.41369376408729303</v>
      </c>
      <c r="K194">
        <v>0.14144899604983099</v>
      </c>
      <c r="L194">
        <v>10</v>
      </c>
      <c r="M194">
        <v>113659.70077179</v>
      </c>
      <c r="N194">
        <v>0.36757111124119402</v>
      </c>
      <c r="O194">
        <v>112751.62423418</v>
      </c>
      <c r="P194">
        <v>226411.32500596999</v>
      </c>
      <c r="Q194">
        <v>49923.183717533997</v>
      </c>
      <c r="R194">
        <v>305883.18648506101</v>
      </c>
      <c r="S194">
        <v>219153.882063208</v>
      </c>
      <c r="T194">
        <v>2.0080537778837102</v>
      </c>
      <c r="U194">
        <v>0.33040130415906899</v>
      </c>
      <c r="V194">
        <v>1430.6797999999999</v>
      </c>
      <c r="W194">
        <v>14</v>
      </c>
      <c r="X194">
        <v>33.64</v>
      </c>
      <c r="Y194" t="s">
        <v>652</v>
      </c>
      <c r="Z194" t="s">
        <v>652</v>
      </c>
      <c r="AA194" t="s">
        <v>652</v>
      </c>
    </row>
    <row r="195" spans="1:27">
      <c r="A195" t="s">
        <v>1040</v>
      </c>
      <c r="B195" t="s">
        <v>1041</v>
      </c>
      <c r="C195">
        <v>201</v>
      </c>
      <c r="D195">
        <v>190</v>
      </c>
      <c r="E195">
        <v>195.5</v>
      </c>
      <c r="F195">
        <v>193</v>
      </c>
      <c r="G195" s="239">
        <v>0.57703438890579795</v>
      </c>
      <c r="H195" s="239">
        <v>0.384788684486912</v>
      </c>
      <c r="K195">
        <v>0.17429813031392299</v>
      </c>
      <c r="L195">
        <v>9</v>
      </c>
      <c r="M195">
        <v>1036832.2394971</v>
      </c>
      <c r="N195">
        <v>0.30785279325883402</v>
      </c>
      <c r="O195">
        <v>914843.347070841</v>
      </c>
      <c r="P195">
        <v>1951675.58656794</v>
      </c>
      <c r="Q195">
        <v>1202210.0171075</v>
      </c>
      <c r="R195">
        <v>2238723.1682467</v>
      </c>
      <c r="S195">
        <v>1796829.20018545</v>
      </c>
      <c r="T195">
        <v>2.1333440231235801</v>
      </c>
      <c r="U195">
        <v>0.44490136693531501</v>
      </c>
      <c r="V195">
        <v>1550.8365799999999</v>
      </c>
      <c r="W195">
        <v>14</v>
      </c>
      <c r="X195">
        <v>37.9</v>
      </c>
      <c r="Y195" t="s">
        <v>652</v>
      </c>
      <c r="Z195" t="s">
        <v>652</v>
      </c>
      <c r="AA195" t="s">
        <v>652</v>
      </c>
    </row>
    <row r="196" spans="1:27">
      <c r="A196" t="s">
        <v>355</v>
      </c>
      <c r="B196" t="s">
        <v>1042</v>
      </c>
      <c r="C196">
        <v>285</v>
      </c>
      <c r="D196">
        <v>107</v>
      </c>
      <c r="E196">
        <v>196</v>
      </c>
      <c r="F196">
        <v>194</v>
      </c>
      <c r="G196" s="239">
        <v>0.36634922523741598</v>
      </c>
      <c r="H196" s="239">
        <v>0.47981919966861403</v>
      </c>
      <c r="K196">
        <v>8.2510283161593603E-2</v>
      </c>
      <c r="L196">
        <v>12</v>
      </c>
      <c r="M196">
        <v>346720.59371788602</v>
      </c>
      <c r="N196">
        <v>0.50652619919483799</v>
      </c>
      <c r="O196">
        <v>911705.78648992605</v>
      </c>
      <c r="P196">
        <v>1258426.3802078101</v>
      </c>
      <c r="Q196">
        <v>1026236.73043314</v>
      </c>
      <c r="R196">
        <v>859222.62869316898</v>
      </c>
      <c r="S196">
        <v>946420.98258346296</v>
      </c>
      <c r="T196">
        <v>1.38029877495103</v>
      </c>
      <c r="U196">
        <v>0.49011228084827702</v>
      </c>
      <c r="V196">
        <v>1266.64771</v>
      </c>
      <c r="W196">
        <v>11</v>
      </c>
      <c r="X196">
        <v>35.94</v>
      </c>
      <c r="Y196" t="s">
        <v>652</v>
      </c>
      <c r="Z196" t="s">
        <v>652</v>
      </c>
      <c r="AA196" t="s">
        <v>652</v>
      </c>
    </row>
    <row r="197" spans="1:27">
      <c r="A197" t="s">
        <v>1043</v>
      </c>
      <c r="B197" t="s">
        <v>1044</v>
      </c>
      <c r="C197">
        <v>243</v>
      </c>
      <c r="D197">
        <v>149</v>
      </c>
      <c r="E197">
        <v>196</v>
      </c>
      <c r="F197">
        <v>195</v>
      </c>
      <c r="G197" s="239">
        <v>0.48200141956280901</v>
      </c>
      <c r="H197" s="239">
        <v>0.42894364047489802</v>
      </c>
      <c r="K197">
        <v>0.12590898414204399</v>
      </c>
      <c r="L197">
        <v>4</v>
      </c>
      <c r="M197">
        <v>9009098.9713802207</v>
      </c>
      <c r="N197">
        <v>0.40170752021393702</v>
      </c>
      <c r="O197">
        <v>1035311.865937</v>
      </c>
      <c r="P197">
        <v>10044410.8373172</v>
      </c>
      <c r="Q197">
        <v>1564864.63763949</v>
      </c>
      <c r="R197">
        <v>26386734.920654699</v>
      </c>
      <c r="S197">
        <v>18691021.656226199</v>
      </c>
      <c r="T197">
        <v>9.7018214199898196</v>
      </c>
      <c r="U197">
        <v>0.354350583669228</v>
      </c>
      <c r="V197">
        <v>942.46795999999995</v>
      </c>
      <c r="W197">
        <v>8</v>
      </c>
      <c r="X197">
        <v>17.149999999999999</v>
      </c>
      <c r="Y197" t="s">
        <v>652</v>
      </c>
      <c r="Z197" t="s">
        <v>652</v>
      </c>
      <c r="AA197" t="s">
        <v>652</v>
      </c>
    </row>
    <row r="198" spans="1:27">
      <c r="A198" t="s">
        <v>364</v>
      </c>
      <c r="B198" t="s">
        <v>1045</v>
      </c>
      <c r="C198">
        <v>172</v>
      </c>
      <c r="D198">
        <v>220</v>
      </c>
      <c r="E198">
        <v>196</v>
      </c>
      <c r="F198">
        <v>196</v>
      </c>
      <c r="G198" s="239">
        <v>0.67260051134987597</v>
      </c>
      <c r="H198" s="239">
        <v>0.35237424932885902</v>
      </c>
      <c r="K198">
        <v>0.21658721253874999</v>
      </c>
      <c r="L198">
        <v>6</v>
      </c>
      <c r="M198">
        <v>2141650.4515943001</v>
      </c>
      <c r="N198">
        <v>0.25491513804286298</v>
      </c>
      <c r="O198">
        <v>172615.27920890899</v>
      </c>
      <c r="P198">
        <v>2314265.7308032098</v>
      </c>
      <c r="Q198">
        <v>157755.931494941</v>
      </c>
      <c r="R198">
        <v>4500281.9147198899</v>
      </c>
      <c r="S198">
        <v>3184134.43857799</v>
      </c>
      <c r="T198">
        <v>13.4070734723452</v>
      </c>
      <c r="U198">
        <v>0.40340821255798198</v>
      </c>
      <c r="V198">
        <v>1714.9738</v>
      </c>
      <c r="W198">
        <v>15</v>
      </c>
      <c r="X198">
        <v>43.73</v>
      </c>
      <c r="Y198" t="s">
        <v>652</v>
      </c>
      <c r="Z198" t="s">
        <v>652</v>
      </c>
      <c r="AA198" t="s">
        <v>652</v>
      </c>
    </row>
    <row r="199" spans="1:27">
      <c r="A199" t="s">
        <v>467</v>
      </c>
      <c r="B199" t="s">
        <v>1046</v>
      </c>
      <c r="C199">
        <v>208</v>
      </c>
      <c r="D199">
        <v>185</v>
      </c>
      <c r="E199">
        <v>196.5</v>
      </c>
      <c r="F199">
        <v>197</v>
      </c>
      <c r="G199" s="239">
        <v>0.55649635130866004</v>
      </c>
      <c r="H199" s="239">
        <v>0.39205635201631001</v>
      </c>
      <c r="K199">
        <v>0.16561335195271301</v>
      </c>
      <c r="L199">
        <v>8</v>
      </c>
      <c r="M199">
        <v>3159861.7441519499</v>
      </c>
      <c r="N199">
        <v>0.330346617429436</v>
      </c>
      <c r="O199">
        <v>2064966.70779464</v>
      </c>
      <c r="P199">
        <v>5224828.4519466003</v>
      </c>
      <c r="Q199">
        <v>2670415.38416231</v>
      </c>
      <c r="R199">
        <v>7573066.0555068199</v>
      </c>
      <c r="S199">
        <v>5678135.6009274898</v>
      </c>
      <c r="T199">
        <v>2.5302240623175201</v>
      </c>
      <c r="U199">
        <v>0.36948148358656702</v>
      </c>
      <c r="V199">
        <v>1937.9690599999999</v>
      </c>
      <c r="W199">
        <v>17</v>
      </c>
      <c r="X199">
        <v>24.38</v>
      </c>
      <c r="Y199" t="s">
        <v>652</v>
      </c>
      <c r="Z199" t="s">
        <v>652</v>
      </c>
      <c r="AA199" t="s">
        <v>652</v>
      </c>
    </row>
    <row r="200" spans="1:27">
      <c r="A200" t="s">
        <v>551</v>
      </c>
      <c r="B200" t="s">
        <v>1047</v>
      </c>
      <c r="C200">
        <v>130</v>
      </c>
      <c r="D200">
        <v>265</v>
      </c>
      <c r="E200">
        <v>197.5</v>
      </c>
      <c r="F200">
        <v>198</v>
      </c>
      <c r="G200" s="239">
        <v>0.83457669292007997</v>
      </c>
      <c r="H200" s="239">
        <v>0.30568431598714801</v>
      </c>
      <c r="K200">
        <v>0.28785516304108899</v>
      </c>
      <c r="L200">
        <v>13</v>
      </c>
      <c r="M200">
        <v>640349991.20382094</v>
      </c>
      <c r="N200">
        <v>0.15263965323624501</v>
      </c>
      <c r="O200">
        <v>302521330.03195399</v>
      </c>
      <c r="P200">
        <v>942871321.23577499</v>
      </c>
      <c r="Q200">
        <v>503597723.05213499</v>
      </c>
      <c r="R200">
        <v>961151273.12333405</v>
      </c>
      <c r="S200">
        <v>767275190.68776798</v>
      </c>
      <c r="T200">
        <v>3.1167102205195998</v>
      </c>
      <c r="U200">
        <v>0.149792085786878</v>
      </c>
      <c r="V200">
        <v>768.44029</v>
      </c>
      <c r="W200">
        <v>6</v>
      </c>
      <c r="X200">
        <v>13.64</v>
      </c>
      <c r="Y200" t="s">
        <v>652</v>
      </c>
      <c r="Z200" t="s">
        <v>652</v>
      </c>
      <c r="AA200" t="s">
        <v>652</v>
      </c>
    </row>
    <row r="201" spans="1:27">
      <c r="A201" t="s">
        <v>686</v>
      </c>
      <c r="B201" t="s">
        <v>723</v>
      </c>
      <c r="C201">
        <v>144</v>
      </c>
      <c r="D201">
        <v>252</v>
      </c>
      <c r="E201">
        <v>198</v>
      </c>
      <c r="F201">
        <v>199</v>
      </c>
      <c r="G201" s="239">
        <v>0.748802903901855</v>
      </c>
      <c r="H201" s="239">
        <v>0.32344937720340899</v>
      </c>
      <c r="K201">
        <v>0.25929299377830201</v>
      </c>
      <c r="L201">
        <v>6</v>
      </c>
      <c r="M201">
        <v>130279.11192912199</v>
      </c>
      <c r="N201">
        <v>0.20298736184601501</v>
      </c>
      <c r="O201">
        <v>107468.799599026</v>
      </c>
      <c r="P201">
        <v>237747.91152814799</v>
      </c>
      <c r="Q201">
        <v>73792.621241334404</v>
      </c>
      <c r="R201">
        <v>234723.12264501999</v>
      </c>
      <c r="S201">
        <v>173983.182023286</v>
      </c>
      <c r="T201">
        <v>2.2122505547210198</v>
      </c>
      <c r="U201">
        <v>0.28198788747703601</v>
      </c>
      <c r="V201">
        <v>1366.7187699999999</v>
      </c>
      <c r="W201">
        <v>11</v>
      </c>
      <c r="X201">
        <v>42.9</v>
      </c>
      <c r="Y201">
        <v>1</v>
      </c>
      <c r="Z201" t="s">
        <v>121</v>
      </c>
      <c r="AA201" t="s">
        <v>121</v>
      </c>
    </row>
    <row r="202" spans="1:27">
      <c r="A202" t="s">
        <v>536</v>
      </c>
      <c r="B202" t="s">
        <v>1048</v>
      </c>
      <c r="C202">
        <v>96</v>
      </c>
      <c r="D202">
        <v>300</v>
      </c>
      <c r="E202">
        <v>198</v>
      </c>
      <c r="F202">
        <v>200</v>
      </c>
      <c r="G202" s="239">
        <v>1.00190863330527</v>
      </c>
      <c r="H202" s="239">
        <v>0.26246643540903097</v>
      </c>
      <c r="K202">
        <v>0.36465076470797703</v>
      </c>
      <c r="L202">
        <v>14</v>
      </c>
      <c r="M202">
        <v>107729277.577768</v>
      </c>
      <c r="N202">
        <v>0.109518172968876</v>
      </c>
      <c r="O202">
        <v>10310510.220876001</v>
      </c>
      <c r="P202">
        <v>118039787.79864401</v>
      </c>
      <c r="Q202">
        <v>10769466.2589505</v>
      </c>
      <c r="R202">
        <v>151680133.16342899</v>
      </c>
      <c r="S202">
        <v>107524053.587972</v>
      </c>
      <c r="T202">
        <v>11.448491419914999</v>
      </c>
      <c r="U202">
        <v>0.28650692183655002</v>
      </c>
      <c r="V202">
        <v>1096.64011</v>
      </c>
      <c r="W202">
        <v>10</v>
      </c>
      <c r="X202">
        <v>42.48</v>
      </c>
      <c r="Y202" t="s">
        <v>652</v>
      </c>
      <c r="Z202" t="s">
        <v>652</v>
      </c>
      <c r="AA202" t="s">
        <v>652</v>
      </c>
    </row>
    <row r="203" spans="1:27">
      <c r="A203" t="s">
        <v>1049</v>
      </c>
      <c r="B203" t="s">
        <v>1050</v>
      </c>
      <c r="C203">
        <v>226</v>
      </c>
      <c r="D203">
        <v>171</v>
      </c>
      <c r="E203">
        <v>198.5</v>
      </c>
      <c r="F203">
        <v>201</v>
      </c>
      <c r="G203" s="239">
        <v>0.51900778069176901</v>
      </c>
      <c r="H203" s="239">
        <v>0.40409741606259503</v>
      </c>
      <c r="K203">
        <v>0.151856017075821</v>
      </c>
      <c r="L203">
        <v>6</v>
      </c>
      <c r="M203">
        <v>745230.90289639204</v>
      </c>
      <c r="N203">
        <v>0.36154242531695402</v>
      </c>
      <c r="O203">
        <v>545638.69383494498</v>
      </c>
      <c r="P203">
        <v>1290869.59673134</v>
      </c>
      <c r="Q203">
        <v>696887.17711630405</v>
      </c>
      <c r="R203">
        <v>1907309.3607342001</v>
      </c>
      <c r="S203">
        <v>1435876.1672187201</v>
      </c>
      <c r="T203">
        <v>2.36579555540433</v>
      </c>
      <c r="U203">
        <v>0.475912361964277</v>
      </c>
      <c r="V203">
        <v>1957.11571</v>
      </c>
      <c r="W203">
        <v>18</v>
      </c>
      <c r="X203">
        <v>43.99</v>
      </c>
      <c r="Y203" t="s">
        <v>652</v>
      </c>
      <c r="Z203" t="s">
        <v>652</v>
      </c>
      <c r="AA203" t="s">
        <v>652</v>
      </c>
    </row>
    <row r="204" spans="1:27">
      <c r="A204" t="s">
        <v>1051</v>
      </c>
      <c r="B204" t="s">
        <v>1052</v>
      </c>
      <c r="C204">
        <v>136</v>
      </c>
      <c r="D204">
        <v>263</v>
      </c>
      <c r="E204">
        <v>199.5</v>
      </c>
      <c r="F204">
        <v>202</v>
      </c>
      <c r="G204" s="239">
        <v>0.78483253129559905</v>
      </c>
      <c r="H204" s="239">
        <v>0.30896053026841702</v>
      </c>
      <c r="K204">
        <v>0.282454657580752</v>
      </c>
      <c r="L204">
        <v>6</v>
      </c>
      <c r="M204">
        <v>8087851.36613655</v>
      </c>
      <c r="N204">
        <v>0.19101149333696599</v>
      </c>
      <c r="O204">
        <v>1089141.3946924501</v>
      </c>
      <c r="P204">
        <v>9176992.7608289998</v>
      </c>
      <c r="Q204">
        <v>1764755.2509322199</v>
      </c>
      <c r="R204">
        <v>14466501.9621921</v>
      </c>
      <c r="S204">
        <v>10305193.838977501</v>
      </c>
      <c r="T204">
        <v>8.4258965874861307</v>
      </c>
      <c r="U204">
        <v>0.44054160648323498</v>
      </c>
      <c r="V204">
        <v>1051.4509399999999</v>
      </c>
      <c r="W204">
        <v>8</v>
      </c>
      <c r="X204">
        <v>14.13</v>
      </c>
      <c r="Y204" t="s">
        <v>652</v>
      </c>
      <c r="Z204" t="s">
        <v>652</v>
      </c>
      <c r="AA204" t="s">
        <v>652</v>
      </c>
    </row>
    <row r="205" spans="1:27">
      <c r="A205" t="s">
        <v>1053</v>
      </c>
      <c r="B205" t="s">
        <v>1054</v>
      </c>
      <c r="C205">
        <v>259</v>
      </c>
      <c r="D205">
        <v>141</v>
      </c>
      <c r="E205">
        <v>200</v>
      </c>
      <c r="F205">
        <v>203</v>
      </c>
      <c r="G205" s="239">
        <v>0.44744166830381599</v>
      </c>
      <c r="H205" s="239">
        <v>0.43673570920476201</v>
      </c>
      <c r="K205">
        <v>0.118432891658087</v>
      </c>
      <c r="L205">
        <v>9</v>
      </c>
      <c r="M205">
        <v>1228283.96203094</v>
      </c>
      <c r="N205">
        <v>0.43379203358697199</v>
      </c>
      <c r="O205">
        <v>562865.18999043701</v>
      </c>
      <c r="P205">
        <v>1791149.1520213799</v>
      </c>
      <c r="Q205">
        <v>451001.00400081801</v>
      </c>
      <c r="R205">
        <v>3855909.3135334998</v>
      </c>
      <c r="S205">
        <v>2745126.4579071901</v>
      </c>
      <c r="T205">
        <v>3.1821991906300102</v>
      </c>
      <c r="U205">
        <v>0.379488214335445</v>
      </c>
      <c r="V205">
        <v>1781.99487</v>
      </c>
      <c r="W205">
        <v>16</v>
      </c>
      <c r="X205">
        <v>43.76</v>
      </c>
      <c r="Y205" t="s">
        <v>652</v>
      </c>
      <c r="Z205" t="s">
        <v>652</v>
      </c>
      <c r="AA205" t="s">
        <v>652</v>
      </c>
    </row>
    <row r="206" spans="1:27">
      <c r="A206" t="s">
        <v>1055</v>
      </c>
      <c r="B206" t="s">
        <v>1056</v>
      </c>
      <c r="C206">
        <v>150</v>
      </c>
      <c r="D206">
        <v>251</v>
      </c>
      <c r="E206">
        <v>200.5</v>
      </c>
      <c r="F206">
        <v>204</v>
      </c>
      <c r="G206" s="239">
        <v>0.73595376181518202</v>
      </c>
      <c r="H206" s="239">
        <v>0.323654185782635</v>
      </c>
      <c r="K206">
        <v>0.25897404651134798</v>
      </c>
      <c r="L206">
        <v>9</v>
      </c>
      <c r="M206">
        <v>4915972.2913896702</v>
      </c>
      <c r="N206">
        <v>0.19383122006193901</v>
      </c>
      <c r="O206">
        <v>4290328.4568316601</v>
      </c>
      <c r="P206">
        <v>9206300.7482213303</v>
      </c>
      <c r="Q206">
        <v>6915417.4729295997</v>
      </c>
      <c r="R206">
        <v>6435416.2414331101</v>
      </c>
      <c r="S206">
        <v>6679729.8233312201</v>
      </c>
      <c r="T206">
        <v>2.1458265587012999</v>
      </c>
      <c r="U206">
        <v>0.464531400930214</v>
      </c>
      <c r="V206">
        <v>1250.6640299999999</v>
      </c>
      <c r="W206">
        <v>11</v>
      </c>
      <c r="X206">
        <v>12.58</v>
      </c>
      <c r="Y206" t="s">
        <v>652</v>
      </c>
      <c r="Z206" t="s">
        <v>652</v>
      </c>
      <c r="AA206" t="s">
        <v>652</v>
      </c>
    </row>
    <row r="207" spans="1:27">
      <c r="A207" t="s">
        <v>1057</v>
      </c>
      <c r="B207" t="s">
        <v>1058</v>
      </c>
      <c r="C207">
        <v>262</v>
      </c>
      <c r="D207">
        <v>140</v>
      </c>
      <c r="E207">
        <v>201</v>
      </c>
      <c r="F207">
        <v>205</v>
      </c>
      <c r="G207" s="239">
        <v>0.43444376159709502</v>
      </c>
      <c r="H207" s="239">
        <v>0.43704296610619597</v>
      </c>
      <c r="K207">
        <v>0.11814443517873099</v>
      </c>
      <c r="L207">
        <v>8</v>
      </c>
      <c r="M207">
        <v>289316.69865326601</v>
      </c>
      <c r="N207">
        <v>0.432589182647166</v>
      </c>
      <c r="O207">
        <v>430033.68810969201</v>
      </c>
      <c r="P207">
        <v>719350.38676295895</v>
      </c>
      <c r="Q207">
        <v>609473.18220415094</v>
      </c>
      <c r="R207">
        <v>717993.28062054398</v>
      </c>
      <c r="S207">
        <v>665947.411903637</v>
      </c>
      <c r="T207">
        <v>1.67277682342754</v>
      </c>
      <c r="U207">
        <v>0.54375505296172599</v>
      </c>
      <c r="V207">
        <v>2687.4443099999999</v>
      </c>
      <c r="W207">
        <v>25</v>
      </c>
      <c r="X207">
        <v>43.8</v>
      </c>
      <c r="Y207" t="s">
        <v>652</v>
      </c>
      <c r="Z207" t="s">
        <v>652</v>
      </c>
      <c r="AA207" t="s">
        <v>652</v>
      </c>
    </row>
    <row r="208" spans="1:27">
      <c r="A208" t="s">
        <v>421</v>
      </c>
      <c r="B208" t="s">
        <v>1059</v>
      </c>
      <c r="C208">
        <v>162</v>
      </c>
      <c r="D208">
        <v>241</v>
      </c>
      <c r="E208">
        <v>201.5</v>
      </c>
      <c r="F208">
        <v>206</v>
      </c>
      <c r="G208" s="239">
        <v>0.71311270055966403</v>
      </c>
      <c r="H208" s="239">
        <v>0.32962548456270102</v>
      </c>
      <c r="K208">
        <v>0.24977878635209</v>
      </c>
      <c r="L208">
        <v>13</v>
      </c>
      <c r="M208">
        <v>443478.66484992299</v>
      </c>
      <c r="N208">
        <v>0.21815967816404799</v>
      </c>
      <c r="O208">
        <v>364496.02437331399</v>
      </c>
      <c r="P208">
        <v>807974.68922323699</v>
      </c>
      <c r="Q208">
        <v>349152.22934254003</v>
      </c>
      <c r="R208">
        <v>807211.60758509696</v>
      </c>
      <c r="S208">
        <v>621891.41281858098</v>
      </c>
      <c r="T208">
        <v>2.21668999164643</v>
      </c>
      <c r="U208">
        <v>0.36556325274864299</v>
      </c>
      <c r="V208">
        <v>1453.77845</v>
      </c>
      <c r="W208">
        <v>13</v>
      </c>
      <c r="X208">
        <v>31.7</v>
      </c>
      <c r="Y208" t="s">
        <v>652</v>
      </c>
      <c r="Z208" t="s">
        <v>652</v>
      </c>
      <c r="AA208" t="s">
        <v>652</v>
      </c>
    </row>
    <row r="209" spans="1:27">
      <c r="A209" t="s">
        <v>1060</v>
      </c>
      <c r="B209" t="s">
        <v>1061</v>
      </c>
      <c r="C209">
        <v>220</v>
      </c>
      <c r="D209">
        <v>186</v>
      </c>
      <c r="E209">
        <v>203</v>
      </c>
      <c r="F209">
        <v>207</v>
      </c>
      <c r="G209" s="239">
        <v>0.53582084603622504</v>
      </c>
      <c r="H209" s="239">
        <v>0.39007024537933899</v>
      </c>
      <c r="K209">
        <v>0.167958074286815</v>
      </c>
      <c r="L209">
        <v>14</v>
      </c>
      <c r="M209">
        <v>33846597.745257497</v>
      </c>
      <c r="N209">
        <v>0.34284213194642399</v>
      </c>
      <c r="O209">
        <v>24020517.092069</v>
      </c>
      <c r="P209">
        <v>57867114.837326497</v>
      </c>
      <c r="Q209">
        <v>39929942.3235301</v>
      </c>
      <c r="R209">
        <v>79912009.241575807</v>
      </c>
      <c r="S209">
        <v>63167750.929513603</v>
      </c>
      <c r="T209">
        <v>2.4090703216556801</v>
      </c>
      <c r="U209">
        <v>0.53175782114619097</v>
      </c>
      <c r="V209">
        <v>1226.6568199999999</v>
      </c>
      <c r="W209">
        <v>11</v>
      </c>
      <c r="X209">
        <v>33.85</v>
      </c>
      <c r="Y209" t="s">
        <v>652</v>
      </c>
      <c r="Z209" t="s">
        <v>652</v>
      </c>
      <c r="AA209" t="s">
        <v>652</v>
      </c>
    </row>
    <row r="210" spans="1:27">
      <c r="A210" t="s">
        <v>263</v>
      </c>
      <c r="B210" t="s">
        <v>1062</v>
      </c>
      <c r="C210">
        <v>250</v>
      </c>
      <c r="D210">
        <v>158</v>
      </c>
      <c r="E210">
        <v>204</v>
      </c>
      <c r="F210">
        <v>208</v>
      </c>
      <c r="G210" s="239">
        <v>0.46851383735854801</v>
      </c>
      <c r="H210" s="239">
        <v>0.417358276826857</v>
      </c>
      <c r="K210">
        <v>0.13760372760637901</v>
      </c>
      <c r="L210">
        <v>6</v>
      </c>
      <c r="M210">
        <v>4798300.9685495198</v>
      </c>
      <c r="N210">
        <v>0.41419303321298001</v>
      </c>
      <c r="O210">
        <v>744432.85458554199</v>
      </c>
      <c r="P210">
        <v>5542733.8231350603</v>
      </c>
      <c r="Q210">
        <v>940559.33342872595</v>
      </c>
      <c r="R210">
        <v>14453146.2199868</v>
      </c>
      <c r="S210">
        <v>10241535.224662799</v>
      </c>
      <c r="T210">
        <v>7.4455792607661602</v>
      </c>
      <c r="U210">
        <v>0.34017690109860199</v>
      </c>
      <c r="V210">
        <v>1294.74055</v>
      </c>
      <c r="W210">
        <v>11</v>
      </c>
      <c r="X210">
        <v>30.73</v>
      </c>
      <c r="Y210" t="s">
        <v>652</v>
      </c>
      <c r="Z210" t="s">
        <v>652</v>
      </c>
      <c r="AA210" t="s">
        <v>652</v>
      </c>
    </row>
    <row r="211" spans="1:27">
      <c r="A211" t="s">
        <v>560</v>
      </c>
      <c r="B211" t="s">
        <v>724</v>
      </c>
      <c r="C211">
        <v>257</v>
      </c>
      <c r="D211">
        <v>152</v>
      </c>
      <c r="E211">
        <v>204.5</v>
      </c>
      <c r="F211">
        <v>209</v>
      </c>
      <c r="G211" s="239">
        <v>0.44775094762201101</v>
      </c>
      <c r="H211" s="239">
        <v>0.42532567331601401</v>
      </c>
      <c r="K211">
        <v>0.12948622082261199</v>
      </c>
      <c r="L211">
        <v>13</v>
      </c>
      <c r="M211">
        <v>9137850.1184278</v>
      </c>
      <c r="N211">
        <v>0.43407877451299798</v>
      </c>
      <c r="O211">
        <v>3666743.3509342</v>
      </c>
      <c r="P211">
        <v>12804593.469362</v>
      </c>
      <c r="Q211">
        <v>1775472.50849783</v>
      </c>
      <c r="R211">
        <v>28807078.1301408</v>
      </c>
      <c r="S211">
        <v>20408332.281502899</v>
      </c>
      <c r="T211">
        <v>3.4920888221150501</v>
      </c>
      <c r="U211">
        <v>0.35505304269888299</v>
      </c>
      <c r="V211">
        <v>1668.9108000000001</v>
      </c>
      <c r="W211">
        <v>15</v>
      </c>
      <c r="X211">
        <v>41.03</v>
      </c>
      <c r="Y211">
        <v>3</v>
      </c>
      <c r="Z211" t="s">
        <v>121</v>
      </c>
      <c r="AA211">
        <v>0.56000000000000005</v>
      </c>
    </row>
    <row r="212" spans="1:27">
      <c r="A212" t="s">
        <v>350</v>
      </c>
      <c r="B212" t="s">
        <v>1063</v>
      </c>
      <c r="C212">
        <v>166</v>
      </c>
      <c r="D212">
        <v>243</v>
      </c>
      <c r="E212">
        <v>204.5</v>
      </c>
      <c r="F212">
        <v>210</v>
      </c>
      <c r="G212" s="239">
        <v>0.69932158802982303</v>
      </c>
      <c r="H212" s="239">
        <v>0.32898751073478599</v>
      </c>
      <c r="K212">
        <v>0.25075162824116598</v>
      </c>
      <c r="L212">
        <v>8</v>
      </c>
      <c r="M212">
        <v>23819592.613452699</v>
      </c>
      <c r="N212">
        <v>0.22764750963122901</v>
      </c>
      <c r="O212">
        <v>11031813.965697801</v>
      </c>
      <c r="P212">
        <v>34851406.579150498</v>
      </c>
      <c r="Q212">
        <v>17914524.316934898</v>
      </c>
      <c r="R212">
        <v>44714351.848072797</v>
      </c>
      <c r="S212">
        <v>34061000.005103298</v>
      </c>
      <c r="T212">
        <v>3.1591727967419501</v>
      </c>
      <c r="U212">
        <v>0.50311094409262003</v>
      </c>
      <c r="V212">
        <v>827.44101000000001</v>
      </c>
      <c r="W212">
        <v>7</v>
      </c>
      <c r="X212">
        <v>12.75</v>
      </c>
      <c r="Y212" t="s">
        <v>652</v>
      </c>
      <c r="Z212" t="s">
        <v>652</v>
      </c>
      <c r="AA212" t="s">
        <v>652</v>
      </c>
    </row>
    <row r="213" spans="1:27">
      <c r="A213" t="s">
        <v>687</v>
      </c>
      <c r="B213" t="s">
        <v>725</v>
      </c>
      <c r="C213">
        <v>304</v>
      </c>
      <c r="D213">
        <v>109</v>
      </c>
      <c r="E213">
        <v>206.5</v>
      </c>
      <c r="F213">
        <v>211</v>
      </c>
      <c r="G213" s="239">
        <v>0.30513983779040399</v>
      </c>
      <c r="H213" s="239">
        <v>0.478086980778688</v>
      </c>
      <c r="K213">
        <v>8.3784528728727797E-2</v>
      </c>
      <c r="L213">
        <v>12</v>
      </c>
      <c r="M213">
        <v>7427259.6572488798</v>
      </c>
      <c r="N213">
        <v>0.58072232671403501</v>
      </c>
      <c r="O213">
        <v>18289716.9486706</v>
      </c>
      <c r="P213">
        <v>25716976.605919499</v>
      </c>
      <c r="Q213">
        <v>18044421.546027001</v>
      </c>
      <c r="R213">
        <v>29314157.4627316</v>
      </c>
      <c r="S213">
        <v>24340511.2588103</v>
      </c>
      <c r="T213">
        <v>1.4060893713168601</v>
      </c>
      <c r="U213">
        <v>0.53049464288353798</v>
      </c>
      <c r="V213">
        <v>1505.8474699999999</v>
      </c>
      <c r="W213">
        <v>14</v>
      </c>
      <c r="X213">
        <v>38.979999999999997</v>
      </c>
      <c r="Y213">
        <v>3</v>
      </c>
      <c r="Z213" t="s">
        <v>121</v>
      </c>
      <c r="AA213" t="s">
        <v>681</v>
      </c>
    </row>
    <row r="214" spans="1:27">
      <c r="A214" t="s">
        <v>1064</v>
      </c>
      <c r="B214" t="s">
        <v>1065</v>
      </c>
      <c r="C214">
        <v>276</v>
      </c>
      <c r="D214">
        <v>137</v>
      </c>
      <c r="E214">
        <v>206.5</v>
      </c>
      <c r="F214">
        <v>212</v>
      </c>
      <c r="G214" s="239">
        <v>0.398408611121427</v>
      </c>
      <c r="H214" s="239">
        <v>0.43814052471088299</v>
      </c>
      <c r="K214">
        <v>0.117117938584124</v>
      </c>
      <c r="L214">
        <v>14</v>
      </c>
      <c r="M214">
        <v>4361669.6811462203</v>
      </c>
      <c r="N214">
        <v>0.47041005374871397</v>
      </c>
      <c r="O214">
        <v>9012862.9927974697</v>
      </c>
      <c r="P214">
        <v>13374532.6739437</v>
      </c>
      <c r="Q214">
        <v>10848667.525990499</v>
      </c>
      <c r="R214">
        <v>11045902.9823684</v>
      </c>
      <c r="S214">
        <v>10947729.4400569</v>
      </c>
      <c r="T214">
        <v>1.48393830957286</v>
      </c>
      <c r="U214">
        <v>0.56319414679131696</v>
      </c>
      <c r="V214">
        <v>1295.71065</v>
      </c>
      <c r="W214">
        <v>12</v>
      </c>
      <c r="X214">
        <v>29.67</v>
      </c>
      <c r="Y214" t="s">
        <v>652</v>
      </c>
      <c r="Z214" t="s">
        <v>652</v>
      </c>
      <c r="AA214" t="s">
        <v>652</v>
      </c>
    </row>
    <row r="215" spans="1:27">
      <c r="A215" t="s">
        <v>1066</v>
      </c>
      <c r="B215" t="s">
        <v>1067</v>
      </c>
      <c r="C215">
        <v>179</v>
      </c>
      <c r="D215">
        <v>234</v>
      </c>
      <c r="E215">
        <v>206.5</v>
      </c>
      <c r="F215">
        <v>213</v>
      </c>
      <c r="G215" s="239">
        <v>0.65443337987316696</v>
      </c>
      <c r="H215" s="239">
        <v>0.34234644728573799</v>
      </c>
      <c r="K215">
        <v>0.23085928807526099</v>
      </c>
      <c r="L215">
        <v>9</v>
      </c>
      <c r="M215">
        <v>9841163.3968838993</v>
      </c>
      <c r="N215">
        <v>0.25765325236714298</v>
      </c>
      <c r="O215">
        <v>3999481.3920002799</v>
      </c>
      <c r="P215">
        <v>13840644.7888842</v>
      </c>
      <c r="Q215">
        <v>7247269.3172711199</v>
      </c>
      <c r="R215">
        <v>19993525.512028899</v>
      </c>
      <c r="S215">
        <v>15037685.5758659</v>
      </c>
      <c r="T215">
        <v>3.46060987221195</v>
      </c>
      <c r="U215">
        <v>0.37559654668821801</v>
      </c>
      <c r="V215">
        <v>1679.85402</v>
      </c>
      <c r="W215">
        <v>15</v>
      </c>
      <c r="X215">
        <v>27.71</v>
      </c>
      <c r="Y215" t="s">
        <v>652</v>
      </c>
      <c r="Z215" t="s">
        <v>652</v>
      </c>
      <c r="AA215" t="s">
        <v>652</v>
      </c>
    </row>
    <row r="216" spans="1:27">
      <c r="A216" t="s">
        <v>1068</v>
      </c>
      <c r="B216" t="s">
        <v>1069</v>
      </c>
      <c r="C216">
        <v>205</v>
      </c>
      <c r="D216">
        <v>211</v>
      </c>
      <c r="E216">
        <v>208</v>
      </c>
      <c r="F216">
        <v>214</v>
      </c>
      <c r="G216" s="239">
        <v>0.56261244663945298</v>
      </c>
      <c r="H216" s="239">
        <v>0.36044773868446101</v>
      </c>
      <c r="K216">
        <v>0.205506789212241</v>
      </c>
      <c r="L216">
        <v>12</v>
      </c>
      <c r="M216">
        <v>9526847.7833399791</v>
      </c>
      <c r="N216">
        <v>0.32049586123402701</v>
      </c>
      <c r="O216">
        <v>7204468.0811680704</v>
      </c>
      <c r="P216">
        <v>16731315.864507999</v>
      </c>
      <c r="Q216">
        <v>10720881.486171899</v>
      </c>
      <c r="R216">
        <v>21413348.083852898</v>
      </c>
      <c r="S216">
        <v>16933233.241185699</v>
      </c>
      <c r="T216">
        <v>2.3223526950230302</v>
      </c>
      <c r="U216">
        <v>0.427813599175418</v>
      </c>
      <c r="V216">
        <v>1792.9380799999999</v>
      </c>
      <c r="W216">
        <v>16</v>
      </c>
      <c r="X216">
        <v>33.11</v>
      </c>
      <c r="Y216" t="s">
        <v>652</v>
      </c>
      <c r="Z216" t="s">
        <v>652</v>
      </c>
      <c r="AA216" t="s">
        <v>652</v>
      </c>
    </row>
    <row r="217" spans="1:27">
      <c r="A217" t="s">
        <v>1070</v>
      </c>
      <c r="B217" t="s">
        <v>1071</v>
      </c>
      <c r="C217">
        <v>204</v>
      </c>
      <c r="D217">
        <v>215</v>
      </c>
      <c r="E217">
        <v>209.5</v>
      </c>
      <c r="F217">
        <v>215</v>
      </c>
      <c r="G217" s="239">
        <v>0.56397623279848597</v>
      </c>
      <c r="H217" s="239">
        <v>0.357082151902122</v>
      </c>
      <c r="K217">
        <v>0.21008148733590801</v>
      </c>
      <c r="L217">
        <v>8</v>
      </c>
      <c r="M217">
        <v>7446014.8048261805</v>
      </c>
      <c r="N217">
        <v>0.31964824418889098</v>
      </c>
      <c r="O217">
        <v>4048437.9262930099</v>
      </c>
      <c r="P217">
        <v>11494452.731119201</v>
      </c>
      <c r="Q217">
        <v>8246843.1071694903</v>
      </c>
      <c r="R217">
        <v>16751498.3237157</v>
      </c>
      <c r="S217">
        <v>13202710.277131001</v>
      </c>
      <c r="T217">
        <v>2.83923156051554</v>
      </c>
      <c r="U217">
        <v>0.48174690937946402</v>
      </c>
      <c r="V217">
        <v>2071.18379</v>
      </c>
      <c r="W217">
        <v>19</v>
      </c>
      <c r="X217">
        <v>44.24</v>
      </c>
      <c r="Y217" t="s">
        <v>652</v>
      </c>
      <c r="Z217" t="s">
        <v>652</v>
      </c>
      <c r="AA217" t="s">
        <v>652</v>
      </c>
    </row>
    <row r="218" spans="1:27">
      <c r="A218" t="s">
        <v>1072</v>
      </c>
      <c r="B218" t="s">
        <v>1073</v>
      </c>
      <c r="C218">
        <v>120</v>
      </c>
      <c r="D218">
        <v>302</v>
      </c>
      <c r="E218">
        <v>211</v>
      </c>
      <c r="F218">
        <v>216</v>
      </c>
      <c r="G218" s="239">
        <v>0.86178286081687705</v>
      </c>
      <c r="H218" s="239">
        <v>0.26163068331817202</v>
      </c>
      <c r="K218">
        <v>0.366235986146351</v>
      </c>
      <c r="L218">
        <v>11</v>
      </c>
      <c r="M218">
        <v>31041855.5730827</v>
      </c>
      <c r="N218">
        <v>0.15639114249658601</v>
      </c>
      <c r="O218">
        <v>5531867.7527526096</v>
      </c>
      <c r="P218">
        <v>36573723.325835302</v>
      </c>
      <c r="Q218">
        <v>6624248.5828156099</v>
      </c>
      <c r="R218">
        <v>50508149.641550198</v>
      </c>
      <c r="S218">
        <v>36020507.002957098</v>
      </c>
      <c r="T218">
        <v>6.6114601723146</v>
      </c>
      <c r="U218">
        <v>0.414779617669914</v>
      </c>
      <c r="V218">
        <v>737.38417000000004</v>
      </c>
      <c r="W218">
        <v>6</v>
      </c>
      <c r="X218">
        <v>3.46</v>
      </c>
      <c r="Y218" t="s">
        <v>652</v>
      </c>
      <c r="Z218" t="s">
        <v>652</v>
      </c>
      <c r="AA218" t="s">
        <v>652</v>
      </c>
    </row>
    <row r="219" spans="1:27">
      <c r="A219" t="s">
        <v>1074</v>
      </c>
      <c r="B219" t="s">
        <v>1075</v>
      </c>
      <c r="C219">
        <v>225</v>
      </c>
      <c r="D219">
        <v>198</v>
      </c>
      <c r="E219">
        <v>211.5</v>
      </c>
      <c r="F219">
        <v>217</v>
      </c>
      <c r="G219" s="239">
        <v>0.52070592093998302</v>
      </c>
      <c r="H219" s="239">
        <v>0.37136840312896902</v>
      </c>
      <c r="K219">
        <v>0.19109835751622201</v>
      </c>
      <c r="L219">
        <v>6</v>
      </c>
      <c r="M219">
        <v>2372624.5264334199</v>
      </c>
      <c r="N219">
        <v>0.35354847211735102</v>
      </c>
      <c r="O219">
        <v>1932386.4407315501</v>
      </c>
      <c r="P219">
        <v>4305010.96716497</v>
      </c>
      <c r="Q219">
        <v>3281234.8613523301</v>
      </c>
      <c r="R219">
        <v>5545977.1256652502</v>
      </c>
      <c r="S219">
        <v>4556553.7686806703</v>
      </c>
      <c r="T219">
        <v>2.2278209349964202</v>
      </c>
      <c r="U219">
        <v>0.44930631643132901</v>
      </c>
      <c r="V219">
        <v>2185.2267200000001</v>
      </c>
      <c r="W219">
        <v>20</v>
      </c>
      <c r="X219">
        <v>44.18</v>
      </c>
      <c r="Y219" t="s">
        <v>652</v>
      </c>
      <c r="Z219" t="s">
        <v>652</v>
      </c>
      <c r="AA219" t="s">
        <v>652</v>
      </c>
    </row>
    <row r="220" spans="1:27">
      <c r="A220" t="s">
        <v>688</v>
      </c>
      <c r="B220" t="s">
        <v>762</v>
      </c>
      <c r="C220">
        <v>143</v>
      </c>
      <c r="D220">
        <v>283</v>
      </c>
      <c r="E220">
        <v>213</v>
      </c>
      <c r="F220">
        <v>218</v>
      </c>
      <c r="G220" s="239">
        <v>0.74918808184037899</v>
      </c>
      <c r="H220" s="239">
        <v>0.28083020856207602</v>
      </c>
      <c r="K220">
        <v>0.33076853088399299</v>
      </c>
      <c r="L220">
        <v>9</v>
      </c>
      <c r="M220">
        <v>42998811.564502001</v>
      </c>
      <c r="N220">
        <v>0.198973739610707</v>
      </c>
      <c r="O220">
        <v>31314908.3172445</v>
      </c>
      <c r="P220">
        <v>74313719.881746501</v>
      </c>
      <c r="Q220">
        <v>30508819.417983301</v>
      </c>
      <c r="R220">
        <v>75215205.075148106</v>
      </c>
      <c r="S220">
        <v>57393880.931575403</v>
      </c>
      <c r="T220">
        <v>2.3731099299059299</v>
      </c>
      <c r="U220">
        <v>0.50469914359770396</v>
      </c>
      <c r="V220">
        <v>946.53563999999994</v>
      </c>
      <c r="W220">
        <v>8</v>
      </c>
      <c r="X220">
        <v>13.51</v>
      </c>
      <c r="Y220">
        <v>2</v>
      </c>
      <c r="Z220">
        <v>500</v>
      </c>
      <c r="AA220" t="s">
        <v>121</v>
      </c>
    </row>
    <row r="221" spans="1:27">
      <c r="A221" t="s">
        <v>345</v>
      </c>
      <c r="B221" t="s">
        <v>1076</v>
      </c>
      <c r="C221">
        <v>200</v>
      </c>
      <c r="D221">
        <v>227</v>
      </c>
      <c r="E221">
        <v>213.5</v>
      </c>
      <c r="F221">
        <v>219</v>
      </c>
      <c r="G221" s="239">
        <v>0.57757749857595397</v>
      </c>
      <c r="H221" s="239">
        <v>0.34654971022830899</v>
      </c>
      <c r="K221">
        <v>0.22480816823312899</v>
      </c>
      <c r="L221">
        <v>5</v>
      </c>
      <c r="M221">
        <v>291724.76923885703</v>
      </c>
      <c r="N221">
        <v>0.314039524682378</v>
      </c>
      <c r="O221">
        <v>205243.922653338</v>
      </c>
      <c r="P221">
        <v>496968.69189219503</v>
      </c>
      <c r="Q221">
        <v>229052.82919742499</v>
      </c>
      <c r="R221">
        <v>676574.57250185695</v>
      </c>
      <c r="S221">
        <v>505083.33506433101</v>
      </c>
      <c r="T221">
        <v>2.42135643027826</v>
      </c>
      <c r="U221">
        <v>0.434557064177931</v>
      </c>
      <c r="V221">
        <v>2279.2831900000001</v>
      </c>
      <c r="W221">
        <v>21</v>
      </c>
      <c r="X221">
        <v>42</v>
      </c>
      <c r="Y221" t="s">
        <v>652</v>
      </c>
      <c r="Z221" t="s">
        <v>652</v>
      </c>
      <c r="AA221" t="s">
        <v>652</v>
      </c>
    </row>
    <row r="222" spans="1:27">
      <c r="A222" t="s">
        <v>515</v>
      </c>
      <c r="B222" t="s">
        <v>1077</v>
      </c>
      <c r="C222">
        <v>249</v>
      </c>
      <c r="D222">
        <v>184</v>
      </c>
      <c r="E222">
        <v>216.5</v>
      </c>
      <c r="F222">
        <v>220</v>
      </c>
      <c r="G222" s="239">
        <v>0.46900038413909301</v>
      </c>
      <c r="H222" s="239">
        <v>0.39228028667744802</v>
      </c>
      <c r="K222">
        <v>0.16535033121745099</v>
      </c>
      <c r="L222">
        <v>10</v>
      </c>
      <c r="M222">
        <v>1107990.86206184</v>
      </c>
      <c r="N222">
        <v>0.40231715375509602</v>
      </c>
      <c r="O222">
        <v>1345702.2965246099</v>
      </c>
      <c r="P222">
        <v>2453693.1585864499</v>
      </c>
      <c r="Q222">
        <v>1608143.5673963299</v>
      </c>
      <c r="R222">
        <v>2928520.5304564899</v>
      </c>
      <c r="S222">
        <v>2362451.92868166</v>
      </c>
      <c r="T222">
        <v>1.8233551097618801</v>
      </c>
      <c r="U222">
        <v>0.45260867398282201</v>
      </c>
      <c r="V222">
        <v>1883.88841</v>
      </c>
      <c r="W222">
        <v>16</v>
      </c>
      <c r="X222">
        <v>33.799999999999997</v>
      </c>
      <c r="Y222" t="s">
        <v>652</v>
      </c>
      <c r="Z222" t="s">
        <v>652</v>
      </c>
      <c r="AA222" t="s">
        <v>652</v>
      </c>
    </row>
    <row r="223" spans="1:27">
      <c r="A223" t="s">
        <v>1078</v>
      </c>
      <c r="B223" t="s">
        <v>1079</v>
      </c>
      <c r="C223">
        <v>111</v>
      </c>
      <c r="D223">
        <v>331</v>
      </c>
      <c r="E223">
        <v>221</v>
      </c>
      <c r="F223">
        <v>221</v>
      </c>
      <c r="G223" s="239">
        <v>0.92081131518537096</v>
      </c>
      <c r="H223" s="239">
        <v>0.22387070804116499</v>
      </c>
      <c r="K223">
        <v>0.441658785792714</v>
      </c>
      <c r="L223">
        <v>6</v>
      </c>
      <c r="M223">
        <v>1530888.1616662601</v>
      </c>
      <c r="N223">
        <v>0.13547615168971899</v>
      </c>
      <c r="O223">
        <v>115178.489824498</v>
      </c>
      <c r="P223">
        <v>1646066.65149076</v>
      </c>
      <c r="Q223">
        <v>117009.354695446</v>
      </c>
      <c r="R223">
        <v>2348277.1338268099</v>
      </c>
      <c r="S223">
        <v>1662542.7342387501</v>
      </c>
      <c r="T223">
        <v>14.291441518281299</v>
      </c>
      <c r="U223">
        <v>0.32368532437338898</v>
      </c>
      <c r="V223">
        <v>821.45158000000004</v>
      </c>
      <c r="W223">
        <v>7</v>
      </c>
      <c r="X223">
        <v>20.29</v>
      </c>
      <c r="Y223" t="s">
        <v>652</v>
      </c>
      <c r="Z223" t="s">
        <v>652</v>
      </c>
      <c r="AA223" t="s">
        <v>652</v>
      </c>
    </row>
    <row r="224" spans="1:27">
      <c r="A224" t="s">
        <v>1080</v>
      </c>
      <c r="B224" t="s">
        <v>1081</v>
      </c>
      <c r="C224">
        <v>305</v>
      </c>
      <c r="D224">
        <v>139</v>
      </c>
      <c r="E224">
        <v>222</v>
      </c>
      <c r="F224">
        <v>222</v>
      </c>
      <c r="G224" s="239">
        <v>0.303659813799735</v>
      </c>
      <c r="H224" s="239">
        <v>0.43745356484137699</v>
      </c>
      <c r="K224">
        <v>0.11775970691952301</v>
      </c>
      <c r="L224">
        <v>9</v>
      </c>
      <c r="M224">
        <v>252741.686197598</v>
      </c>
      <c r="N224">
        <v>0.58068864347557303</v>
      </c>
      <c r="O224">
        <v>555831.18042513402</v>
      </c>
      <c r="P224">
        <v>808572.86662273295</v>
      </c>
      <c r="Q224">
        <v>765660.94363321096</v>
      </c>
      <c r="R224">
        <v>894019.88244236598</v>
      </c>
      <c r="S224">
        <v>832318.51799883705</v>
      </c>
      <c r="T224">
        <v>1.45470944254024</v>
      </c>
      <c r="U224">
        <v>0.51431758739936195</v>
      </c>
      <c r="V224">
        <v>2255.0888599999998</v>
      </c>
      <c r="W224">
        <v>19</v>
      </c>
      <c r="X224">
        <v>31.77</v>
      </c>
      <c r="Y224" t="s">
        <v>652</v>
      </c>
      <c r="Z224" t="s">
        <v>652</v>
      </c>
      <c r="AA224" t="s">
        <v>652</v>
      </c>
    </row>
    <row r="225" spans="1:27">
      <c r="A225" t="s">
        <v>431</v>
      </c>
      <c r="B225" t="s">
        <v>1082</v>
      </c>
      <c r="C225">
        <v>195</v>
      </c>
      <c r="D225">
        <v>249</v>
      </c>
      <c r="E225">
        <v>222</v>
      </c>
      <c r="F225">
        <v>223</v>
      </c>
      <c r="G225" s="239">
        <v>0.59267164897196301</v>
      </c>
      <c r="H225" s="239">
        <v>0.32588956242192302</v>
      </c>
      <c r="K225">
        <v>0.25550825817316303</v>
      </c>
      <c r="L225">
        <v>11</v>
      </c>
      <c r="M225">
        <v>10081488.3803603</v>
      </c>
      <c r="N225">
        <v>0.29109428968430601</v>
      </c>
      <c r="O225">
        <v>15499961.9955607</v>
      </c>
      <c r="P225">
        <v>25581450.375921</v>
      </c>
      <c r="Q225">
        <v>19357861.786033001</v>
      </c>
      <c r="R225">
        <v>14281802.2806201</v>
      </c>
      <c r="S225">
        <v>17010242.345567599</v>
      </c>
      <c r="T225">
        <v>1.6504201999493699</v>
      </c>
      <c r="U225">
        <v>0.45624943285394698</v>
      </c>
      <c r="V225">
        <v>1368.7382600000001</v>
      </c>
      <c r="W225">
        <v>11</v>
      </c>
      <c r="X225">
        <v>18.3</v>
      </c>
      <c r="Y225" t="s">
        <v>652</v>
      </c>
      <c r="Z225" t="s">
        <v>652</v>
      </c>
      <c r="AA225" t="s">
        <v>652</v>
      </c>
    </row>
    <row r="226" spans="1:27">
      <c r="A226" t="s">
        <v>1083</v>
      </c>
      <c r="B226" t="s">
        <v>1084</v>
      </c>
      <c r="C226">
        <v>182</v>
      </c>
      <c r="D226">
        <v>262</v>
      </c>
      <c r="E226">
        <v>222</v>
      </c>
      <c r="F226">
        <v>224</v>
      </c>
      <c r="G226" s="239">
        <v>0.64024144160964602</v>
      </c>
      <c r="H226" s="239">
        <v>0.311606186131</v>
      </c>
      <c r="K226">
        <v>0.27813741884801901</v>
      </c>
      <c r="L226">
        <v>14</v>
      </c>
      <c r="M226">
        <v>90373511.309961304</v>
      </c>
      <c r="N226">
        <v>0.26504167502457598</v>
      </c>
      <c r="O226">
        <v>113012704.462727</v>
      </c>
      <c r="P226">
        <v>203386215.77268901</v>
      </c>
      <c r="Q226">
        <v>77399401.873248696</v>
      </c>
      <c r="R226">
        <v>184008162.91700199</v>
      </c>
      <c r="S226">
        <v>141155360.20716101</v>
      </c>
      <c r="T226">
        <v>1.79967568017778</v>
      </c>
      <c r="U226">
        <v>0.28262909959217702</v>
      </c>
      <c r="V226">
        <v>1124.6350199999999</v>
      </c>
      <c r="W226">
        <v>10</v>
      </c>
      <c r="X226">
        <v>39.130000000000003</v>
      </c>
      <c r="Y226" t="s">
        <v>652</v>
      </c>
      <c r="Z226" t="s">
        <v>652</v>
      </c>
      <c r="AA226" t="s">
        <v>652</v>
      </c>
    </row>
    <row r="227" spans="1:27">
      <c r="A227" t="s">
        <v>437</v>
      </c>
      <c r="B227" t="s">
        <v>1085</v>
      </c>
      <c r="C227">
        <v>168</v>
      </c>
      <c r="D227">
        <v>276</v>
      </c>
      <c r="E227">
        <v>222</v>
      </c>
      <c r="F227">
        <v>225</v>
      </c>
      <c r="G227" s="239">
        <v>0.69269405016088803</v>
      </c>
      <c r="H227" s="239">
        <v>0.29203747112401302</v>
      </c>
      <c r="K227">
        <v>0.31099454277074701</v>
      </c>
      <c r="L227">
        <v>11</v>
      </c>
      <c r="M227">
        <v>101591604.28059</v>
      </c>
      <c r="N227">
        <v>0.21987355480332399</v>
      </c>
      <c r="O227">
        <v>117615010.31331301</v>
      </c>
      <c r="P227">
        <v>219206614.59390301</v>
      </c>
      <c r="Q227">
        <v>135659904.27623099</v>
      </c>
      <c r="R227">
        <v>156893686.39279199</v>
      </c>
      <c r="S227">
        <v>146661580.61700401</v>
      </c>
      <c r="T227">
        <v>1.8637639363373899</v>
      </c>
      <c r="U227">
        <v>0.419172388473597</v>
      </c>
      <c r="V227">
        <v>1042.54285</v>
      </c>
      <c r="W227">
        <v>8</v>
      </c>
      <c r="X227">
        <v>12.93</v>
      </c>
      <c r="Y227" t="s">
        <v>652</v>
      </c>
      <c r="Z227" t="s">
        <v>652</v>
      </c>
      <c r="AA227" t="s">
        <v>652</v>
      </c>
    </row>
    <row r="228" spans="1:27">
      <c r="A228" t="s">
        <v>1086</v>
      </c>
      <c r="B228" t="s">
        <v>1087</v>
      </c>
      <c r="C228">
        <v>209</v>
      </c>
      <c r="D228">
        <v>239</v>
      </c>
      <c r="E228">
        <v>224</v>
      </c>
      <c r="F228">
        <v>226</v>
      </c>
      <c r="G228" s="239">
        <v>0.553803583486843</v>
      </c>
      <c r="H228" s="239">
        <v>0.33180648410708902</v>
      </c>
      <c r="K228">
        <v>0.24647031056962099</v>
      </c>
      <c r="L228">
        <v>4</v>
      </c>
      <c r="M228">
        <v>245064.31765194301</v>
      </c>
      <c r="N228">
        <v>0.33819144806467699</v>
      </c>
      <c r="O228">
        <v>123497.56102714301</v>
      </c>
      <c r="P228">
        <v>368561.87867908599</v>
      </c>
      <c r="Q228">
        <v>100453.232912098</v>
      </c>
      <c r="R228">
        <v>617690.50995143899</v>
      </c>
      <c r="S228">
        <v>442511.25301316398</v>
      </c>
      <c r="T228">
        <v>2.9843656474971398</v>
      </c>
      <c r="U228">
        <v>0.41975191116014698</v>
      </c>
      <c r="V228">
        <v>1913.9149199999999</v>
      </c>
      <c r="W228">
        <v>16</v>
      </c>
      <c r="X228">
        <v>23.75</v>
      </c>
      <c r="Y228" t="s">
        <v>652</v>
      </c>
      <c r="Z228" t="s">
        <v>652</v>
      </c>
      <c r="AA228" t="s">
        <v>652</v>
      </c>
    </row>
    <row r="229" spans="1:27">
      <c r="A229" t="s">
        <v>1088</v>
      </c>
      <c r="B229" t="s">
        <v>1089</v>
      </c>
      <c r="C229">
        <v>245</v>
      </c>
      <c r="D229">
        <v>205</v>
      </c>
      <c r="E229">
        <v>225</v>
      </c>
      <c r="F229">
        <v>227</v>
      </c>
      <c r="G229" s="239">
        <v>0.47960685604592201</v>
      </c>
      <c r="H229" s="239">
        <v>0.36502774769191498</v>
      </c>
      <c r="K229">
        <v>0.19938310287369601</v>
      </c>
      <c r="L229">
        <v>14</v>
      </c>
      <c r="M229">
        <v>19089258.658367999</v>
      </c>
      <c r="N229">
        <v>0.38938977792552598</v>
      </c>
      <c r="O229">
        <v>24392984.5908655</v>
      </c>
      <c r="P229">
        <v>43482243.249233499</v>
      </c>
      <c r="Q229">
        <v>31984881.815754</v>
      </c>
      <c r="R229">
        <v>46317901.5956764</v>
      </c>
      <c r="S229">
        <v>39801888.604653597</v>
      </c>
      <c r="T229">
        <v>1.7825716688033499</v>
      </c>
      <c r="U229">
        <v>0.43508860073493</v>
      </c>
      <c r="V229">
        <v>1333.64969</v>
      </c>
      <c r="W229">
        <v>11</v>
      </c>
      <c r="X229">
        <v>29.14</v>
      </c>
      <c r="Y229" t="s">
        <v>652</v>
      </c>
      <c r="Z229" t="s">
        <v>652</v>
      </c>
      <c r="AA229" t="s">
        <v>652</v>
      </c>
    </row>
    <row r="230" spans="1:27">
      <c r="A230" t="s">
        <v>281</v>
      </c>
      <c r="B230" t="s">
        <v>1090</v>
      </c>
      <c r="C230">
        <v>324</v>
      </c>
      <c r="D230">
        <v>133</v>
      </c>
      <c r="E230">
        <v>228.5</v>
      </c>
      <c r="F230">
        <v>228</v>
      </c>
      <c r="G230" s="239">
        <v>0.249488522726349</v>
      </c>
      <c r="H230" s="239">
        <v>0.44115006888323</v>
      </c>
      <c r="K230">
        <v>0.11433445621362</v>
      </c>
      <c r="L230">
        <v>12</v>
      </c>
      <c r="M230">
        <v>4803864.0883904304</v>
      </c>
      <c r="N230">
        <v>0.65110112939165998</v>
      </c>
      <c r="O230">
        <v>14483672.1181792</v>
      </c>
      <c r="P230">
        <v>19287536.206569701</v>
      </c>
      <c r="Q230">
        <v>13597725.322760001</v>
      </c>
      <c r="R230">
        <v>23592379.3865925</v>
      </c>
      <c r="S230">
        <v>19254850.026345901</v>
      </c>
      <c r="T230">
        <v>1.3316744572228201</v>
      </c>
      <c r="U230">
        <v>0.54342332254458203</v>
      </c>
      <c r="V230">
        <v>813.37774999999999</v>
      </c>
      <c r="W230">
        <v>7</v>
      </c>
      <c r="X230">
        <v>17.23</v>
      </c>
      <c r="Y230" t="s">
        <v>652</v>
      </c>
      <c r="Z230" t="s">
        <v>652</v>
      </c>
      <c r="AA230" t="s">
        <v>652</v>
      </c>
    </row>
    <row r="231" spans="1:27">
      <c r="A231" t="s">
        <v>1091</v>
      </c>
      <c r="B231" t="s">
        <v>1092</v>
      </c>
      <c r="C231">
        <v>214</v>
      </c>
      <c r="D231">
        <v>245</v>
      </c>
      <c r="E231">
        <v>229.5</v>
      </c>
      <c r="F231">
        <v>229</v>
      </c>
      <c r="G231" s="239">
        <v>0.54549980866647596</v>
      </c>
      <c r="H231" s="239">
        <v>0.32784378364302702</v>
      </c>
      <c r="K231">
        <v>0.25250142829769101</v>
      </c>
      <c r="L231">
        <v>10</v>
      </c>
      <c r="M231">
        <v>7973801.0105157904</v>
      </c>
      <c r="N231">
        <v>0.33552877006649401</v>
      </c>
      <c r="O231">
        <v>3936394.1560531198</v>
      </c>
      <c r="P231">
        <v>11910195.1665689</v>
      </c>
      <c r="Q231">
        <v>8804491.6213759799</v>
      </c>
      <c r="R231">
        <v>18703448.6268472</v>
      </c>
      <c r="S231">
        <v>14617422.194901399</v>
      </c>
      <c r="T231">
        <v>3.0256612255798201</v>
      </c>
      <c r="U231">
        <v>0.472669560578797</v>
      </c>
      <c r="V231">
        <v>1843.07278</v>
      </c>
      <c r="W231">
        <v>17</v>
      </c>
      <c r="X231">
        <v>44.11</v>
      </c>
      <c r="Y231" t="s">
        <v>652</v>
      </c>
      <c r="Z231" t="s">
        <v>652</v>
      </c>
      <c r="AA231" t="s">
        <v>652</v>
      </c>
    </row>
    <row r="232" spans="1:27">
      <c r="A232" t="s">
        <v>1093</v>
      </c>
      <c r="B232" t="s">
        <v>1094</v>
      </c>
      <c r="C232">
        <v>241</v>
      </c>
      <c r="D232">
        <v>221</v>
      </c>
      <c r="E232">
        <v>231</v>
      </c>
      <c r="F232">
        <v>230</v>
      </c>
      <c r="G232" s="239">
        <v>0.48365504201808102</v>
      </c>
      <c r="H232" s="239">
        <v>0.35167105364531398</v>
      </c>
      <c r="K232">
        <v>0.21756961273307901</v>
      </c>
      <c r="L232">
        <v>9</v>
      </c>
      <c r="M232">
        <v>502412.60239581298</v>
      </c>
      <c r="N232">
        <v>0.39023544746968197</v>
      </c>
      <c r="O232">
        <v>783327.67821310402</v>
      </c>
      <c r="P232">
        <v>1285740.2806089199</v>
      </c>
      <c r="Q232">
        <v>631372.20771683299</v>
      </c>
      <c r="R232">
        <v>1326464.8856982</v>
      </c>
      <c r="S232">
        <v>1038782.93152794</v>
      </c>
      <c r="T232">
        <v>1.64138242062619</v>
      </c>
      <c r="U232">
        <v>0.36429497814010298</v>
      </c>
      <c r="V232">
        <v>1298.63102</v>
      </c>
      <c r="W232">
        <v>11</v>
      </c>
      <c r="X232">
        <v>11.43</v>
      </c>
      <c r="Y232" t="s">
        <v>652</v>
      </c>
      <c r="Z232" t="s">
        <v>652</v>
      </c>
      <c r="AA232" t="s">
        <v>652</v>
      </c>
    </row>
    <row r="233" spans="1:27">
      <c r="A233" t="s">
        <v>1095</v>
      </c>
      <c r="B233" t="s">
        <v>1096</v>
      </c>
      <c r="C233">
        <v>213</v>
      </c>
      <c r="D233">
        <v>250</v>
      </c>
      <c r="E233">
        <v>231.5</v>
      </c>
      <c r="F233">
        <v>231</v>
      </c>
      <c r="G233" s="239">
        <v>0.54678705316479703</v>
      </c>
      <c r="H233" s="239">
        <v>0.32530108450600898</v>
      </c>
      <c r="K233">
        <v>0.256417922402706</v>
      </c>
      <c r="L233">
        <v>7</v>
      </c>
      <c r="M233">
        <v>1514774.00374269</v>
      </c>
      <c r="N233">
        <v>0.34143949779514199</v>
      </c>
      <c r="O233">
        <v>564912.41077460896</v>
      </c>
      <c r="P233">
        <v>2079686.41451729</v>
      </c>
      <c r="Q233">
        <v>969804.01535821101</v>
      </c>
      <c r="R233">
        <v>3795892.9877917399</v>
      </c>
      <c r="S233">
        <v>2770317.9784071199</v>
      </c>
      <c r="T233">
        <v>3.6814316252419101</v>
      </c>
      <c r="U233">
        <v>0.42940450186906598</v>
      </c>
      <c r="V233">
        <v>1968.0225399999999</v>
      </c>
      <c r="W233">
        <v>18</v>
      </c>
      <c r="X233">
        <v>42.09</v>
      </c>
      <c r="Y233" t="s">
        <v>652</v>
      </c>
      <c r="Z233" t="s">
        <v>652</v>
      </c>
      <c r="AA233" t="s">
        <v>652</v>
      </c>
    </row>
    <row r="234" spans="1:27">
      <c r="A234" t="s">
        <v>367</v>
      </c>
      <c r="B234" t="s">
        <v>1097</v>
      </c>
      <c r="C234">
        <v>248</v>
      </c>
      <c r="D234">
        <v>217</v>
      </c>
      <c r="E234">
        <v>232.5</v>
      </c>
      <c r="F234">
        <v>232</v>
      </c>
      <c r="G234" s="239">
        <v>0.46994614039069699</v>
      </c>
      <c r="H234" s="239">
        <v>0.355509645903892</v>
      </c>
      <c r="K234">
        <v>0.21224066951357801</v>
      </c>
      <c r="L234">
        <v>7</v>
      </c>
      <c r="M234">
        <v>4541993.2498236801</v>
      </c>
      <c r="N234">
        <v>0.40402298400167502</v>
      </c>
      <c r="O234">
        <v>2908003.5571077201</v>
      </c>
      <c r="P234">
        <v>7449996.8069313997</v>
      </c>
      <c r="Q234">
        <v>5575622.09364131</v>
      </c>
      <c r="R234">
        <v>12479339.347074101</v>
      </c>
      <c r="S234">
        <v>9664922.9761683494</v>
      </c>
      <c r="T234">
        <v>2.5618939800545202</v>
      </c>
      <c r="U234">
        <v>0.36992921039339299</v>
      </c>
      <c r="V234">
        <v>1725.92103</v>
      </c>
      <c r="W234">
        <v>16</v>
      </c>
      <c r="X234">
        <v>43.07</v>
      </c>
      <c r="Y234" t="s">
        <v>652</v>
      </c>
      <c r="Z234" t="s">
        <v>652</v>
      </c>
      <c r="AA234" t="s">
        <v>652</v>
      </c>
    </row>
    <row r="235" spans="1:27">
      <c r="A235" t="s">
        <v>412</v>
      </c>
      <c r="B235" t="s">
        <v>1098</v>
      </c>
      <c r="C235">
        <v>338</v>
      </c>
      <c r="D235">
        <v>128</v>
      </c>
      <c r="E235">
        <v>233</v>
      </c>
      <c r="F235">
        <v>233</v>
      </c>
      <c r="G235" s="239">
        <v>0.21516067746875001</v>
      </c>
      <c r="H235" s="239">
        <v>0.45066580340415902</v>
      </c>
      <c r="K235">
        <v>0.105831526367232</v>
      </c>
      <c r="L235">
        <v>10</v>
      </c>
      <c r="M235">
        <v>19334469.069844101</v>
      </c>
      <c r="N235">
        <v>0.69561174294939898</v>
      </c>
      <c r="O235">
        <v>53750361.279460698</v>
      </c>
      <c r="P235">
        <v>73084830.349304795</v>
      </c>
      <c r="Q235">
        <v>68329279.221305102</v>
      </c>
      <c r="R235">
        <v>107149274.216672</v>
      </c>
      <c r="S235">
        <v>89860606.953388005</v>
      </c>
      <c r="T235">
        <v>1.35970863468842</v>
      </c>
      <c r="U235">
        <v>0.470967937902731</v>
      </c>
      <c r="V235">
        <v>1107.5543299999999</v>
      </c>
      <c r="W235">
        <v>9</v>
      </c>
      <c r="X235">
        <v>24.22</v>
      </c>
      <c r="Y235" t="s">
        <v>652</v>
      </c>
      <c r="Z235" t="s">
        <v>652</v>
      </c>
      <c r="AA235" t="s">
        <v>652</v>
      </c>
    </row>
    <row r="236" spans="1:27">
      <c r="A236" t="s">
        <v>1099</v>
      </c>
      <c r="B236" t="s">
        <v>1100</v>
      </c>
      <c r="C236">
        <v>238</v>
      </c>
      <c r="D236">
        <v>232</v>
      </c>
      <c r="E236">
        <v>235</v>
      </c>
      <c r="F236">
        <v>234</v>
      </c>
      <c r="G236" s="239">
        <v>0.49302072607492198</v>
      </c>
      <c r="H236" s="239">
        <v>0.34315275476095503</v>
      </c>
      <c r="K236">
        <v>0.22969080233671399</v>
      </c>
      <c r="L236">
        <v>7</v>
      </c>
      <c r="M236">
        <v>538028.84602288995</v>
      </c>
      <c r="N236">
        <v>0.381882547574109</v>
      </c>
      <c r="O236">
        <v>352594.13588071999</v>
      </c>
      <c r="P236">
        <v>890622.98190361005</v>
      </c>
      <c r="Q236">
        <v>648957.58837939403</v>
      </c>
      <c r="R236">
        <v>1400244.2857568101</v>
      </c>
      <c r="S236">
        <v>1091290.5230299099</v>
      </c>
      <c r="T236">
        <v>2.5259154684435798</v>
      </c>
      <c r="U236">
        <v>0.47697884138018998</v>
      </c>
      <c r="V236">
        <v>2197.1287900000002</v>
      </c>
      <c r="W236">
        <v>20</v>
      </c>
      <c r="X236">
        <v>41.63</v>
      </c>
      <c r="Y236" t="s">
        <v>652</v>
      </c>
      <c r="Z236" t="s">
        <v>652</v>
      </c>
      <c r="AA236" t="s">
        <v>652</v>
      </c>
    </row>
    <row r="237" spans="1:27">
      <c r="A237" t="s">
        <v>278</v>
      </c>
      <c r="B237" t="s">
        <v>1101</v>
      </c>
      <c r="C237">
        <v>146</v>
      </c>
      <c r="D237">
        <v>325</v>
      </c>
      <c r="E237">
        <v>235.5</v>
      </c>
      <c r="F237">
        <v>235</v>
      </c>
      <c r="G237" s="239">
        <v>0.746570890412389</v>
      </c>
      <c r="H237" s="239">
        <v>0.23251847915436499</v>
      </c>
      <c r="K237">
        <v>0.42374182091964502</v>
      </c>
      <c r="L237">
        <v>14</v>
      </c>
      <c r="M237">
        <v>63825699.3128113</v>
      </c>
      <c r="N237">
        <v>0.21156602587529799</v>
      </c>
      <c r="O237">
        <v>6007180.3314135</v>
      </c>
      <c r="P237">
        <v>69832879.644224793</v>
      </c>
      <c r="Q237">
        <v>8027967.0697205504</v>
      </c>
      <c r="R237">
        <v>120636860.407428</v>
      </c>
      <c r="S237">
        <v>85491813.480104193</v>
      </c>
      <c r="T237">
        <v>11.6249014998011</v>
      </c>
      <c r="U237">
        <v>0.21351590142552401</v>
      </c>
      <c r="V237">
        <v>1096.64011</v>
      </c>
      <c r="W237">
        <v>10</v>
      </c>
      <c r="X237">
        <v>42.48</v>
      </c>
      <c r="Y237" t="s">
        <v>652</v>
      </c>
      <c r="Z237" t="s">
        <v>652</v>
      </c>
      <c r="AA237" t="s">
        <v>652</v>
      </c>
    </row>
    <row r="238" spans="1:27">
      <c r="A238" t="s">
        <v>1102</v>
      </c>
      <c r="B238" t="s">
        <v>1103</v>
      </c>
      <c r="C238">
        <v>302</v>
      </c>
      <c r="D238">
        <v>175</v>
      </c>
      <c r="E238">
        <v>238.5</v>
      </c>
      <c r="F238">
        <v>236</v>
      </c>
      <c r="G238" s="239">
        <v>0.30645410379928001</v>
      </c>
      <c r="H238" s="239">
        <v>0.40046353650521299</v>
      </c>
      <c r="K238">
        <v>0.15592538536608899</v>
      </c>
      <c r="L238">
        <v>4</v>
      </c>
      <c r="M238">
        <v>128152.475730554</v>
      </c>
      <c r="N238">
        <v>0.58268259152874902</v>
      </c>
      <c r="O238">
        <v>164217.503021018</v>
      </c>
      <c r="P238">
        <v>292369.97875157202</v>
      </c>
      <c r="Q238">
        <v>212789.80989335501</v>
      </c>
      <c r="R238">
        <v>551785.08935754001</v>
      </c>
      <c r="S238">
        <v>418178.36387823703</v>
      </c>
      <c r="T238">
        <v>1.78038256198642</v>
      </c>
      <c r="U238">
        <v>0.33806382013998398</v>
      </c>
      <c r="V238">
        <v>2161.2127999999998</v>
      </c>
      <c r="W238">
        <v>19</v>
      </c>
      <c r="X238">
        <v>33.04</v>
      </c>
      <c r="Y238" t="s">
        <v>652</v>
      </c>
      <c r="Z238" t="s">
        <v>652</v>
      </c>
      <c r="AA238" t="s">
        <v>652</v>
      </c>
    </row>
    <row r="239" spans="1:27">
      <c r="A239" t="s">
        <v>258</v>
      </c>
      <c r="B239" t="s">
        <v>1104</v>
      </c>
      <c r="C239">
        <v>347</v>
      </c>
      <c r="D239">
        <v>131</v>
      </c>
      <c r="E239">
        <v>239</v>
      </c>
      <c r="F239">
        <v>237</v>
      </c>
      <c r="G239" s="239">
        <v>0.188541366676234</v>
      </c>
      <c r="H239" s="239">
        <v>0.44342156385452902</v>
      </c>
      <c r="K239">
        <v>0.11226373679103201</v>
      </c>
      <c r="L239">
        <v>10</v>
      </c>
      <c r="M239">
        <v>219415306.36594701</v>
      </c>
      <c r="N239">
        <v>0.73124731158523204</v>
      </c>
      <c r="O239">
        <v>716226964.21705306</v>
      </c>
      <c r="P239">
        <v>935642270.58299994</v>
      </c>
      <c r="Q239">
        <v>921586866.94730699</v>
      </c>
      <c r="R239">
        <v>1363566263.0675001</v>
      </c>
      <c r="S239">
        <v>1163751542.8788099</v>
      </c>
      <c r="T239">
        <v>1.3063488493564399</v>
      </c>
      <c r="U239">
        <v>0.484423760180341</v>
      </c>
      <c r="V239">
        <v>729.40422999999998</v>
      </c>
      <c r="W239">
        <v>7</v>
      </c>
      <c r="X239">
        <v>14.47</v>
      </c>
      <c r="Y239" t="s">
        <v>652</v>
      </c>
      <c r="Z239" t="s">
        <v>652</v>
      </c>
      <c r="AA239" t="s">
        <v>652</v>
      </c>
    </row>
    <row r="240" spans="1:27">
      <c r="A240" t="s">
        <v>280</v>
      </c>
      <c r="B240" t="s">
        <v>1105</v>
      </c>
      <c r="C240">
        <v>277</v>
      </c>
      <c r="D240">
        <v>201</v>
      </c>
      <c r="E240">
        <v>239</v>
      </c>
      <c r="F240">
        <v>238</v>
      </c>
      <c r="G240" s="239">
        <v>0.39448134914533201</v>
      </c>
      <c r="H240" s="239">
        <v>0.36721049989246102</v>
      </c>
      <c r="K240">
        <v>0.19650584330054399</v>
      </c>
      <c r="L240">
        <v>4</v>
      </c>
      <c r="M240">
        <v>10212523.1368041</v>
      </c>
      <c r="N240">
        <v>0.487372068996132</v>
      </c>
      <c r="O240">
        <v>3570161.0418374501</v>
      </c>
      <c r="P240">
        <v>13782684.178641601</v>
      </c>
      <c r="Q240">
        <v>5012713.4534155102</v>
      </c>
      <c r="R240">
        <v>36267060.258144103</v>
      </c>
      <c r="S240">
        <v>25888481.569357298</v>
      </c>
      <c r="T240">
        <v>3.8605217011577899</v>
      </c>
      <c r="U240">
        <v>0.283095647079042</v>
      </c>
      <c r="V240">
        <v>1056.51088</v>
      </c>
      <c r="W240">
        <v>9</v>
      </c>
      <c r="X240">
        <v>14.16</v>
      </c>
      <c r="Y240" t="s">
        <v>652</v>
      </c>
      <c r="Z240" t="s">
        <v>652</v>
      </c>
      <c r="AA240" t="s">
        <v>652</v>
      </c>
    </row>
    <row r="241" spans="1:27">
      <c r="A241" t="s">
        <v>1106</v>
      </c>
      <c r="B241" t="s">
        <v>1107</v>
      </c>
      <c r="C241">
        <v>328</v>
      </c>
      <c r="D241">
        <v>151</v>
      </c>
      <c r="E241">
        <v>239.5</v>
      </c>
      <c r="F241">
        <v>239</v>
      </c>
      <c r="G241" s="239">
        <v>0.233053648889544</v>
      </c>
      <c r="H241" s="239">
        <v>0.42766071991445997</v>
      </c>
      <c r="K241">
        <v>0.12716972695488199</v>
      </c>
      <c r="L241">
        <v>12</v>
      </c>
      <c r="M241">
        <v>342431.03578545601</v>
      </c>
      <c r="N241">
        <v>0.67237742078888196</v>
      </c>
      <c r="O241">
        <v>857252.48584108101</v>
      </c>
      <c r="P241">
        <v>1199683.52162654</v>
      </c>
      <c r="Q241">
        <v>1052452.3891811499</v>
      </c>
      <c r="R241">
        <v>1791692.7317540799</v>
      </c>
      <c r="S241">
        <v>1469322.7821880199</v>
      </c>
      <c r="T241">
        <v>1.3994517851406201</v>
      </c>
      <c r="U241">
        <v>0.39003431498994301</v>
      </c>
      <c r="V241">
        <v>2606.4089300000001</v>
      </c>
      <c r="W241">
        <v>23</v>
      </c>
      <c r="X241">
        <v>37.17</v>
      </c>
      <c r="Y241" t="s">
        <v>652</v>
      </c>
      <c r="Z241" t="s">
        <v>652</v>
      </c>
      <c r="AA241" t="s">
        <v>652</v>
      </c>
    </row>
    <row r="242" spans="1:27">
      <c r="A242" t="s">
        <v>513</v>
      </c>
      <c r="B242" t="s">
        <v>1108</v>
      </c>
      <c r="C242">
        <v>185</v>
      </c>
      <c r="D242">
        <v>294</v>
      </c>
      <c r="E242">
        <v>239.5</v>
      </c>
      <c r="F242">
        <v>240</v>
      </c>
      <c r="G242" s="239">
        <v>0.63133538359247698</v>
      </c>
      <c r="H242" s="239">
        <v>0.27074286701853001</v>
      </c>
      <c r="K242">
        <v>0.34915448761358397</v>
      </c>
      <c r="L242">
        <v>14</v>
      </c>
      <c r="M242">
        <v>183732562.236839</v>
      </c>
      <c r="N242">
        <v>0.26507542752569702</v>
      </c>
      <c r="O242">
        <v>253876448.169918</v>
      </c>
      <c r="P242">
        <v>437609010.40675801</v>
      </c>
      <c r="Q242">
        <v>214487487.64729601</v>
      </c>
      <c r="R242">
        <v>351258974.50884998</v>
      </c>
      <c r="S242">
        <v>291022120.74879998</v>
      </c>
      <c r="T242">
        <v>1.7237085738408799</v>
      </c>
      <c r="U242">
        <v>0.2321123818484</v>
      </c>
      <c r="V242">
        <v>681.42939000000001</v>
      </c>
      <c r="W242">
        <v>6</v>
      </c>
      <c r="X242">
        <v>17.68</v>
      </c>
      <c r="Y242" t="s">
        <v>652</v>
      </c>
      <c r="Z242" t="s">
        <v>652</v>
      </c>
      <c r="AA242" t="s">
        <v>652</v>
      </c>
    </row>
    <row r="243" spans="1:27">
      <c r="A243" t="s">
        <v>689</v>
      </c>
      <c r="B243" t="s">
        <v>726</v>
      </c>
      <c r="C243">
        <v>244</v>
      </c>
      <c r="D243">
        <v>236</v>
      </c>
      <c r="E243">
        <v>240</v>
      </c>
      <c r="F243">
        <v>241</v>
      </c>
      <c r="G243" s="239">
        <v>0.48087034393976202</v>
      </c>
      <c r="H243" s="239">
        <v>0.33520508717435199</v>
      </c>
      <c r="K243">
        <v>0.24136819657769801</v>
      </c>
      <c r="L243">
        <v>14</v>
      </c>
      <c r="M243">
        <v>3604841.5212564101</v>
      </c>
      <c r="N243">
        <v>0.39058635833709698</v>
      </c>
      <c r="O243">
        <v>4195974.8607116304</v>
      </c>
      <c r="P243">
        <v>7800816.38196804</v>
      </c>
      <c r="Q243">
        <v>5221323.6205439698</v>
      </c>
      <c r="R243">
        <v>9226733.7840945106</v>
      </c>
      <c r="S243">
        <v>7496493.7361743096</v>
      </c>
      <c r="T243">
        <v>1.85911895111904</v>
      </c>
      <c r="U243">
        <v>0.49986895937384501</v>
      </c>
      <c r="V243">
        <v>1427.7317800000001</v>
      </c>
      <c r="W243">
        <v>13</v>
      </c>
      <c r="X243">
        <v>31.29</v>
      </c>
      <c r="Y243">
        <v>2</v>
      </c>
      <c r="Z243">
        <v>60</v>
      </c>
      <c r="AA243" t="s">
        <v>121</v>
      </c>
    </row>
    <row r="244" spans="1:27">
      <c r="A244" t="s">
        <v>1109</v>
      </c>
      <c r="B244" t="s">
        <v>1110</v>
      </c>
      <c r="C244">
        <v>187</v>
      </c>
      <c r="D244">
        <v>295</v>
      </c>
      <c r="E244">
        <v>241</v>
      </c>
      <c r="F244">
        <v>242</v>
      </c>
      <c r="G244" s="239">
        <v>0.61362281921420503</v>
      </c>
      <c r="H244" s="239">
        <v>0.26943799090696402</v>
      </c>
      <c r="K244">
        <v>0.35157318165931301</v>
      </c>
      <c r="L244">
        <v>6</v>
      </c>
      <c r="M244">
        <v>1519861.15898654</v>
      </c>
      <c r="N244">
        <v>0.29310611961614103</v>
      </c>
      <c r="O244">
        <v>459135.986753479</v>
      </c>
      <c r="P244">
        <v>1978997.1457400201</v>
      </c>
      <c r="Q244">
        <v>485549.67405179498</v>
      </c>
      <c r="R244">
        <v>3469000.7795537901</v>
      </c>
      <c r="S244">
        <v>2476865.4479519702</v>
      </c>
      <c r="T244">
        <v>4.3102636317692697</v>
      </c>
      <c r="U244">
        <v>0.24682721349713899</v>
      </c>
      <c r="V244">
        <v>1924.02485</v>
      </c>
      <c r="W244">
        <v>18</v>
      </c>
      <c r="X244">
        <v>43.91</v>
      </c>
      <c r="Y244" t="s">
        <v>652</v>
      </c>
      <c r="Z244" t="s">
        <v>652</v>
      </c>
      <c r="AA244" t="s">
        <v>652</v>
      </c>
    </row>
    <row r="245" spans="1:27">
      <c r="A245" t="s">
        <v>1111</v>
      </c>
      <c r="B245" t="s">
        <v>1112</v>
      </c>
      <c r="C245">
        <v>274</v>
      </c>
      <c r="D245">
        <v>209</v>
      </c>
      <c r="E245">
        <v>241.5</v>
      </c>
      <c r="F245">
        <v>243</v>
      </c>
      <c r="G245" s="239">
        <v>0.404406413387012</v>
      </c>
      <c r="H245" s="239">
        <v>0.36218596743714099</v>
      </c>
      <c r="K245">
        <v>0.20316890115040001</v>
      </c>
      <c r="L245">
        <v>12</v>
      </c>
      <c r="M245">
        <v>5898127.2262436897</v>
      </c>
      <c r="N245">
        <v>0.46542278854611402</v>
      </c>
      <c r="O245">
        <v>15303516.7514564</v>
      </c>
      <c r="P245">
        <v>21201643.977699999</v>
      </c>
      <c r="Q245">
        <v>11970669.691787399</v>
      </c>
      <c r="R245">
        <v>16796644.7751294</v>
      </c>
      <c r="S245">
        <v>14584653.0396125</v>
      </c>
      <c r="T245">
        <v>1.38540992387795</v>
      </c>
      <c r="U245">
        <v>0.55435605698685098</v>
      </c>
      <c r="V245">
        <v>790.41927999999996</v>
      </c>
      <c r="W245">
        <v>7</v>
      </c>
      <c r="X245">
        <v>21.61</v>
      </c>
      <c r="Y245" t="s">
        <v>652</v>
      </c>
      <c r="Z245" t="s">
        <v>652</v>
      </c>
      <c r="AA245" t="s">
        <v>652</v>
      </c>
    </row>
    <row r="246" spans="1:27">
      <c r="A246" t="s">
        <v>475</v>
      </c>
      <c r="B246" t="s">
        <v>1113</v>
      </c>
      <c r="C246">
        <v>269</v>
      </c>
      <c r="D246">
        <v>214</v>
      </c>
      <c r="E246">
        <v>241.5</v>
      </c>
      <c r="F246">
        <v>244</v>
      </c>
      <c r="G246" s="239">
        <v>0.41679484936014699</v>
      </c>
      <c r="H246" s="239">
        <v>0.35956797366239102</v>
      </c>
      <c r="K246">
        <v>0.206696496963516</v>
      </c>
      <c r="L246">
        <v>8</v>
      </c>
      <c r="M246">
        <v>1498745.9402094099</v>
      </c>
      <c r="N246">
        <v>0.45226868028393502</v>
      </c>
      <c r="O246">
        <v>1756347.8699280899</v>
      </c>
      <c r="P246">
        <v>3255093.8101375098</v>
      </c>
      <c r="Q246">
        <v>2940045.9572603898</v>
      </c>
      <c r="R246">
        <v>4149324.4752732902</v>
      </c>
      <c r="S246">
        <v>3595884.0242633699</v>
      </c>
      <c r="T246">
        <v>1.8533309180206801</v>
      </c>
      <c r="U246">
        <v>0.433112935336605</v>
      </c>
      <c r="V246">
        <v>1601.8897300000001</v>
      </c>
      <c r="W246">
        <v>14</v>
      </c>
      <c r="X246">
        <v>43.53</v>
      </c>
      <c r="Y246" t="s">
        <v>652</v>
      </c>
      <c r="Z246" t="s">
        <v>652</v>
      </c>
      <c r="AA246" t="s">
        <v>652</v>
      </c>
    </row>
    <row r="247" spans="1:27">
      <c r="A247" t="s">
        <v>456</v>
      </c>
      <c r="B247" t="s">
        <v>1114</v>
      </c>
      <c r="C247">
        <v>219</v>
      </c>
      <c r="D247">
        <v>264</v>
      </c>
      <c r="E247">
        <v>241.5</v>
      </c>
      <c r="F247">
        <v>245</v>
      </c>
      <c r="G247" s="239">
        <v>0.54082359249534895</v>
      </c>
      <c r="H247" s="239">
        <v>0.30680584543552603</v>
      </c>
      <c r="K247">
        <v>0.28599967728246201</v>
      </c>
      <c r="L247">
        <v>10</v>
      </c>
      <c r="M247">
        <v>645640.73695262498</v>
      </c>
      <c r="N247">
        <v>0.34634039340783901</v>
      </c>
      <c r="O247">
        <v>384047.56125252298</v>
      </c>
      <c r="P247">
        <v>1029688.2982051499</v>
      </c>
      <c r="Q247">
        <v>419795.96336167498</v>
      </c>
      <c r="R247">
        <v>1635278.89859026</v>
      </c>
      <c r="S247">
        <v>1193810.2292720799</v>
      </c>
      <c r="T247">
        <v>2.6811478631629599</v>
      </c>
      <c r="U247">
        <v>0.42788644476654297</v>
      </c>
      <c r="V247">
        <v>1515.78421</v>
      </c>
      <c r="W247">
        <v>14</v>
      </c>
      <c r="X247">
        <v>39.39</v>
      </c>
      <c r="Y247" t="s">
        <v>652</v>
      </c>
      <c r="Z247" t="s">
        <v>652</v>
      </c>
      <c r="AA247" t="s">
        <v>652</v>
      </c>
    </row>
    <row r="248" spans="1:27">
      <c r="A248" t="s">
        <v>416</v>
      </c>
      <c r="B248" t="s">
        <v>1115</v>
      </c>
      <c r="C248">
        <v>254</v>
      </c>
      <c r="D248">
        <v>230</v>
      </c>
      <c r="E248">
        <v>242</v>
      </c>
      <c r="F248">
        <v>246</v>
      </c>
      <c r="G248" s="239">
        <v>0.45237047490846399</v>
      </c>
      <c r="H248" s="239">
        <v>0.34511089971120901</v>
      </c>
      <c r="K248">
        <v>0.22686832625060699</v>
      </c>
      <c r="L248">
        <v>14</v>
      </c>
      <c r="M248">
        <v>119256759.930227</v>
      </c>
      <c r="N248">
        <v>0.414027872925744</v>
      </c>
      <c r="O248">
        <v>176214486.16667199</v>
      </c>
      <c r="P248">
        <v>295471246.09689897</v>
      </c>
      <c r="Q248">
        <v>253728958.26179901</v>
      </c>
      <c r="R248">
        <v>273165298.734182</v>
      </c>
      <c r="S248">
        <v>263626311.939033</v>
      </c>
      <c r="T248">
        <v>1.67677046606389</v>
      </c>
      <c r="U248">
        <v>0.50505206158845395</v>
      </c>
      <c r="V248">
        <v>1213.66157</v>
      </c>
      <c r="W248">
        <v>11</v>
      </c>
      <c r="X248">
        <v>39.06</v>
      </c>
      <c r="Y248" t="s">
        <v>652</v>
      </c>
      <c r="Z248" t="s">
        <v>652</v>
      </c>
      <c r="AA248" t="s">
        <v>652</v>
      </c>
    </row>
    <row r="249" spans="1:27">
      <c r="A249" t="s">
        <v>394</v>
      </c>
      <c r="B249" t="s">
        <v>1116</v>
      </c>
      <c r="C249">
        <v>247</v>
      </c>
      <c r="D249">
        <v>240</v>
      </c>
      <c r="E249">
        <v>243.5</v>
      </c>
      <c r="F249">
        <v>247</v>
      </c>
      <c r="G249" s="239">
        <v>0.472260492047478</v>
      </c>
      <c r="H249" s="239">
        <v>0.33041446489578102</v>
      </c>
      <c r="K249">
        <v>0.24857884633878299</v>
      </c>
      <c r="L249">
        <v>13</v>
      </c>
      <c r="M249">
        <v>1137193.84829964</v>
      </c>
      <c r="N249">
        <v>0.40044817740577998</v>
      </c>
      <c r="O249">
        <v>1779512.89417915</v>
      </c>
      <c r="P249">
        <v>2916706.7424787902</v>
      </c>
      <c r="Q249">
        <v>1517255.9436810301</v>
      </c>
      <c r="R249">
        <v>3048716.1800794299</v>
      </c>
      <c r="S249">
        <v>2407980.0606850502</v>
      </c>
      <c r="T249">
        <v>1.6390478270876501</v>
      </c>
      <c r="U249">
        <v>0.40261925864147802</v>
      </c>
      <c r="V249">
        <v>1144.67247</v>
      </c>
      <c r="W249">
        <v>10</v>
      </c>
      <c r="X249">
        <v>41.86</v>
      </c>
      <c r="Y249" t="s">
        <v>652</v>
      </c>
      <c r="Z249" t="s">
        <v>652</v>
      </c>
      <c r="AA249" t="s">
        <v>652</v>
      </c>
    </row>
    <row r="250" spans="1:27">
      <c r="A250" t="s">
        <v>1117</v>
      </c>
      <c r="B250" t="s">
        <v>1118</v>
      </c>
      <c r="C250">
        <v>310</v>
      </c>
      <c r="D250">
        <v>178</v>
      </c>
      <c r="E250">
        <v>244</v>
      </c>
      <c r="F250">
        <v>248</v>
      </c>
      <c r="G250" s="239">
        <v>0.29501624420091499</v>
      </c>
      <c r="H250" s="239">
        <v>0.39669047836675397</v>
      </c>
      <c r="K250">
        <v>0.16022589959166</v>
      </c>
      <c r="L250">
        <v>9</v>
      </c>
      <c r="M250">
        <v>542397.62666493305</v>
      </c>
      <c r="N250">
        <v>0.59218901473876795</v>
      </c>
      <c r="O250">
        <v>1174136.4459635201</v>
      </c>
      <c r="P250">
        <v>1716534.0726284501</v>
      </c>
      <c r="Q250">
        <v>1509362.359402</v>
      </c>
      <c r="R250">
        <v>2117131.4480682099</v>
      </c>
      <c r="S250">
        <v>1838534.78351363</v>
      </c>
      <c r="T250">
        <v>1.4619545100823701</v>
      </c>
      <c r="U250">
        <v>0.44056977166057898</v>
      </c>
      <c r="V250">
        <v>2069.0095500000002</v>
      </c>
      <c r="W250">
        <v>18</v>
      </c>
      <c r="X250">
        <v>26.43</v>
      </c>
      <c r="Y250" t="s">
        <v>652</v>
      </c>
      <c r="Z250" t="s">
        <v>652</v>
      </c>
      <c r="AA250" t="s">
        <v>652</v>
      </c>
    </row>
    <row r="251" spans="1:27">
      <c r="A251" t="s">
        <v>1119</v>
      </c>
      <c r="B251" t="s">
        <v>1120</v>
      </c>
      <c r="C251">
        <v>270</v>
      </c>
      <c r="D251">
        <v>219</v>
      </c>
      <c r="E251">
        <v>244.5</v>
      </c>
      <c r="F251">
        <v>249</v>
      </c>
      <c r="G251" s="239">
        <v>0.41366840008827399</v>
      </c>
      <c r="H251" s="239">
        <v>0.35281078342196198</v>
      </c>
      <c r="K251">
        <v>0.215978748494526</v>
      </c>
      <c r="L251">
        <v>8</v>
      </c>
      <c r="M251">
        <v>891939.86003533495</v>
      </c>
      <c r="N251">
        <v>0.45641642199290999</v>
      </c>
      <c r="O251">
        <v>1348664.06655544</v>
      </c>
      <c r="P251">
        <v>2240603.92659077</v>
      </c>
      <c r="Q251">
        <v>1657615.26187376</v>
      </c>
      <c r="R251">
        <v>2559386.54629297</v>
      </c>
      <c r="S251">
        <v>2156171.1260637799</v>
      </c>
      <c r="T251">
        <v>1.6613506522149699</v>
      </c>
      <c r="U251">
        <v>0.36181448022527002</v>
      </c>
      <c r="V251">
        <v>1802.0058300000001</v>
      </c>
      <c r="W251">
        <v>16</v>
      </c>
      <c r="X251">
        <v>43.59</v>
      </c>
      <c r="Y251" t="s">
        <v>652</v>
      </c>
      <c r="Z251" t="s">
        <v>652</v>
      </c>
      <c r="AA251" t="s">
        <v>652</v>
      </c>
    </row>
    <row r="252" spans="1:27">
      <c r="A252" t="s">
        <v>1121</v>
      </c>
      <c r="B252" t="s">
        <v>1122</v>
      </c>
      <c r="C252">
        <v>141</v>
      </c>
      <c r="D252">
        <v>353</v>
      </c>
      <c r="E252">
        <v>247</v>
      </c>
      <c r="F252">
        <v>250</v>
      </c>
      <c r="G252" s="239">
        <v>0.75534540514298798</v>
      </c>
      <c r="H252" s="239">
        <v>0.18914354603064901</v>
      </c>
      <c r="K252">
        <v>0.51723418876600202</v>
      </c>
      <c r="L252">
        <v>14</v>
      </c>
      <c r="M252">
        <v>39933105.405681603</v>
      </c>
      <c r="N252">
        <v>0.188152826404486</v>
      </c>
      <c r="O252">
        <v>43926455.3815265</v>
      </c>
      <c r="P252">
        <v>83859560.7872082</v>
      </c>
      <c r="Q252">
        <v>39032135.247779898</v>
      </c>
      <c r="R252">
        <v>63768366.377958201</v>
      </c>
      <c r="S252">
        <v>52867344.043910898</v>
      </c>
      <c r="T252">
        <v>1.9090900929483099</v>
      </c>
      <c r="U252">
        <v>0.111243709959875</v>
      </c>
      <c r="V252">
        <v>826.43051000000003</v>
      </c>
      <c r="W252">
        <v>8</v>
      </c>
      <c r="X252">
        <v>17.59</v>
      </c>
      <c r="Y252" t="s">
        <v>652</v>
      </c>
      <c r="Z252" t="s">
        <v>652</v>
      </c>
      <c r="AA252" t="s">
        <v>652</v>
      </c>
    </row>
    <row r="253" spans="1:27">
      <c r="A253" t="s">
        <v>1123</v>
      </c>
      <c r="B253" t="s">
        <v>1124</v>
      </c>
      <c r="C253">
        <v>215</v>
      </c>
      <c r="D253">
        <v>280</v>
      </c>
      <c r="E253">
        <v>247.5</v>
      </c>
      <c r="F253">
        <v>251</v>
      </c>
      <c r="G253" s="239">
        <v>0.54436457110609904</v>
      </c>
      <c r="H253" s="239">
        <v>0.282162095215227</v>
      </c>
      <c r="K253">
        <v>0.32838240994503798</v>
      </c>
      <c r="L253">
        <v>11</v>
      </c>
      <c r="M253">
        <v>13630321.1099065</v>
      </c>
      <c r="N253">
        <v>0.34122409333367398</v>
      </c>
      <c r="O253">
        <v>10230365.8930832</v>
      </c>
      <c r="P253">
        <v>23860687.002989698</v>
      </c>
      <c r="Q253">
        <v>10961489.479103301</v>
      </c>
      <c r="R253">
        <v>33671122.459459104</v>
      </c>
      <c r="S253">
        <v>25038957.039784901</v>
      </c>
      <c r="T253">
        <v>2.33233955191398</v>
      </c>
      <c r="U253">
        <v>0.32216237246930901</v>
      </c>
      <c r="V253">
        <v>1473.83116</v>
      </c>
      <c r="W253">
        <v>13</v>
      </c>
      <c r="X253">
        <v>43.65</v>
      </c>
      <c r="Y253" t="s">
        <v>652</v>
      </c>
      <c r="Z253" t="s">
        <v>652</v>
      </c>
      <c r="AA253" t="s">
        <v>652</v>
      </c>
    </row>
    <row r="254" spans="1:27">
      <c r="A254" t="s">
        <v>1125</v>
      </c>
      <c r="B254" t="s">
        <v>1126</v>
      </c>
      <c r="C254">
        <v>253</v>
      </c>
      <c r="D254">
        <v>244</v>
      </c>
      <c r="E254">
        <v>248.5</v>
      </c>
      <c r="F254">
        <v>252</v>
      </c>
      <c r="G254" s="239">
        <v>0.45924161351589698</v>
      </c>
      <c r="H254" s="239">
        <v>0.32850863500968203</v>
      </c>
      <c r="K254">
        <v>0.251483368679977</v>
      </c>
      <c r="L254">
        <v>9</v>
      </c>
      <c r="M254">
        <v>2048397.7524179099</v>
      </c>
      <c r="N254">
        <v>0.41183079497928399</v>
      </c>
      <c r="O254">
        <v>1981288.6308273301</v>
      </c>
      <c r="P254">
        <v>4029686.3832452302</v>
      </c>
      <c r="Q254">
        <v>3032411.2174598998</v>
      </c>
      <c r="R254">
        <v>5531245.8794653798</v>
      </c>
      <c r="S254">
        <v>4460392.2905322704</v>
      </c>
      <c r="T254">
        <v>2.0338714514111702</v>
      </c>
      <c r="U254">
        <v>0.44085625846013099</v>
      </c>
      <c r="V254">
        <v>1618.92031</v>
      </c>
      <c r="W254">
        <v>15</v>
      </c>
      <c r="X254">
        <v>43.55</v>
      </c>
      <c r="Y254" t="s">
        <v>652</v>
      </c>
      <c r="Z254" t="s">
        <v>652</v>
      </c>
      <c r="AA254" t="s">
        <v>652</v>
      </c>
    </row>
    <row r="255" spans="1:27">
      <c r="A255" t="s">
        <v>492</v>
      </c>
      <c r="B255" t="s">
        <v>1127</v>
      </c>
      <c r="C255">
        <v>133</v>
      </c>
      <c r="D255">
        <v>365</v>
      </c>
      <c r="E255">
        <v>249</v>
      </c>
      <c r="F255">
        <v>253</v>
      </c>
      <c r="G255" s="239">
        <v>0.81126642766508295</v>
      </c>
      <c r="H255" s="239">
        <v>0.17345607629346399</v>
      </c>
      <c r="K255">
        <v>0.55316257990916196</v>
      </c>
      <c r="L255">
        <v>11</v>
      </c>
      <c r="M255">
        <v>1753683.1352236599</v>
      </c>
      <c r="N255">
        <v>0.16685550811657501</v>
      </c>
      <c r="O255">
        <v>1037656.74024579</v>
      </c>
      <c r="P255">
        <v>2791339.8754694499</v>
      </c>
      <c r="Q255">
        <v>1209572.4599697201</v>
      </c>
      <c r="R255">
        <v>2807577.69118129</v>
      </c>
      <c r="S255">
        <v>2161661.1700190301</v>
      </c>
      <c r="T255">
        <v>2.69004167486858</v>
      </c>
      <c r="U255">
        <v>0.32269608588760801</v>
      </c>
      <c r="V255">
        <v>1037.5262</v>
      </c>
      <c r="W255">
        <v>9</v>
      </c>
      <c r="X255">
        <v>24.27</v>
      </c>
      <c r="Y255" t="s">
        <v>652</v>
      </c>
      <c r="Z255" t="s">
        <v>652</v>
      </c>
      <c r="AA255" t="s">
        <v>652</v>
      </c>
    </row>
    <row r="256" spans="1:27">
      <c r="A256" t="s">
        <v>522</v>
      </c>
      <c r="B256" t="s">
        <v>1128</v>
      </c>
      <c r="C256">
        <v>117</v>
      </c>
      <c r="D256">
        <v>382</v>
      </c>
      <c r="E256">
        <v>249.5</v>
      </c>
      <c r="F256">
        <v>254</v>
      </c>
      <c r="G256" s="239">
        <v>0.88277397712346295</v>
      </c>
      <c r="H256" s="239">
        <v>0.15437976249881499</v>
      </c>
      <c r="K256">
        <v>0.59822259752227103</v>
      </c>
      <c r="L256">
        <v>6</v>
      </c>
      <c r="M256">
        <v>6266997.19188012</v>
      </c>
      <c r="N256">
        <v>0.148297133381315</v>
      </c>
      <c r="O256">
        <v>1086629.69346574</v>
      </c>
      <c r="P256">
        <v>7353626.8853458604</v>
      </c>
      <c r="Q256">
        <v>1212968.43598626</v>
      </c>
      <c r="R256">
        <v>9966255.6547388993</v>
      </c>
      <c r="S256">
        <v>7099209.2588651702</v>
      </c>
      <c r="T256">
        <v>6.76737156141197</v>
      </c>
      <c r="U256">
        <v>0.30606353808626102</v>
      </c>
      <c r="V256">
        <v>1894.9884</v>
      </c>
      <c r="W256">
        <v>16</v>
      </c>
      <c r="X256">
        <v>16.93</v>
      </c>
      <c r="Y256" t="s">
        <v>652</v>
      </c>
      <c r="Z256" t="s">
        <v>652</v>
      </c>
      <c r="AA256" t="s">
        <v>652</v>
      </c>
    </row>
    <row r="257" spans="1:27">
      <c r="A257" t="s">
        <v>509</v>
      </c>
      <c r="B257" t="s">
        <v>1129</v>
      </c>
      <c r="C257">
        <v>188</v>
      </c>
      <c r="D257">
        <v>312</v>
      </c>
      <c r="E257">
        <v>250</v>
      </c>
      <c r="F257">
        <v>255</v>
      </c>
      <c r="G257" s="239">
        <v>0.61209719811545105</v>
      </c>
      <c r="H257" s="239">
        <v>0.24646914475343801</v>
      </c>
      <c r="K257">
        <v>0.39563546126073701</v>
      </c>
      <c r="L257">
        <v>14</v>
      </c>
      <c r="M257">
        <v>34437137.582957499</v>
      </c>
      <c r="N257">
        <v>0.282110133266118</v>
      </c>
      <c r="O257">
        <v>32523494.358423799</v>
      </c>
      <c r="P257">
        <v>66960631.941381298</v>
      </c>
      <c r="Q257">
        <v>35851253.110483401</v>
      </c>
      <c r="R257">
        <v>71030027.269131899</v>
      </c>
      <c r="S257">
        <v>56260897.270864598</v>
      </c>
      <c r="T257">
        <v>2.0588387952242901</v>
      </c>
      <c r="U257">
        <v>0.50955336454571298</v>
      </c>
      <c r="V257">
        <v>1345.7110399999999</v>
      </c>
      <c r="W257">
        <v>11</v>
      </c>
      <c r="X257">
        <v>11.8</v>
      </c>
      <c r="Y257" t="s">
        <v>652</v>
      </c>
      <c r="Z257" t="s">
        <v>652</v>
      </c>
      <c r="AA257" t="s">
        <v>652</v>
      </c>
    </row>
    <row r="258" spans="1:27">
      <c r="A258" t="s">
        <v>523</v>
      </c>
      <c r="B258" t="s">
        <v>1130</v>
      </c>
      <c r="C258">
        <v>326</v>
      </c>
      <c r="D258">
        <v>177</v>
      </c>
      <c r="E258">
        <v>251.5</v>
      </c>
      <c r="F258">
        <v>256</v>
      </c>
      <c r="G258" s="239">
        <v>0.24608999257209399</v>
      </c>
      <c r="H258" s="239">
        <v>0.397405136849312</v>
      </c>
      <c r="K258">
        <v>0.15940542977195299</v>
      </c>
      <c r="L258">
        <v>8</v>
      </c>
      <c r="M258">
        <v>306649.34728325799</v>
      </c>
      <c r="N258">
        <v>0.65854695592746404</v>
      </c>
      <c r="O258">
        <v>578199.30781470402</v>
      </c>
      <c r="P258">
        <v>884848.65509796096</v>
      </c>
      <c r="Q258">
        <v>563658.68803127401</v>
      </c>
      <c r="R258">
        <v>1669655.8302833801</v>
      </c>
      <c r="S258">
        <v>1246086.21455187</v>
      </c>
      <c r="T258">
        <v>1.53035232512165</v>
      </c>
      <c r="U258">
        <v>0.32397005199308698</v>
      </c>
      <c r="V258">
        <v>1264.7775999999999</v>
      </c>
      <c r="W258">
        <v>12</v>
      </c>
      <c r="X258">
        <v>41.66</v>
      </c>
      <c r="Y258" t="s">
        <v>652</v>
      </c>
      <c r="Z258" t="s">
        <v>652</v>
      </c>
      <c r="AA258" t="s">
        <v>652</v>
      </c>
    </row>
    <row r="259" spans="1:27">
      <c r="A259" t="s">
        <v>1131</v>
      </c>
      <c r="B259" t="s">
        <v>1132</v>
      </c>
      <c r="C259">
        <v>337</v>
      </c>
      <c r="D259">
        <v>167</v>
      </c>
      <c r="E259">
        <v>252</v>
      </c>
      <c r="F259">
        <v>257</v>
      </c>
      <c r="G259" s="239">
        <v>0.21699667306126399</v>
      </c>
      <c r="H259" s="239">
        <v>0.410559759186926</v>
      </c>
      <c r="K259">
        <v>0.14479388091388401</v>
      </c>
      <c r="L259">
        <v>10</v>
      </c>
      <c r="M259">
        <v>7255539.2602757802</v>
      </c>
      <c r="N259">
        <v>0.691915142534553</v>
      </c>
      <c r="O259">
        <v>25935667.9803234</v>
      </c>
      <c r="P259">
        <v>33191207.2405992</v>
      </c>
      <c r="Q259">
        <v>33525283.3393551</v>
      </c>
      <c r="R259">
        <v>33346833.404286701</v>
      </c>
      <c r="S259">
        <v>33436177.421150301</v>
      </c>
      <c r="T259">
        <v>1.27975139355502</v>
      </c>
      <c r="U259">
        <v>0.31294518128773002</v>
      </c>
      <c r="V259">
        <v>1469.74234</v>
      </c>
      <c r="W259">
        <v>13</v>
      </c>
      <c r="X259">
        <v>20.25</v>
      </c>
      <c r="Y259" t="s">
        <v>652</v>
      </c>
      <c r="Z259" t="s">
        <v>652</v>
      </c>
      <c r="AA259" t="s">
        <v>652</v>
      </c>
    </row>
    <row r="260" spans="1:27">
      <c r="A260" t="s">
        <v>1133</v>
      </c>
      <c r="B260" t="s">
        <v>1134</v>
      </c>
      <c r="C260">
        <v>284</v>
      </c>
      <c r="D260">
        <v>222</v>
      </c>
      <c r="E260">
        <v>253</v>
      </c>
      <c r="F260">
        <v>258</v>
      </c>
      <c r="G260" s="239">
        <v>0.36721329437964401</v>
      </c>
      <c r="H260" s="239">
        <v>0.351151760478353</v>
      </c>
      <c r="K260">
        <v>0.218296873764805</v>
      </c>
      <c r="L260">
        <v>8</v>
      </c>
      <c r="M260">
        <v>3132970.5726869698</v>
      </c>
      <c r="N260">
        <v>0.50611575528034902</v>
      </c>
      <c r="O260">
        <v>4756256.1574876998</v>
      </c>
      <c r="P260">
        <v>7889226.73017467</v>
      </c>
      <c r="Q260">
        <v>7265138.6636067796</v>
      </c>
      <c r="R260">
        <v>9633231.0994611699</v>
      </c>
      <c r="S260">
        <v>8531746.0468845405</v>
      </c>
      <c r="T260">
        <v>1.6587051809130999</v>
      </c>
      <c r="U260">
        <v>0.36620087583523098</v>
      </c>
      <c r="V260">
        <v>2161.1691999999998</v>
      </c>
      <c r="W260">
        <v>20</v>
      </c>
      <c r="X260">
        <v>43.6</v>
      </c>
      <c r="Y260" t="s">
        <v>652</v>
      </c>
      <c r="Z260" t="s">
        <v>652</v>
      </c>
      <c r="AA260" t="s">
        <v>652</v>
      </c>
    </row>
    <row r="261" spans="1:27">
      <c r="A261" t="s">
        <v>255</v>
      </c>
      <c r="B261" t="s">
        <v>1135</v>
      </c>
      <c r="C261">
        <v>271</v>
      </c>
      <c r="D261">
        <v>237</v>
      </c>
      <c r="E261">
        <v>254</v>
      </c>
      <c r="F261">
        <v>259</v>
      </c>
      <c r="G261" s="239">
        <v>0.40662681786259097</v>
      </c>
      <c r="H261" s="239">
        <v>0.334608221547739</v>
      </c>
      <c r="K261">
        <v>0.24225952415164101</v>
      </c>
      <c r="L261">
        <v>14</v>
      </c>
      <c r="M261">
        <v>1318878.9906162601</v>
      </c>
      <c r="N261">
        <v>0.46449944970490398</v>
      </c>
      <c r="O261">
        <v>3175779.7693501399</v>
      </c>
      <c r="P261">
        <v>4494658.7599664005</v>
      </c>
      <c r="Q261">
        <v>2391009.7210196001</v>
      </c>
      <c r="R261">
        <v>3914482.781864</v>
      </c>
      <c r="S261">
        <v>3243462.8821307598</v>
      </c>
      <c r="T261">
        <v>1.4152929631156801</v>
      </c>
      <c r="U261">
        <v>0.364691561729098</v>
      </c>
      <c r="V261">
        <v>1255.67551</v>
      </c>
      <c r="W261">
        <v>11</v>
      </c>
      <c r="X261">
        <v>42.3</v>
      </c>
      <c r="Y261" t="s">
        <v>652</v>
      </c>
      <c r="Z261" t="s">
        <v>652</v>
      </c>
      <c r="AA261" t="s">
        <v>652</v>
      </c>
    </row>
    <row r="262" spans="1:27">
      <c r="A262" t="s">
        <v>690</v>
      </c>
      <c r="B262" t="s">
        <v>727</v>
      </c>
      <c r="C262">
        <v>311</v>
      </c>
      <c r="D262">
        <v>199</v>
      </c>
      <c r="E262">
        <v>255</v>
      </c>
      <c r="F262">
        <v>260</v>
      </c>
      <c r="G262" s="239">
        <v>0.29428721933648799</v>
      </c>
      <c r="H262" s="239">
        <v>0.37083528880186301</v>
      </c>
      <c r="K262">
        <v>0.19178631851373101</v>
      </c>
      <c r="L262">
        <v>7</v>
      </c>
      <c r="M262">
        <v>314147.91443253099</v>
      </c>
      <c r="N262">
        <v>0.59764530318231601</v>
      </c>
      <c r="O262">
        <v>532885.14699535002</v>
      </c>
      <c r="P262">
        <v>847033.06142787996</v>
      </c>
      <c r="Q262">
        <v>528914.84679784195</v>
      </c>
      <c r="R262">
        <v>1413968.8866965801</v>
      </c>
      <c r="S262">
        <v>1067487.45372232</v>
      </c>
      <c r="T262">
        <v>1.58952274463614</v>
      </c>
      <c r="U262">
        <v>0.33820789418507702</v>
      </c>
      <c r="V262">
        <v>2244.1344100000001</v>
      </c>
      <c r="W262">
        <v>19</v>
      </c>
      <c r="X262">
        <v>25.11</v>
      </c>
      <c r="Y262">
        <v>2</v>
      </c>
      <c r="Z262">
        <v>250</v>
      </c>
      <c r="AA262" t="s">
        <v>121</v>
      </c>
    </row>
    <row r="263" spans="1:27">
      <c r="A263" t="s">
        <v>529</v>
      </c>
      <c r="B263" t="s">
        <v>1136</v>
      </c>
      <c r="C263">
        <v>186</v>
      </c>
      <c r="D263">
        <v>324</v>
      </c>
      <c r="E263">
        <v>255</v>
      </c>
      <c r="F263">
        <v>261</v>
      </c>
      <c r="G263" s="239">
        <v>0.62382863288414903</v>
      </c>
      <c r="H263" s="239">
        <v>0.23292684929329099</v>
      </c>
      <c r="K263">
        <v>0.422904993342545</v>
      </c>
      <c r="L263">
        <v>12</v>
      </c>
      <c r="M263">
        <v>1364736.2706045599</v>
      </c>
      <c r="N263">
        <v>0.26756178054076601</v>
      </c>
      <c r="O263">
        <v>1058585.76555284</v>
      </c>
      <c r="P263">
        <v>2423322.0361573999</v>
      </c>
      <c r="Q263">
        <v>1858281.9160841501</v>
      </c>
      <c r="R263">
        <v>2473592.4708312801</v>
      </c>
      <c r="S263">
        <v>2187678.1517625698</v>
      </c>
      <c r="T263">
        <v>2.2892070864865999</v>
      </c>
      <c r="U263">
        <v>0.28286764789844498</v>
      </c>
      <c r="V263">
        <v>1125.6778899999999</v>
      </c>
      <c r="W263">
        <v>9</v>
      </c>
      <c r="X263">
        <v>11.18</v>
      </c>
      <c r="Y263" t="s">
        <v>652</v>
      </c>
      <c r="Z263" t="s">
        <v>652</v>
      </c>
      <c r="AA263" t="s">
        <v>652</v>
      </c>
    </row>
    <row r="264" spans="1:27">
      <c r="A264" t="s">
        <v>1137</v>
      </c>
      <c r="B264" t="s">
        <v>1138</v>
      </c>
      <c r="C264">
        <v>252</v>
      </c>
      <c r="D264">
        <v>259</v>
      </c>
      <c r="E264">
        <v>255.5</v>
      </c>
      <c r="F264">
        <v>262</v>
      </c>
      <c r="G264" s="239">
        <v>0.46315026773443502</v>
      </c>
      <c r="H264" s="239">
        <v>0.31600329013403</v>
      </c>
      <c r="K264">
        <v>0.27104895365241899</v>
      </c>
      <c r="L264">
        <v>10</v>
      </c>
      <c r="M264">
        <v>849741.16725221497</v>
      </c>
      <c r="N264">
        <v>0.41100149954153897</v>
      </c>
      <c r="O264">
        <v>743490.91691564105</v>
      </c>
      <c r="P264">
        <v>1593232.08416786</v>
      </c>
      <c r="Q264">
        <v>1026700.68965974</v>
      </c>
      <c r="R264">
        <v>2382881.4296419402</v>
      </c>
      <c r="S264">
        <v>1834698.6419954901</v>
      </c>
      <c r="T264">
        <v>2.1429072607602899</v>
      </c>
      <c r="U264">
        <v>0.44412649472210702</v>
      </c>
      <c r="V264">
        <v>1468.7583299999999</v>
      </c>
      <c r="W264">
        <v>13</v>
      </c>
      <c r="X264">
        <v>32.380000000000003</v>
      </c>
      <c r="Y264" t="s">
        <v>652</v>
      </c>
      <c r="Z264" t="s">
        <v>652</v>
      </c>
      <c r="AA264" t="s">
        <v>652</v>
      </c>
    </row>
    <row r="265" spans="1:27">
      <c r="A265" t="s">
        <v>1139</v>
      </c>
      <c r="B265" t="s">
        <v>1140</v>
      </c>
      <c r="C265">
        <v>171</v>
      </c>
      <c r="D265">
        <v>340</v>
      </c>
      <c r="E265">
        <v>255.5</v>
      </c>
      <c r="F265">
        <v>263</v>
      </c>
      <c r="G265" s="239">
        <v>0.67448248895026897</v>
      </c>
      <c r="H265" s="239">
        <v>0.21233327722572901</v>
      </c>
      <c r="K265">
        <v>0.466135662125019</v>
      </c>
      <c r="L265">
        <v>8</v>
      </c>
      <c r="M265">
        <v>264174.85521642299</v>
      </c>
      <c r="N265">
        <v>0.24148465084364801</v>
      </c>
      <c r="O265">
        <v>187748.692509596</v>
      </c>
      <c r="P265">
        <v>451923.54772601899</v>
      </c>
      <c r="Q265">
        <v>223852.90766937099</v>
      </c>
      <c r="R265">
        <v>506657.03143853799</v>
      </c>
      <c r="S265">
        <v>391670.44296075299</v>
      </c>
      <c r="T265">
        <v>2.40706628464494</v>
      </c>
      <c r="U265">
        <v>0.36437429440284003</v>
      </c>
      <c r="V265">
        <v>1646.75442</v>
      </c>
      <c r="W265">
        <v>16</v>
      </c>
      <c r="X265">
        <v>35.33</v>
      </c>
      <c r="Y265" t="s">
        <v>652</v>
      </c>
      <c r="Z265" t="s">
        <v>652</v>
      </c>
      <c r="AA265" t="s">
        <v>652</v>
      </c>
    </row>
    <row r="266" spans="1:27">
      <c r="A266" t="s">
        <v>1141</v>
      </c>
      <c r="B266" t="s">
        <v>1142</v>
      </c>
      <c r="C266">
        <v>165</v>
      </c>
      <c r="D266">
        <v>352</v>
      </c>
      <c r="E266">
        <v>258.5</v>
      </c>
      <c r="F266">
        <v>264</v>
      </c>
      <c r="G266" s="239">
        <v>0.70243308493002599</v>
      </c>
      <c r="H266" s="239">
        <v>0.190117221570756</v>
      </c>
      <c r="K266">
        <v>0.51503944719345796</v>
      </c>
      <c r="L266">
        <v>14</v>
      </c>
      <c r="M266">
        <v>349364125.50039899</v>
      </c>
      <c r="N266">
        <v>0.224533169724039</v>
      </c>
      <c r="O266">
        <v>270975470.741355</v>
      </c>
      <c r="P266">
        <v>620339596.24175298</v>
      </c>
      <c r="Q266">
        <v>278787641.51359397</v>
      </c>
      <c r="R266">
        <v>645768590.63418901</v>
      </c>
      <c r="S266">
        <v>497362856.32844502</v>
      </c>
      <c r="T266">
        <v>2.2892832127741398</v>
      </c>
      <c r="U266">
        <v>0.38587179494794299</v>
      </c>
      <c r="V266">
        <v>868.43118000000004</v>
      </c>
      <c r="W266">
        <v>8</v>
      </c>
      <c r="X266">
        <v>13.7</v>
      </c>
      <c r="Y266" t="s">
        <v>652</v>
      </c>
      <c r="Z266" t="s">
        <v>652</v>
      </c>
      <c r="AA266" t="s">
        <v>652</v>
      </c>
    </row>
    <row r="267" spans="1:27">
      <c r="A267" t="s">
        <v>497</v>
      </c>
      <c r="B267" t="s">
        <v>1143</v>
      </c>
      <c r="C267">
        <v>273</v>
      </c>
      <c r="D267">
        <v>246</v>
      </c>
      <c r="E267">
        <v>259.5</v>
      </c>
      <c r="F267">
        <v>265</v>
      </c>
      <c r="G267" s="239">
        <v>0.40495611429165002</v>
      </c>
      <c r="H267" s="239">
        <v>0.32649251343285801</v>
      </c>
      <c r="K267">
        <v>0.25457824381730498</v>
      </c>
      <c r="L267">
        <v>8</v>
      </c>
      <c r="M267">
        <v>7541673.3442238104</v>
      </c>
      <c r="N267">
        <v>0.471582955907143</v>
      </c>
      <c r="O267">
        <v>6370890.04186258</v>
      </c>
      <c r="P267">
        <v>13912563.386086401</v>
      </c>
      <c r="Q267">
        <v>9052342.0052801799</v>
      </c>
      <c r="R267">
        <v>24732967.259590499</v>
      </c>
      <c r="S267">
        <v>18623433.695811</v>
      </c>
      <c r="T267">
        <v>2.1837707596062899</v>
      </c>
      <c r="U267">
        <v>0.35251788674947099</v>
      </c>
      <c r="V267">
        <v>1574.8788300000001</v>
      </c>
      <c r="W267">
        <v>14</v>
      </c>
      <c r="X267">
        <v>43.63</v>
      </c>
      <c r="Y267" t="s">
        <v>652</v>
      </c>
      <c r="Z267" t="s">
        <v>652</v>
      </c>
      <c r="AA267" t="s">
        <v>652</v>
      </c>
    </row>
    <row r="268" spans="1:27">
      <c r="A268" t="s">
        <v>1144</v>
      </c>
      <c r="B268" t="s">
        <v>1145</v>
      </c>
      <c r="C268">
        <v>272</v>
      </c>
      <c r="D268">
        <v>248</v>
      </c>
      <c r="E268">
        <v>260</v>
      </c>
      <c r="F268">
        <v>266</v>
      </c>
      <c r="G268" s="239">
        <v>0.40636153793921997</v>
      </c>
      <c r="H268" s="239">
        <v>0.326111248881163</v>
      </c>
      <c r="K268">
        <v>0.25516608268450403</v>
      </c>
      <c r="L268">
        <v>8</v>
      </c>
      <c r="M268">
        <v>7598426.02719134</v>
      </c>
      <c r="N268">
        <v>0.47014537387042599</v>
      </c>
      <c r="O268">
        <v>6375541.5578378197</v>
      </c>
      <c r="P268">
        <v>13973967.5850292</v>
      </c>
      <c r="Q268">
        <v>9048542.1928865798</v>
      </c>
      <c r="R268">
        <v>24847644.920993999</v>
      </c>
      <c r="S268">
        <v>18698684.097233199</v>
      </c>
      <c r="T268">
        <v>2.1918087206019599</v>
      </c>
      <c r="U268">
        <v>0.35242128757518498</v>
      </c>
      <c r="V268">
        <v>1574.8788300000001</v>
      </c>
      <c r="W268">
        <v>14</v>
      </c>
      <c r="X268">
        <v>43.63</v>
      </c>
      <c r="Y268" t="s">
        <v>652</v>
      </c>
      <c r="Z268" t="s">
        <v>652</v>
      </c>
      <c r="AA268" t="s">
        <v>652</v>
      </c>
    </row>
    <row r="269" spans="1:27">
      <c r="A269" t="s">
        <v>1146</v>
      </c>
      <c r="B269" t="s">
        <v>1147</v>
      </c>
      <c r="C269">
        <v>231</v>
      </c>
      <c r="D269">
        <v>290</v>
      </c>
      <c r="E269">
        <v>260.5</v>
      </c>
      <c r="F269">
        <v>267</v>
      </c>
      <c r="G269" s="239">
        <v>0.504370993698252</v>
      </c>
      <c r="H269" s="239">
        <v>0.27443281869722103</v>
      </c>
      <c r="K269">
        <v>0.34236472451579503</v>
      </c>
      <c r="L269">
        <v>12</v>
      </c>
      <c r="M269">
        <v>7533479.0359852696</v>
      </c>
      <c r="N269">
        <v>0.37158192847159699</v>
      </c>
      <c r="O269">
        <v>6896027.6539639402</v>
      </c>
      <c r="P269">
        <v>14429506.6899492</v>
      </c>
      <c r="Q269">
        <v>8854466.8245244604</v>
      </c>
      <c r="R269">
        <v>19177840.713170301</v>
      </c>
      <c r="S269">
        <v>14936384.3879022</v>
      </c>
      <c r="T269">
        <v>2.0924374747329999</v>
      </c>
      <c r="U269">
        <v>0.35031331851160602</v>
      </c>
      <c r="V269">
        <v>1193.65246</v>
      </c>
      <c r="W269">
        <v>11</v>
      </c>
      <c r="X269">
        <v>27.07</v>
      </c>
      <c r="Y269" t="s">
        <v>652</v>
      </c>
      <c r="Z269" t="s">
        <v>652</v>
      </c>
      <c r="AA269" t="s">
        <v>652</v>
      </c>
    </row>
    <row r="270" spans="1:27">
      <c r="A270" t="s">
        <v>1148</v>
      </c>
      <c r="B270" t="s">
        <v>1149</v>
      </c>
      <c r="C270">
        <v>216</v>
      </c>
      <c r="D270">
        <v>305</v>
      </c>
      <c r="E270">
        <v>260.5</v>
      </c>
      <c r="F270">
        <v>268</v>
      </c>
      <c r="G270" s="239">
        <v>0.54343817438840802</v>
      </c>
      <c r="H270" s="239">
        <v>0.257091968965039</v>
      </c>
      <c r="K270">
        <v>0.37490976051394498</v>
      </c>
      <c r="L270">
        <v>9</v>
      </c>
      <c r="M270">
        <v>88111.1800238211</v>
      </c>
      <c r="N270">
        <v>0.33580726660883897</v>
      </c>
      <c r="O270">
        <v>149995.686636175</v>
      </c>
      <c r="P270">
        <v>238106.86665999601</v>
      </c>
      <c r="Q270">
        <v>105682.16372959199</v>
      </c>
      <c r="R270">
        <v>203489.039459147</v>
      </c>
      <c r="S270">
        <v>162136.53029248901</v>
      </c>
      <c r="T270">
        <v>1.58742475867017</v>
      </c>
      <c r="U270">
        <v>0.16449370277181899</v>
      </c>
      <c r="V270">
        <v>1681.8894600000001</v>
      </c>
      <c r="W270">
        <v>15</v>
      </c>
      <c r="X270">
        <v>33.53</v>
      </c>
      <c r="Y270" t="s">
        <v>652</v>
      </c>
      <c r="Z270" t="s">
        <v>652</v>
      </c>
      <c r="AA270" t="s">
        <v>652</v>
      </c>
    </row>
    <row r="271" spans="1:27">
      <c r="A271" t="s">
        <v>691</v>
      </c>
      <c r="B271" t="s">
        <v>728</v>
      </c>
      <c r="C271">
        <v>312</v>
      </c>
      <c r="D271">
        <v>210</v>
      </c>
      <c r="E271">
        <v>261</v>
      </c>
      <c r="F271">
        <v>269</v>
      </c>
      <c r="G271" s="239">
        <v>0.27760598092629202</v>
      </c>
      <c r="H271" s="239">
        <v>0.36162692958456299</v>
      </c>
      <c r="K271">
        <v>0.203918955367968</v>
      </c>
      <c r="L271">
        <v>10</v>
      </c>
      <c r="M271">
        <v>11366373.9482948</v>
      </c>
      <c r="N271">
        <v>0.61999277055500601</v>
      </c>
      <c r="O271">
        <v>14205383.116526</v>
      </c>
      <c r="P271">
        <v>25571757.0648208</v>
      </c>
      <c r="Q271">
        <v>14475136.955796501</v>
      </c>
      <c r="R271">
        <v>56065468.263910599</v>
      </c>
      <c r="S271">
        <v>40944268.961239398</v>
      </c>
      <c r="T271">
        <v>1.8001455402544999</v>
      </c>
      <c r="U271">
        <v>0.30748765905153203</v>
      </c>
      <c r="V271">
        <v>2042.05682</v>
      </c>
      <c r="W271">
        <v>17</v>
      </c>
      <c r="X271">
        <v>24.4</v>
      </c>
      <c r="Y271">
        <v>3</v>
      </c>
      <c r="Z271" t="s">
        <v>121</v>
      </c>
      <c r="AA271">
        <v>0.36</v>
      </c>
    </row>
    <row r="272" spans="1:27">
      <c r="A272" t="s">
        <v>1150</v>
      </c>
      <c r="B272" t="s">
        <v>1151</v>
      </c>
      <c r="C272">
        <v>237</v>
      </c>
      <c r="D272">
        <v>292</v>
      </c>
      <c r="E272">
        <v>264.5</v>
      </c>
      <c r="F272">
        <v>270</v>
      </c>
      <c r="G272" s="239">
        <v>0.49313392231754899</v>
      </c>
      <c r="H272" s="239">
        <v>0.27385366624871599</v>
      </c>
      <c r="K272">
        <v>0.34342552092526701</v>
      </c>
      <c r="L272">
        <v>7</v>
      </c>
      <c r="M272">
        <v>942057.62915356003</v>
      </c>
      <c r="N272">
        <v>0.38541385145160201</v>
      </c>
      <c r="O272">
        <v>704886.43193167297</v>
      </c>
      <c r="P272">
        <v>1646944.06108523</v>
      </c>
      <c r="Q272">
        <v>871871.86108094896</v>
      </c>
      <c r="R272">
        <v>2557088.56638774</v>
      </c>
      <c r="S272">
        <v>1910348.46016318</v>
      </c>
      <c r="T272">
        <v>2.3364672470314698</v>
      </c>
      <c r="U272">
        <v>0.27015471850321998</v>
      </c>
      <c r="V272">
        <v>1580.7855999999999</v>
      </c>
      <c r="W272">
        <v>14</v>
      </c>
      <c r="X272">
        <v>25.13</v>
      </c>
      <c r="Y272" t="s">
        <v>652</v>
      </c>
      <c r="Z272" t="s">
        <v>652</v>
      </c>
      <c r="AA272" t="s">
        <v>652</v>
      </c>
    </row>
    <row r="273" spans="1:27">
      <c r="A273" t="s">
        <v>1152</v>
      </c>
      <c r="B273" t="s">
        <v>1153</v>
      </c>
      <c r="C273">
        <v>126</v>
      </c>
      <c r="D273">
        <v>404</v>
      </c>
      <c r="E273">
        <v>265</v>
      </c>
      <c r="F273">
        <v>271</v>
      </c>
      <c r="G273" s="239">
        <v>0.84672821695704803</v>
      </c>
      <c r="H273" s="239">
        <v>0.124508218534174</v>
      </c>
      <c r="K273">
        <v>0.67150049923962396</v>
      </c>
      <c r="L273">
        <v>14</v>
      </c>
      <c r="M273">
        <v>26353367.031024899</v>
      </c>
      <c r="N273">
        <v>0.13984507330805501</v>
      </c>
      <c r="O273">
        <v>36727984.719357498</v>
      </c>
      <c r="P273">
        <v>63081351.750382401</v>
      </c>
      <c r="Q273">
        <v>33574773.872280702</v>
      </c>
      <c r="R273">
        <v>28462459.6979618</v>
      </c>
      <c r="S273">
        <v>31123761.442287799</v>
      </c>
      <c r="T273">
        <v>1.7175282616891101</v>
      </c>
      <c r="U273">
        <v>9.4285331541592604E-2</v>
      </c>
      <c r="V273">
        <v>1227.6156800000001</v>
      </c>
      <c r="W273">
        <v>11</v>
      </c>
      <c r="X273">
        <v>22.35</v>
      </c>
      <c r="Y273" t="s">
        <v>652</v>
      </c>
      <c r="Z273" t="s">
        <v>652</v>
      </c>
      <c r="AA273" t="s">
        <v>652</v>
      </c>
    </row>
    <row r="274" spans="1:27">
      <c r="A274" t="s">
        <v>1154</v>
      </c>
      <c r="B274" t="s">
        <v>1155</v>
      </c>
      <c r="C274">
        <v>289</v>
      </c>
      <c r="D274">
        <v>242</v>
      </c>
      <c r="E274">
        <v>265.5</v>
      </c>
      <c r="F274">
        <v>272</v>
      </c>
      <c r="G274" s="239">
        <v>0.34815695978331401</v>
      </c>
      <c r="H274" s="239">
        <v>0.32917901486004097</v>
      </c>
      <c r="K274">
        <v>0.25045936413690101</v>
      </c>
      <c r="L274">
        <v>9</v>
      </c>
      <c r="M274">
        <v>2420429.1407250701</v>
      </c>
      <c r="N274">
        <v>0.527231843880544</v>
      </c>
      <c r="O274">
        <v>3688798.3978338302</v>
      </c>
      <c r="P274">
        <v>6109227.5385589004</v>
      </c>
      <c r="Q274">
        <v>6582878.2549569402</v>
      </c>
      <c r="R274">
        <v>7302716.8262812402</v>
      </c>
      <c r="S274">
        <v>6952120.5097594596</v>
      </c>
      <c r="T274">
        <v>1.65615652569856</v>
      </c>
      <c r="U274">
        <v>0.48483604204215902</v>
      </c>
      <c r="V274">
        <v>1879.97011</v>
      </c>
      <c r="W274">
        <v>17</v>
      </c>
      <c r="X274">
        <v>34.54</v>
      </c>
      <c r="Y274" t="s">
        <v>652</v>
      </c>
      <c r="Z274" t="s">
        <v>652</v>
      </c>
      <c r="AA274" t="s">
        <v>652</v>
      </c>
    </row>
    <row r="275" spans="1:27">
      <c r="A275" t="s">
        <v>1156</v>
      </c>
      <c r="B275" t="s">
        <v>1157</v>
      </c>
      <c r="C275">
        <v>351</v>
      </c>
      <c r="D275">
        <v>181</v>
      </c>
      <c r="E275">
        <v>266</v>
      </c>
      <c r="F275">
        <v>273</v>
      </c>
      <c r="G275" s="239">
        <v>0.17653396235400801</v>
      </c>
      <c r="H275" s="239">
        <v>0.39536308964275302</v>
      </c>
      <c r="K275">
        <v>0.161757158857672</v>
      </c>
      <c r="L275">
        <v>12</v>
      </c>
      <c r="M275">
        <v>3893952.05428509</v>
      </c>
      <c r="N275">
        <v>0.74692493138156602</v>
      </c>
      <c r="O275">
        <v>15823456.3913868</v>
      </c>
      <c r="P275">
        <v>19717408.445671901</v>
      </c>
      <c r="Q275">
        <v>22856314.6464945</v>
      </c>
      <c r="R275">
        <v>21229285.714545101</v>
      </c>
      <c r="S275">
        <v>22057806.907865401</v>
      </c>
      <c r="T275">
        <v>1.2460873249162401</v>
      </c>
      <c r="U275">
        <v>0.493322925984508</v>
      </c>
      <c r="V275">
        <v>1215.61905</v>
      </c>
      <c r="W275">
        <v>10</v>
      </c>
      <c r="X275">
        <v>20.72</v>
      </c>
      <c r="Y275" t="s">
        <v>652</v>
      </c>
      <c r="Z275" t="s">
        <v>652</v>
      </c>
      <c r="AA275" t="s">
        <v>652</v>
      </c>
    </row>
    <row r="276" spans="1:27">
      <c r="A276" t="s">
        <v>1158</v>
      </c>
      <c r="B276" t="s">
        <v>1159</v>
      </c>
      <c r="C276">
        <v>258</v>
      </c>
      <c r="D276">
        <v>279</v>
      </c>
      <c r="E276">
        <v>268.5</v>
      </c>
      <c r="F276">
        <v>274</v>
      </c>
      <c r="G276" s="239">
        <v>0.44759789055365901</v>
      </c>
      <c r="H276" s="239">
        <v>0.28565105524074302</v>
      </c>
      <c r="K276">
        <v>0.32217794846724201</v>
      </c>
      <c r="L276">
        <v>11</v>
      </c>
      <c r="M276">
        <v>906813.32594682905</v>
      </c>
      <c r="N276">
        <v>0.42618158656997801</v>
      </c>
      <c r="O276">
        <v>1485345.0997703599</v>
      </c>
      <c r="P276">
        <v>2392158.4257171899</v>
      </c>
      <c r="Q276">
        <v>2629106.55719885</v>
      </c>
      <c r="R276">
        <v>1138766.26155399</v>
      </c>
      <c r="S276">
        <v>2025955.3163334599</v>
      </c>
      <c r="T276">
        <v>1.6105068284044</v>
      </c>
      <c r="U276">
        <v>0.50901975846342096</v>
      </c>
      <c r="V276">
        <v>1544.84312</v>
      </c>
      <c r="W276">
        <v>13</v>
      </c>
      <c r="X276">
        <v>11.41</v>
      </c>
      <c r="Y276" t="s">
        <v>652</v>
      </c>
      <c r="Z276" t="s">
        <v>652</v>
      </c>
      <c r="AA276" t="s">
        <v>652</v>
      </c>
    </row>
    <row r="277" spans="1:27">
      <c r="A277" t="s">
        <v>1160</v>
      </c>
      <c r="B277" t="s">
        <v>1161</v>
      </c>
      <c r="C277">
        <v>196</v>
      </c>
      <c r="D277">
        <v>342</v>
      </c>
      <c r="E277">
        <v>269</v>
      </c>
      <c r="F277">
        <v>275</v>
      </c>
      <c r="G277" s="239">
        <v>0.59252876018046596</v>
      </c>
      <c r="H277" s="239">
        <v>0.208692448845642</v>
      </c>
      <c r="K277">
        <v>0.47399279746581002</v>
      </c>
      <c r="L277">
        <v>4</v>
      </c>
      <c r="M277">
        <v>592731.47631212603</v>
      </c>
      <c r="N277">
        <v>0.29862495555910901</v>
      </c>
      <c r="O277">
        <v>292792.582936013</v>
      </c>
      <c r="P277">
        <v>885524.05924813903</v>
      </c>
      <c r="Q277">
        <v>579735.55915790505</v>
      </c>
      <c r="R277">
        <v>1290455.49975122</v>
      </c>
      <c r="S277">
        <v>1000342.12032442</v>
      </c>
      <c r="T277">
        <v>3.0244074162276902</v>
      </c>
      <c r="U277">
        <v>0.39057107759243198</v>
      </c>
      <c r="V277">
        <v>1732.0043700000001</v>
      </c>
      <c r="W277">
        <v>16</v>
      </c>
      <c r="X277">
        <v>44.36</v>
      </c>
      <c r="Y277" t="s">
        <v>652</v>
      </c>
      <c r="Z277" t="s">
        <v>652</v>
      </c>
      <c r="AA277" t="s">
        <v>652</v>
      </c>
    </row>
    <row r="278" spans="1:27">
      <c r="A278" t="s">
        <v>375</v>
      </c>
      <c r="B278" t="s">
        <v>1162</v>
      </c>
      <c r="C278">
        <v>160</v>
      </c>
      <c r="D278">
        <v>379</v>
      </c>
      <c r="E278">
        <v>269.5</v>
      </c>
      <c r="F278">
        <v>276</v>
      </c>
      <c r="G278" s="239">
        <v>0.71895845195425201</v>
      </c>
      <c r="H278" s="239">
        <v>0.15658067247256799</v>
      </c>
      <c r="K278">
        <v>0.59295082653129305</v>
      </c>
      <c r="L278">
        <v>7</v>
      </c>
      <c r="M278">
        <v>89975.515392574001</v>
      </c>
      <c r="N278">
        <v>0.221578604962135</v>
      </c>
      <c r="O278">
        <v>73794.064592772702</v>
      </c>
      <c r="P278">
        <v>163769.57998534699</v>
      </c>
      <c r="Q278">
        <v>45014.977502993403</v>
      </c>
      <c r="R278">
        <v>171164.27880953101</v>
      </c>
      <c r="S278">
        <v>125147.030607965</v>
      </c>
      <c r="T278">
        <v>2.21927848654357</v>
      </c>
      <c r="U278">
        <v>0.27435887393200198</v>
      </c>
      <c r="V278">
        <v>1614.8274699999999</v>
      </c>
      <c r="W278">
        <v>14</v>
      </c>
      <c r="X278">
        <v>32.049999999999997</v>
      </c>
      <c r="Y278" t="s">
        <v>652</v>
      </c>
      <c r="Z278" t="s">
        <v>652</v>
      </c>
      <c r="AA278" t="s">
        <v>652</v>
      </c>
    </row>
    <row r="279" spans="1:27">
      <c r="A279" t="s">
        <v>436</v>
      </c>
      <c r="B279" t="s">
        <v>1163</v>
      </c>
      <c r="C279">
        <v>350</v>
      </c>
      <c r="D279">
        <v>193</v>
      </c>
      <c r="E279">
        <v>271.5</v>
      </c>
      <c r="F279">
        <v>277</v>
      </c>
      <c r="G279" s="239">
        <v>0.177799837692765</v>
      </c>
      <c r="H279" s="239">
        <v>0.375342884254802</v>
      </c>
      <c r="K279">
        <v>0.18601915608144701</v>
      </c>
      <c r="L279">
        <v>4</v>
      </c>
      <c r="M279">
        <v>44021.3424341711</v>
      </c>
      <c r="N279">
        <v>0.74827734503587695</v>
      </c>
      <c r="O279">
        <v>136339.10542695899</v>
      </c>
      <c r="P279">
        <v>180360.44786113</v>
      </c>
      <c r="Q279">
        <v>124709.89296892101</v>
      </c>
      <c r="R279">
        <v>327182.50845509599</v>
      </c>
      <c r="S279">
        <v>247589.32856980001</v>
      </c>
      <c r="T279">
        <v>1.32288126210242</v>
      </c>
      <c r="U279">
        <v>0.38238211891141</v>
      </c>
      <c r="V279">
        <v>2641.3054000000002</v>
      </c>
      <c r="W279">
        <v>23</v>
      </c>
      <c r="X279">
        <v>38.979999999999997</v>
      </c>
      <c r="Y279" t="s">
        <v>652</v>
      </c>
      <c r="Z279" t="s">
        <v>652</v>
      </c>
      <c r="AA279" t="s">
        <v>652</v>
      </c>
    </row>
    <row r="280" spans="1:27">
      <c r="A280" t="s">
        <v>1164</v>
      </c>
      <c r="B280" t="s">
        <v>1165</v>
      </c>
      <c r="C280">
        <v>153</v>
      </c>
      <c r="D280">
        <v>393</v>
      </c>
      <c r="E280">
        <v>273</v>
      </c>
      <c r="F280">
        <v>278</v>
      </c>
      <c r="G280" s="239">
        <v>0.73357654026610697</v>
      </c>
      <c r="H280" s="239">
        <v>0.14316579929515</v>
      </c>
      <c r="K280">
        <v>0.62536395310346504</v>
      </c>
      <c r="L280">
        <v>7</v>
      </c>
      <c r="M280">
        <v>10619709.436628301</v>
      </c>
      <c r="N280">
        <v>0.195094429358912</v>
      </c>
      <c r="O280">
        <v>6277974.5906904098</v>
      </c>
      <c r="P280">
        <v>16897684.027318701</v>
      </c>
      <c r="Q280">
        <v>14788638.1704573</v>
      </c>
      <c r="R280">
        <v>14157728.7526366</v>
      </c>
      <c r="S280">
        <v>14476620.848284001</v>
      </c>
      <c r="T280">
        <v>2.6915820991655899</v>
      </c>
      <c r="U280">
        <v>9.7542217049837995E-2</v>
      </c>
      <c r="V280">
        <v>1223.5902599999999</v>
      </c>
      <c r="W280">
        <v>10</v>
      </c>
      <c r="X280">
        <v>13.32</v>
      </c>
      <c r="Y280" t="s">
        <v>652</v>
      </c>
      <c r="Z280" t="s">
        <v>652</v>
      </c>
      <c r="AA280" t="s">
        <v>652</v>
      </c>
    </row>
    <row r="281" spans="1:27">
      <c r="A281" t="s">
        <v>1166</v>
      </c>
      <c r="B281" t="s">
        <v>1167</v>
      </c>
      <c r="C281">
        <v>189</v>
      </c>
      <c r="D281">
        <v>367</v>
      </c>
      <c r="E281">
        <v>278</v>
      </c>
      <c r="F281">
        <v>279</v>
      </c>
      <c r="G281" s="239">
        <v>0.60925669042290598</v>
      </c>
      <c r="H281" s="239">
        <v>0.17201706900011299</v>
      </c>
      <c r="K281">
        <v>0.55651051819372299</v>
      </c>
      <c r="L281">
        <v>10</v>
      </c>
      <c r="M281">
        <v>16780665.859396599</v>
      </c>
      <c r="N281">
        <v>0.28650152900777998</v>
      </c>
      <c r="O281">
        <v>11051446.057675</v>
      </c>
      <c r="P281">
        <v>27832111.9170716</v>
      </c>
      <c r="Q281">
        <v>15612782.2421591</v>
      </c>
      <c r="R281">
        <v>35685546.7007875</v>
      </c>
      <c r="S281">
        <v>27542850.366975099</v>
      </c>
      <c r="T281">
        <v>2.5184135878528502</v>
      </c>
      <c r="U281">
        <v>0.26640774166133702</v>
      </c>
      <c r="V281">
        <v>1197.62625</v>
      </c>
      <c r="W281">
        <v>10</v>
      </c>
      <c r="X281">
        <v>18.03</v>
      </c>
      <c r="Y281" t="s">
        <v>652</v>
      </c>
      <c r="Z281" t="s">
        <v>652</v>
      </c>
      <c r="AA281" t="s">
        <v>652</v>
      </c>
    </row>
    <row r="282" spans="1:27">
      <c r="A282" t="s">
        <v>1168</v>
      </c>
      <c r="B282" t="s">
        <v>1169</v>
      </c>
      <c r="C282">
        <v>296</v>
      </c>
      <c r="D282">
        <v>261</v>
      </c>
      <c r="E282">
        <v>278.5</v>
      </c>
      <c r="F282">
        <v>280</v>
      </c>
      <c r="G282" s="239">
        <v>0.32161871070939502</v>
      </c>
      <c r="H282" s="239">
        <v>0.31164831913507401</v>
      </c>
      <c r="K282">
        <v>0.27806898259948498</v>
      </c>
      <c r="L282">
        <v>11</v>
      </c>
      <c r="M282">
        <v>98097931.826618105</v>
      </c>
      <c r="N282">
        <v>0.55953043590100904</v>
      </c>
      <c r="O282">
        <v>298525689.76209998</v>
      </c>
      <c r="P282">
        <v>396623621.588718</v>
      </c>
      <c r="Q282">
        <v>347063294.825508</v>
      </c>
      <c r="R282">
        <v>256150535.23322201</v>
      </c>
      <c r="S282">
        <v>305013136.86085999</v>
      </c>
      <c r="T282">
        <v>1.3286080065832699</v>
      </c>
      <c r="U282">
        <v>0.47488933063716499</v>
      </c>
      <c r="V282">
        <v>867.52982999999995</v>
      </c>
      <c r="W282">
        <v>8</v>
      </c>
      <c r="X282">
        <v>14.3</v>
      </c>
      <c r="Y282" t="s">
        <v>652</v>
      </c>
      <c r="Z282" t="s">
        <v>652</v>
      </c>
      <c r="AA282" t="s">
        <v>652</v>
      </c>
    </row>
    <row r="283" spans="1:27">
      <c r="A283" t="s">
        <v>1170</v>
      </c>
      <c r="B283" t="s">
        <v>1171</v>
      </c>
      <c r="C283">
        <v>280</v>
      </c>
      <c r="D283">
        <v>278</v>
      </c>
      <c r="E283">
        <v>279</v>
      </c>
      <c r="F283">
        <v>281</v>
      </c>
      <c r="G283" s="239">
        <v>0.37796264262365498</v>
      </c>
      <c r="H283" s="239">
        <v>0.28926119652374899</v>
      </c>
      <c r="K283">
        <v>0.31582848552256498</v>
      </c>
      <c r="L283">
        <v>9</v>
      </c>
      <c r="M283">
        <v>2321431.4053681898</v>
      </c>
      <c r="N283">
        <v>0.49816025396763902</v>
      </c>
      <c r="O283">
        <v>2091215.29437716</v>
      </c>
      <c r="P283">
        <v>4412646.6997453496</v>
      </c>
      <c r="Q283">
        <v>3758304.5707647302</v>
      </c>
      <c r="R283">
        <v>7830867.78548274</v>
      </c>
      <c r="S283">
        <v>6141959.92824532</v>
      </c>
      <c r="T283">
        <v>2.1100872356901901</v>
      </c>
      <c r="U283">
        <v>0.44935164184304599</v>
      </c>
      <c r="V283">
        <v>1354.7154</v>
      </c>
      <c r="W283">
        <v>12</v>
      </c>
      <c r="X283">
        <v>33.590000000000003</v>
      </c>
      <c r="Y283" t="s">
        <v>652</v>
      </c>
      <c r="Z283" t="s">
        <v>652</v>
      </c>
      <c r="AA283" t="s">
        <v>652</v>
      </c>
    </row>
    <row r="284" spans="1:27">
      <c r="A284" t="s">
        <v>1172</v>
      </c>
      <c r="B284" t="s">
        <v>1173</v>
      </c>
      <c r="C284">
        <v>290</v>
      </c>
      <c r="D284">
        <v>269</v>
      </c>
      <c r="E284">
        <v>279.5</v>
      </c>
      <c r="F284">
        <v>282</v>
      </c>
      <c r="G284" s="239">
        <v>0.34748644712804999</v>
      </c>
      <c r="H284" s="239">
        <v>0.30311381945275701</v>
      </c>
      <c r="K284">
        <v>0.29213436936241399</v>
      </c>
      <c r="L284">
        <v>8</v>
      </c>
      <c r="M284">
        <v>124106.116583257</v>
      </c>
      <c r="N284">
        <v>0.52961681063994703</v>
      </c>
      <c r="O284">
        <v>246333.65468753001</v>
      </c>
      <c r="P284">
        <v>370439.77127078699</v>
      </c>
      <c r="Q284">
        <v>281308.51654407801</v>
      </c>
      <c r="R284">
        <v>419503.56337591697</v>
      </c>
      <c r="S284">
        <v>357153.83321849001</v>
      </c>
      <c r="T284">
        <v>1.50381307718868</v>
      </c>
      <c r="U284">
        <v>0.34239119316727201</v>
      </c>
      <c r="V284">
        <v>2479.3628899999999</v>
      </c>
      <c r="W284">
        <v>23</v>
      </c>
      <c r="X284">
        <v>42.2</v>
      </c>
      <c r="Y284" t="s">
        <v>652</v>
      </c>
      <c r="Z284" t="s">
        <v>652</v>
      </c>
      <c r="AA284" t="s">
        <v>652</v>
      </c>
    </row>
    <row r="285" spans="1:27">
      <c r="A285" t="s">
        <v>1174</v>
      </c>
      <c r="B285" t="s">
        <v>1175</v>
      </c>
      <c r="C285">
        <v>263</v>
      </c>
      <c r="D285">
        <v>296</v>
      </c>
      <c r="E285">
        <v>279.5</v>
      </c>
      <c r="F285">
        <v>283</v>
      </c>
      <c r="G285" s="239">
        <v>0.43109244623188497</v>
      </c>
      <c r="H285" s="239">
        <v>0.26930714806252998</v>
      </c>
      <c r="K285">
        <v>0.351816216567096</v>
      </c>
      <c r="L285">
        <v>4</v>
      </c>
      <c r="M285">
        <v>19749.471276300199</v>
      </c>
      <c r="N285">
        <v>0.43570368933400899</v>
      </c>
      <c r="O285">
        <v>75337.244532265904</v>
      </c>
      <c r="P285">
        <v>95086.715808566107</v>
      </c>
      <c r="Q285">
        <v>44404.325085165998</v>
      </c>
      <c r="R285">
        <v>47178.881697048899</v>
      </c>
      <c r="S285">
        <v>45812.612698105499</v>
      </c>
      <c r="T285">
        <v>1.2621475128127599</v>
      </c>
      <c r="U285">
        <v>0.224741212356109</v>
      </c>
      <c r="V285">
        <v>2331.37986</v>
      </c>
      <c r="W285">
        <v>19</v>
      </c>
      <c r="X285">
        <v>37.78</v>
      </c>
      <c r="Y285" t="s">
        <v>652</v>
      </c>
      <c r="Z285" t="s">
        <v>652</v>
      </c>
      <c r="AA285" t="s">
        <v>652</v>
      </c>
    </row>
    <row r="286" spans="1:27">
      <c r="A286" t="s">
        <v>1176</v>
      </c>
      <c r="B286" t="s">
        <v>1177</v>
      </c>
      <c r="C286">
        <v>306</v>
      </c>
      <c r="D286">
        <v>254</v>
      </c>
      <c r="E286">
        <v>280</v>
      </c>
      <c r="F286">
        <v>284</v>
      </c>
      <c r="G286" s="239">
        <v>0.300665183401989</v>
      </c>
      <c r="H286" s="239">
        <v>0.32132209220929198</v>
      </c>
      <c r="K286">
        <v>0.26261976058446501</v>
      </c>
      <c r="L286">
        <v>4</v>
      </c>
      <c r="M286">
        <v>91303.855677243802</v>
      </c>
      <c r="N286">
        <v>0.59052753347105102</v>
      </c>
      <c r="O286">
        <v>134995.66358615499</v>
      </c>
      <c r="P286">
        <v>226299.51926339799</v>
      </c>
      <c r="Q286">
        <v>137133.09174048001</v>
      </c>
      <c r="R286">
        <v>406975.33716018399</v>
      </c>
      <c r="S286">
        <v>303672.858440582</v>
      </c>
      <c r="T286">
        <v>1.67634658219205</v>
      </c>
      <c r="U286">
        <v>0.21073476179450201</v>
      </c>
      <c r="V286">
        <v>2466.28161</v>
      </c>
      <c r="W286">
        <v>22</v>
      </c>
      <c r="X286">
        <v>39.729999999999997</v>
      </c>
      <c r="Y286" t="s">
        <v>652</v>
      </c>
      <c r="Z286" t="s">
        <v>652</v>
      </c>
      <c r="AA286" t="s">
        <v>652</v>
      </c>
    </row>
    <row r="287" spans="1:27">
      <c r="A287" t="s">
        <v>1178</v>
      </c>
      <c r="B287" t="s">
        <v>1179</v>
      </c>
      <c r="C287">
        <v>348</v>
      </c>
      <c r="D287">
        <v>216</v>
      </c>
      <c r="E287">
        <v>282</v>
      </c>
      <c r="F287">
        <v>285</v>
      </c>
      <c r="G287" s="239">
        <v>0.18750330397599499</v>
      </c>
      <c r="H287" s="239">
        <v>0.35607397460807999</v>
      </c>
      <c r="K287">
        <v>0.21146420491442999</v>
      </c>
      <c r="L287">
        <v>5</v>
      </c>
      <c r="M287">
        <v>2096664.3275041699</v>
      </c>
      <c r="N287">
        <v>0.73584726120924804</v>
      </c>
      <c r="O287">
        <v>3692413.7757318998</v>
      </c>
      <c r="P287">
        <v>5789078.1032360699</v>
      </c>
      <c r="Q287">
        <v>4709899.9561361903</v>
      </c>
      <c r="R287">
        <v>15096080.906118199</v>
      </c>
      <c r="S287">
        <v>11182012.7061473</v>
      </c>
      <c r="T287">
        <v>1.5678302744086601</v>
      </c>
      <c r="U287">
        <v>0.30247114603914499</v>
      </c>
      <c r="V287">
        <v>1182.6193699999999</v>
      </c>
      <c r="W287">
        <v>10</v>
      </c>
      <c r="X287">
        <v>18.86</v>
      </c>
      <c r="Y287" t="s">
        <v>652</v>
      </c>
      <c r="Z287" t="s">
        <v>652</v>
      </c>
      <c r="AA287" t="s">
        <v>652</v>
      </c>
    </row>
    <row r="288" spans="1:27">
      <c r="A288" t="s">
        <v>1180</v>
      </c>
      <c r="B288" t="s">
        <v>1181</v>
      </c>
      <c r="C288">
        <v>293</v>
      </c>
      <c r="D288">
        <v>274</v>
      </c>
      <c r="E288">
        <v>283.5</v>
      </c>
      <c r="F288">
        <v>286</v>
      </c>
      <c r="G288" s="239">
        <v>0.34433406339663902</v>
      </c>
      <c r="H288" s="239">
        <v>0.29642930053248101</v>
      </c>
      <c r="K288">
        <v>0.303434811572941</v>
      </c>
      <c r="L288">
        <v>10</v>
      </c>
      <c r="M288">
        <v>786749.084172267</v>
      </c>
      <c r="N288">
        <v>0.53594749868479097</v>
      </c>
      <c r="O288">
        <v>876620.41175478499</v>
      </c>
      <c r="P288">
        <v>1663369.49592705</v>
      </c>
      <c r="Q288">
        <v>1430908.02817097</v>
      </c>
      <c r="R288">
        <v>2897155.8872113801</v>
      </c>
      <c r="S288">
        <v>2284842.4475100799</v>
      </c>
      <c r="T288">
        <v>1.8974797684637299</v>
      </c>
      <c r="U288">
        <v>0.45279498957237502</v>
      </c>
      <c r="V288">
        <v>1455.7630799999999</v>
      </c>
      <c r="W288">
        <v>13</v>
      </c>
      <c r="X288">
        <v>33.69</v>
      </c>
      <c r="Y288" t="s">
        <v>652</v>
      </c>
      <c r="Z288" t="s">
        <v>652</v>
      </c>
      <c r="AA288" t="s">
        <v>652</v>
      </c>
    </row>
    <row r="289" spans="1:27">
      <c r="A289" t="s">
        <v>338</v>
      </c>
      <c r="B289" t="s">
        <v>1182</v>
      </c>
      <c r="C289">
        <v>297</v>
      </c>
      <c r="D289">
        <v>272</v>
      </c>
      <c r="E289">
        <v>284.5</v>
      </c>
      <c r="F289">
        <v>287</v>
      </c>
      <c r="G289" s="239">
        <v>0.31935746483000899</v>
      </c>
      <c r="H289" s="239">
        <v>0.29844746692667901</v>
      </c>
      <c r="K289">
        <v>0.29999681164403802</v>
      </c>
      <c r="L289">
        <v>11</v>
      </c>
      <c r="M289">
        <v>2556209.8483054698</v>
      </c>
      <c r="N289">
        <v>0.56178350241128605</v>
      </c>
      <c r="O289">
        <v>3851923.0888223602</v>
      </c>
      <c r="P289">
        <v>6408132.9371278305</v>
      </c>
      <c r="Q289">
        <v>7115838.5169717502</v>
      </c>
      <c r="R289">
        <v>8803417.6632637009</v>
      </c>
      <c r="S289">
        <v>8004227.6439854596</v>
      </c>
      <c r="T289">
        <v>1.6636191298115901</v>
      </c>
      <c r="U289">
        <v>0.48152345837606397</v>
      </c>
      <c r="V289">
        <v>1839.96396</v>
      </c>
      <c r="W289">
        <v>17</v>
      </c>
      <c r="X289">
        <v>42.44</v>
      </c>
      <c r="Y289" t="s">
        <v>652</v>
      </c>
      <c r="Z289" t="s">
        <v>652</v>
      </c>
      <c r="AA289" t="s">
        <v>652</v>
      </c>
    </row>
    <row r="290" spans="1:27">
      <c r="A290" t="s">
        <v>389</v>
      </c>
      <c r="B290" t="s">
        <v>1183</v>
      </c>
      <c r="C290">
        <v>282</v>
      </c>
      <c r="D290">
        <v>289</v>
      </c>
      <c r="E290">
        <v>285.5</v>
      </c>
      <c r="F290">
        <v>288</v>
      </c>
      <c r="G290" s="239">
        <v>0.37035211323524297</v>
      </c>
      <c r="H290" s="239">
        <v>0.275166696874171</v>
      </c>
      <c r="K290">
        <v>0.34102314391420202</v>
      </c>
      <c r="L290">
        <v>6</v>
      </c>
      <c r="M290">
        <v>180566.107458788</v>
      </c>
      <c r="N290">
        <v>0.50716628101972605</v>
      </c>
      <c r="O290">
        <v>214552.797018507</v>
      </c>
      <c r="P290">
        <v>395118.904477295</v>
      </c>
      <c r="Q290">
        <v>284746.38439896202</v>
      </c>
      <c r="R290">
        <v>627960.52683986805</v>
      </c>
      <c r="S290">
        <v>487552.52368195402</v>
      </c>
      <c r="T290">
        <v>1.8415928851452401</v>
      </c>
      <c r="U290">
        <v>0.41317432570057999</v>
      </c>
      <c r="V290">
        <v>2069.0702200000001</v>
      </c>
      <c r="W290">
        <v>19</v>
      </c>
      <c r="X290">
        <v>42.01</v>
      </c>
      <c r="Y290" t="s">
        <v>652</v>
      </c>
      <c r="Z290" t="s">
        <v>652</v>
      </c>
      <c r="AA290" t="s">
        <v>652</v>
      </c>
    </row>
    <row r="291" spans="1:27">
      <c r="A291" t="s">
        <v>1184</v>
      </c>
      <c r="B291" t="s">
        <v>1185</v>
      </c>
      <c r="C291">
        <v>287</v>
      </c>
      <c r="D291">
        <v>285</v>
      </c>
      <c r="E291">
        <v>286</v>
      </c>
      <c r="F291">
        <v>289</v>
      </c>
      <c r="G291" s="239">
        <v>0.35862796648244299</v>
      </c>
      <c r="H291" s="239">
        <v>0.27998498126354798</v>
      </c>
      <c r="K291">
        <v>0.33228782131477802</v>
      </c>
      <c r="L291">
        <v>5</v>
      </c>
      <c r="M291">
        <v>224269.136172314</v>
      </c>
      <c r="N291">
        <v>0.51765302309870598</v>
      </c>
      <c r="O291">
        <v>286607.89147200802</v>
      </c>
      <c r="P291">
        <v>510877.02764432301</v>
      </c>
      <c r="Q291">
        <v>457722.21960952203</v>
      </c>
      <c r="R291">
        <v>756718.93559948495</v>
      </c>
      <c r="S291">
        <v>625353.171343636</v>
      </c>
      <c r="T291">
        <v>1.7824946306275</v>
      </c>
      <c r="U291">
        <v>0.43419687120202799</v>
      </c>
      <c r="V291">
        <v>2008.0286900000001</v>
      </c>
      <c r="W291">
        <v>18</v>
      </c>
      <c r="X291">
        <v>34.29</v>
      </c>
      <c r="Y291" t="s">
        <v>652</v>
      </c>
      <c r="Z291" t="s">
        <v>652</v>
      </c>
      <c r="AA291" t="s">
        <v>652</v>
      </c>
    </row>
    <row r="292" spans="1:27">
      <c r="A292" t="s">
        <v>1186</v>
      </c>
      <c r="B292" t="s">
        <v>1187</v>
      </c>
      <c r="C292">
        <v>267</v>
      </c>
      <c r="D292">
        <v>306</v>
      </c>
      <c r="E292">
        <v>286.5</v>
      </c>
      <c r="F292">
        <v>290</v>
      </c>
      <c r="G292" s="239">
        <v>0.42280071340522302</v>
      </c>
      <c r="H292" s="239">
        <v>0.25635943028978397</v>
      </c>
      <c r="K292">
        <v>0.37631993173883599</v>
      </c>
      <c r="L292">
        <v>14</v>
      </c>
      <c r="M292">
        <v>2353617.9263828499</v>
      </c>
      <c r="N292">
        <v>0.44927696514871901</v>
      </c>
      <c r="O292">
        <v>3565136.2338491399</v>
      </c>
      <c r="P292">
        <v>5918754.1602319898</v>
      </c>
      <c r="Q292">
        <v>3622884.5387774198</v>
      </c>
      <c r="R292">
        <v>6989399.1386248702</v>
      </c>
      <c r="S292">
        <v>5566731.2087221602</v>
      </c>
      <c r="T292">
        <v>1.66017615372912</v>
      </c>
      <c r="U292">
        <v>0.30546829763905597</v>
      </c>
      <c r="V292">
        <v>1247.6630299999999</v>
      </c>
      <c r="W292">
        <v>11</v>
      </c>
      <c r="X292">
        <v>36.24</v>
      </c>
      <c r="Y292" t="s">
        <v>652</v>
      </c>
      <c r="Z292" t="s">
        <v>652</v>
      </c>
      <c r="AA292" t="s">
        <v>652</v>
      </c>
    </row>
    <row r="293" spans="1:27">
      <c r="A293" t="s">
        <v>1188</v>
      </c>
      <c r="B293" t="s">
        <v>1189</v>
      </c>
      <c r="C293">
        <v>173</v>
      </c>
      <c r="D293">
        <v>402</v>
      </c>
      <c r="E293">
        <v>287.5</v>
      </c>
      <c r="F293">
        <v>291</v>
      </c>
      <c r="G293" s="239">
        <v>0.66876010813495301</v>
      </c>
      <c r="H293" s="239">
        <v>0.126707657392339</v>
      </c>
      <c r="K293">
        <v>0.66600165833160996</v>
      </c>
      <c r="L293">
        <v>12</v>
      </c>
      <c r="M293">
        <v>2737431.7054814398</v>
      </c>
      <c r="N293">
        <v>0.253153656288162</v>
      </c>
      <c r="O293">
        <v>1491206.7460083601</v>
      </c>
      <c r="P293">
        <v>4228638.4514898099</v>
      </c>
      <c r="Q293">
        <v>1305837.7096341799</v>
      </c>
      <c r="R293">
        <v>5639583.1955165602</v>
      </c>
      <c r="S293">
        <v>4093293.9512729398</v>
      </c>
      <c r="T293">
        <v>2.8357157468667298</v>
      </c>
      <c r="U293">
        <v>0.25840200575580302</v>
      </c>
      <c r="V293">
        <v>828.42502999999999</v>
      </c>
      <c r="W293">
        <v>8</v>
      </c>
      <c r="X293">
        <v>20.88</v>
      </c>
      <c r="Y293" t="s">
        <v>652</v>
      </c>
      <c r="Z293" t="s">
        <v>652</v>
      </c>
      <c r="AA293" t="s">
        <v>652</v>
      </c>
    </row>
    <row r="294" spans="1:27">
      <c r="A294" t="s">
        <v>302</v>
      </c>
      <c r="B294" t="s">
        <v>1190</v>
      </c>
      <c r="C294">
        <v>233</v>
      </c>
      <c r="D294">
        <v>348</v>
      </c>
      <c r="E294">
        <v>290.5</v>
      </c>
      <c r="F294">
        <v>292</v>
      </c>
      <c r="G294" s="239">
        <v>0.50248645017829796</v>
      </c>
      <c r="H294" s="239">
        <v>0.19866966282512599</v>
      </c>
      <c r="K294">
        <v>0.49594417073379399</v>
      </c>
      <c r="L294">
        <v>14</v>
      </c>
      <c r="M294">
        <v>95048411.755525902</v>
      </c>
      <c r="N294">
        <v>0.366138220513825</v>
      </c>
      <c r="O294">
        <v>192785847.70495999</v>
      </c>
      <c r="P294">
        <v>287834259.46048599</v>
      </c>
      <c r="Q294">
        <v>174246721.698329</v>
      </c>
      <c r="R294">
        <v>202973378.34358299</v>
      </c>
      <c r="S294">
        <v>189156168.73211199</v>
      </c>
      <c r="T294">
        <v>1.4930258776100001</v>
      </c>
      <c r="U294">
        <v>0.27872737868987202</v>
      </c>
      <c r="V294">
        <v>866.49819000000002</v>
      </c>
      <c r="W294">
        <v>8</v>
      </c>
      <c r="X294">
        <v>19.78</v>
      </c>
      <c r="Y294" t="s">
        <v>652</v>
      </c>
      <c r="Z294" t="s">
        <v>652</v>
      </c>
      <c r="AA294" t="s">
        <v>652</v>
      </c>
    </row>
    <row r="295" spans="1:27">
      <c r="A295" t="s">
        <v>1191</v>
      </c>
      <c r="B295" t="s">
        <v>1192</v>
      </c>
      <c r="C295">
        <v>399</v>
      </c>
      <c r="D295">
        <v>187</v>
      </c>
      <c r="E295">
        <v>293</v>
      </c>
      <c r="F295">
        <v>293</v>
      </c>
      <c r="G295" s="239">
        <v>3.2160517944908998E-2</v>
      </c>
      <c r="H295" s="239">
        <v>0.38990198397027498</v>
      </c>
      <c r="K295">
        <v>0.16815770561955101</v>
      </c>
      <c r="L295">
        <v>13</v>
      </c>
      <c r="M295">
        <v>1604312.0478753</v>
      </c>
      <c r="N295">
        <v>0.953030299892907</v>
      </c>
      <c r="O295">
        <v>42078397.711503901</v>
      </c>
      <c r="P295">
        <v>43682709.759379201</v>
      </c>
      <c r="Q295">
        <v>46468129.558535703</v>
      </c>
      <c r="R295">
        <v>53081483.586115196</v>
      </c>
      <c r="S295">
        <v>49884521.468947999</v>
      </c>
      <c r="T295">
        <v>1.03812673806818</v>
      </c>
      <c r="U295">
        <v>0.44805260311803702</v>
      </c>
      <c r="V295">
        <v>941.55670999999995</v>
      </c>
      <c r="W295">
        <v>9</v>
      </c>
      <c r="X295">
        <v>24.1</v>
      </c>
      <c r="Y295" t="s">
        <v>652</v>
      </c>
      <c r="Z295" t="s">
        <v>652</v>
      </c>
      <c r="AA295" t="s">
        <v>652</v>
      </c>
    </row>
    <row r="296" spans="1:27">
      <c r="A296" t="s">
        <v>1193</v>
      </c>
      <c r="B296" t="s">
        <v>1194</v>
      </c>
      <c r="C296">
        <v>283</v>
      </c>
      <c r="D296">
        <v>303</v>
      </c>
      <c r="E296">
        <v>293</v>
      </c>
      <c r="F296">
        <v>294</v>
      </c>
      <c r="G296" s="239">
        <v>0.368160804862944</v>
      </c>
      <c r="H296" s="239">
        <v>0.25912978681127802</v>
      </c>
      <c r="K296">
        <v>0.37100182050124397</v>
      </c>
      <c r="L296">
        <v>4</v>
      </c>
      <c r="M296">
        <v>80590.606966766296</v>
      </c>
      <c r="N296">
        <v>0.51561275550115804</v>
      </c>
      <c r="O296">
        <v>86985.177024437799</v>
      </c>
      <c r="P296">
        <v>167575.78399120399</v>
      </c>
      <c r="Q296">
        <v>46432.341858488297</v>
      </c>
      <c r="R296">
        <v>306070.170748815</v>
      </c>
      <c r="S296">
        <v>218900.56166290701</v>
      </c>
      <c r="T296">
        <v>1.92648666960952</v>
      </c>
      <c r="U296">
        <v>0.19525073878963101</v>
      </c>
      <c r="V296">
        <v>1926.0595900000001</v>
      </c>
      <c r="W296">
        <v>16</v>
      </c>
      <c r="X296">
        <v>33.99</v>
      </c>
      <c r="Y296" t="s">
        <v>652</v>
      </c>
      <c r="Z296" t="s">
        <v>652</v>
      </c>
      <c r="AA296" t="s">
        <v>652</v>
      </c>
    </row>
    <row r="297" spans="1:27">
      <c r="A297" t="s">
        <v>506</v>
      </c>
      <c r="B297" t="s">
        <v>1195</v>
      </c>
      <c r="C297">
        <v>288</v>
      </c>
      <c r="D297">
        <v>301</v>
      </c>
      <c r="E297">
        <v>294.5</v>
      </c>
      <c r="F297">
        <v>295</v>
      </c>
      <c r="G297" s="239">
        <v>0.35805533802419098</v>
      </c>
      <c r="H297" s="239">
        <v>0.26174765396209998</v>
      </c>
      <c r="K297">
        <v>0.36601389654657002</v>
      </c>
      <c r="L297">
        <v>4</v>
      </c>
      <c r="M297">
        <v>6349832.6690606698</v>
      </c>
      <c r="N297">
        <v>0.52645842315523395</v>
      </c>
      <c r="O297">
        <v>3083093.6435866598</v>
      </c>
      <c r="P297">
        <v>9432926.3126473203</v>
      </c>
      <c r="Q297">
        <v>4361602.2785608396</v>
      </c>
      <c r="R297">
        <v>24697806.563561801</v>
      </c>
      <c r="S297">
        <v>17734221.486824099</v>
      </c>
      <c r="T297">
        <v>3.0595652948360401</v>
      </c>
      <c r="U297">
        <v>0.234959810106706</v>
      </c>
      <c r="V297">
        <v>1468.71541</v>
      </c>
      <c r="W297">
        <v>12</v>
      </c>
      <c r="X297">
        <v>13.95</v>
      </c>
      <c r="Y297" t="s">
        <v>652</v>
      </c>
      <c r="Z297" t="s">
        <v>652</v>
      </c>
      <c r="AA297" t="s">
        <v>652</v>
      </c>
    </row>
    <row r="298" spans="1:27">
      <c r="A298" t="s">
        <v>1196</v>
      </c>
      <c r="B298" t="s">
        <v>1197</v>
      </c>
      <c r="C298">
        <v>339</v>
      </c>
      <c r="D298">
        <v>255</v>
      </c>
      <c r="E298">
        <v>297</v>
      </c>
      <c r="F298">
        <v>296</v>
      </c>
      <c r="G298" s="239">
        <v>0.21131021015513901</v>
      </c>
      <c r="H298" s="239">
        <v>0.32010489625945698</v>
      </c>
      <c r="K298">
        <v>0.26453472961865598</v>
      </c>
      <c r="L298">
        <v>8</v>
      </c>
      <c r="M298">
        <v>141107.47650218999</v>
      </c>
      <c r="N298">
        <v>0.70070653082762402</v>
      </c>
      <c r="O298">
        <v>456998.32621041202</v>
      </c>
      <c r="P298">
        <v>598105.80271260196</v>
      </c>
      <c r="Q298">
        <v>511456.72088252503</v>
      </c>
      <c r="R298">
        <v>793886.89834334003</v>
      </c>
      <c r="S298">
        <v>667774.05785831297</v>
      </c>
      <c r="T298">
        <v>1.30877022608004</v>
      </c>
      <c r="U298">
        <v>0.48432944089410501</v>
      </c>
      <c r="V298">
        <v>2237.1535699999999</v>
      </c>
      <c r="W298">
        <v>20</v>
      </c>
      <c r="X298">
        <v>34.29</v>
      </c>
      <c r="Y298" t="s">
        <v>652</v>
      </c>
      <c r="Z298" t="s">
        <v>652</v>
      </c>
      <c r="AA298" t="s">
        <v>652</v>
      </c>
    </row>
    <row r="299" spans="1:27">
      <c r="A299" t="s">
        <v>1198</v>
      </c>
      <c r="B299" t="s">
        <v>1199</v>
      </c>
      <c r="C299">
        <v>199</v>
      </c>
      <c r="D299">
        <v>397</v>
      </c>
      <c r="E299">
        <v>298</v>
      </c>
      <c r="F299">
        <v>297</v>
      </c>
      <c r="G299" s="239">
        <v>0.58749913561629996</v>
      </c>
      <c r="H299" s="239">
        <v>0.13348471886957899</v>
      </c>
      <c r="K299">
        <v>0.64915706135386897</v>
      </c>
      <c r="L299">
        <v>4</v>
      </c>
      <c r="M299">
        <v>13590652.539678499</v>
      </c>
      <c r="N299">
        <v>0.31362579319853601</v>
      </c>
      <c r="O299">
        <v>1122404.570241</v>
      </c>
      <c r="P299">
        <v>14713057.1099195</v>
      </c>
      <c r="Q299">
        <v>1747820.7959421601</v>
      </c>
      <c r="R299">
        <v>32668364.186338101</v>
      </c>
      <c r="S299">
        <v>23133059.634924501</v>
      </c>
      <c r="T299">
        <v>13.108514968680399</v>
      </c>
      <c r="U299">
        <v>0.26255666875810202</v>
      </c>
      <c r="V299">
        <v>803.45091000000002</v>
      </c>
      <c r="W299">
        <v>7</v>
      </c>
      <c r="X299">
        <v>13.74</v>
      </c>
      <c r="Y299" t="s">
        <v>652</v>
      </c>
      <c r="Z299" t="s">
        <v>652</v>
      </c>
      <c r="AA299" t="s">
        <v>652</v>
      </c>
    </row>
    <row r="300" spans="1:27">
      <c r="A300" t="s">
        <v>1200</v>
      </c>
      <c r="B300" t="s">
        <v>1201</v>
      </c>
      <c r="C300">
        <v>393</v>
      </c>
      <c r="D300">
        <v>204</v>
      </c>
      <c r="E300">
        <v>298.5</v>
      </c>
      <c r="F300">
        <v>298</v>
      </c>
      <c r="G300" s="239">
        <v>5.9536860984122003E-2</v>
      </c>
      <c r="H300" s="239">
        <v>0.36544235079774601</v>
      </c>
      <c r="K300">
        <v>0.19883453841236501</v>
      </c>
      <c r="L300">
        <v>11</v>
      </c>
      <c r="M300">
        <v>2864201.8004369801</v>
      </c>
      <c r="N300">
        <v>0.91346683071635304</v>
      </c>
      <c r="O300">
        <v>31872721.765810698</v>
      </c>
      <c r="P300">
        <v>34736923.566247702</v>
      </c>
      <c r="Q300">
        <v>36780703.191530898</v>
      </c>
      <c r="R300">
        <v>57235891.326535597</v>
      </c>
      <c r="S300">
        <v>48108041.859997198</v>
      </c>
      <c r="T300">
        <v>1.08986373430804</v>
      </c>
      <c r="U300">
        <v>0.37637284081134598</v>
      </c>
      <c r="V300">
        <v>1466.7426800000001</v>
      </c>
      <c r="W300">
        <v>13</v>
      </c>
      <c r="X300">
        <v>26.97</v>
      </c>
      <c r="Y300" t="s">
        <v>652</v>
      </c>
      <c r="Z300" t="s">
        <v>652</v>
      </c>
      <c r="AA300" t="s">
        <v>652</v>
      </c>
    </row>
    <row r="301" spans="1:27">
      <c r="A301" t="s">
        <v>453</v>
      </c>
      <c r="B301" t="s">
        <v>1202</v>
      </c>
      <c r="C301">
        <v>367</v>
      </c>
      <c r="D301">
        <v>231</v>
      </c>
      <c r="E301">
        <v>299</v>
      </c>
      <c r="F301">
        <v>299</v>
      </c>
      <c r="G301" s="239">
        <v>0.13075519155269399</v>
      </c>
      <c r="H301" s="239">
        <v>0.34395962240616101</v>
      </c>
      <c r="K301">
        <v>0.22852516744201301</v>
      </c>
      <c r="L301">
        <v>8</v>
      </c>
      <c r="M301">
        <v>612539.46386520995</v>
      </c>
      <c r="N301">
        <v>0.81107755441511298</v>
      </c>
      <c r="O301">
        <v>3150139.5331510301</v>
      </c>
      <c r="P301">
        <v>3762678.9970162399</v>
      </c>
      <c r="Q301">
        <v>5171063.3046227396</v>
      </c>
      <c r="R301">
        <v>4141447.56523532</v>
      </c>
      <c r="S301">
        <v>4684628.2475778898</v>
      </c>
      <c r="T301">
        <v>1.1944483593247399</v>
      </c>
      <c r="U301">
        <v>0.53910246707799803</v>
      </c>
      <c r="V301">
        <v>1687.9629</v>
      </c>
      <c r="W301">
        <v>15</v>
      </c>
      <c r="X301">
        <v>44.18</v>
      </c>
      <c r="Y301" t="s">
        <v>652</v>
      </c>
      <c r="Z301" t="s">
        <v>652</v>
      </c>
      <c r="AA301" t="s">
        <v>652</v>
      </c>
    </row>
    <row r="302" spans="1:27">
      <c r="A302" t="s">
        <v>1203</v>
      </c>
      <c r="B302" t="s">
        <v>1204</v>
      </c>
      <c r="C302">
        <v>264</v>
      </c>
      <c r="D302">
        <v>335</v>
      </c>
      <c r="E302">
        <v>299.5</v>
      </c>
      <c r="F302">
        <v>300</v>
      </c>
      <c r="G302" s="239">
        <v>0.43085158563899201</v>
      </c>
      <c r="H302" s="239">
        <v>0.21921043087255301</v>
      </c>
      <c r="K302">
        <v>0.45146772373799898</v>
      </c>
      <c r="L302">
        <v>9</v>
      </c>
      <c r="M302">
        <v>167337.367201324</v>
      </c>
      <c r="N302">
        <v>0.43939415000056398</v>
      </c>
      <c r="O302">
        <v>309023.30728774902</v>
      </c>
      <c r="P302">
        <v>476360.67448907299</v>
      </c>
      <c r="Q302">
        <v>280649.351390225</v>
      </c>
      <c r="R302">
        <v>472150.00900308299</v>
      </c>
      <c r="S302">
        <v>388387.49299981701</v>
      </c>
      <c r="T302">
        <v>1.54150403304534</v>
      </c>
      <c r="U302">
        <v>0.27466024355657898</v>
      </c>
      <c r="V302">
        <v>932.51999000000001</v>
      </c>
      <c r="W302">
        <v>8</v>
      </c>
      <c r="X302">
        <v>31.19</v>
      </c>
      <c r="Y302" t="s">
        <v>652</v>
      </c>
      <c r="Z302" t="s">
        <v>652</v>
      </c>
      <c r="AA302" t="s">
        <v>652</v>
      </c>
    </row>
    <row r="303" spans="1:27">
      <c r="A303" t="s">
        <v>491</v>
      </c>
      <c r="B303" t="s">
        <v>1205</v>
      </c>
      <c r="C303">
        <v>368</v>
      </c>
      <c r="D303">
        <v>233</v>
      </c>
      <c r="E303">
        <v>300.5</v>
      </c>
      <c r="F303">
        <v>301</v>
      </c>
      <c r="G303" s="239">
        <v>0.12947094683136201</v>
      </c>
      <c r="H303" s="239">
        <v>0.34272655147627701</v>
      </c>
      <c r="K303">
        <v>0.230307992285368</v>
      </c>
      <c r="L303">
        <v>8</v>
      </c>
      <c r="M303">
        <v>607217.34354693699</v>
      </c>
      <c r="N303">
        <v>0.81289104457306904</v>
      </c>
      <c r="O303">
        <v>3146656.1570023601</v>
      </c>
      <c r="P303">
        <v>3753873.5005493001</v>
      </c>
      <c r="Q303">
        <v>5173514.3724311404</v>
      </c>
      <c r="R303">
        <v>4150511.6074406598</v>
      </c>
      <c r="S303">
        <v>4689989.20922272</v>
      </c>
      <c r="T303">
        <v>1.19297225793027</v>
      </c>
      <c r="U303">
        <v>0.538584836141622</v>
      </c>
      <c r="V303">
        <v>1687.9629</v>
      </c>
      <c r="W303">
        <v>15</v>
      </c>
      <c r="X303">
        <v>44.18</v>
      </c>
      <c r="Y303" t="s">
        <v>652</v>
      </c>
      <c r="Z303" t="s">
        <v>652</v>
      </c>
      <c r="AA303" t="s">
        <v>652</v>
      </c>
    </row>
    <row r="304" spans="1:27">
      <c r="A304" t="s">
        <v>1206</v>
      </c>
      <c r="B304" t="s">
        <v>1207</v>
      </c>
      <c r="C304">
        <v>303</v>
      </c>
      <c r="D304">
        <v>298</v>
      </c>
      <c r="E304">
        <v>300.5</v>
      </c>
      <c r="F304">
        <v>302</v>
      </c>
      <c r="G304" s="239">
        <v>0.30562258473908599</v>
      </c>
      <c r="H304" s="239">
        <v>0.26696863214534999</v>
      </c>
      <c r="K304">
        <v>0.35617546786063797</v>
      </c>
      <c r="L304">
        <v>8</v>
      </c>
      <c r="M304">
        <v>3495706.3259348599</v>
      </c>
      <c r="N304">
        <v>0.58003600181437298</v>
      </c>
      <c r="O304">
        <v>5546194.0976785701</v>
      </c>
      <c r="P304">
        <v>9041900.4236134291</v>
      </c>
      <c r="Q304">
        <v>8560709.0923247207</v>
      </c>
      <c r="R304">
        <v>13724767.0116931</v>
      </c>
      <c r="S304">
        <v>11437984.299881401</v>
      </c>
      <c r="T304">
        <v>1.63028921533742</v>
      </c>
      <c r="U304">
        <v>0.42035066196239601</v>
      </c>
      <c r="V304">
        <v>1571.74236</v>
      </c>
      <c r="W304">
        <v>13</v>
      </c>
      <c r="X304">
        <v>13.08</v>
      </c>
      <c r="Y304" t="s">
        <v>652</v>
      </c>
      <c r="Z304" t="s">
        <v>652</v>
      </c>
      <c r="AA304" t="s">
        <v>652</v>
      </c>
    </row>
    <row r="305" spans="1:27">
      <c r="A305" t="s">
        <v>1208</v>
      </c>
      <c r="B305" t="s">
        <v>1209</v>
      </c>
      <c r="C305">
        <v>265</v>
      </c>
      <c r="D305">
        <v>336</v>
      </c>
      <c r="E305">
        <v>300.5</v>
      </c>
      <c r="F305">
        <v>303</v>
      </c>
      <c r="G305" s="239">
        <v>0.42954956436771702</v>
      </c>
      <c r="H305" s="239">
        <v>0.215380698454845</v>
      </c>
      <c r="K305">
        <v>0.45960781345204699</v>
      </c>
      <c r="L305">
        <v>5</v>
      </c>
      <c r="M305">
        <v>7907992.7899206402</v>
      </c>
      <c r="N305">
        <v>0.44431435824364202</v>
      </c>
      <c r="O305">
        <v>5598959.0386659503</v>
      </c>
      <c r="P305">
        <v>13506951.828586601</v>
      </c>
      <c r="Q305">
        <v>10382336.9987102</v>
      </c>
      <c r="R305">
        <v>23875945.217861202</v>
      </c>
      <c r="S305">
        <v>18409965.801178198</v>
      </c>
      <c r="T305">
        <v>2.41240411571306</v>
      </c>
      <c r="U305">
        <v>0.21102144113120799</v>
      </c>
      <c r="V305">
        <v>968.55236000000002</v>
      </c>
      <c r="W305">
        <v>9</v>
      </c>
      <c r="X305">
        <v>13.16</v>
      </c>
      <c r="Y305" t="s">
        <v>652</v>
      </c>
      <c r="Z305" t="s">
        <v>652</v>
      </c>
      <c r="AA305" t="s">
        <v>652</v>
      </c>
    </row>
    <row r="306" spans="1:27">
      <c r="A306" t="s">
        <v>558</v>
      </c>
      <c r="B306" t="s">
        <v>1210</v>
      </c>
      <c r="C306">
        <v>327</v>
      </c>
      <c r="D306">
        <v>275</v>
      </c>
      <c r="E306">
        <v>301</v>
      </c>
      <c r="F306">
        <v>304</v>
      </c>
      <c r="G306" s="239">
        <v>0.24559097886019399</v>
      </c>
      <c r="H306" s="239">
        <v>0.294962415572808</v>
      </c>
      <c r="K306">
        <v>0.30594788854063898</v>
      </c>
      <c r="L306">
        <v>13</v>
      </c>
      <c r="M306">
        <v>13424488.564833</v>
      </c>
      <c r="N306">
        <v>0.65479910968733501</v>
      </c>
      <c r="O306">
        <v>40619056.392297901</v>
      </c>
      <c r="P306">
        <v>54043544.957130998</v>
      </c>
      <c r="Q306">
        <v>62095241.005622096</v>
      </c>
      <c r="R306">
        <v>46043942.235552602</v>
      </c>
      <c r="S306">
        <v>54661977.516996197</v>
      </c>
      <c r="T306">
        <v>1.3304973024281901</v>
      </c>
      <c r="U306">
        <v>0.34152955166460502</v>
      </c>
      <c r="V306">
        <v>1680.9029399999999</v>
      </c>
      <c r="W306">
        <v>15</v>
      </c>
      <c r="X306">
        <v>43.84</v>
      </c>
      <c r="Y306" t="s">
        <v>652</v>
      </c>
      <c r="Z306" t="s">
        <v>652</v>
      </c>
      <c r="AA306" t="s">
        <v>652</v>
      </c>
    </row>
    <row r="307" spans="1:27">
      <c r="A307" t="s">
        <v>1211</v>
      </c>
      <c r="B307" t="s">
        <v>1212</v>
      </c>
      <c r="C307">
        <v>230</v>
      </c>
      <c r="D307">
        <v>374</v>
      </c>
      <c r="E307">
        <v>302</v>
      </c>
      <c r="F307">
        <v>305</v>
      </c>
      <c r="G307" s="239">
        <v>0.50526916520199705</v>
      </c>
      <c r="H307" s="239">
        <v>0.16456152885894601</v>
      </c>
      <c r="K307">
        <v>0.57399198558742104</v>
      </c>
      <c r="L307">
        <v>4</v>
      </c>
      <c r="M307">
        <v>2033133.7506723299</v>
      </c>
      <c r="N307">
        <v>0.38085870477565298</v>
      </c>
      <c r="O307">
        <v>183873.65349744499</v>
      </c>
      <c r="P307">
        <v>2217007.4041697802</v>
      </c>
      <c r="Q307">
        <v>268265.42113224702</v>
      </c>
      <c r="R307">
        <v>5684274.4328216203</v>
      </c>
      <c r="S307">
        <v>4023862.70664177</v>
      </c>
      <c r="T307">
        <v>12.057232572477201</v>
      </c>
      <c r="U307">
        <v>0.107615746819161</v>
      </c>
      <c r="V307">
        <v>2330.2478000000001</v>
      </c>
      <c r="W307">
        <v>20</v>
      </c>
      <c r="X307">
        <v>41.88</v>
      </c>
      <c r="Y307" t="s">
        <v>652</v>
      </c>
      <c r="Z307" t="s">
        <v>652</v>
      </c>
      <c r="AA307" t="s">
        <v>652</v>
      </c>
    </row>
    <row r="308" spans="1:27">
      <c r="A308" t="s">
        <v>1213</v>
      </c>
      <c r="B308" t="s">
        <v>1214</v>
      </c>
      <c r="C308">
        <v>260</v>
      </c>
      <c r="D308">
        <v>347</v>
      </c>
      <c r="E308">
        <v>303.5</v>
      </c>
      <c r="F308">
        <v>306</v>
      </c>
      <c r="G308" s="239">
        <v>0.44485574347254703</v>
      </c>
      <c r="H308" s="239">
        <v>0.200031088267282</v>
      </c>
      <c r="K308">
        <v>0.49293511801463902</v>
      </c>
      <c r="L308">
        <v>5</v>
      </c>
      <c r="M308">
        <v>13661165.292384099</v>
      </c>
      <c r="N308">
        <v>0.43378709612858501</v>
      </c>
      <c r="O308">
        <v>6938956.0091280304</v>
      </c>
      <c r="P308">
        <v>20600121.3015121</v>
      </c>
      <c r="Q308">
        <v>10444163.0544408</v>
      </c>
      <c r="R308">
        <v>42154830.6240182</v>
      </c>
      <c r="S308">
        <v>30709202.910914201</v>
      </c>
      <c r="T308">
        <v>2.9687637844097998</v>
      </c>
      <c r="U308">
        <v>0.19409482873311101</v>
      </c>
      <c r="V308">
        <v>1354.7439199999999</v>
      </c>
      <c r="W308">
        <v>12</v>
      </c>
      <c r="X308">
        <v>43.66</v>
      </c>
      <c r="Y308" t="s">
        <v>652</v>
      </c>
      <c r="Z308" t="s">
        <v>652</v>
      </c>
      <c r="AA308" t="s">
        <v>652</v>
      </c>
    </row>
    <row r="309" spans="1:27">
      <c r="A309" t="s">
        <v>1215</v>
      </c>
      <c r="B309" t="s">
        <v>1216</v>
      </c>
      <c r="C309">
        <v>353</v>
      </c>
      <c r="D309">
        <v>258</v>
      </c>
      <c r="E309">
        <v>305.5</v>
      </c>
      <c r="F309">
        <v>307</v>
      </c>
      <c r="G309" s="239">
        <v>0.169120701784889</v>
      </c>
      <c r="H309" s="239">
        <v>0.316782037194277</v>
      </c>
      <c r="K309">
        <v>0.269804867326501</v>
      </c>
      <c r="L309">
        <v>6</v>
      </c>
      <c r="M309">
        <v>1975581.4423711901</v>
      </c>
      <c r="N309">
        <v>0.761613639063345</v>
      </c>
      <c r="O309">
        <v>4194743.3072346402</v>
      </c>
      <c r="P309">
        <v>6170324.7496058196</v>
      </c>
      <c r="Q309">
        <v>3317473.0559666799</v>
      </c>
      <c r="R309">
        <v>16183593.3782098</v>
      </c>
      <c r="S309">
        <v>11681487.964046</v>
      </c>
      <c r="T309">
        <v>1.47096599187939</v>
      </c>
      <c r="U309">
        <v>0.25183040615011998</v>
      </c>
      <c r="V309">
        <v>1060.64011</v>
      </c>
      <c r="W309">
        <v>9</v>
      </c>
      <c r="X309">
        <v>23.93</v>
      </c>
      <c r="Y309" t="s">
        <v>652</v>
      </c>
      <c r="Z309" t="s">
        <v>652</v>
      </c>
      <c r="AA309" t="s">
        <v>652</v>
      </c>
    </row>
    <row r="310" spans="1:27">
      <c r="A310" t="s">
        <v>1217</v>
      </c>
      <c r="B310" t="s">
        <v>1218</v>
      </c>
      <c r="C310">
        <v>322</v>
      </c>
      <c r="D310">
        <v>291</v>
      </c>
      <c r="E310">
        <v>306.5</v>
      </c>
      <c r="F310">
        <v>308</v>
      </c>
      <c r="G310" s="239">
        <v>0.251026462409349</v>
      </c>
      <c r="H310" s="239">
        <v>0.27431528030382701</v>
      </c>
      <c r="K310">
        <v>0.34257986475360303</v>
      </c>
      <c r="L310">
        <v>5</v>
      </c>
      <c r="M310">
        <v>4445252.22765534</v>
      </c>
      <c r="N310">
        <v>0.65057043688474603</v>
      </c>
      <c r="O310">
        <v>4431703.9936195696</v>
      </c>
      <c r="P310">
        <v>8876956.2212749198</v>
      </c>
      <c r="Q310">
        <v>10408361.0877811</v>
      </c>
      <c r="R310">
        <v>22777925.4650984</v>
      </c>
      <c r="S310">
        <v>17708301.2881983</v>
      </c>
      <c r="T310">
        <v>2.0030571161917101</v>
      </c>
      <c r="U310">
        <v>5.5192890041539502E-2</v>
      </c>
      <c r="V310">
        <v>2897.5845100000001</v>
      </c>
      <c r="W310">
        <v>27</v>
      </c>
      <c r="X310">
        <v>43.81</v>
      </c>
      <c r="Y310" t="s">
        <v>652</v>
      </c>
      <c r="Z310" t="s">
        <v>652</v>
      </c>
      <c r="AA310" t="s">
        <v>652</v>
      </c>
    </row>
    <row r="311" spans="1:27">
      <c r="A311" t="s">
        <v>368</v>
      </c>
      <c r="B311" t="s">
        <v>1219</v>
      </c>
      <c r="C311">
        <v>380</v>
      </c>
      <c r="D311">
        <v>238</v>
      </c>
      <c r="E311">
        <v>309</v>
      </c>
      <c r="F311">
        <v>309</v>
      </c>
      <c r="G311" s="239">
        <v>9.4828975907560203E-2</v>
      </c>
      <c r="H311" s="239">
        <v>0.334080859692303</v>
      </c>
      <c r="K311">
        <v>0.24304872835543401</v>
      </c>
      <c r="L311">
        <v>7</v>
      </c>
      <c r="M311">
        <v>2561067.7902397499</v>
      </c>
      <c r="N311">
        <v>0.86219036090577295</v>
      </c>
      <c r="O311">
        <v>18558928.386313699</v>
      </c>
      <c r="P311">
        <v>21119996.176553398</v>
      </c>
      <c r="Q311">
        <v>28611139.3911076</v>
      </c>
      <c r="R311">
        <v>25301846.780037001</v>
      </c>
      <c r="S311">
        <v>27007228.178192001</v>
      </c>
      <c r="T311">
        <v>1.13799653390162</v>
      </c>
      <c r="U311">
        <v>0.49129689822368899</v>
      </c>
      <c r="V311">
        <v>2511.3857400000002</v>
      </c>
      <c r="W311">
        <v>23</v>
      </c>
      <c r="X311">
        <v>43.91</v>
      </c>
      <c r="Y311" t="s">
        <v>652</v>
      </c>
      <c r="Z311" t="s">
        <v>652</v>
      </c>
      <c r="AA311" t="s">
        <v>652</v>
      </c>
    </row>
    <row r="312" spans="1:27">
      <c r="A312" t="s">
        <v>1220</v>
      </c>
      <c r="B312" t="s">
        <v>1221</v>
      </c>
      <c r="C312">
        <v>333</v>
      </c>
      <c r="D312">
        <v>286</v>
      </c>
      <c r="E312">
        <v>309.5</v>
      </c>
      <c r="F312">
        <v>310</v>
      </c>
      <c r="G312" s="239">
        <v>0.22150765966936101</v>
      </c>
      <c r="H312" s="239">
        <v>0.27973988905520403</v>
      </c>
      <c r="K312">
        <v>0.33272910366907499</v>
      </c>
      <c r="L312">
        <v>11</v>
      </c>
      <c r="M312">
        <v>379071.90659353102</v>
      </c>
      <c r="N312">
        <v>0.68591479517876497</v>
      </c>
      <c r="O312">
        <v>1095079.188785</v>
      </c>
      <c r="P312">
        <v>1474151.09537853</v>
      </c>
      <c r="Q312">
        <v>1760098.7842442801</v>
      </c>
      <c r="R312">
        <v>1661122.62914924</v>
      </c>
      <c r="S312">
        <v>1711326.40360772</v>
      </c>
      <c r="T312">
        <v>1.3461593558490601</v>
      </c>
      <c r="U312">
        <v>0.41104102632654399</v>
      </c>
      <c r="V312">
        <v>1897.0793200000001</v>
      </c>
      <c r="W312">
        <v>18</v>
      </c>
      <c r="X312">
        <v>38.85</v>
      </c>
      <c r="Y312" t="s">
        <v>652</v>
      </c>
      <c r="Z312" t="s">
        <v>652</v>
      </c>
      <c r="AA312" t="s">
        <v>652</v>
      </c>
    </row>
    <row r="313" spans="1:27">
      <c r="A313" t="s">
        <v>554</v>
      </c>
      <c r="B313" t="s">
        <v>1222</v>
      </c>
      <c r="C313">
        <v>395</v>
      </c>
      <c r="D313">
        <v>226</v>
      </c>
      <c r="E313">
        <v>310.5</v>
      </c>
      <c r="F313">
        <v>311</v>
      </c>
      <c r="G313" s="239">
        <v>5.3865805245741902E-2</v>
      </c>
      <c r="H313" s="239">
        <v>0.350372060076164</v>
      </c>
      <c r="K313">
        <v>0.21939167436563001</v>
      </c>
      <c r="L313">
        <v>14</v>
      </c>
      <c r="M313">
        <v>85499.682267793498</v>
      </c>
      <c r="N313">
        <v>0.92212605848978602</v>
      </c>
      <c r="O313">
        <v>1840798.1134027301</v>
      </c>
      <c r="P313">
        <v>1926297.79567052</v>
      </c>
      <c r="Q313">
        <v>2050910.7539649899</v>
      </c>
      <c r="R313">
        <v>912485.41308200394</v>
      </c>
      <c r="S313">
        <v>1587271.95997042</v>
      </c>
      <c r="T313">
        <v>1.0464470718680501</v>
      </c>
      <c r="U313">
        <v>0.38573114288800497</v>
      </c>
      <c r="V313">
        <v>1237.6575499999999</v>
      </c>
      <c r="W313">
        <v>11</v>
      </c>
      <c r="X313">
        <v>41.13</v>
      </c>
      <c r="Y313" t="s">
        <v>652</v>
      </c>
      <c r="Z313" t="s">
        <v>652</v>
      </c>
      <c r="AA313" t="s">
        <v>652</v>
      </c>
    </row>
    <row r="314" spans="1:27">
      <c r="A314" t="s">
        <v>1223</v>
      </c>
      <c r="B314" t="s">
        <v>1224</v>
      </c>
      <c r="C314">
        <v>325</v>
      </c>
      <c r="D314">
        <v>297</v>
      </c>
      <c r="E314">
        <v>311</v>
      </c>
      <c r="F314">
        <v>312</v>
      </c>
      <c r="G314" s="239">
        <v>0.24690796534173701</v>
      </c>
      <c r="H314" s="239">
        <v>0.26798447732737501</v>
      </c>
      <c r="K314">
        <v>0.35427820267563298</v>
      </c>
      <c r="L314">
        <v>5</v>
      </c>
      <c r="M314">
        <v>233967.61720822699</v>
      </c>
      <c r="N314">
        <v>0.65290245995692497</v>
      </c>
      <c r="O314">
        <v>552133.85864134505</v>
      </c>
      <c r="P314">
        <v>786101.47584957106</v>
      </c>
      <c r="Q314">
        <v>821322.19050918904</v>
      </c>
      <c r="R314">
        <v>1058907.4487755301</v>
      </c>
      <c r="S314">
        <v>947590.39824575698</v>
      </c>
      <c r="T314">
        <v>1.4237516202754901</v>
      </c>
      <c r="U314">
        <v>0.33835540360131</v>
      </c>
      <c r="V314">
        <v>2158.19067</v>
      </c>
      <c r="W314">
        <v>20</v>
      </c>
      <c r="X314">
        <v>43.56</v>
      </c>
      <c r="Y314" t="s">
        <v>652</v>
      </c>
      <c r="Z314" t="s">
        <v>652</v>
      </c>
      <c r="AA314" t="s">
        <v>652</v>
      </c>
    </row>
    <row r="315" spans="1:27">
      <c r="A315" t="s">
        <v>1225</v>
      </c>
      <c r="B315" t="s">
        <v>1226</v>
      </c>
      <c r="C315">
        <v>377</v>
      </c>
      <c r="D315">
        <v>247</v>
      </c>
      <c r="E315">
        <v>312</v>
      </c>
      <c r="F315">
        <v>313</v>
      </c>
      <c r="G315" s="239">
        <v>0.114725762706547</v>
      </c>
      <c r="H315" s="239">
        <v>0.32628578516319301</v>
      </c>
      <c r="K315">
        <v>0.25489687869507999</v>
      </c>
      <c r="L315">
        <v>14</v>
      </c>
      <c r="M315">
        <v>4164556.7407303802</v>
      </c>
      <c r="N315">
        <v>0.83579066483032805</v>
      </c>
      <c r="O315">
        <v>50369281.505705401</v>
      </c>
      <c r="P315">
        <v>54533838.246435799</v>
      </c>
      <c r="Q315">
        <v>48398310.012045398</v>
      </c>
      <c r="R315">
        <v>17117190.530611001</v>
      </c>
      <c r="S315">
        <v>36300100.713932499</v>
      </c>
      <c r="T315">
        <v>1.0826804873176299</v>
      </c>
      <c r="U315">
        <v>0.49959557605598598</v>
      </c>
      <c r="V315">
        <v>895.50360999999998</v>
      </c>
      <c r="W315">
        <v>8</v>
      </c>
      <c r="X315">
        <v>38.020000000000003</v>
      </c>
      <c r="Y315" t="s">
        <v>652</v>
      </c>
      <c r="Z315" t="s">
        <v>652</v>
      </c>
      <c r="AA315" t="s">
        <v>652</v>
      </c>
    </row>
    <row r="316" spans="1:27">
      <c r="A316" t="s">
        <v>1227</v>
      </c>
      <c r="B316" t="s">
        <v>1228</v>
      </c>
      <c r="C316">
        <v>317</v>
      </c>
      <c r="D316">
        <v>308</v>
      </c>
      <c r="E316">
        <v>312.5</v>
      </c>
      <c r="F316">
        <v>314</v>
      </c>
      <c r="G316" s="239">
        <v>0.25996550453696399</v>
      </c>
      <c r="H316" s="239">
        <v>0.25428303230491001</v>
      </c>
      <c r="K316">
        <v>0.38033250273479602</v>
      </c>
      <c r="L316">
        <v>7</v>
      </c>
      <c r="M316">
        <v>416880.41380758199</v>
      </c>
      <c r="N316">
        <v>0.63782736305318999</v>
      </c>
      <c r="O316">
        <v>727080.73417373002</v>
      </c>
      <c r="P316">
        <v>1143961.14798131</v>
      </c>
      <c r="Q316">
        <v>1107921.09194161</v>
      </c>
      <c r="R316">
        <v>1978779.960002</v>
      </c>
      <c r="S316">
        <v>1603598.96421684</v>
      </c>
      <c r="T316">
        <v>1.57336193109467</v>
      </c>
      <c r="U316">
        <v>0.413048553769362</v>
      </c>
      <c r="V316">
        <v>2268.1659100000002</v>
      </c>
      <c r="W316">
        <v>21</v>
      </c>
      <c r="X316">
        <v>41.43</v>
      </c>
      <c r="Y316" t="s">
        <v>652</v>
      </c>
      <c r="Z316" t="s">
        <v>652</v>
      </c>
      <c r="AA316" t="s">
        <v>652</v>
      </c>
    </row>
    <row r="317" spans="1:27">
      <c r="A317" t="s">
        <v>1229</v>
      </c>
      <c r="B317" t="s">
        <v>1230</v>
      </c>
      <c r="C317">
        <v>295</v>
      </c>
      <c r="D317">
        <v>330</v>
      </c>
      <c r="E317">
        <v>312.5</v>
      </c>
      <c r="F317">
        <v>315</v>
      </c>
      <c r="G317" s="239">
        <v>0.32570348547169198</v>
      </c>
      <c r="H317" s="239">
        <v>0.225170366521497</v>
      </c>
      <c r="K317">
        <v>0.43894232025594598</v>
      </c>
      <c r="L317">
        <v>5</v>
      </c>
      <c r="M317">
        <v>996112.35834583</v>
      </c>
      <c r="N317">
        <v>0.55528752147166505</v>
      </c>
      <c r="O317">
        <v>1206533.2782030699</v>
      </c>
      <c r="P317">
        <v>2202645.6365489</v>
      </c>
      <c r="Q317">
        <v>2405121.3901891699</v>
      </c>
      <c r="R317">
        <v>3594758.9283963498</v>
      </c>
      <c r="S317">
        <v>3058341.1071061702</v>
      </c>
      <c r="T317">
        <v>1.82559874339262</v>
      </c>
      <c r="U317">
        <v>0.34804972919919402</v>
      </c>
      <c r="V317">
        <v>1688.9217599999999</v>
      </c>
      <c r="W317">
        <v>15</v>
      </c>
      <c r="X317">
        <v>43.36</v>
      </c>
      <c r="Y317" t="s">
        <v>652</v>
      </c>
      <c r="Z317" t="s">
        <v>652</v>
      </c>
      <c r="AA317" t="s">
        <v>652</v>
      </c>
    </row>
    <row r="318" spans="1:27">
      <c r="A318" t="s">
        <v>1231</v>
      </c>
      <c r="B318" t="s">
        <v>1232</v>
      </c>
      <c r="C318">
        <v>235</v>
      </c>
      <c r="D318">
        <v>391</v>
      </c>
      <c r="E318">
        <v>313</v>
      </c>
      <c r="F318">
        <v>316</v>
      </c>
      <c r="G318" s="239">
        <v>0.49976885178619201</v>
      </c>
      <c r="H318" s="239">
        <v>0.14672071717742</v>
      </c>
      <c r="K318">
        <v>0.61670998268572097</v>
      </c>
      <c r="L318">
        <v>4</v>
      </c>
      <c r="M318">
        <v>385980.45191727899</v>
      </c>
      <c r="N318">
        <v>0.38574786845616399</v>
      </c>
      <c r="O318">
        <v>84321.750876622595</v>
      </c>
      <c r="P318">
        <v>470302.20279390202</v>
      </c>
      <c r="Q318">
        <v>48335.546521653101</v>
      </c>
      <c r="R318">
        <v>1091152.4582493701</v>
      </c>
      <c r="S318">
        <v>772317.94366089697</v>
      </c>
      <c r="T318">
        <v>5.5774719797035104</v>
      </c>
      <c r="U318">
        <v>8.01925012999576E-2</v>
      </c>
      <c r="V318">
        <v>2871.5324799999999</v>
      </c>
      <c r="W318">
        <v>26</v>
      </c>
      <c r="X318">
        <v>43.98</v>
      </c>
      <c r="Y318" t="s">
        <v>652</v>
      </c>
      <c r="Z318" t="s">
        <v>652</v>
      </c>
      <c r="AA318" t="s">
        <v>652</v>
      </c>
    </row>
    <row r="319" spans="1:27">
      <c r="A319" t="s">
        <v>1233</v>
      </c>
      <c r="B319" t="s">
        <v>1234</v>
      </c>
      <c r="C319">
        <v>316</v>
      </c>
      <c r="D319">
        <v>313</v>
      </c>
      <c r="E319">
        <v>314.5</v>
      </c>
      <c r="F319">
        <v>317</v>
      </c>
      <c r="G319" s="239">
        <v>0.26065728597718402</v>
      </c>
      <c r="H319" s="239">
        <v>0.24642712473199199</v>
      </c>
      <c r="K319">
        <v>0.39571861587339402</v>
      </c>
      <c r="L319">
        <v>7</v>
      </c>
      <c r="M319">
        <v>503067.14990682801</v>
      </c>
      <c r="N319">
        <v>0.63692978255688104</v>
      </c>
      <c r="O319">
        <v>679996.04128740903</v>
      </c>
      <c r="P319">
        <v>1183063.19119424</v>
      </c>
      <c r="Q319">
        <v>1335626.68755207</v>
      </c>
      <c r="R319">
        <v>2380306.6043846998</v>
      </c>
      <c r="S319">
        <v>1929994.5828134699</v>
      </c>
      <c r="T319">
        <v>1.7398089391144</v>
      </c>
      <c r="U319">
        <v>0.42375804412498502</v>
      </c>
      <c r="V319">
        <v>1583.8216500000001</v>
      </c>
      <c r="W319">
        <v>14</v>
      </c>
      <c r="X319">
        <v>33.44</v>
      </c>
      <c r="Y319" t="s">
        <v>652</v>
      </c>
      <c r="Z319" t="s">
        <v>652</v>
      </c>
      <c r="AA319" t="s">
        <v>652</v>
      </c>
    </row>
    <row r="320" spans="1:27">
      <c r="A320" t="s">
        <v>512</v>
      </c>
      <c r="B320" t="s">
        <v>1235</v>
      </c>
      <c r="C320">
        <v>360</v>
      </c>
      <c r="D320">
        <v>270</v>
      </c>
      <c r="E320">
        <v>315</v>
      </c>
      <c r="F320">
        <v>318</v>
      </c>
      <c r="G320" s="239">
        <v>0.15129019099844401</v>
      </c>
      <c r="H320" s="239">
        <v>0.30310753267254398</v>
      </c>
      <c r="K320">
        <v>0.29214488043700398</v>
      </c>
      <c r="L320">
        <v>6</v>
      </c>
      <c r="M320">
        <v>2212499.6576555399</v>
      </c>
      <c r="N320">
        <v>0.78198278871857096</v>
      </c>
      <c r="O320">
        <v>9245608.6766327508</v>
      </c>
      <c r="P320">
        <v>11458108.334288299</v>
      </c>
      <c r="Q320">
        <v>14983297.019964401</v>
      </c>
      <c r="R320">
        <v>14256082.8525538</v>
      </c>
      <c r="S320">
        <v>14624210.882768299</v>
      </c>
      <c r="T320">
        <v>1.2393027582107601</v>
      </c>
      <c r="U320">
        <v>0.46355533705976099</v>
      </c>
      <c r="V320">
        <v>2610.45415</v>
      </c>
      <c r="W320">
        <v>24</v>
      </c>
      <c r="X320">
        <v>44.15</v>
      </c>
      <c r="Y320" t="s">
        <v>652</v>
      </c>
      <c r="Z320" t="s">
        <v>652</v>
      </c>
      <c r="AA320" t="s">
        <v>652</v>
      </c>
    </row>
    <row r="321" spans="1:27">
      <c r="A321" t="s">
        <v>559</v>
      </c>
      <c r="B321" t="s">
        <v>1236</v>
      </c>
      <c r="C321">
        <v>344</v>
      </c>
      <c r="D321">
        <v>288</v>
      </c>
      <c r="E321">
        <v>316</v>
      </c>
      <c r="F321">
        <v>319</v>
      </c>
      <c r="G321" s="239">
        <v>0.189655289981148</v>
      </c>
      <c r="H321" s="239">
        <v>0.27587647404856502</v>
      </c>
      <c r="K321">
        <v>0.33972840685505301</v>
      </c>
      <c r="L321">
        <v>11</v>
      </c>
      <c r="M321">
        <v>413795.97284444899</v>
      </c>
      <c r="N321">
        <v>0.73059723933320497</v>
      </c>
      <c r="O321">
        <v>1975838.0268369799</v>
      </c>
      <c r="P321">
        <v>2389633.9996814299</v>
      </c>
      <c r="Q321">
        <v>1493168.4731072299</v>
      </c>
      <c r="R321">
        <v>2700227.6393247601</v>
      </c>
      <c r="S321">
        <v>2181831.9588426999</v>
      </c>
      <c r="T321">
        <v>1.20942808429843</v>
      </c>
      <c r="U321">
        <v>0.23140202159097201</v>
      </c>
      <c r="V321">
        <v>1608.81306</v>
      </c>
      <c r="W321">
        <v>13</v>
      </c>
      <c r="X321">
        <v>31.85</v>
      </c>
      <c r="Y321" t="s">
        <v>652</v>
      </c>
      <c r="Z321" t="s">
        <v>652</v>
      </c>
      <c r="AA321" t="s">
        <v>652</v>
      </c>
    </row>
    <row r="322" spans="1:27">
      <c r="A322" t="s">
        <v>1237</v>
      </c>
      <c r="B322" t="s">
        <v>1238</v>
      </c>
      <c r="C322">
        <v>321</v>
      </c>
      <c r="D322">
        <v>314</v>
      </c>
      <c r="E322">
        <v>317.5</v>
      </c>
      <c r="F322">
        <v>320</v>
      </c>
      <c r="G322" s="239">
        <v>0.25208154700479302</v>
      </c>
      <c r="H322" s="239">
        <v>0.244298771687495</v>
      </c>
      <c r="K322">
        <v>0.39994244985080701</v>
      </c>
      <c r="L322">
        <v>9</v>
      </c>
      <c r="M322">
        <v>1113374.6324115701</v>
      </c>
      <c r="N322">
        <v>0.64605389547222603</v>
      </c>
      <c r="O322">
        <v>2479428.72202599</v>
      </c>
      <c r="P322">
        <v>3592803.3544375598</v>
      </c>
      <c r="Q322">
        <v>3914270.7408549902</v>
      </c>
      <c r="R322">
        <v>4867585.3684023404</v>
      </c>
      <c r="S322">
        <v>4416724.0547377402</v>
      </c>
      <c r="T322">
        <v>1.4490448233179301</v>
      </c>
      <c r="U322">
        <v>0.41080728468804401</v>
      </c>
      <c r="V322">
        <v>1668.79781</v>
      </c>
      <c r="W322">
        <v>14</v>
      </c>
      <c r="X322">
        <v>34.96</v>
      </c>
      <c r="Y322" t="s">
        <v>652</v>
      </c>
      <c r="Z322" t="s">
        <v>652</v>
      </c>
      <c r="AA322" t="s">
        <v>652</v>
      </c>
    </row>
    <row r="323" spans="1:27">
      <c r="A323" t="s">
        <v>312</v>
      </c>
      <c r="B323" t="s">
        <v>1239</v>
      </c>
      <c r="C323">
        <v>299</v>
      </c>
      <c r="D323">
        <v>338</v>
      </c>
      <c r="E323">
        <v>318.5</v>
      </c>
      <c r="F323">
        <v>321</v>
      </c>
      <c r="G323" s="239">
        <v>0.313444894293262</v>
      </c>
      <c r="H323" s="239">
        <v>0.214449098672685</v>
      </c>
      <c r="K323">
        <v>0.461598649588702</v>
      </c>
      <c r="L323">
        <v>14</v>
      </c>
      <c r="M323">
        <v>23899229.2802529</v>
      </c>
      <c r="N323">
        <v>0.56879334086727995</v>
      </c>
      <c r="O323">
        <v>92561094.436032996</v>
      </c>
      <c r="P323">
        <v>116460323.716286</v>
      </c>
      <c r="Q323">
        <v>69329674.27606</v>
      </c>
      <c r="R323">
        <v>82586940.882341996</v>
      </c>
      <c r="S323">
        <v>76246988.594724298</v>
      </c>
      <c r="T323">
        <v>1.2581995105596899</v>
      </c>
      <c r="U323">
        <v>0.43533335270576101</v>
      </c>
      <c r="V323">
        <v>1118.54766</v>
      </c>
      <c r="W323">
        <v>9</v>
      </c>
      <c r="X323">
        <v>11.87</v>
      </c>
      <c r="Y323" t="s">
        <v>652</v>
      </c>
      <c r="Z323" t="s">
        <v>652</v>
      </c>
      <c r="AA323" t="s">
        <v>652</v>
      </c>
    </row>
    <row r="324" spans="1:27">
      <c r="A324" t="s">
        <v>503</v>
      </c>
      <c r="B324" t="s">
        <v>1240</v>
      </c>
      <c r="C324">
        <v>294</v>
      </c>
      <c r="D324">
        <v>343</v>
      </c>
      <c r="E324">
        <v>318.5</v>
      </c>
      <c r="F324">
        <v>322</v>
      </c>
      <c r="G324" s="239">
        <v>0.34249417462978798</v>
      </c>
      <c r="H324" s="239">
        <v>0.20553175438465901</v>
      </c>
      <c r="K324">
        <v>0.48086461373578998</v>
      </c>
      <c r="L324">
        <v>6</v>
      </c>
      <c r="M324">
        <v>699800.65528726706</v>
      </c>
      <c r="N324">
        <v>0.53768438981278399</v>
      </c>
      <c r="O324">
        <v>803629.97776524397</v>
      </c>
      <c r="P324">
        <v>1503430.63305251</v>
      </c>
      <c r="Q324">
        <v>1325225.4302330001</v>
      </c>
      <c r="R324">
        <v>2567782.1467267601</v>
      </c>
      <c r="S324">
        <v>2043248.3444242601</v>
      </c>
      <c r="T324">
        <v>1.8707995901712</v>
      </c>
      <c r="U324">
        <v>0.26437522806302</v>
      </c>
      <c r="V324">
        <v>2724.4970800000001</v>
      </c>
      <c r="W324">
        <v>25</v>
      </c>
      <c r="X324">
        <v>44.11</v>
      </c>
      <c r="Y324" t="s">
        <v>652</v>
      </c>
      <c r="Z324" t="s">
        <v>652</v>
      </c>
      <c r="AA324" t="s">
        <v>652</v>
      </c>
    </row>
    <row r="325" spans="1:27">
      <c r="A325" t="s">
        <v>392</v>
      </c>
      <c r="B325" t="s">
        <v>1241</v>
      </c>
      <c r="C325">
        <v>410</v>
      </c>
      <c r="D325">
        <v>228</v>
      </c>
      <c r="E325">
        <v>319</v>
      </c>
      <c r="F325">
        <v>323</v>
      </c>
      <c r="G325" s="239">
        <v>-7.9682149713419304E-4</v>
      </c>
      <c r="H325" s="239">
        <v>0.34602289284479798</v>
      </c>
      <c r="K325">
        <v>0.22556113955198701</v>
      </c>
      <c r="L325">
        <v>10</v>
      </c>
      <c r="M325">
        <v>-995.77864888706199</v>
      </c>
      <c r="N325">
        <v>0.998835364913646</v>
      </c>
      <c r="O325">
        <v>1052464.8653565</v>
      </c>
      <c r="P325">
        <v>1051469.0867076099</v>
      </c>
      <c r="Q325">
        <v>1179433.53035982</v>
      </c>
      <c r="R325">
        <v>1316198.7548496299</v>
      </c>
      <c r="S325">
        <v>1249688.4841441</v>
      </c>
      <c r="T325">
        <v>0.99905386043594901</v>
      </c>
      <c r="U325">
        <v>0.39597578726131699</v>
      </c>
      <c r="V325">
        <v>1975.96225</v>
      </c>
      <c r="W325">
        <v>16</v>
      </c>
      <c r="X325">
        <v>26.9</v>
      </c>
      <c r="Y325" t="s">
        <v>652</v>
      </c>
      <c r="Z325" t="s">
        <v>652</v>
      </c>
      <c r="AA325" t="s">
        <v>652</v>
      </c>
    </row>
    <row r="326" spans="1:27">
      <c r="A326" t="s">
        <v>1242</v>
      </c>
      <c r="B326" t="s">
        <v>1243</v>
      </c>
      <c r="C326">
        <v>255</v>
      </c>
      <c r="D326">
        <v>384</v>
      </c>
      <c r="E326">
        <v>319.5</v>
      </c>
      <c r="F326">
        <v>324</v>
      </c>
      <c r="G326" s="239">
        <v>0.45063206733585598</v>
      </c>
      <c r="H326" s="239">
        <v>0.15321677286490401</v>
      </c>
      <c r="K326">
        <v>0.60101570645763203</v>
      </c>
      <c r="L326">
        <v>4</v>
      </c>
      <c r="M326">
        <v>441914.529812027</v>
      </c>
      <c r="N326">
        <v>0.42879737412818097</v>
      </c>
      <c r="O326">
        <v>185839.802525081</v>
      </c>
      <c r="P326">
        <v>627754.33233710798</v>
      </c>
      <c r="Q326">
        <v>296810.68471148203</v>
      </c>
      <c r="R326">
        <v>1354721.8724266901</v>
      </c>
      <c r="S326">
        <v>980654.86645154201</v>
      </c>
      <c r="T326">
        <v>3.3779326269591001</v>
      </c>
      <c r="U326">
        <v>9.8292081583683494E-2</v>
      </c>
      <c r="V326">
        <v>1411.7653800000001</v>
      </c>
      <c r="W326">
        <v>13</v>
      </c>
      <c r="X326">
        <v>43.68</v>
      </c>
      <c r="Y326" t="s">
        <v>652</v>
      </c>
      <c r="Z326" t="s">
        <v>652</v>
      </c>
      <c r="AA326" t="s">
        <v>652</v>
      </c>
    </row>
    <row r="327" spans="1:27">
      <c r="A327" t="s">
        <v>1244</v>
      </c>
      <c r="B327" t="s">
        <v>1245</v>
      </c>
      <c r="C327">
        <v>242</v>
      </c>
      <c r="D327">
        <v>398</v>
      </c>
      <c r="E327">
        <v>320</v>
      </c>
      <c r="F327">
        <v>325</v>
      </c>
      <c r="G327" s="239">
        <v>0.48321309767172599</v>
      </c>
      <c r="H327" s="239">
        <v>0.12918088988436699</v>
      </c>
      <c r="K327">
        <v>0.65983689161206305</v>
      </c>
      <c r="L327">
        <v>8</v>
      </c>
      <c r="M327">
        <v>7791891.8180614803</v>
      </c>
      <c r="N327">
        <v>0.394474078613892</v>
      </c>
      <c r="O327">
        <v>3741445.4378327099</v>
      </c>
      <c r="P327">
        <v>11533337.255894201</v>
      </c>
      <c r="Q327">
        <v>7412462.5454504499</v>
      </c>
      <c r="R327">
        <v>21566117.176998202</v>
      </c>
      <c r="S327">
        <v>16125166.837582201</v>
      </c>
      <c r="T327">
        <v>3.0825886539120702</v>
      </c>
      <c r="U327">
        <v>0.35738938235543699</v>
      </c>
      <c r="V327">
        <v>1474.7536299999999</v>
      </c>
      <c r="W327">
        <v>12</v>
      </c>
      <c r="X327">
        <v>12.29</v>
      </c>
      <c r="Y327" t="s">
        <v>652</v>
      </c>
      <c r="Z327" t="s">
        <v>652</v>
      </c>
      <c r="AA327" t="s">
        <v>652</v>
      </c>
    </row>
    <row r="328" spans="1:27">
      <c r="A328" t="s">
        <v>1246</v>
      </c>
      <c r="B328" t="s">
        <v>1247</v>
      </c>
      <c r="C328">
        <v>374</v>
      </c>
      <c r="D328">
        <v>267</v>
      </c>
      <c r="E328">
        <v>320.5</v>
      </c>
      <c r="F328">
        <v>326</v>
      </c>
      <c r="G328" s="239">
        <v>0.122595175841911</v>
      </c>
      <c r="H328" s="239">
        <v>0.30400773301694201</v>
      </c>
      <c r="K328">
        <v>0.29064205162289503</v>
      </c>
      <c r="L328">
        <v>10</v>
      </c>
      <c r="M328">
        <v>77640.364746332096</v>
      </c>
      <c r="N328">
        <v>0.82501098679738005</v>
      </c>
      <c r="O328">
        <v>622322.68504484405</v>
      </c>
      <c r="P328">
        <v>699963.04979117599</v>
      </c>
      <c r="Q328">
        <v>855017.36374231498</v>
      </c>
      <c r="R328">
        <v>266646.66219361703</v>
      </c>
      <c r="S328">
        <v>633306.85088662</v>
      </c>
      <c r="T328">
        <v>1.1247590142736601</v>
      </c>
      <c r="U328">
        <v>0.369159833405032</v>
      </c>
      <c r="V328">
        <v>1636.96073</v>
      </c>
      <c r="W328">
        <v>14</v>
      </c>
      <c r="X328">
        <v>20.49</v>
      </c>
      <c r="Y328" t="s">
        <v>652</v>
      </c>
      <c r="Z328" t="s">
        <v>652</v>
      </c>
      <c r="AA328" t="s">
        <v>652</v>
      </c>
    </row>
    <row r="329" spans="1:27">
      <c r="A329" t="s">
        <v>272</v>
      </c>
      <c r="B329" t="s">
        <v>1248</v>
      </c>
      <c r="C329">
        <v>376</v>
      </c>
      <c r="D329">
        <v>268</v>
      </c>
      <c r="E329">
        <v>322</v>
      </c>
      <c r="F329">
        <v>327</v>
      </c>
      <c r="G329" s="239">
        <v>0.119292002076757</v>
      </c>
      <c r="H329" s="239">
        <v>0.30395096703789298</v>
      </c>
      <c r="K329">
        <v>0.29073668527373298</v>
      </c>
      <c r="L329">
        <v>4</v>
      </c>
      <c r="M329">
        <v>94407.790429048197</v>
      </c>
      <c r="N329">
        <v>0.82723727811867998</v>
      </c>
      <c r="O329">
        <v>443111.92465300002</v>
      </c>
      <c r="P329">
        <v>537519.71508204797</v>
      </c>
      <c r="Q329">
        <v>729367.59714550897</v>
      </c>
      <c r="R329">
        <v>848913.11776141694</v>
      </c>
      <c r="S329">
        <v>791400.83815763798</v>
      </c>
      <c r="T329">
        <v>1.21305630739452</v>
      </c>
      <c r="U329">
        <v>0.40228577387103298</v>
      </c>
      <c r="V329">
        <v>1650.91013</v>
      </c>
      <c r="W329">
        <v>15</v>
      </c>
      <c r="X329">
        <v>43.45</v>
      </c>
      <c r="Y329" t="s">
        <v>652</v>
      </c>
      <c r="Z329" t="s">
        <v>652</v>
      </c>
      <c r="AA329" t="s">
        <v>652</v>
      </c>
    </row>
    <row r="330" spans="1:27">
      <c r="A330" t="s">
        <v>293</v>
      </c>
      <c r="B330" t="s">
        <v>1249</v>
      </c>
      <c r="C330">
        <v>389</v>
      </c>
      <c r="D330">
        <v>256</v>
      </c>
      <c r="E330">
        <v>322.5</v>
      </c>
      <c r="F330">
        <v>328</v>
      </c>
      <c r="G330" s="239">
        <v>6.9624420142657503E-2</v>
      </c>
      <c r="H330" s="239">
        <v>0.31785534501906598</v>
      </c>
      <c r="K330">
        <v>0.268095789369384</v>
      </c>
      <c r="L330">
        <v>4</v>
      </c>
      <c r="M330">
        <v>82052.607454259094</v>
      </c>
      <c r="N330">
        <v>0.89852252794274701</v>
      </c>
      <c r="O330">
        <v>705021.03401955101</v>
      </c>
      <c r="P330">
        <v>787073.64147380996</v>
      </c>
      <c r="Q330">
        <v>1174601.99754609</v>
      </c>
      <c r="R330">
        <v>1182391.6888172701</v>
      </c>
      <c r="S330">
        <v>1178503.2792537</v>
      </c>
      <c r="T330">
        <v>1.11638320489029</v>
      </c>
      <c r="U330">
        <v>0.49281039725238202</v>
      </c>
      <c r="V330">
        <v>2600.4122900000002</v>
      </c>
      <c r="W330">
        <v>24</v>
      </c>
      <c r="X330">
        <v>43.66</v>
      </c>
      <c r="Y330" t="s">
        <v>652</v>
      </c>
      <c r="Z330" t="s">
        <v>652</v>
      </c>
      <c r="AA330" t="s">
        <v>652</v>
      </c>
    </row>
    <row r="331" spans="1:27">
      <c r="A331" t="s">
        <v>1250</v>
      </c>
      <c r="B331" t="s">
        <v>1251</v>
      </c>
      <c r="C331">
        <v>323</v>
      </c>
      <c r="D331">
        <v>322</v>
      </c>
      <c r="E331">
        <v>322.5</v>
      </c>
      <c r="F331">
        <v>329</v>
      </c>
      <c r="G331" s="239">
        <v>0.25010128948239602</v>
      </c>
      <c r="H331" s="239">
        <v>0.233258100745316</v>
      </c>
      <c r="K331">
        <v>0.42222681442995402</v>
      </c>
      <c r="L331">
        <v>12</v>
      </c>
      <c r="M331">
        <v>4771807.79338321</v>
      </c>
      <c r="N331">
        <v>0.64989566156908696</v>
      </c>
      <c r="O331">
        <v>15654686.8026739</v>
      </c>
      <c r="P331">
        <v>20426494.596057098</v>
      </c>
      <c r="Q331">
        <v>14174521.223848</v>
      </c>
      <c r="R331">
        <v>22959478.696718398</v>
      </c>
      <c r="S331">
        <v>19079500.9624254</v>
      </c>
      <c r="T331">
        <v>1.30481656091441</v>
      </c>
      <c r="U331">
        <v>0.31196432178530198</v>
      </c>
      <c r="V331">
        <v>1259.6994099999999</v>
      </c>
      <c r="W331">
        <v>11</v>
      </c>
      <c r="X331">
        <v>43.33</v>
      </c>
      <c r="Y331" t="s">
        <v>652</v>
      </c>
      <c r="Z331" t="s">
        <v>652</v>
      </c>
      <c r="AA331" t="s">
        <v>652</v>
      </c>
    </row>
    <row r="332" spans="1:27">
      <c r="A332" t="s">
        <v>485</v>
      </c>
      <c r="B332" t="s">
        <v>1252</v>
      </c>
      <c r="C332">
        <v>239</v>
      </c>
      <c r="D332">
        <v>407</v>
      </c>
      <c r="E332">
        <v>323</v>
      </c>
      <c r="F332">
        <v>330</v>
      </c>
      <c r="G332" s="239">
        <v>0.49160793219775101</v>
      </c>
      <c r="H332" s="239">
        <v>0.119007530248499</v>
      </c>
      <c r="K332">
        <v>0.68531936419071304</v>
      </c>
      <c r="L332">
        <v>14</v>
      </c>
      <c r="M332">
        <v>22391842.046266701</v>
      </c>
      <c r="N332">
        <v>0.38700557445876699</v>
      </c>
      <c r="O332">
        <v>27704237.038990598</v>
      </c>
      <c r="P332">
        <v>50096079.085257299</v>
      </c>
      <c r="Q332">
        <v>20428459.448725302</v>
      </c>
      <c r="R332">
        <v>61089686.241073497</v>
      </c>
      <c r="S332">
        <v>45548170.767227396</v>
      </c>
      <c r="T332">
        <v>1.80824611826533</v>
      </c>
      <c r="U332">
        <v>0.32832998285182802</v>
      </c>
      <c r="V332">
        <v>1370.65867</v>
      </c>
      <c r="W332">
        <v>11</v>
      </c>
      <c r="X332">
        <v>19.45</v>
      </c>
      <c r="Y332" t="s">
        <v>652</v>
      </c>
      <c r="Z332" t="s">
        <v>652</v>
      </c>
      <c r="AA332" t="s">
        <v>652</v>
      </c>
    </row>
    <row r="333" spans="1:27">
      <c r="A333" t="s">
        <v>1253</v>
      </c>
      <c r="B333" t="s">
        <v>1254</v>
      </c>
      <c r="C333">
        <v>320</v>
      </c>
      <c r="D333">
        <v>329</v>
      </c>
      <c r="E333">
        <v>324.5</v>
      </c>
      <c r="F333">
        <v>331</v>
      </c>
      <c r="G333" s="239">
        <v>0.25430963001985701</v>
      </c>
      <c r="H333" s="239">
        <v>0.22621327268001901</v>
      </c>
      <c r="K333">
        <v>0.43676854791509701</v>
      </c>
      <c r="L333">
        <v>14</v>
      </c>
      <c r="M333">
        <v>11893925.755748199</v>
      </c>
      <c r="N333">
        <v>0.64327355840484901</v>
      </c>
      <c r="O333">
        <v>57989461.873445503</v>
      </c>
      <c r="P333">
        <v>69883387.629193693</v>
      </c>
      <c r="Q333">
        <v>52114075.3951177</v>
      </c>
      <c r="R333">
        <v>40729463.095458597</v>
      </c>
      <c r="S333">
        <v>46769466.633330002</v>
      </c>
      <c r="T333">
        <v>1.2051049513393499</v>
      </c>
      <c r="U333">
        <v>0.33156209925181301</v>
      </c>
      <c r="V333">
        <v>1211.6782800000001</v>
      </c>
      <c r="W333">
        <v>10</v>
      </c>
      <c r="X333">
        <v>29.08</v>
      </c>
      <c r="Y333" t="s">
        <v>652</v>
      </c>
      <c r="Z333" t="s">
        <v>652</v>
      </c>
      <c r="AA333" t="s">
        <v>652</v>
      </c>
    </row>
    <row r="334" spans="1:27">
      <c r="A334" t="s">
        <v>1255</v>
      </c>
      <c r="B334" t="s">
        <v>1256</v>
      </c>
      <c r="C334">
        <v>398</v>
      </c>
      <c r="D334">
        <v>253</v>
      </c>
      <c r="E334">
        <v>325.5</v>
      </c>
      <c r="F334">
        <v>332</v>
      </c>
      <c r="G334" s="239">
        <v>3.3313622719242798E-2</v>
      </c>
      <c r="H334" s="239">
        <v>0.32311091820464699</v>
      </c>
      <c r="K334">
        <v>0.25982059149152698</v>
      </c>
      <c r="L334">
        <v>7</v>
      </c>
      <c r="M334">
        <v>10892.3970972688</v>
      </c>
      <c r="N334">
        <v>0.95158300991786304</v>
      </c>
      <c r="O334">
        <v>261096.49030274301</v>
      </c>
      <c r="P334">
        <v>271988.88740001101</v>
      </c>
      <c r="Q334">
        <v>231243.23497550699</v>
      </c>
      <c r="R334">
        <v>400423.67595526797</v>
      </c>
      <c r="S334">
        <v>326965.253496046</v>
      </c>
      <c r="T334">
        <v>1.0417178993277101</v>
      </c>
      <c r="U334">
        <v>0.36674503094890898</v>
      </c>
      <c r="V334">
        <v>1877.0014699999999</v>
      </c>
      <c r="W334">
        <v>17</v>
      </c>
      <c r="X334">
        <v>42.53</v>
      </c>
      <c r="Y334" t="s">
        <v>652</v>
      </c>
      <c r="Z334" t="s">
        <v>652</v>
      </c>
      <c r="AA334" t="s">
        <v>652</v>
      </c>
    </row>
    <row r="335" spans="1:27">
      <c r="A335" t="s">
        <v>1257</v>
      </c>
      <c r="B335" t="s">
        <v>1258</v>
      </c>
      <c r="C335">
        <v>342</v>
      </c>
      <c r="D335">
        <v>309</v>
      </c>
      <c r="E335">
        <v>325.5</v>
      </c>
      <c r="F335">
        <v>333</v>
      </c>
      <c r="G335" s="239">
        <v>0.20165724632183099</v>
      </c>
      <c r="H335" s="239">
        <v>0.25313246911783599</v>
      </c>
      <c r="K335">
        <v>0.38256571414747398</v>
      </c>
      <c r="L335">
        <v>14</v>
      </c>
      <c r="M335">
        <v>20647064.822935801</v>
      </c>
      <c r="N335">
        <v>0.71588759554502102</v>
      </c>
      <c r="O335">
        <v>134192605.469512</v>
      </c>
      <c r="P335">
        <v>154839670.29244801</v>
      </c>
      <c r="Q335">
        <v>134205607.63394199</v>
      </c>
      <c r="R335">
        <v>54360082.976629801</v>
      </c>
      <c r="S335">
        <v>102386922.36223701</v>
      </c>
      <c r="T335">
        <v>1.15386141993962</v>
      </c>
      <c r="U335">
        <v>0.453841182782109</v>
      </c>
      <c r="V335">
        <v>1367.7793999999999</v>
      </c>
      <c r="W335">
        <v>11</v>
      </c>
      <c r="X335">
        <v>23.97</v>
      </c>
      <c r="Y335" t="s">
        <v>652</v>
      </c>
      <c r="Z335" t="s">
        <v>652</v>
      </c>
      <c r="AA335" t="s">
        <v>652</v>
      </c>
    </row>
    <row r="336" spans="1:27">
      <c r="A336" t="s">
        <v>1259</v>
      </c>
      <c r="B336" t="s">
        <v>1260</v>
      </c>
      <c r="C336">
        <v>335</v>
      </c>
      <c r="D336">
        <v>317</v>
      </c>
      <c r="E336">
        <v>326</v>
      </c>
      <c r="F336">
        <v>334</v>
      </c>
      <c r="G336" s="239">
        <v>0.21895417183457999</v>
      </c>
      <c r="H336" s="239">
        <v>0.24227747824746501</v>
      </c>
      <c r="K336">
        <v>0.40397550276761801</v>
      </c>
      <c r="L336">
        <v>10</v>
      </c>
      <c r="M336">
        <v>874383.71033939603</v>
      </c>
      <c r="N336">
        <v>0.69023468360884299</v>
      </c>
      <c r="O336">
        <v>3442228.1160325399</v>
      </c>
      <c r="P336">
        <v>4316611.8263719399</v>
      </c>
      <c r="Q336">
        <v>3186927.3594716699</v>
      </c>
      <c r="R336">
        <v>4662495.6165195303</v>
      </c>
      <c r="S336">
        <v>3993455.35649348</v>
      </c>
      <c r="T336">
        <v>1.25401678240523</v>
      </c>
      <c r="U336">
        <v>0.21891900250324101</v>
      </c>
      <c r="V336">
        <v>1761.86689</v>
      </c>
      <c r="W336">
        <v>14</v>
      </c>
      <c r="X336">
        <v>24</v>
      </c>
      <c r="Y336" t="s">
        <v>652</v>
      </c>
      <c r="Z336" t="s">
        <v>652</v>
      </c>
      <c r="AA336" t="s">
        <v>652</v>
      </c>
    </row>
    <row r="337" spans="1:27">
      <c r="A337" t="s">
        <v>1261</v>
      </c>
      <c r="B337" t="s">
        <v>1262</v>
      </c>
      <c r="C337">
        <v>336</v>
      </c>
      <c r="D337">
        <v>318</v>
      </c>
      <c r="E337">
        <v>327</v>
      </c>
      <c r="F337">
        <v>335</v>
      </c>
      <c r="G337" s="239">
        <v>0.21809753000481799</v>
      </c>
      <c r="H337" s="239">
        <v>0.24224359659282799</v>
      </c>
      <c r="K337">
        <v>0.40404328577835502</v>
      </c>
      <c r="L337">
        <v>6</v>
      </c>
      <c r="M337">
        <v>316822.69650140201</v>
      </c>
      <c r="N337">
        <v>0.69045428699833</v>
      </c>
      <c r="O337">
        <v>887434.04427761899</v>
      </c>
      <c r="P337">
        <v>1204256.7407790199</v>
      </c>
      <c r="Q337">
        <v>1481696.4548654</v>
      </c>
      <c r="R337">
        <v>1423041.84793661</v>
      </c>
      <c r="S337">
        <v>1452665.2204378601</v>
      </c>
      <c r="T337">
        <v>1.35700985165528</v>
      </c>
      <c r="U337">
        <v>0.37352792092505899</v>
      </c>
      <c r="V337">
        <v>2147.15355</v>
      </c>
      <c r="W337">
        <v>20</v>
      </c>
      <c r="X337">
        <v>43.55</v>
      </c>
      <c r="Y337" t="s">
        <v>652</v>
      </c>
      <c r="Z337" t="s">
        <v>652</v>
      </c>
      <c r="AA337" t="s">
        <v>652</v>
      </c>
    </row>
    <row r="338" spans="1:27">
      <c r="A338" t="s">
        <v>326</v>
      </c>
      <c r="B338" t="s">
        <v>1263</v>
      </c>
      <c r="C338">
        <v>358</v>
      </c>
      <c r="D338">
        <v>299</v>
      </c>
      <c r="E338">
        <v>328.5</v>
      </c>
      <c r="F338">
        <v>336</v>
      </c>
      <c r="G338" s="239">
        <v>0.15386253249593701</v>
      </c>
      <c r="H338" s="239">
        <v>0.26654538268944</v>
      </c>
      <c r="K338">
        <v>0.35696759674061102</v>
      </c>
      <c r="L338">
        <v>6</v>
      </c>
      <c r="M338">
        <v>518498.40921099402</v>
      </c>
      <c r="N338">
        <v>0.77987423046694604</v>
      </c>
      <c r="O338">
        <v>1999665.5148523799</v>
      </c>
      <c r="P338">
        <v>2518163.9240633799</v>
      </c>
      <c r="Q338">
        <v>2240431.4234048701</v>
      </c>
      <c r="R338">
        <v>4206264.5629465198</v>
      </c>
      <c r="S338">
        <v>3369880.8982276898</v>
      </c>
      <c r="T338">
        <v>1.2592925693621699</v>
      </c>
      <c r="U338">
        <v>0.130725999870212</v>
      </c>
      <c r="V338">
        <v>1195.6793500000001</v>
      </c>
      <c r="W338">
        <v>11</v>
      </c>
      <c r="X338">
        <v>17.64</v>
      </c>
      <c r="Y338" t="s">
        <v>652</v>
      </c>
      <c r="Z338" t="s">
        <v>652</v>
      </c>
      <c r="AA338" t="s">
        <v>652</v>
      </c>
    </row>
    <row r="339" spans="1:27">
      <c r="A339" t="s">
        <v>1264</v>
      </c>
      <c r="B339" t="s">
        <v>1265</v>
      </c>
      <c r="C339">
        <v>332</v>
      </c>
      <c r="D339">
        <v>326</v>
      </c>
      <c r="E339">
        <v>329</v>
      </c>
      <c r="F339">
        <v>337</v>
      </c>
      <c r="G339" s="239">
        <v>0.22198208745786199</v>
      </c>
      <c r="H339" s="239">
        <v>0.23050582241981199</v>
      </c>
      <c r="K339">
        <v>0.42787839768355201</v>
      </c>
      <c r="L339">
        <v>9</v>
      </c>
      <c r="M339">
        <v>975091.75430490705</v>
      </c>
      <c r="N339">
        <v>0.68541310945338196</v>
      </c>
      <c r="O339">
        <v>2231324.57366871</v>
      </c>
      <c r="P339">
        <v>3206416.32797362</v>
      </c>
      <c r="Q339">
        <v>4058569.29068489</v>
      </c>
      <c r="R339">
        <v>4703076.9262579596</v>
      </c>
      <c r="S339">
        <v>4392659.63065603</v>
      </c>
      <c r="T339">
        <v>1.43700130667305</v>
      </c>
      <c r="U339">
        <v>0.39634240406476501</v>
      </c>
      <c r="V339">
        <v>2218.2191899999998</v>
      </c>
      <c r="W339">
        <v>20</v>
      </c>
      <c r="X339">
        <v>44.71</v>
      </c>
      <c r="Y339" t="s">
        <v>652</v>
      </c>
      <c r="Z339" t="s">
        <v>652</v>
      </c>
      <c r="AA339" t="s">
        <v>652</v>
      </c>
    </row>
    <row r="340" spans="1:27">
      <c r="A340" t="s">
        <v>1266</v>
      </c>
      <c r="B340" t="s">
        <v>1267</v>
      </c>
      <c r="C340">
        <v>329</v>
      </c>
      <c r="D340">
        <v>332</v>
      </c>
      <c r="E340">
        <v>330.5</v>
      </c>
      <c r="F340">
        <v>338</v>
      </c>
      <c r="G340" s="239">
        <v>0.22899766204057601</v>
      </c>
      <c r="H340" s="239">
        <v>0.22102657822680299</v>
      </c>
      <c r="K340">
        <v>0.44763244327882401</v>
      </c>
      <c r="L340">
        <v>12</v>
      </c>
      <c r="M340">
        <v>5478832.1929834504</v>
      </c>
      <c r="N340">
        <v>0.67614422213271197</v>
      </c>
      <c r="O340">
        <v>12696100.0101672</v>
      </c>
      <c r="P340">
        <v>18174932.2031506</v>
      </c>
      <c r="Q340">
        <v>21848149.0033594</v>
      </c>
      <c r="R340">
        <v>25835944.2882309</v>
      </c>
      <c r="S340">
        <v>23925275.673830401</v>
      </c>
      <c r="T340">
        <v>1.4315366284603901</v>
      </c>
      <c r="U340">
        <v>0.37584190075480201</v>
      </c>
      <c r="V340">
        <v>2202.2242700000002</v>
      </c>
      <c r="W340">
        <v>20</v>
      </c>
      <c r="X340">
        <v>44.51</v>
      </c>
      <c r="Y340" t="s">
        <v>652</v>
      </c>
      <c r="Z340" t="s">
        <v>652</v>
      </c>
      <c r="AA340" t="s">
        <v>652</v>
      </c>
    </row>
    <row r="341" spans="1:27">
      <c r="A341" t="s">
        <v>1268</v>
      </c>
      <c r="B341" t="s">
        <v>1269</v>
      </c>
      <c r="C341">
        <v>292</v>
      </c>
      <c r="D341">
        <v>370</v>
      </c>
      <c r="E341">
        <v>331</v>
      </c>
      <c r="F341">
        <v>339</v>
      </c>
      <c r="G341" s="239">
        <v>0.346017261982558</v>
      </c>
      <c r="H341" s="239">
        <v>0.16942975566633101</v>
      </c>
      <c r="K341">
        <v>0.56255153282878201</v>
      </c>
      <c r="L341">
        <v>6</v>
      </c>
      <c r="M341">
        <v>1167602.5337463899</v>
      </c>
      <c r="N341">
        <v>0.53592937388681094</v>
      </c>
      <c r="O341">
        <v>963037.33328473195</v>
      </c>
      <c r="P341">
        <v>2130639.8670311202</v>
      </c>
      <c r="Q341">
        <v>1753388.9236258201</v>
      </c>
      <c r="R341">
        <v>4438338.8255173098</v>
      </c>
      <c r="S341">
        <v>3374405.4474520502</v>
      </c>
      <c r="T341">
        <v>2.21241668769364</v>
      </c>
      <c r="U341">
        <v>0.18739910359036599</v>
      </c>
      <c r="V341">
        <v>1181.58842</v>
      </c>
      <c r="W341">
        <v>10</v>
      </c>
      <c r="X341">
        <v>11.8</v>
      </c>
      <c r="Y341" t="s">
        <v>652</v>
      </c>
      <c r="Z341" t="s">
        <v>652</v>
      </c>
      <c r="AA341" t="s">
        <v>652</v>
      </c>
    </row>
    <row r="342" spans="1:27">
      <c r="A342" t="s">
        <v>527</v>
      </c>
      <c r="B342" t="s">
        <v>1270</v>
      </c>
      <c r="C342">
        <v>382</v>
      </c>
      <c r="D342">
        <v>281</v>
      </c>
      <c r="E342">
        <v>331.5</v>
      </c>
      <c r="F342">
        <v>340</v>
      </c>
      <c r="G342" s="239">
        <v>8.9524910830878698E-2</v>
      </c>
      <c r="H342" s="239">
        <v>0.28209893343408299</v>
      </c>
      <c r="K342">
        <v>0.32849534695508198</v>
      </c>
      <c r="L342">
        <v>9</v>
      </c>
      <c r="M342">
        <v>6436797.1795084504</v>
      </c>
      <c r="N342">
        <v>0.86978001676149497</v>
      </c>
      <c r="O342">
        <v>50609389.894971497</v>
      </c>
      <c r="P342">
        <v>57046187.074479997</v>
      </c>
      <c r="Q342">
        <v>70747657.542025</v>
      </c>
      <c r="R342">
        <v>73033197.203670606</v>
      </c>
      <c r="S342">
        <v>71899509.530572906</v>
      </c>
      <c r="T342">
        <v>1.1271858284177401</v>
      </c>
      <c r="U342">
        <v>0.44948606504833</v>
      </c>
      <c r="V342">
        <v>1034.58807</v>
      </c>
      <c r="W342">
        <v>9</v>
      </c>
      <c r="X342">
        <v>16.72</v>
      </c>
      <c r="Y342" t="s">
        <v>652</v>
      </c>
      <c r="Z342" t="s">
        <v>652</v>
      </c>
      <c r="AA342" t="s">
        <v>652</v>
      </c>
    </row>
    <row r="343" spans="1:27">
      <c r="A343" t="s">
        <v>400</v>
      </c>
      <c r="B343" t="s">
        <v>1271</v>
      </c>
      <c r="C343">
        <v>291</v>
      </c>
      <c r="D343">
        <v>373</v>
      </c>
      <c r="E343">
        <v>332</v>
      </c>
      <c r="F343">
        <v>341</v>
      </c>
      <c r="G343" s="239">
        <v>0.34613508462632098</v>
      </c>
      <c r="H343" s="239">
        <v>0.16463513151942499</v>
      </c>
      <c r="K343">
        <v>0.57381830779439802</v>
      </c>
      <c r="L343">
        <v>5</v>
      </c>
      <c r="M343">
        <v>317392.72329787601</v>
      </c>
      <c r="N343">
        <v>0.53838898665881896</v>
      </c>
      <c r="O343">
        <v>309814.19999299699</v>
      </c>
      <c r="P343">
        <v>627206.92329087399</v>
      </c>
      <c r="Q343">
        <v>332407.79129437602</v>
      </c>
      <c r="R343">
        <v>1253452.7193901299</v>
      </c>
      <c r="S343">
        <v>916962.01106145105</v>
      </c>
      <c r="T343">
        <v>2.0244615104958101</v>
      </c>
      <c r="U343">
        <v>0.157758121610414</v>
      </c>
      <c r="V343">
        <v>1763.9942000000001</v>
      </c>
      <c r="W343">
        <v>16</v>
      </c>
      <c r="X343">
        <v>43.94</v>
      </c>
      <c r="Y343" t="s">
        <v>652</v>
      </c>
      <c r="Z343" t="s">
        <v>652</v>
      </c>
      <c r="AA343" t="s">
        <v>652</v>
      </c>
    </row>
    <row r="344" spans="1:27">
      <c r="A344" t="s">
        <v>1272</v>
      </c>
      <c r="B344" t="s">
        <v>1273</v>
      </c>
      <c r="C344">
        <v>352</v>
      </c>
      <c r="D344">
        <v>315</v>
      </c>
      <c r="E344">
        <v>333.5</v>
      </c>
      <c r="F344">
        <v>342</v>
      </c>
      <c r="G344" s="239">
        <v>0.17208112042272999</v>
      </c>
      <c r="H344" s="239">
        <v>0.243521063934173</v>
      </c>
      <c r="K344">
        <v>0.40149170161646203</v>
      </c>
      <c r="L344">
        <v>7</v>
      </c>
      <c r="M344">
        <v>134827.40902850099</v>
      </c>
      <c r="N344">
        <v>0.75339933020110705</v>
      </c>
      <c r="O344">
        <v>577209.65684500802</v>
      </c>
      <c r="P344">
        <v>712037.06587350997</v>
      </c>
      <c r="Q344">
        <v>675812.13255523006</v>
      </c>
      <c r="R344">
        <v>878098.04463637201</v>
      </c>
      <c r="S344">
        <v>783510.75758507196</v>
      </c>
      <c r="T344">
        <v>1.2335848117397401</v>
      </c>
      <c r="U344">
        <v>0.34621126888767301</v>
      </c>
      <c r="V344">
        <v>1597.8624600000001</v>
      </c>
      <c r="W344">
        <v>15</v>
      </c>
      <c r="X344">
        <v>43.7</v>
      </c>
      <c r="Y344" t="s">
        <v>652</v>
      </c>
      <c r="Z344" t="s">
        <v>652</v>
      </c>
      <c r="AA344" t="s">
        <v>652</v>
      </c>
    </row>
    <row r="345" spans="1:27">
      <c r="A345" t="s">
        <v>1274</v>
      </c>
      <c r="B345" t="s">
        <v>1275</v>
      </c>
      <c r="C345">
        <v>340</v>
      </c>
      <c r="D345">
        <v>327</v>
      </c>
      <c r="E345">
        <v>333.5</v>
      </c>
      <c r="F345">
        <v>343</v>
      </c>
      <c r="G345" s="239">
        <v>0.20497192145153301</v>
      </c>
      <c r="H345" s="239">
        <v>0.22886222061536199</v>
      </c>
      <c r="K345">
        <v>0.43127153764517301</v>
      </c>
      <c r="L345">
        <v>4</v>
      </c>
      <c r="M345">
        <v>3862401.19293185</v>
      </c>
      <c r="N345">
        <v>0.71026665946623102</v>
      </c>
      <c r="O345">
        <v>5146762.1729215002</v>
      </c>
      <c r="P345">
        <v>9009163.3658533506</v>
      </c>
      <c r="Q345">
        <v>12265376.1640411</v>
      </c>
      <c r="R345">
        <v>23658407.294206299</v>
      </c>
      <c r="S345">
        <v>18843562.403961498</v>
      </c>
      <c r="T345">
        <v>1.75045262694534</v>
      </c>
      <c r="U345">
        <v>0.15006715651048899</v>
      </c>
      <c r="V345">
        <v>1041.53637</v>
      </c>
      <c r="W345">
        <v>9</v>
      </c>
      <c r="X345">
        <v>14.41</v>
      </c>
      <c r="Y345" t="s">
        <v>652</v>
      </c>
      <c r="Z345" t="s">
        <v>652</v>
      </c>
      <c r="AA345" t="s">
        <v>652</v>
      </c>
    </row>
    <row r="346" spans="1:27">
      <c r="A346" t="s">
        <v>524</v>
      </c>
      <c r="B346" t="s">
        <v>1276</v>
      </c>
      <c r="C346">
        <v>330</v>
      </c>
      <c r="D346">
        <v>337</v>
      </c>
      <c r="E346">
        <v>333.5</v>
      </c>
      <c r="F346">
        <v>344</v>
      </c>
      <c r="G346" s="239">
        <v>0.22510249551577799</v>
      </c>
      <c r="H346" s="239">
        <v>0.215075490041581</v>
      </c>
      <c r="K346">
        <v>0.46025958590590299</v>
      </c>
      <c r="L346">
        <v>4</v>
      </c>
      <c r="M346">
        <v>190620.27838985101</v>
      </c>
      <c r="N346">
        <v>0.68146249031991801</v>
      </c>
      <c r="O346">
        <v>414897.01965908101</v>
      </c>
      <c r="P346">
        <v>605517.29804893199</v>
      </c>
      <c r="Q346">
        <v>747667.32849283901</v>
      </c>
      <c r="R346">
        <v>935514.02409324702</v>
      </c>
      <c r="S346">
        <v>846815.48266749305</v>
      </c>
      <c r="T346">
        <v>1.4594399799412501</v>
      </c>
      <c r="U346">
        <v>0.40733322977506398</v>
      </c>
      <c r="V346">
        <v>2295.3111199999998</v>
      </c>
      <c r="W346">
        <v>21</v>
      </c>
      <c r="X346">
        <v>44.09</v>
      </c>
      <c r="Y346" t="s">
        <v>652</v>
      </c>
      <c r="Z346" t="s">
        <v>652</v>
      </c>
      <c r="AA346" t="s">
        <v>652</v>
      </c>
    </row>
    <row r="347" spans="1:27">
      <c r="A347" t="s">
        <v>1277</v>
      </c>
      <c r="B347" t="s">
        <v>1278</v>
      </c>
      <c r="C347">
        <v>307</v>
      </c>
      <c r="D347">
        <v>360</v>
      </c>
      <c r="E347">
        <v>333.5</v>
      </c>
      <c r="F347">
        <v>345</v>
      </c>
      <c r="G347" s="239">
        <v>0.29850567452955701</v>
      </c>
      <c r="H347" s="239">
        <v>0.17901278244176499</v>
      </c>
      <c r="K347">
        <v>0.54031580743266705</v>
      </c>
      <c r="L347">
        <v>13</v>
      </c>
      <c r="M347">
        <v>9895513.7327076495</v>
      </c>
      <c r="N347">
        <v>0.59128210122198699</v>
      </c>
      <c r="O347">
        <v>15546998.362676499</v>
      </c>
      <c r="P347">
        <v>25442512.095384199</v>
      </c>
      <c r="Q347">
        <v>19102148.264688201</v>
      </c>
      <c r="R347">
        <v>42813262.182274602</v>
      </c>
      <c r="S347">
        <v>33150169.584892899</v>
      </c>
      <c r="T347">
        <v>1.63649030519381</v>
      </c>
      <c r="U347">
        <v>0.23303010323043599</v>
      </c>
      <c r="V347">
        <v>1079.6095399999999</v>
      </c>
      <c r="W347">
        <v>10</v>
      </c>
      <c r="X347">
        <v>27.4</v>
      </c>
      <c r="Y347" t="s">
        <v>652</v>
      </c>
      <c r="Z347" t="s">
        <v>652</v>
      </c>
      <c r="AA347" t="s">
        <v>652</v>
      </c>
    </row>
    <row r="348" spans="1:27">
      <c r="A348" t="s">
        <v>386</v>
      </c>
      <c r="B348" t="s">
        <v>1279</v>
      </c>
      <c r="C348">
        <v>212</v>
      </c>
      <c r="D348">
        <v>459</v>
      </c>
      <c r="E348">
        <v>335.5</v>
      </c>
      <c r="F348">
        <v>346</v>
      </c>
      <c r="G348" s="239">
        <v>0.54690131342381998</v>
      </c>
      <c r="H348" s="239">
        <v>1.6559380350960402E-2</v>
      </c>
      <c r="K348">
        <v>0.95519371997573999</v>
      </c>
      <c r="L348">
        <v>14</v>
      </c>
      <c r="M348">
        <v>70678968.358067602</v>
      </c>
      <c r="N348">
        <v>0.33329581765909699</v>
      </c>
      <c r="O348">
        <v>127416120.93474001</v>
      </c>
      <c r="P348">
        <v>198095089.29280701</v>
      </c>
      <c r="Q348">
        <v>82475755.111387804</v>
      </c>
      <c r="R348">
        <v>163099011.90252399</v>
      </c>
      <c r="S348">
        <v>129235323.856857</v>
      </c>
      <c r="T348">
        <v>1.5547097795754401</v>
      </c>
      <c r="U348">
        <v>6.7213729432980998E-2</v>
      </c>
      <c r="V348">
        <v>937.53530999999998</v>
      </c>
      <c r="W348">
        <v>9</v>
      </c>
      <c r="X348">
        <v>18.079999999999998</v>
      </c>
      <c r="Y348" t="s">
        <v>652</v>
      </c>
      <c r="Z348" t="s">
        <v>652</v>
      </c>
      <c r="AA348" t="s">
        <v>652</v>
      </c>
    </row>
    <row r="349" spans="1:27">
      <c r="A349" t="s">
        <v>1280</v>
      </c>
      <c r="B349" t="s">
        <v>1281</v>
      </c>
      <c r="C349">
        <v>319</v>
      </c>
      <c r="D349">
        <v>356</v>
      </c>
      <c r="E349">
        <v>337.5</v>
      </c>
      <c r="F349">
        <v>347</v>
      </c>
      <c r="G349" s="239">
        <v>0.25497010696795702</v>
      </c>
      <c r="H349" s="239">
        <v>0.18807405300139199</v>
      </c>
      <c r="K349">
        <v>0.519649745539153</v>
      </c>
      <c r="L349">
        <v>13</v>
      </c>
      <c r="M349">
        <v>1426880.41826783</v>
      </c>
      <c r="N349">
        <v>0.64500102266368098</v>
      </c>
      <c r="O349">
        <v>4969268.2505323105</v>
      </c>
      <c r="P349">
        <v>6396148.6688001398</v>
      </c>
      <c r="Q349">
        <v>3517077.5945758098</v>
      </c>
      <c r="R349">
        <v>7089890.0369115798</v>
      </c>
      <c r="S349">
        <v>5596265.5200484004</v>
      </c>
      <c r="T349">
        <v>1.2871409524158799</v>
      </c>
      <c r="U349">
        <v>0.25024974733285399</v>
      </c>
      <c r="V349">
        <v>992.57750999999996</v>
      </c>
      <c r="W349">
        <v>9</v>
      </c>
      <c r="X349">
        <v>25.53</v>
      </c>
      <c r="Y349" t="s">
        <v>652</v>
      </c>
      <c r="Z349" t="s">
        <v>652</v>
      </c>
      <c r="AA349" t="s">
        <v>652</v>
      </c>
    </row>
    <row r="350" spans="1:27">
      <c r="A350" t="s">
        <v>1282</v>
      </c>
      <c r="B350" t="s">
        <v>1283</v>
      </c>
      <c r="C350">
        <v>314</v>
      </c>
      <c r="D350">
        <v>361</v>
      </c>
      <c r="E350">
        <v>337.5</v>
      </c>
      <c r="F350">
        <v>348</v>
      </c>
      <c r="G350" s="239">
        <v>0.26657149528407897</v>
      </c>
      <c r="H350" s="239">
        <v>0.178928273700764</v>
      </c>
      <c r="K350">
        <v>0.54051021061883298</v>
      </c>
      <c r="L350">
        <v>4</v>
      </c>
      <c r="M350">
        <v>237656.04228981599</v>
      </c>
      <c r="N350">
        <v>0.62886673902622003</v>
      </c>
      <c r="O350">
        <v>404712.34423304303</v>
      </c>
      <c r="P350">
        <v>642368.38652285899</v>
      </c>
      <c r="Q350">
        <v>655601.68448665703</v>
      </c>
      <c r="R350">
        <v>1076954.96103549</v>
      </c>
      <c r="S350">
        <v>891528.33852903696</v>
      </c>
      <c r="T350">
        <v>1.58722212375358</v>
      </c>
      <c r="U350">
        <v>0.28353301256205599</v>
      </c>
      <c r="V350">
        <v>2461.3411000000001</v>
      </c>
      <c r="W350">
        <v>23</v>
      </c>
      <c r="X350">
        <v>44.01</v>
      </c>
      <c r="Y350" t="s">
        <v>652</v>
      </c>
      <c r="Z350" t="s">
        <v>652</v>
      </c>
      <c r="AA350" t="s">
        <v>652</v>
      </c>
    </row>
    <row r="351" spans="1:27">
      <c r="A351" t="s">
        <v>1284</v>
      </c>
      <c r="B351" t="s">
        <v>1285</v>
      </c>
      <c r="C351">
        <v>256</v>
      </c>
      <c r="D351">
        <v>419</v>
      </c>
      <c r="E351">
        <v>337.5</v>
      </c>
      <c r="F351">
        <v>349</v>
      </c>
      <c r="G351" s="239">
        <v>0.449644332426271</v>
      </c>
      <c r="H351" s="239">
        <v>9.2902746445509901E-2</v>
      </c>
      <c r="K351">
        <v>0.75208978331962895</v>
      </c>
      <c r="L351">
        <v>11</v>
      </c>
      <c r="M351">
        <v>418810.49106902297</v>
      </c>
      <c r="N351">
        <v>0.41753510845206299</v>
      </c>
      <c r="O351">
        <v>602470.71399883099</v>
      </c>
      <c r="P351">
        <v>1021281.20506785</v>
      </c>
      <c r="Q351">
        <v>1033166.99453853</v>
      </c>
      <c r="R351">
        <v>817114.01949679002</v>
      </c>
      <c r="S351">
        <v>931426.15366489999</v>
      </c>
      <c r="T351">
        <v>1.6951549367258301</v>
      </c>
      <c r="U351">
        <v>0.18001564793751701</v>
      </c>
      <c r="V351">
        <v>1813.8353099999999</v>
      </c>
      <c r="W351">
        <v>15</v>
      </c>
      <c r="X351">
        <v>31.12</v>
      </c>
      <c r="Y351" t="s">
        <v>652</v>
      </c>
      <c r="Z351" t="s">
        <v>652</v>
      </c>
      <c r="AA351" t="s">
        <v>652</v>
      </c>
    </row>
    <row r="352" spans="1:27">
      <c r="A352" t="s">
        <v>516</v>
      </c>
      <c r="B352" t="s">
        <v>1286</v>
      </c>
      <c r="C352">
        <v>355</v>
      </c>
      <c r="D352">
        <v>328</v>
      </c>
      <c r="E352">
        <v>341.5</v>
      </c>
      <c r="F352">
        <v>350</v>
      </c>
      <c r="G352" s="239">
        <v>0.16107034349132099</v>
      </c>
      <c r="H352" s="239">
        <v>0.227204257830048</v>
      </c>
      <c r="K352">
        <v>0.43470799823677297</v>
      </c>
      <c r="L352">
        <v>7</v>
      </c>
      <c r="M352">
        <v>155009.484245103</v>
      </c>
      <c r="N352">
        <v>0.76932972429225799</v>
      </c>
      <c r="O352">
        <v>674909.04993338301</v>
      </c>
      <c r="P352">
        <v>829918.53417848598</v>
      </c>
      <c r="Q352">
        <v>715822.66252945503</v>
      </c>
      <c r="R352">
        <v>1157547.04198264</v>
      </c>
      <c r="S352">
        <v>962371.35207609006</v>
      </c>
      <c r="T352">
        <v>1.22967462691514</v>
      </c>
      <c r="U352">
        <v>0.27942637659115599</v>
      </c>
      <c r="V352">
        <v>1473.91516</v>
      </c>
      <c r="W352">
        <v>12</v>
      </c>
      <c r="X352">
        <v>33.74</v>
      </c>
      <c r="Y352" t="s">
        <v>652</v>
      </c>
      <c r="Z352" t="s">
        <v>652</v>
      </c>
      <c r="AA352" t="s">
        <v>652</v>
      </c>
    </row>
    <row r="353" spans="1:27">
      <c r="A353" t="s">
        <v>1287</v>
      </c>
      <c r="B353" t="s">
        <v>1288</v>
      </c>
      <c r="C353">
        <v>413</v>
      </c>
      <c r="D353">
        <v>273</v>
      </c>
      <c r="E353">
        <v>343</v>
      </c>
      <c r="F353">
        <v>351</v>
      </c>
      <c r="G353" s="239">
        <v>-8.8406389655087802E-3</v>
      </c>
      <c r="H353" s="239">
        <v>0.29728660206864599</v>
      </c>
      <c r="K353">
        <v>0.30197160974892001</v>
      </c>
      <c r="L353">
        <v>4</v>
      </c>
      <c r="M353">
        <v>-83347.173346353695</v>
      </c>
      <c r="N353">
        <v>0.98713610436728405</v>
      </c>
      <c r="O353">
        <v>4470285.3865160998</v>
      </c>
      <c r="P353">
        <v>4386938.2131697498</v>
      </c>
      <c r="Q353">
        <v>6836182.7673105504</v>
      </c>
      <c r="R353">
        <v>11446871.1872057</v>
      </c>
      <c r="S353">
        <v>9427731.82702378</v>
      </c>
      <c r="T353">
        <v>0.98135529029136304</v>
      </c>
      <c r="U353">
        <v>0.29315827133035599</v>
      </c>
      <c r="V353">
        <v>2401.29144</v>
      </c>
      <c r="W353">
        <v>22</v>
      </c>
      <c r="X353">
        <v>42.97</v>
      </c>
      <c r="Y353" t="s">
        <v>652</v>
      </c>
      <c r="Z353" t="s">
        <v>652</v>
      </c>
      <c r="AA353" t="s">
        <v>652</v>
      </c>
    </row>
    <row r="354" spans="1:27">
      <c r="A354" t="s">
        <v>428</v>
      </c>
      <c r="B354" t="s">
        <v>729</v>
      </c>
      <c r="C354">
        <v>401</v>
      </c>
      <c r="D354">
        <v>287</v>
      </c>
      <c r="E354">
        <v>344</v>
      </c>
      <c r="F354">
        <v>352</v>
      </c>
      <c r="G354" s="239">
        <v>2.3126773556232799E-2</v>
      </c>
      <c r="H354" s="239">
        <v>0.27873289474567198</v>
      </c>
      <c r="K354">
        <v>0.33454561664109</v>
      </c>
      <c r="L354">
        <v>12</v>
      </c>
      <c r="M354">
        <v>13759702.2051086</v>
      </c>
      <c r="N354">
        <v>0.96640313231587105</v>
      </c>
      <c r="O354">
        <v>272683748.56661803</v>
      </c>
      <c r="P354">
        <v>286443450.77172703</v>
      </c>
      <c r="Q354">
        <v>404591800.86261702</v>
      </c>
      <c r="R354">
        <v>737753719.860273</v>
      </c>
      <c r="S354">
        <v>594968518.70200896</v>
      </c>
      <c r="T354">
        <v>1.0504602943059</v>
      </c>
      <c r="U354">
        <v>0.22835501348447601</v>
      </c>
      <c r="V354">
        <v>939.54106000000002</v>
      </c>
      <c r="W354">
        <v>9</v>
      </c>
      <c r="X354">
        <v>26.43</v>
      </c>
      <c r="Y354">
        <v>3</v>
      </c>
      <c r="Z354" t="s">
        <v>121</v>
      </c>
      <c r="AA354" t="s">
        <v>681</v>
      </c>
    </row>
    <row r="355" spans="1:27">
      <c r="A355" t="s">
        <v>378</v>
      </c>
      <c r="B355" t="s">
        <v>1289</v>
      </c>
      <c r="C355">
        <v>365</v>
      </c>
      <c r="D355">
        <v>323</v>
      </c>
      <c r="E355">
        <v>344</v>
      </c>
      <c r="F355">
        <v>353</v>
      </c>
      <c r="G355" s="239">
        <v>0.14754483214359701</v>
      </c>
      <c r="H355" s="239">
        <v>0.233113434967125</v>
      </c>
      <c r="K355">
        <v>0.422522923982729</v>
      </c>
      <c r="L355">
        <v>7</v>
      </c>
      <c r="M355">
        <v>116686.253654161</v>
      </c>
      <c r="N355">
        <v>0.78756254124212399</v>
      </c>
      <c r="O355">
        <v>578259.61478532397</v>
      </c>
      <c r="P355">
        <v>694945.86843948404</v>
      </c>
      <c r="Q355">
        <v>674847.66043878696</v>
      </c>
      <c r="R355">
        <v>891895.25883752503</v>
      </c>
      <c r="S355">
        <v>790852.86796488299</v>
      </c>
      <c r="T355">
        <v>1.2017886960642801</v>
      </c>
      <c r="U355">
        <v>0.33213337292666101</v>
      </c>
      <c r="V355">
        <v>1597.86583</v>
      </c>
      <c r="W355">
        <v>15</v>
      </c>
      <c r="X355">
        <v>43.7</v>
      </c>
      <c r="Y355" t="s">
        <v>652</v>
      </c>
      <c r="Z355" t="s">
        <v>652</v>
      </c>
      <c r="AA355" t="s">
        <v>652</v>
      </c>
    </row>
    <row r="356" spans="1:27">
      <c r="A356" t="s">
        <v>472</v>
      </c>
      <c r="B356" t="s">
        <v>1290</v>
      </c>
      <c r="C356">
        <v>286</v>
      </c>
      <c r="D356">
        <v>408</v>
      </c>
      <c r="E356">
        <v>347</v>
      </c>
      <c r="F356">
        <v>354</v>
      </c>
      <c r="G356" s="239">
        <v>0.36044294013728501</v>
      </c>
      <c r="H356" s="239">
        <v>0.118869837605839</v>
      </c>
      <c r="K356">
        <v>0.68566647338026998</v>
      </c>
      <c r="L356">
        <v>4</v>
      </c>
      <c r="M356">
        <v>68676.604028308298</v>
      </c>
      <c r="N356">
        <v>0.51449159918532505</v>
      </c>
      <c r="O356">
        <v>146716.835936844</v>
      </c>
      <c r="P356">
        <v>215393.43996515201</v>
      </c>
      <c r="Q356">
        <v>152663.95280886401</v>
      </c>
      <c r="R356">
        <v>222036.17274402399</v>
      </c>
      <c r="S356">
        <v>190533.91364012001</v>
      </c>
      <c r="T356">
        <v>1.4680894567401299</v>
      </c>
      <c r="U356">
        <v>0.219990162258905</v>
      </c>
      <c r="V356">
        <v>713.34645</v>
      </c>
      <c r="W356">
        <v>7</v>
      </c>
      <c r="X356">
        <v>21.05</v>
      </c>
      <c r="Y356" t="s">
        <v>652</v>
      </c>
      <c r="Z356" t="s">
        <v>652</v>
      </c>
      <c r="AA356" t="s">
        <v>652</v>
      </c>
    </row>
    <row r="357" spans="1:27">
      <c r="A357" t="s">
        <v>465</v>
      </c>
      <c r="B357" t="s">
        <v>1291</v>
      </c>
      <c r="C357">
        <v>427</v>
      </c>
      <c r="D357">
        <v>271</v>
      </c>
      <c r="E357">
        <v>349</v>
      </c>
      <c r="F357">
        <v>355</v>
      </c>
      <c r="G357" s="239">
        <v>-7.4201756485984802E-2</v>
      </c>
      <c r="H357" s="239">
        <v>0.29987091477911498</v>
      </c>
      <c r="K357">
        <v>0.29758555461351499</v>
      </c>
      <c r="L357">
        <v>8</v>
      </c>
      <c r="M357">
        <v>-79181.029365455805</v>
      </c>
      <c r="N357">
        <v>0.89211552548616602</v>
      </c>
      <c r="O357">
        <v>1112556.93671635</v>
      </c>
      <c r="P357">
        <v>1033375.90735089</v>
      </c>
      <c r="Q357">
        <v>1221878.8545119299</v>
      </c>
      <c r="R357">
        <v>885684.00497432903</v>
      </c>
      <c r="S357">
        <v>1067104.5149775101</v>
      </c>
      <c r="T357">
        <v>0.92882968345049</v>
      </c>
      <c r="U357">
        <v>0.42835853905025401</v>
      </c>
      <c r="V357">
        <v>1909.97415</v>
      </c>
      <c r="W357">
        <v>16</v>
      </c>
      <c r="X357">
        <v>24.36</v>
      </c>
      <c r="Y357" t="s">
        <v>652</v>
      </c>
      <c r="Z357" t="s">
        <v>652</v>
      </c>
      <c r="AA357" t="s">
        <v>652</v>
      </c>
    </row>
    <row r="358" spans="1:27">
      <c r="A358" t="s">
        <v>1292</v>
      </c>
      <c r="B358" t="s">
        <v>1293</v>
      </c>
      <c r="C358">
        <v>361</v>
      </c>
      <c r="D358">
        <v>346</v>
      </c>
      <c r="E358">
        <v>353.5</v>
      </c>
      <c r="F358">
        <v>356</v>
      </c>
      <c r="G358" s="239">
        <v>0.15052034841026499</v>
      </c>
      <c r="H358" s="239">
        <v>0.20038706305576501</v>
      </c>
      <c r="K358">
        <v>0.49214973883385998</v>
      </c>
      <c r="L358">
        <v>11</v>
      </c>
      <c r="M358">
        <v>57739.023810865299</v>
      </c>
      <c r="N358">
        <v>0.78357048327860301</v>
      </c>
      <c r="O358">
        <v>243848.16951511099</v>
      </c>
      <c r="P358">
        <v>301587.19332597603</v>
      </c>
      <c r="Q358">
        <v>313488.433513286</v>
      </c>
      <c r="R358">
        <v>442738.06119471201</v>
      </c>
      <c r="S358">
        <v>383596.13448069699</v>
      </c>
      <c r="T358">
        <v>1.2367826829525901</v>
      </c>
      <c r="U358">
        <v>0.38645953234674901</v>
      </c>
      <c r="V358">
        <v>1697.8645799999999</v>
      </c>
      <c r="W358">
        <v>15</v>
      </c>
      <c r="X358">
        <v>32.090000000000003</v>
      </c>
      <c r="Y358" t="s">
        <v>652</v>
      </c>
      <c r="Z358" t="s">
        <v>652</v>
      </c>
      <c r="AA358" t="s">
        <v>652</v>
      </c>
    </row>
    <row r="359" spans="1:27">
      <c r="A359" t="s">
        <v>447</v>
      </c>
      <c r="B359" t="s">
        <v>1294</v>
      </c>
      <c r="C359">
        <v>416</v>
      </c>
      <c r="D359">
        <v>293</v>
      </c>
      <c r="E359">
        <v>354.5</v>
      </c>
      <c r="F359">
        <v>357</v>
      </c>
      <c r="G359" s="239">
        <v>-1.7823448027257702E-2</v>
      </c>
      <c r="H359" s="239">
        <v>0.272883022359526</v>
      </c>
      <c r="K359">
        <v>0.34520746858921297</v>
      </c>
      <c r="L359">
        <v>10</v>
      </c>
      <c r="M359">
        <v>-472324.00950621098</v>
      </c>
      <c r="N359">
        <v>0.97425697243071596</v>
      </c>
      <c r="O359">
        <v>20816344.273529399</v>
      </c>
      <c r="P359">
        <v>20344020.2640232</v>
      </c>
      <c r="Q359">
        <v>13018752.000866801</v>
      </c>
      <c r="R359">
        <v>35142961.996998601</v>
      </c>
      <c r="S359">
        <v>26500147.939045198</v>
      </c>
      <c r="T359">
        <v>0.97730994437352603</v>
      </c>
      <c r="U359">
        <v>0.26624105984333302</v>
      </c>
      <c r="V359">
        <v>1181.6564900000001</v>
      </c>
      <c r="W359">
        <v>10</v>
      </c>
      <c r="X359">
        <v>23.47</v>
      </c>
      <c r="Y359" t="s">
        <v>652</v>
      </c>
      <c r="Z359" t="s">
        <v>652</v>
      </c>
      <c r="AA359" t="s">
        <v>652</v>
      </c>
    </row>
    <row r="360" spans="1:27">
      <c r="A360" t="s">
        <v>1295</v>
      </c>
      <c r="B360" t="s">
        <v>1296</v>
      </c>
      <c r="C360">
        <v>343</v>
      </c>
      <c r="D360">
        <v>366</v>
      </c>
      <c r="E360">
        <v>354.5</v>
      </c>
      <c r="F360">
        <v>358</v>
      </c>
      <c r="G360" s="239">
        <v>0.19312794791603399</v>
      </c>
      <c r="H360" s="239">
        <v>0.17218287448106701</v>
      </c>
      <c r="K360">
        <v>0.55612432473580398</v>
      </c>
      <c r="L360">
        <v>11</v>
      </c>
      <c r="M360">
        <v>727856.66305043502</v>
      </c>
      <c r="N360">
        <v>0.72644531752542596</v>
      </c>
      <c r="O360">
        <v>2746013.0635935101</v>
      </c>
      <c r="P360">
        <v>3473869.7266439502</v>
      </c>
      <c r="Q360">
        <v>2352370.3656546399</v>
      </c>
      <c r="R360">
        <v>4782651.1940538697</v>
      </c>
      <c r="S360">
        <v>3768779.5624840599</v>
      </c>
      <c r="T360">
        <v>1.2650594320545401</v>
      </c>
      <c r="U360">
        <v>0.24105761014049301</v>
      </c>
      <c r="V360">
        <v>1519.8114800000001</v>
      </c>
      <c r="W360">
        <v>14</v>
      </c>
      <c r="X360">
        <v>28.15</v>
      </c>
      <c r="Y360" t="s">
        <v>652</v>
      </c>
      <c r="Z360" t="s">
        <v>652</v>
      </c>
      <c r="AA360" t="s">
        <v>652</v>
      </c>
    </row>
    <row r="361" spans="1:27">
      <c r="A361" t="s">
        <v>1297</v>
      </c>
      <c r="B361" t="s">
        <v>1298</v>
      </c>
      <c r="C361">
        <v>379</v>
      </c>
      <c r="D361">
        <v>341</v>
      </c>
      <c r="E361">
        <v>360</v>
      </c>
      <c r="F361">
        <v>359</v>
      </c>
      <c r="G361" s="239">
        <v>9.6218318777168702E-2</v>
      </c>
      <c r="H361" s="239">
        <v>0.20904982711668299</v>
      </c>
      <c r="K361">
        <v>0.47321876783660299</v>
      </c>
      <c r="L361">
        <v>11</v>
      </c>
      <c r="M361">
        <v>254449.16725223901</v>
      </c>
      <c r="N361">
        <v>0.86038011426772198</v>
      </c>
      <c r="O361">
        <v>1944061.3117512399</v>
      </c>
      <c r="P361">
        <v>2198510.4790034802</v>
      </c>
      <c r="Q361">
        <v>2990198.9367297399</v>
      </c>
      <c r="R361">
        <v>2246208.2242967901</v>
      </c>
      <c r="S361">
        <v>2644498.1629903102</v>
      </c>
      <c r="T361">
        <v>1.1308853613382299</v>
      </c>
      <c r="U361">
        <v>0.37483274029486302</v>
      </c>
      <c r="V361">
        <v>1661.91086</v>
      </c>
      <c r="W361">
        <v>15</v>
      </c>
      <c r="X361">
        <v>42.86</v>
      </c>
      <c r="Y361" t="s">
        <v>652</v>
      </c>
      <c r="Z361" t="s">
        <v>652</v>
      </c>
      <c r="AA361" t="s">
        <v>652</v>
      </c>
    </row>
    <row r="362" spans="1:27">
      <c r="A362" t="s">
        <v>1299</v>
      </c>
      <c r="B362" t="s">
        <v>1300</v>
      </c>
      <c r="C362">
        <v>378</v>
      </c>
      <c r="D362">
        <v>344</v>
      </c>
      <c r="E362">
        <v>361</v>
      </c>
      <c r="F362">
        <v>360</v>
      </c>
      <c r="G362" s="239">
        <v>0.10094385716444999</v>
      </c>
      <c r="H362" s="239">
        <v>0.205468563652765</v>
      </c>
      <c r="K362">
        <v>0.48100247812066899</v>
      </c>
      <c r="L362">
        <v>7</v>
      </c>
      <c r="M362">
        <v>72513.583121869102</v>
      </c>
      <c r="N362">
        <v>0.85430636314556996</v>
      </c>
      <c r="O362">
        <v>454335.35888027598</v>
      </c>
      <c r="P362">
        <v>526848.94200214499</v>
      </c>
      <c r="Q362">
        <v>481852.91683480801</v>
      </c>
      <c r="R362">
        <v>894364.15788551304</v>
      </c>
      <c r="S362">
        <v>718355.58060492401</v>
      </c>
      <c r="T362">
        <v>1.15960365334668</v>
      </c>
      <c r="U362">
        <v>0.35994893344529999</v>
      </c>
      <c r="V362">
        <v>2308.1720599999999</v>
      </c>
      <c r="W362">
        <v>21</v>
      </c>
      <c r="X362">
        <v>34.29</v>
      </c>
      <c r="Y362" t="s">
        <v>652</v>
      </c>
      <c r="Z362" t="s">
        <v>652</v>
      </c>
      <c r="AA362" t="s">
        <v>652</v>
      </c>
    </row>
    <row r="363" spans="1:27">
      <c r="A363" t="s">
        <v>1301</v>
      </c>
      <c r="B363" t="s">
        <v>1302</v>
      </c>
      <c r="C363">
        <v>385</v>
      </c>
      <c r="D363">
        <v>339</v>
      </c>
      <c r="E363">
        <v>362</v>
      </c>
      <c r="F363">
        <v>361</v>
      </c>
      <c r="G363" s="239">
        <v>7.7809601476518997E-2</v>
      </c>
      <c r="H363" s="239">
        <v>0.21235118313436899</v>
      </c>
      <c r="K363">
        <v>0.46609717605124801</v>
      </c>
      <c r="L363">
        <v>4</v>
      </c>
      <c r="M363">
        <v>80574.937618763099</v>
      </c>
      <c r="N363">
        <v>0.88775673894801099</v>
      </c>
      <c r="O363">
        <v>513612.81332761399</v>
      </c>
      <c r="P363">
        <v>594187.75094637705</v>
      </c>
      <c r="Q363">
        <v>590884.92824994202</v>
      </c>
      <c r="R363">
        <v>1339977.7142785799</v>
      </c>
      <c r="S363">
        <v>1035539.7803069199</v>
      </c>
      <c r="T363">
        <v>1.1568787528814399</v>
      </c>
      <c r="U363">
        <v>0.10177274561055601</v>
      </c>
      <c r="V363">
        <v>2247.23182</v>
      </c>
      <c r="W363">
        <v>20</v>
      </c>
      <c r="X363">
        <v>26.39</v>
      </c>
      <c r="Y363" t="s">
        <v>652</v>
      </c>
      <c r="Z363" t="s">
        <v>652</v>
      </c>
      <c r="AA363" t="s">
        <v>652</v>
      </c>
    </row>
    <row r="364" spans="1:27">
      <c r="A364" t="s">
        <v>538</v>
      </c>
      <c r="B364" t="s">
        <v>1303</v>
      </c>
      <c r="C364">
        <v>346</v>
      </c>
      <c r="D364">
        <v>380</v>
      </c>
      <c r="E364">
        <v>363</v>
      </c>
      <c r="F364">
        <v>362</v>
      </c>
      <c r="G364" s="239">
        <v>0.188779942904652</v>
      </c>
      <c r="H364" s="239">
        <v>0.15531519915574599</v>
      </c>
      <c r="K364">
        <v>0.59597971703971098</v>
      </c>
      <c r="L364">
        <v>13</v>
      </c>
      <c r="M364">
        <v>4982151.10148957</v>
      </c>
      <c r="N364">
        <v>0.73362609010012902</v>
      </c>
      <c r="O364">
        <v>20520981.957866501</v>
      </c>
      <c r="P364">
        <v>25503133.059356</v>
      </c>
      <c r="Q364">
        <v>12683509.558917699</v>
      </c>
      <c r="R364">
        <v>35101733.448063403</v>
      </c>
      <c r="S364">
        <v>26391315.861377999</v>
      </c>
      <c r="T364">
        <v>1.2427832699097401</v>
      </c>
      <c r="U364">
        <v>0.17556633183294401</v>
      </c>
      <c r="V364">
        <v>1405.76856</v>
      </c>
      <c r="W364">
        <v>13</v>
      </c>
      <c r="X364">
        <v>28.57</v>
      </c>
      <c r="Y364" t="s">
        <v>652</v>
      </c>
      <c r="Z364" t="s">
        <v>652</v>
      </c>
      <c r="AA364" t="s">
        <v>652</v>
      </c>
    </row>
    <row r="365" spans="1:27">
      <c r="A365" t="s">
        <v>1304</v>
      </c>
      <c r="B365" t="s">
        <v>1305</v>
      </c>
      <c r="C365">
        <v>364</v>
      </c>
      <c r="D365">
        <v>363</v>
      </c>
      <c r="E365">
        <v>363.5</v>
      </c>
      <c r="F365">
        <v>363</v>
      </c>
      <c r="G365" s="239">
        <v>0.14858418657483499</v>
      </c>
      <c r="H365" s="239">
        <v>0.17484187947416799</v>
      </c>
      <c r="K365">
        <v>0.54994655703215001</v>
      </c>
      <c r="L365">
        <v>5</v>
      </c>
      <c r="M365">
        <v>38272.857313187102</v>
      </c>
      <c r="N365">
        <v>0.78674243439867497</v>
      </c>
      <c r="O365">
        <v>176979.127942099</v>
      </c>
      <c r="P365">
        <v>215251.98525528601</v>
      </c>
      <c r="Q365">
        <v>189495.46525178099</v>
      </c>
      <c r="R365">
        <v>311111.14340545802</v>
      </c>
      <c r="S365">
        <v>257583.65136595999</v>
      </c>
      <c r="T365">
        <v>1.21625633349097</v>
      </c>
      <c r="U365">
        <v>0.31762123601799702</v>
      </c>
      <c r="V365">
        <v>2109.07636</v>
      </c>
      <c r="W365">
        <v>19</v>
      </c>
      <c r="X365">
        <v>34.42</v>
      </c>
      <c r="Y365" t="s">
        <v>652</v>
      </c>
      <c r="Z365" t="s">
        <v>652</v>
      </c>
      <c r="AA365" t="s">
        <v>652</v>
      </c>
    </row>
    <row r="366" spans="1:27">
      <c r="A366" t="s">
        <v>484</v>
      </c>
      <c r="B366" t="s">
        <v>1306</v>
      </c>
      <c r="C366">
        <v>384</v>
      </c>
      <c r="D366">
        <v>345</v>
      </c>
      <c r="E366">
        <v>364.5</v>
      </c>
      <c r="F366">
        <v>364</v>
      </c>
      <c r="G366" s="239">
        <v>7.9320176044450103E-2</v>
      </c>
      <c r="H366" s="239">
        <v>0.20282910412567401</v>
      </c>
      <c r="K366">
        <v>0.486777685057313</v>
      </c>
      <c r="L366">
        <v>7</v>
      </c>
      <c r="M366">
        <v>312245.98883080401</v>
      </c>
      <c r="N366">
        <v>0.88473535984986096</v>
      </c>
      <c r="O366">
        <v>2371251.4309196901</v>
      </c>
      <c r="P366">
        <v>2683497.4197505</v>
      </c>
      <c r="Q366">
        <v>4512286.4285755102</v>
      </c>
      <c r="R366">
        <v>3260637.3158851601</v>
      </c>
      <c r="S366">
        <v>3936526.6745730001</v>
      </c>
      <c r="T366">
        <v>1.13167983148447</v>
      </c>
      <c r="U366">
        <v>0.38275723212026103</v>
      </c>
      <c r="V366">
        <v>1655.7951599999999</v>
      </c>
      <c r="W366">
        <v>14</v>
      </c>
      <c r="X366">
        <v>27.28</v>
      </c>
      <c r="Y366" t="s">
        <v>652</v>
      </c>
      <c r="Z366" t="s">
        <v>652</v>
      </c>
      <c r="AA366" t="s">
        <v>652</v>
      </c>
    </row>
    <row r="367" spans="1:27">
      <c r="A367" t="s">
        <v>1307</v>
      </c>
      <c r="B367" t="s">
        <v>1308</v>
      </c>
      <c r="C367">
        <v>411</v>
      </c>
      <c r="D367">
        <v>321</v>
      </c>
      <c r="E367">
        <v>366</v>
      </c>
      <c r="F367">
        <v>365</v>
      </c>
      <c r="G367" s="239">
        <v>-2.13842373204301E-3</v>
      </c>
      <c r="H367" s="239">
        <v>0.23474471173657099</v>
      </c>
      <c r="K367">
        <v>0.41919006809165199</v>
      </c>
      <c r="L367">
        <v>4</v>
      </c>
      <c r="M367">
        <v>-9107.2504726562202</v>
      </c>
      <c r="N367">
        <v>0.99688325605180905</v>
      </c>
      <c r="O367">
        <v>1970797.6507951799</v>
      </c>
      <c r="P367">
        <v>1961690.4003225199</v>
      </c>
      <c r="Q367">
        <v>3342928.1667566998</v>
      </c>
      <c r="R367">
        <v>5010053.2514004698</v>
      </c>
      <c r="S367">
        <v>4258861.4857708002</v>
      </c>
      <c r="T367">
        <v>0.99537890129462003</v>
      </c>
      <c r="U367">
        <v>0.13272275561342201</v>
      </c>
      <c r="V367">
        <v>994.53563999999994</v>
      </c>
      <c r="W367">
        <v>8</v>
      </c>
      <c r="X367">
        <v>18.809999999999999</v>
      </c>
      <c r="Y367" t="s">
        <v>652</v>
      </c>
      <c r="Z367" t="s">
        <v>652</v>
      </c>
      <c r="AA367" t="s">
        <v>652</v>
      </c>
    </row>
    <row r="368" spans="1:27">
      <c r="A368" t="s">
        <v>1309</v>
      </c>
      <c r="B368" t="s">
        <v>1310</v>
      </c>
      <c r="C368">
        <v>423</v>
      </c>
      <c r="D368">
        <v>310</v>
      </c>
      <c r="E368">
        <v>366.5</v>
      </c>
      <c r="F368">
        <v>366</v>
      </c>
      <c r="G368" s="239">
        <v>-5.6248359520078103E-2</v>
      </c>
      <c r="H368" s="239">
        <v>0.25250627042427298</v>
      </c>
      <c r="K368">
        <v>0.38378407437394102</v>
      </c>
      <c r="L368">
        <v>14</v>
      </c>
      <c r="M368">
        <v>-460129.91723470902</v>
      </c>
      <c r="N368">
        <v>0.91840401232628599</v>
      </c>
      <c r="O368">
        <v>6286615.6874989597</v>
      </c>
      <c r="P368">
        <v>5826485.7702642502</v>
      </c>
      <c r="Q368">
        <v>10105186.9261517</v>
      </c>
      <c r="R368">
        <v>5632110.0635812702</v>
      </c>
      <c r="S368">
        <v>8180325.9892488802</v>
      </c>
      <c r="T368">
        <v>0.92680800925215001</v>
      </c>
      <c r="U368">
        <v>0.44866967494156101</v>
      </c>
      <c r="V368">
        <v>1710.80837</v>
      </c>
      <c r="W368">
        <v>14</v>
      </c>
      <c r="X368">
        <v>37.090000000000003</v>
      </c>
      <c r="Y368" t="s">
        <v>652</v>
      </c>
      <c r="Z368" t="s">
        <v>652</v>
      </c>
      <c r="AA368" t="s">
        <v>652</v>
      </c>
    </row>
    <row r="369" spans="1:27">
      <c r="A369" t="s">
        <v>440</v>
      </c>
      <c r="B369" t="s">
        <v>1311</v>
      </c>
      <c r="C369">
        <v>371</v>
      </c>
      <c r="D369">
        <v>362</v>
      </c>
      <c r="E369">
        <v>366.5</v>
      </c>
      <c r="F369">
        <v>367</v>
      </c>
      <c r="G369" s="239">
        <v>0.12822394130284201</v>
      </c>
      <c r="H369" s="239">
        <v>0.17892563008192799</v>
      </c>
      <c r="K369">
        <v>0.54051629246696797</v>
      </c>
      <c r="L369">
        <v>8</v>
      </c>
      <c r="M369">
        <v>96889.354293031007</v>
      </c>
      <c r="N369">
        <v>0.81483619855823197</v>
      </c>
      <c r="O369">
        <v>682399.25266824395</v>
      </c>
      <c r="P369">
        <v>779288.60696127499</v>
      </c>
      <c r="Q369">
        <v>630530.23641840904</v>
      </c>
      <c r="R369">
        <v>862770.63602405298</v>
      </c>
      <c r="S369">
        <v>755626.08128068305</v>
      </c>
      <c r="T369">
        <v>1.1419833827692301</v>
      </c>
      <c r="U369">
        <v>0.175342239120127</v>
      </c>
      <c r="V369">
        <v>2150.1215400000001</v>
      </c>
      <c r="W369">
        <v>19</v>
      </c>
      <c r="X369">
        <v>36.590000000000003</v>
      </c>
      <c r="Y369" t="s">
        <v>652</v>
      </c>
      <c r="Z369" t="s">
        <v>652</v>
      </c>
      <c r="AA369" t="s">
        <v>652</v>
      </c>
    </row>
    <row r="370" spans="1:27">
      <c r="A370" t="s">
        <v>518</v>
      </c>
      <c r="B370" t="s">
        <v>730</v>
      </c>
      <c r="C370">
        <v>369</v>
      </c>
      <c r="D370">
        <v>364</v>
      </c>
      <c r="E370">
        <v>366.5</v>
      </c>
      <c r="F370">
        <v>368</v>
      </c>
      <c r="G370" s="239">
        <v>0.12919269503098299</v>
      </c>
      <c r="H370" s="239">
        <v>0.17350558853557299</v>
      </c>
      <c r="K370">
        <v>0.55304753947510299</v>
      </c>
      <c r="L370">
        <v>12</v>
      </c>
      <c r="M370">
        <v>924537.01712188101</v>
      </c>
      <c r="N370">
        <v>0.81414794250174205</v>
      </c>
      <c r="O370">
        <v>8343662.9459174396</v>
      </c>
      <c r="P370">
        <v>9268199.96303932</v>
      </c>
      <c r="Q370">
        <v>4998491.0313572995</v>
      </c>
      <c r="R370">
        <v>8799960.9586973693</v>
      </c>
      <c r="S370">
        <v>7156263.8808653904</v>
      </c>
      <c r="T370">
        <v>1.1108070907363601</v>
      </c>
      <c r="U370">
        <v>0.11366768434605599</v>
      </c>
      <c r="V370">
        <v>1130.6932099999999</v>
      </c>
      <c r="W370">
        <v>10</v>
      </c>
      <c r="X370">
        <v>42.7</v>
      </c>
      <c r="Y370">
        <v>2</v>
      </c>
      <c r="Z370">
        <v>160</v>
      </c>
      <c r="AA370" t="s">
        <v>121</v>
      </c>
    </row>
    <row r="371" spans="1:27">
      <c r="A371" t="s">
        <v>341</v>
      </c>
      <c r="B371" t="s">
        <v>1312</v>
      </c>
      <c r="C371">
        <v>383</v>
      </c>
      <c r="D371">
        <v>354</v>
      </c>
      <c r="E371">
        <v>368.5</v>
      </c>
      <c r="F371">
        <v>369</v>
      </c>
      <c r="G371" s="239">
        <v>8.8545099635141303E-2</v>
      </c>
      <c r="H371" s="239">
        <v>0.18872173480125701</v>
      </c>
      <c r="K371">
        <v>0.51818628808448197</v>
      </c>
      <c r="L371">
        <v>13</v>
      </c>
      <c r="M371">
        <v>463657.37701290101</v>
      </c>
      <c r="N371">
        <v>0.87121335177558201</v>
      </c>
      <c r="O371">
        <v>3211315.1644240399</v>
      </c>
      <c r="P371">
        <v>3674972.54143694</v>
      </c>
      <c r="Q371">
        <v>4979129.2227750197</v>
      </c>
      <c r="R371">
        <v>5481605.5021121502</v>
      </c>
      <c r="S371">
        <v>5236397.9364577699</v>
      </c>
      <c r="T371">
        <v>1.1443823957702599</v>
      </c>
      <c r="U371">
        <v>0.40497356136485202</v>
      </c>
      <c r="V371">
        <v>1428.75218</v>
      </c>
      <c r="W371">
        <v>13</v>
      </c>
      <c r="X371">
        <v>40.090000000000003</v>
      </c>
      <c r="Y371" t="s">
        <v>652</v>
      </c>
      <c r="Z371" t="s">
        <v>652</v>
      </c>
      <c r="AA371" t="s">
        <v>652</v>
      </c>
    </row>
    <row r="372" spans="1:27">
      <c r="A372" t="s">
        <v>1313</v>
      </c>
      <c r="B372" t="s">
        <v>1314</v>
      </c>
      <c r="C372">
        <v>363</v>
      </c>
      <c r="D372">
        <v>376</v>
      </c>
      <c r="E372">
        <v>369.5</v>
      </c>
      <c r="F372">
        <v>370</v>
      </c>
      <c r="G372" s="239">
        <v>0.14867716158976901</v>
      </c>
      <c r="H372" s="239">
        <v>0.16363249155405901</v>
      </c>
      <c r="K372">
        <v>0.57618606104484305</v>
      </c>
      <c r="L372">
        <v>5</v>
      </c>
      <c r="M372">
        <v>574724.02327304694</v>
      </c>
      <c r="N372">
        <v>0.78576045543052997</v>
      </c>
      <c r="O372">
        <v>1909068.6312466499</v>
      </c>
      <c r="P372">
        <v>2483792.6545197</v>
      </c>
      <c r="Q372">
        <v>3530792.9908473301</v>
      </c>
      <c r="R372">
        <v>4173604.7572335801</v>
      </c>
      <c r="S372">
        <v>3865583.7731072102</v>
      </c>
      <c r="T372">
        <v>1.3010494300028099</v>
      </c>
      <c r="U372">
        <v>0.33089601592346701</v>
      </c>
      <c r="V372">
        <v>1510.83043</v>
      </c>
      <c r="W372">
        <v>14</v>
      </c>
      <c r="X372">
        <v>43.55</v>
      </c>
      <c r="Y372" t="s">
        <v>652</v>
      </c>
      <c r="Z372" t="s">
        <v>652</v>
      </c>
      <c r="AA372" t="s">
        <v>652</v>
      </c>
    </row>
    <row r="373" spans="1:27">
      <c r="A373" t="s">
        <v>1315</v>
      </c>
      <c r="B373" t="s">
        <v>1316</v>
      </c>
      <c r="C373">
        <v>298</v>
      </c>
      <c r="D373">
        <v>441</v>
      </c>
      <c r="E373">
        <v>369.5</v>
      </c>
      <c r="F373">
        <v>371</v>
      </c>
      <c r="G373" s="239">
        <v>0.31441474160728999</v>
      </c>
      <c r="H373" s="239">
        <v>5.03902919944796E-2</v>
      </c>
      <c r="K373">
        <v>0.86416742395348001</v>
      </c>
      <c r="L373">
        <v>11</v>
      </c>
      <c r="M373">
        <v>689872.51306377503</v>
      </c>
      <c r="N373">
        <v>0.57005468453533803</v>
      </c>
      <c r="O373">
        <v>1579560.6759722501</v>
      </c>
      <c r="P373">
        <v>2269433.1890360299</v>
      </c>
      <c r="Q373">
        <v>2694717.33356704</v>
      </c>
      <c r="R373">
        <v>1538528.64955898</v>
      </c>
      <c r="S373">
        <v>2194148.1163928299</v>
      </c>
      <c r="T373">
        <v>1.4367496124446999</v>
      </c>
      <c r="U373">
        <v>-6.5752192770616003E-2</v>
      </c>
      <c r="V373">
        <v>898.51787999999999</v>
      </c>
      <c r="W373">
        <v>8</v>
      </c>
      <c r="X373">
        <v>11.16</v>
      </c>
      <c r="Y373" t="s">
        <v>652</v>
      </c>
      <c r="Z373" t="s">
        <v>652</v>
      </c>
      <c r="AA373" t="s">
        <v>652</v>
      </c>
    </row>
    <row r="374" spans="1:27">
      <c r="A374" t="s">
        <v>1317</v>
      </c>
      <c r="B374" t="s">
        <v>1318</v>
      </c>
      <c r="C374">
        <v>434</v>
      </c>
      <c r="D374">
        <v>307</v>
      </c>
      <c r="E374">
        <v>370.5</v>
      </c>
      <c r="F374">
        <v>372</v>
      </c>
      <c r="G374" s="239">
        <v>-9.8163752170726801E-2</v>
      </c>
      <c r="H374" s="239">
        <v>0.25455888114824898</v>
      </c>
      <c r="K374">
        <v>0.37979812371855498</v>
      </c>
      <c r="L374">
        <v>13</v>
      </c>
      <c r="M374">
        <v>-61497564.762187302</v>
      </c>
      <c r="N374">
        <v>0.85783830919952997</v>
      </c>
      <c r="O374">
        <v>349103365.345514</v>
      </c>
      <c r="P374">
        <v>287605800.583327</v>
      </c>
      <c r="Q374">
        <v>485522742.67263502</v>
      </c>
      <c r="R374">
        <v>741094087.551332</v>
      </c>
      <c r="S374">
        <v>626479361.29448795</v>
      </c>
      <c r="T374">
        <v>0.82384138662965301</v>
      </c>
      <c r="U374">
        <v>0.23690529742889699</v>
      </c>
      <c r="V374">
        <v>939.54106000000002</v>
      </c>
      <c r="W374">
        <v>9</v>
      </c>
      <c r="X374">
        <v>26.43</v>
      </c>
      <c r="Y374" t="s">
        <v>652</v>
      </c>
      <c r="Z374" t="s">
        <v>652</v>
      </c>
      <c r="AA374" t="s">
        <v>652</v>
      </c>
    </row>
    <row r="375" spans="1:27">
      <c r="A375" t="s">
        <v>692</v>
      </c>
      <c r="B375" t="s">
        <v>731</v>
      </c>
      <c r="C375">
        <v>236</v>
      </c>
      <c r="D375">
        <v>507</v>
      </c>
      <c r="E375">
        <v>371.5</v>
      </c>
      <c r="F375">
        <v>373</v>
      </c>
      <c r="G375" s="239">
        <v>0.49820889956729297</v>
      </c>
      <c r="H375" s="239">
        <v>-5.2422460352592203E-2</v>
      </c>
      <c r="K375">
        <v>0.85873859374900996</v>
      </c>
      <c r="L375">
        <v>14</v>
      </c>
      <c r="M375">
        <v>12003671.0182165</v>
      </c>
      <c r="N375">
        <v>0.36999620179239701</v>
      </c>
      <c r="O375">
        <v>46949345.590121202</v>
      </c>
      <c r="P375">
        <v>58953016.6083377</v>
      </c>
      <c r="Q375">
        <v>22432982.324456599</v>
      </c>
      <c r="R375">
        <v>25647013.0156307</v>
      </c>
      <c r="S375">
        <v>24093650.331501398</v>
      </c>
      <c r="T375">
        <v>1.25567280794521</v>
      </c>
      <c r="U375">
        <v>-6.1120759127403397E-2</v>
      </c>
      <c r="V375">
        <v>770.48108999999999</v>
      </c>
      <c r="W375">
        <v>7</v>
      </c>
      <c r="X375">
        <v>42.58</v>
      </c>
      <c r="Y375">
        <v>2</v>
      </c>
      <c r="Z375">
        <v>140</v>
      </c>
      <c r="AA375" t="s">
        <v>121</v>
      </c>
    </row>
    <row r="376" spans="1:27">
      <c r="A376" t="s">
        <v>550</v>
      </c>
      <c r="B376" t="s">
        <v>1319</v>
      </c>
      <c r="C376">
        <v>441</v>
      </c>
      <c r="D376">
        <v>304</v>
      </c>
      <c r="E376">
        <v>372.5</v>
      </c>
      <c r="F376">
        <v>374</v>
      </c>
      <c r="G376" s="239">
        <v>-0.11603464492875699</v>
      </c>
      <c r="H376" s="239">
        <v>0.25741284992215602</v>
      </c>
      <c r="K376">
        <v>0.37429294420777298</v>
      </c>
      <c r="L376">
        <v>10</v>
      </c>
      <c r="M376">
        <v>-115418.358218996</v>
      </c>
      <c r="N376">
        <v>0.83199196619748905</v>
      </c>
      <c r="O376">
        <v>854360.66476437799</v>
      </c>
      <c r="P376">
        <v>738942.30654538202</v>
      </c>
      <c r="Q376">
        <v>1105685.3480902801</v>
      </c>
      <c r="R376">
        <v>869638.66552297899</v>
      </c>
      <c r="S376">
        <v>994688.769805438</v>
      </c>
      <c r="T376">
        <v>0.86490675076804202</v>
      </c>
      <c r="U376">
        <v>0.41753810204659603</v>
      </c>
      <c r="V376">
        <v>2342.1208900000001</v>
      </c>
      <c r="W376">
        <v>20</v>
      </c>
      <c r="X376">
        <v>31.85</v>
      </c>
      <c r="Y376" t="s">
        <v>652</v>
      </c>
      <c r="Z376" t="s">
        <v>652</v>
      </c>
      <c r="AA376" t="s">
        <v>652</v>
      </c>
    </row>
    <row r="377" spans="1:27">
      <c r="A377" t="s">
        <v>1320</v>
      </c>
      <c r="B377" t="s">
        <v>1321</v>
      </c>
      <c r="C377">
        <v>426</v>
      </c>
      <c r="D377">
        <v>319</v>
      </c>
      <c r="E377">
        <v>372.5</v>
      </c>
      <c r="F377">
        <v>375</v>
      </c>
      <c r="G377" s="239">
        <v>-7.0817700997880303E-2</v>
      </c>
      <c r="H377" s="239">
        <v>0.24039876401062199</v>
      </c>
      <c r="K377">
        <v>0.40774293481370699</v>
      </c>
      <c r="L377">
        <v>7</v>
      </c>
      <c r="M377">
        <v>-22982.949962796902</v>
      </c>
      <c r="N377">
        <v>0.89708649986372202</v>
      </c>
      <c r="O377">
        <v>340443.357553821</v>
      </c>
      <c r="P377">
        <v>317460.407591025</v>
      </c>
      <c r="Q377">
        <v>258082.011071872</v>
      </c>
      <c r="R377">
        <v>379528.57967784302</v>
      </c>
      <c r="S377">
        <v>324536.79855386401</v>
      </c>
      <c r="T377">
        <v>0.93249111943926399</v>
      </c>
      <c r="U377">
        <v>0.22271267465811601</v>
      </c>
      <c r="V377">
        <v>1769.95848</v>
      </c>
      <c r="W377">
        <v>15</v>
      </c>
      <c r="X377">
        <v>38.549999999999997</v>
      </c>
      <c r="Y377" t="s">
        <v>652</v>
      </c>
      <c r="Z377" t="s">
        <v>652</v>
      </c>
      <c r="AA377" t="s">
        <v>652</v>
      </c>
    </row>
    <row r="378" spans="1:27">
      <c r="A378" t="s">
        <v>1322</v>
      </c>
      <c r="B378" t="s">
        <v>1323</v>
      </c>
      <c r="C378">
        <v>390</v>
      </c>
      <c r="D378">
        <v>355</v>
      </c>
      <c r="E378">
        <v>372.5</v>
      </c>
      <c r="F378">
        <v>376</v>
      </c>
      <c r="G378" s="239">
        <v>6.8447490785199003E-2</v>
      </c>
      <c r="H378" s="239">
        <v>0.18865238159855199</v>
      </c>
      <c r="K378">
        <v>0.51834290529360605</v>
      </c>
      <c r="L378">
        <v>10</v>
      </c>
      <c r="M378">
        <v>245732.50707273601</v>
      </c>
      <c r="N378">
        <v>0.90022779778491002</v>
      </c>
      <c r="O378">
        <v>2357618.9586401298</v>
      </c>
      <c r="P378">
        <v>2603351.4657128602</v>
      </c>
      <c r="Q378">
        <v>3572460.3401047699</v>
      </c>
      <c r="R378">
        <v>3607629.2891851501</v>
      </c>
      <c r="S378">
        <v>3590087.8798302501</v>
      </c>
      <c r="T378">
        <v>1.10422910206596</v>
      </c>
      <c r="U378">
        <v>0.35227432231498701</v>
      </c>
      <c r="V378">
        <v>2855.5375600000002</v>
      </c>
      <c r="W378">
        <v>26</v>
      </c>
      <c r="X378">
        <v>44.27</v>
      </c>
      <c r="Y378" t="s">
        <v>652</v>
      </c>
      <c r="Z378" t="s">
        <v>652</v>
      </c>
      <c r="AA378" t="s">
        <v>652</v>
      </c>
    </row>
    <row r="379" spans="1:27">
      <c r="A379" t="s">
        <v>315</v>
      </c>
      <c r="B379" t="s">
        <v>1324</v>
      </c>
      <c r="C379">
        <v>430</v>
      </c>
      <c r="D379">
        <v>320</v>
      </c>
      <c r="E379">
        <v>375</v>
      </c>
      <c r="F379">
        <v>377</v>
      </c>
      <c r="G379" s="239">
        <v>-8.1942393845738204E-2</v>
      </c>
      <c r="H379" s="239">
        <v>0.23747751251076599</v>
      </c>
      <c r="K379">
        <v>0.41363692324789098</v>
      </c>
      <c r="L379">
        <v>10</v>
      </c>
      <c r="M379">
        <v>-244763.945081413</v>
      </c>
      <c r="N379">
        <v>0.88113575982439096</v>
      </c>
      <c r="O379">
        <v>2270563.8956260802</v>
      </c>
      <c r="P379">
        <v>2025799.95054467</v>
      </c>
      <c r="Q379">
        <v>3549757.6984118</v>
      </c>
      <c r="R379">
        <v>2289945.8599404502</v>
      </c>
      <c r="S379">
        <v>2987024.5863477802</v>
      </c>
      <c r="T379">
        <v>0.89220125205332701</v>
      </c>
      <c r="U379">
        <v>0.42290091268375202</v>
      </c>
      <c r="V379">
        <v>1925.8989799999999</v>
      </c>
      <c r="W379">
        <v>16</v>
      </c>
      <c r="X379">
        <v>35.69</v>
      </c>
      <c r="Y379" t="s">
        <v>652</v>
      </c>
      <c r="Z379" t="s">
        <v>652</v>
      </c>
      <c r="AA379" t="s">
        <v>652</v>
      </c>
    </row>
    <row r="380" spans="1:27">
      <c r="A380" t="s">
        <v>1325</v>
      </c>
      <c r="B380" t="s">
        <v>1326</v>
      </c>
      <c r="C380">
        <v>392</v>
      </c>
      <c r="D380">
        <v>359</v>
      </c>
      <c r="E380">
        <v>375.5</v>
      </c>
      <c r="F380">
        <v>378</v>
      </c>
      <c r="G380" s="239">
        <v>6.4164700497917795E-2</v>
      </c>
      <c r="H380" s="239">
        <v>0.18199950917061999</v>
      </c>
      <c r="K380">
        <v>0.53346475477710198</v>
      </c>
      <c r="L380">
        <v>11</v>
      </c>
      <c r="M380">
        <v>216415.258391184</v>
      </c>
      <c r="N380">
        <v>0.90751230615540701</v>
      </c>
      <c r="O380">
        <v>2279808.3437605798</v>
      </c>
      <c r="P380">
        <v>2496223.6021517599</v>
      </c>
      <c r="Q380">
        <v>1708347.5428273301</v>
      </c>
      <c r="R380">
        <v>4453450.9510089597</v>
      </c>
      <c r="S380">
        <v>3372808.6738004298</v>
      </c>
      <c r="T380">
        <v>1.0949269525148799</v>
      </c>
      <c r="U380">
        <v>9.9059789657920394E-2</v>
      </c>
      <c r="V380">
        <v>952.48869000000002</v>
      </c>
      <c r="W380">
        <v>7</v>
      </c>
      <c r="X380">
        <v>21.48</v>
      </c>
      <c r="Y380" t="s">
        <v>652</v>
      </c>
      <c r="Z380" t="s">
        <v>652</v>
      </c>
      <c r="AA380" t="s">
        <v>652</v>
      </c>
    </row>
    <row r="381" spans="1:27">
      <c r="A381" t="s">
        <v>1327</v>
      </c>
      <c r="B381" t="s">
        <v>1328</v>
      </c>
      <c r="C381">
        <v>444</v>
      </c>
      <c r="D381">
        <v>311</v>
      </c>
      <c r="E381">
        <v>377.5</v>
      </c>
      <c r="F381">
        <v>379</v>
      </c>
      <c r="G381" s="239">
        <v>-0.12113194879197001</v>
      </c>
      <c r="H381" s="239">
        <v>0.25191754220880602</v>
      </c>
      <c r="K381">
        <v>0.38493140863745301</v>
      </c>
      <c r="L381">
        <v>11</v>
      </c>
      <c r="M381">
        <v>-2039010.84067826</v>
      </c>
      <c r="N381">
        <v>0.82517049854611502</v>
      </c>
      <c r="O381">
        <v>17264018.858648501</v>
      </c>
      <c r="P381">
        <v>15225008.017970299</v>
      </c>
      <c r="Q381">
        <v>12918018.633256599</v>
      </c>
      <c r="R381">
        <v>19995568.614152301</v>
      </c>
      <c r="S381">
        <v>16832973.1422057</v>
      </c>
      <c r="T381">
        <v>0.88189245752261203</v>
      </c>
      <c r="U381">
        <v>0.33518936983803199</v>
      </c>
      <c r="V381">
        <v>1043.6611800000001</v>
      </c>
      <c r="W381">
        <v>9</v>
      </c>
      <c r="X381">
        <v>43</v>
      </c>
      <c r="Y381" t="s">
        <v>652</v>
      </c>
      <c r="Z381" t="s">
        <v>652</v>
      </c>
      <c r="AA381" t="s">
        <v>652</v>
      </c>
    </row>
    <row r="382" spans="1:27">
      <c r="A382" t="s">
        <v>372</v>
      </c>
      <c r="B382" t="s">
        <v>1329</v>
      </c>
      <c r="C382">
        <v>439</v>
      </c>
      <c r="D382">
        <v>316</v>
      </c>
      <c r="E382">
        <v>377.5</v>
      </c>
      <c r="F382">
        <v>380</v>
      </c>
      <c r="G382" s="239">
        <v>-0.110785628055209</v>
      </c>
      <c r="H382" s="239">
        <v>0.242623589170923</v>
      </c>
      <c r="K382">
        <v>0.40328341833345299</v>
      </c>
      <c r="L382">
        <v>8</v>
      </c>
      <c r="M382">
        <v>-1817071.5678319</v>
      </c>
      <c r="N382">
        <v>0.839370471972264</v>
      </c>
      <c r="O382">
        <v>11996942.1571742</v>
      </c>
      <c r="P382">
        <v>10179870.5893423</v>
      </c>
      <c r="Q382">
        <v>17672761.328340702</v>
      </c>
      <c r="R382">
        <v>15023461.6663551</v>
      </c>
      <c r="S382">
        <v>16401690.3611935</v>
      </c>
      <c r="T382">
        <v>0.84853877396205601</v>
      </c>
      <c r="U382">
        <v>0.27388178397274299</v>
      </c>
      <c r="V382">
        <v>1343.6776299999999</v>
      </c>
      <c r="W382">
        <v>11</v>
      </c>
      <c r="X382">
        <v>17.53</v>
      </c>
      <c r="Y382" t="s">
        <v>652</v>
      </c>
      <c r="Z382" t="s">
        <v>652</v>
      </c>
      <c r="AA382" t="s">
        <v>652</v>
      </c>
    </row>
    <row r="383" spans="1:27">
      <c r="A383" t="s">
        <v>1330</v>
      </c>
      <c r="B383" t="s">
        <v>1331</v>
      </c>
      <c r="C383">
        <v>354</v>
      </c>
      <c r="D383">
        <v>403</v>
      </c>
      <c r="E383">
        <v>378.5</v>
      </c>
      <c r="F383">
        <v>381</v>
      </c>
      <c r="G383" s="239">
        <v>0.16238303975589499</v>
      </c>
      <c r="H383" s="239">
        <v>0.12519266103146001</v>
      </c>
      <c r="K383">
        <v>0.66978766447926397</v>
      </c>
      <c r="L383">
        <v>9</v>
      </c>
      <c r="M383">
        <v>833187.39039284806</v>
      </c>
      <c r="N383">
        <v>0.76820433383218201</v>
      </c>
      <c r="O383">
        <v>3405451.2859052001</v>
      </c>
      <c r="P383">
        <v>4238638.6762980502</v>
      </c>
      <c r="Q383">
        <v>3328315.4344155202</v>
      </c>
      <c r="R383">
        <v>6447995.0421326496</v>
      </c>
      <c r="S383">
        <v>5131000.0825538803</v>
      </c>
      <c r="T383">
        <v>1.2446628421440999</v>
      </c>
      <c r="U383">
        <v>0.19207153188136999</v>
      </c>
      <c r="V383">
        <v>1349.6446000000001</v>
      </c>
      <c r="W383">
        <v>11</v>
      </c>
      <c r="X383">
        <v>21.82</v>
      </c>
      <c r="Y383" t="s">
        <v>652</v>
      </c>
      <c r="Z383" t="s">
        <v>652</v>
      </c>
      <c r="AA383" t="s">
        <v>652</v>
      </c>
    </row>
    <row r="384" spans="1:27">
      <c r="A384" t="s">
        <v>426</v>
      </c>
      <c r="B384" t="s">
        <v>1332</v>
      </c>
      <c r="C384">
        <v>345</v>
      </c>
      <c r="D384">
        <v>412</v>
      </c>
      <c r="E384">
        <v>378.5</v>
      </c>
      <c r="F384">
        <v>382</v>
      </c>
      <c r="G384" s="239">
        <v>0.189190640053991</v>
      </c>
      <c r="H384" s="239">
        <v>0.103929416160496</v>
      </c>
      <c r="K384">
        <v>0.72365942369657299</v>
      </c>
      <c r="L384">
        <v>12</v>
      </c>
      <c r="M384">
        <v>269452.407785983</v>
      </c>
      <c r="N384">
        <v>0.72961710630149301</v>
      </c>
      <c r="O384">
        <v>806443.50571357296</v>
      </c>
      <c r="P384">
        <v>1075895.91349956</v>
      </c>
      <c r="Q384">
        <v>1332240.13401466</v>
      </c>
      <c r="R384">
        <v>1510642.6598294401</v>
      </c>
      <c r="S384">
        <v>1424237.51888089</v>
      </c>
      <c r="T384">
        <v>1.33412434457831</v>
      </c>
      <c r="U384">
        <v>0.106527566696237</v>
      </c>
      <c r="V384">
        <v>1364.7420099999999</v>
      </c>
      <c r="W384">
        <v>12</v>
      </c>
      <c r="X384">
        <v>42.01</v>
      </c>
      <c r="Y384" t="s">
        <v>652</v>
      </c>
      <c r="Z384" t="s">
        <v>652</v>
      </c>
      <c r="AA384" t="s">
        <v>652</v>
      </c>
    </row>
    <row r="385" spans="1:27">
      <c r="A385" t="s">
        <v>1333</v>
      </c>
      <c r="B385" t="s">
        <v>1334</v>
      </c>
      <c r="C385">
        <v>370</v>
      </c>
      <c r="D385">
        <v>388</v>
      </c>
      <c r="E385">
        <v>379</v>
      </c>
      <c r="F385">
        <v>383</v>
      </c>
      <c r="G385" s="239">
        <v>0.12900155813123099</v>
      </c>
      <c r="H385" s="239">
        <v>0.14947883268572401</v>
      </c>
      <c r="K385">
        <v>0.61002736849595995</v>
      </c>
      <c r="L385">
        <v>4</v>
      </c>
      <c r="M385">
        <v>31345.657550134201</v>
      </c>
      <c r="N385">
        <v>0.814267112519516</v>
      </c>
      <c r="O385">
        <v>143490.94870267101</v>
      </c>
      <c r="P385">
        <v>174836.60625280501</v>
      </c>
      <c r="Q385">
        <v>176219.80639343301</v>
      </c>
      <c r="R385">
        <v>295011.20697627403</v>
      </c>
      <c r="S385">
        <v>242986.658488627</v>
      </c>
      <c r="T385">
        <v>1.2184504167930901</v>
      </c>
      <c r="U385">
        <v>6.4734059582769302E-2</v>
      </c>
      <c r="V385">
        <v>1217.65986</v>
      </c>
      <c r="W385">
        <v>11</v>
      </c>
      <c r="X385">
        <v>43.5</v>
      </c>
      <c r="Y385" t="s">
        <v>652</v>
      </c>
      <c r="Z385" t="s">
        <v>652</v>
      </c>
      <c r="AA385" t="s">
        <v>652</v>
      </c>
    </row>
    <row r="386" spans="1:27">
      <c r="A386" t="s">
        <v>1335</v>
      </c>
      <c r="B386" t="s">
        <v>1336</v>
      </c>
      <c r="C386">
        <v>357</v>
      </c>
      <c r="D386">
        <v>401</v>
      </c>
      <c r="E386">
        <v>379</v>
      </c>
      <c r="F386">
        <v>384</v>
      </c>
      <c r="G386" s="239">
        <v>0.15534168872616</v>
      </c>
      <c r="H386" s="239">
        <v>0.12787791709833601</v>
      </c>
      <c r="K386">
        <v>0.66308220343295499</v>
      </c>
      <c r="L386">
        <v>10</v>
      </c>
      <c r="M386">
        <v>186564.06534172001</v>
      </c>
      <c r="N386">
        <v>0.77641224381810603</v>
      </c>
      <c r="O386">
        <v>712472.73932886601</v>
      </c>
      <c r="P386">
        <v>899036.80467058602</v>
      </c>
      <c r="Q386">
        <v>1108632.0991576901</v>
      </c>
      <c r="R386">
        <v>1286738.7375493899</v>
      </c>
      <c r="S386">
        <v>1200991.6132082201</v>
      </c>
      <c r="T386">
        <v>1.2618543209350901</v>
      </c>
      <c r="U386">
        <v>0.235545478115257</v>
      </c>
      <c r="V386">
        <v>1438.7399</v>
      </c>
      <c r="W386">
        <v>13</v>
      </c>
      <c r="X386">
        <v>33.08</v>
      </c>
      <c r="Y386" t="s">
        <v>652</v>
      </c>
      <c r="Z386" t="s">
        <v>652</v>
      </c>
      <c r="AA386" t="s">
        <v>652</v>
      </c>
    </row>
    <row r="387" spans="1:27">
      <c r="A387" t="s">
        <v>1337</v>
      </c>
      <c r="B387" t="s">
        <v>1338</v>
      </c>
      <c r="C387">
        <v>362</v>
      </c>
      <c r="D387">
        <v>399</v>
      </c>
      <c r="E387">
        <v>380.5</v>
      </c>
      <c r="F387">
        <v>385</v>
      </c>
      <c r="G387" s="239">
        <v>0.148938572117361</v>
      </c>
      <c r="H387" s="239">
        <v>0.12895597340045001</v>
      </c>
      <c r="K387">
        <v>0.66039669565925596</v>
      </c>
      <c r="L387">
        <v>7</v>
      </c>
      <c r="M387">
        <v>165843.54151546699</v>
      </c>
      <c r="N387">
        <v>0.78609490504336499</v>
      </c>
      <c r="O387">
        <v>554201.55402639601</v>
      </c>
      <c r="P387">
        <v>720045.095541863</v>
      </c>
      <c r="Q387">
        <v>846979.55601892702</v>
      </c>
      <c r="R387">
        <v>1327555.3975727099</v>
      </c>
      <c r="S387">
        <v>1113502.96405947</v>
      </c>
      <c r="T387">
        <v>1.2992477020509501</v>
      </c>
      <c r="U387">
        <v>0.23533395681282601</v>
      </c>
      <c r="V387">
        <v>1994.14734</v>
      </c>
      <c r="W387">
        <v>18</v>
      </c>
      <c r="X387">
        <v>44.15</v>
      </c>
      <c r="Y387" t="s">
        <v>652</v>
      </c>
      <c r="Z387" t="s">
        <v>652</v>
      </c>
      <c r="AA387" t="s">
        <v>652</v>
      </c>
    </row>
    <row r="388" spans="1:27">
      <c r="A388" t="s">
        <v>1339</v>
      </c>
      <c r="B388" t="s">
        <v>1340</v>
      </c>
      <c r="C388">
        <v>308</v>
      </c>
      <c r="D388">
        <v>453</v>
      </c>
      <c r="E388">
        <v>380.5</v>
      </c>
      <c r="F388">
        <v>386</v>
      </c>
      <c r="G388" s="239">
        <v>0.29748317574851402</v>
      </c>
      <c r="H388" s="239">
        <v>2.91480823752359E-2</v>
      </c>
      <c r="K388">
        <v>0.92120684685086696</v>
      </c>
      <c r="L388">
        <v>4</v>
      </c>
      <c r="M388">
        <v>60912.275324332099</v>
      </c>
      <c r="N388">
        <v>0.59359877781105497</v>
      </c>
      <c r="O388">
        <v>116025.23325998599</v>
      </c>
      <c r="P388">
        <v>176937.50858431801</v>
      </c>
      <c r="Q388">
        <v>103528.966046742</v>
      </c>
      <c r="R388">
        <v>270433.02844727098</v>
      </c>
      <c r="S388">
        <v>204758.72348433599</v>
      </c>
      <c r="T388">
        <v>1.52499162132983</v>
      </c>
      <c r="U388">
        <v>-7.00241129996068E-2</v>
      </c>
      <c r="V388">
        <v>1409.68885</v>
      </c>
      <c r="W388">
        <v>10</v>
      </c>
      <c r="X388">
        <v>42.53</v>
      </c>
      <c r="Y388" t="s">
        <v>652</v>
      </c>
      <c r="Z388" t="s">
        <v>652</v>
      </c>
      <c r="AA388" t="s">
        <v>652</v>
      </c>
    </row>
    <row r="389" spans="1:27">
      <c r="A389" t="s">
        <v>1341</v>
      </c>
      <c r="B389" t="s">
        <v>1342</v>
      </c>
      <c r="C389">
        <v>418</v>
      </c>
      <c r="D389">
        <v>351</v>
      </c>
      <c r="E389">
        <v>384.5</v>
      </c>
      <c r="F389">
        <v>387</v>
      </c>
      <c r="G389" s="239">
        <v>-4.1670192030664202E-2</v>
      </c>
      <c r="H389" s="239">
        <v>0.19026537958410999</v>
      </c>
      <c r="K389">
        <v>0.51470585609019903</v>
      </c>
      <c r="L389">
        <v>9</v>
      </c>
      <c r="M389">
        <v>-3038844.3232359998</v>
      </c>
      <c r="N389">
        <v>0.94012163864545095</v>
      </c>
      <c r="O389">
        <v>41265520.833114699</v>
      </c>
      <c r="P389">
        <v>38226676.509878702</v>
      </c>
      <c r="Q389">
        <v>25077249.901900701</v>
      </c>
      <c r="R389">
        <v>100037801.780196</v>
      </c>
      <c r="S389">
        <v>72926093.573069707</v>
      </c>
      <c r="T389">
        <v>0.92635875515722599</v>
      </c>
      <c r="U389">
        <v>0.109566030297373</v>
      </c>
      <c r="V389">
        <v>1866.04836</v>
      </c>
      <c r="W389">
        <v>17</v>
      </c>
      <c r="X389">
        <v>18.53</v>
      </c>
      <c r="Y389" t="s">
        <v>652</v>
      </c>
      <c r="Z389" t="s">
        <v>652</v>
      </c>
      <c r="AA389" t="s">
        <v>652</v>
      </c>
    </row>
    <row r="390" spans="1:27">
      <c r="A390" t="s">
        <v>1343</v>
      </c>
      <c r="B390" t="s">
        <v>1344</v>
      </c>
      <c r="C390">
        <v>387</v>
      </c>
      <c r="D390">
        <v>383</v>
      </c>
      <c r="E390">
        <v>385</v>
      </c>
      <c r="F390">
        <v>388</v>
      </c>
      <c r="G390" s="239">
        <v>7.3921186899968697E-2</v>
      </c>
      <c r="H390" s="239">
        <v>0.153281844594437</v>
      </c>
      <c r="K390">
        <v>0.60085929108532399</v>
      </c>
      <c r="L390">
        <v>4</v>
      </c>
      <c r="M390">
        <v>23113.0353616592</v>
      </c>
      <c r="N390">
        <v>0.89254126457517002</v>
      </c>
      <c r="O390">
        <v>216699.33851436601</v>
      </c>
      <c r="P390">
        <v>239812.373876025</v>
      </c>
      <c r="Q390">
        <v>256794.24911796299</v>
      </c>
      <c r="R390">
        <v>359976.98123509297</v>
      </c>
      <c r="S390">
        <v>312671.32375642401</v>
      </c>
      <c r="T390">
        <v>1.1066594643071599</v>
      </c>
      <c r="U390">
        <v>3.6820907148294002E-2</v>
      </c>
      <c r="V390">
        <v>2937.6018899999999</v>
      </c>
      <c r="W390">
        <v>26</v>
      </c>
      <c r="X390">
        <v>37.32</v>
      </c>
      <c r="Y390" t="s">
        <v>652</v>
      </c>
      <c r="Z390" t="s">
        <v>652</v>
      </c>
      <c r="AA390" t="s">
        <v>652</v>
      </c>
    </row>
    <row r="391" spans="1:27">
      <c r="A391" t="s">
        <v>1345</v>
      </c>
      <c r="B391" t="s">
        <v>1346</v>
      </c>
      <c r="C391">
        <v>309</v>
      </c>
      <c r="D391">
        <v>461</v>
      </c>
      <c r="E391">
        <v>385</v>
      </c>
      <c r="F391">
        <v>389</v>
      </c>
      <c r="G391" s="239">
        <v>0.295128086326159</v>
      </c>
      <c r="H391" s="239">
        <v>1.4758991268981499E-2</v>
      </c>
      <c r="K391">
        <v>0.96006145043558799</v>
      </c>
      <c r="L391">
        <v>8</v>
      </c>
      <c r="M391">
        <v>710485.472794784</v>
      </c>
      <c r="N391">
        <v>0.59219763845673601</v>
      </c>
      <c r="O391">
        <v>1186150.07515146</v>
      </c>
      <c r="P391">
        <v>1896635.5479462401</v>
      </c>
      <c r="Q391">
        <v>2795023.02751204</v>
      </c>
      <c r="R391">
        <v>1943914.57321833</v>
      </c>
      <c r="S391">
        <v>2407380.0689019999</v>
      </c>
      <c r="T391">
        <v>1.5989844688953601</v>
      </c>
      <c r="U391">
        <v>-2.0469480068777898E-2</v>
      </c>
      <c r="V391">
        <v>1753.91932</v>
      </c>
      <c r="W391">
        <v>16</v>
      </c>
      <c r="X391">
        <v>42.24</v>
      </c>
      <c r="Y391" t="s">
        <v>652</v>
      </c>
      <c r="Z391" t="s">
        <v>652</v>
      </c>
      <c r="AA391" t="s">
        <v>652</v>
      </c>
    </row>
    <row r="392" spans="1:27">
      <c r="A392" t="s">
        <v>262</v>
      </c>
      <c r="B392" t="s">
        <v>1347</v>
      </c>
      <c r="C392">
        <v>318</v>
      </c>
      <c r="D392">
        <v>456</v>
      </c>
      <c r="E392">
        <v>387</v>
      </c>
      <c r="F392">
        <v>390</v>
      </c>
      <c r="G392" s="239">
        <v>0.25764626893238302</v>
      </c>
      <c r="H392" s="239">
        <v>2.1592225782643599E-2</v>
      </c>
      <c r="K392">
        <v>0.94159456330123403</v>
      </c>
      <c r="L392">
        <v>9</v>
      </c>
      <c r="M392">
        <v>659005.02121846203</v>
      </c>
      <c r="N392">
        <v>0.63913917127456898</v>
      </c>
      <c r="O392">
        <v>1594362.12985741</v>
      </c>
      <c r="P392">
        <v>2253367.1510758698</v>
      </c>
      <c r="Q392">
        <v>2893998.02412437</v>
      </c>
      <c r="R392">
        <v>2170104.52587097</v>
      </c>
      <c r="S392">
        <v>2557789.88746549</v>
      </c>
      <c r="T392">
        <v>1.4133345924852101</v>
      </c>
      <c r="U392">
        <v>3.1556425700517303E-2</v>
      </c>
      <c r="V392">
        <v>1150.6102599999999</v>
      </c>
      <c r="W392">
        <v>10</v>
      </c>
      <c r="X392">
        <v>29.13</v>
      </c>
      <c r="Y392" t="s">
        <v>652</v>
      </c>
      <c r="Z392" t="s">
        <v>652</v>
      </c>
      <c r="AA392" t="s">
        <v>652</v>
      </c>
    </row>
    <row r="393" spans="1:27">
      <c r="A393" t="s">
        <v>1348</v>
      </c>
      <c r="B393" t="s">
        <v>1349</v>
      </c>
      <c r="C393">
        <v>331</v>
      </c>
      <c r="D393">
        <v>445</v>
      </c>
      <c r="E393">
        <v>388</v>
      </c>
      <c r="F393">
        <v>391</v>
      </c>
      <c r="G393" s="239">
        <v>0.22220019483970299</v>
      </c>
      <c r="H393" s="239">
        <v>4.4638938295267397E-2</v>
      </c>
      <c r="K393">
        <v>0.87956135416074599</v>
      </c>
      <c r="L393">
        <v>9</v>
      </c>
      <c r="M393">
        <v>1901153.2500845599</v>
      </c>
      <c r="N393">
        <v>0.68527902807873398</v>
      </c>
      <c r="O393">
        <v>6067848.5371597102</v>
      </c>
      <c r="P393">
        <v>7969001.7872442696</v>
      </c>
      <c r="Q393">
        <v>9401791.4337858297</v>
      </c>
      <c r="R393">
        <v>7616946.9619422704</v>
      </c>
      <c r="S393">
        <v>8556037.7274019197</v>
      </c>
      <c r="T393">
        <v>1.3133158710936601</v>
      </c>
      <c r="U393">
        <v>4.4678218896564599E-2</v>
      </c>
      <c r="V393">
        <v>1696.89786</v>
      </c>
      <c r="W393">
        <v>15</v>
      </c>
      <c r="X393">
        <v>42.82</v>
      </c>
      <c r="Y393" t="s">
        <v>652</v>
      </c>
      <c r="Z393" t="s">
        <v>652</v>
      </c>
      <c r="AA393" t="s">
        <v>652</v>
      </c>
    </row>
    <row r="394" spans="1:27">
      <c r="A394" t="s">
        <v>1350</v>
      </c>
      <c r="B394" t="s">
        <v>1351</v>
      </c>
      <c r="C394">
        <v>279</v>
      </c>
      <c r="D394">
        <v>497</v>
      </c>
      <c r="E394">
        <v>388</v>
      </c>
      <c r="F394">
        <v>392</v>
      </c>
      <c r="G394" s="239">
        <v>0.379493716778529</v>
      </c>
      <c r="H394" s="239">
        <v>-3.2299154009414001E-2</v>
      </c>
      <c r="K394">
        <v>0.91271701572916097</v>
      </c>
      <c r="L394">
        <v>14</v>
      </c>
      <c r="M394">
        <v>46248814.405598603</v>
      </c>
      <c r="N394">
        <v>0.491687155888896</v>
      </c>
      <c r="O394">
        <v>94732293.520030707</v>
      </c>
      <c r="P394">
        <v>140981107.92562899</v>
      </c>
      <c r="Q394">
        <v>131961331.64365301</v>
      </c>
      <c r="R394">
        <v>110863392.271891</v>
      </c>
      <c r="S394">
        <v>121869776.39102601</v>
      </c>
      <c r="T394">
        <v>1.4882053699652</v>
      </c>
      <c r="U394">
        <v>0.15138627794003401</v>
      </c>
      <c r="V394">
        <v>1014.53671</v>
      </c>
      <c r="W394">
        <v>9</v>
      </c>
      <c r="X394">
        <v>11.92</v>
      </c>
      <c r="Y394" t="s">
        <v>652</v>
      </c>
      <c r="Z394" t="s">
        <v>652</v>
      </c>
      <c r="AA394" t="s">
        <v>652</v>
      </c>
    </row>
    <row r="395" spans="1:27">
      <c r="A395" t="s">
        <v>1352</v>
      </c>
      <c r="B395" t="s">
        <v>1353</v>
      </c>
      <c r="C395">
        <v>301</v>
      </c>
      <c r="D395">
        <v>478</v>
      </c>
      <c r="E395">
        <v>389.5</v>
      </c>
      <c r="F395">
        <v>393</v>
      </c>
      <c r="G395" s="239">
        <v>0.31005942461263197</v>
      </c>
      <c r="H395" s="239">
        <v>-8.4427221889663406E-3</v>
      </c>
      <c r="K395">
        <v>0.97714800209021502</v>
      </c>
      <c r="L395">
        <v>12</v>
      </c>
      <c r="M395">
        <v>2026435.15969051</v>
      </c>
      <c r="N395">
        <v>0.57418984878459101</v>
      </c>
      <c r="O395">
        <v>7183843.7554209596</v>
      </c>
      <c r="P395">
        <v>9210278.9151114691</v>
      </c>
      <c r="Q395">
        <v>5110817.0334569402</v>
      </c>
      <c r="R395">
        <v>7701207.25815468</v>
      </c>
      <c r="S395">
        <v>6535634.7810495002</v>
      </c>
      <c r="T395">
        <v>1.2820822986526299</v>
      </c>
      <c r="U395">
        <v>0.14689434740023999</v>
      </c>
      <c r="V395">
        <v>1010.5993099999999</v>
      </c>
      <c r="W395">
        <v>9</v>
      </c>
      <c r="X395">
        <v>15.19</v>
      </c>
      <c r="Y395" t="s">
        <v>652</v>
      </c>
      <c r="Z395" t="s">
        <v>652</v>
      </c>
      <c r="AA395" t="s">
        <v>652</v>
      </c>
    </row>
    <row r="396" spans="1:27">
      <c r="A396" t="s">
        <v>482</v>
      </c>
      <c r="B396" t="s">
        <v>1354</v>
      </c>
      <c r="C396">
        <v>435</v>
      </c>
      <c r="D396">
        <v>349</v>
      </c>
      <c r="E396">
        <v>392</v>
      </c>
      <c r="F396">
        <v>394</v>
      </c>
      <c r="G396" s="239">
        <v>-0.100935112810592</v>
      </c>
      <c r="H396" s="239">
        <v>0.192560767992628</v>
      </c>
      <c r="K396">
        <v>0.50955007881955405</v>
      </c>
      <c r="L396">
        <v>12</v>
      </c>
      <c r="M396">
        <v>-418540.214630734</v>
      </c>
      <c r="N396">
        <v>0.85368793100791096</v>
      </c>
      <c r="O396">
        <v>3348083.8260753802</v>
      </c>
      <c r="P396">
        <v>2929543.6114446502</v>
      </c>
      <c r="Q396">
        <v>4754156.2030749097</v>
      </c>
      <c r="R396">
        <v>3433223.2134794998</v>
      </c>
      <c r="S396">
        <v>4146626.5105993198</v>
      </c>
      <c r="T396">
        <v>0.87499111839103905</v>
      </c>
      <c r="U396">
        <v>0.37907714969475498</v>
      </c>
      <c r="V396">
        <v>1656.8744200000001</v>
      </c>
      <c r="W396">
        <v>14</v>
      </c>
      <c r="X396">
        <v>35.86</v>
      </c>
      <c r="Y396" t="s">
        <v>652</v>
      </c>
      <c r="Z396" t="s">
        <v>652</v>
      </c>
      <c r="AA396" t="s">
        <v>652</v>
      </c>
    </row>
    <row r="397" spans="1:27">
      <c r="A397" t="s">
        <v>1355</v>
      </c>
      <c r="B397" t="s">
        <v>1356</v>
      </c>
      <c r="C397">
        <v>275</v>
      </c>
      <c r="D397">
        <v>510</v>
      </c>
      <c r="E397">
        <v>392.5</v>
      </c>
      <c r="F397">
        <v>395</v>
      </c>
      <c r="G397" s="239">
        <v>0.40375171219054401</v>
      </c>
      <c r="H397" s="239">
        <v>-6.2137997481064897E-2</v>
      </c>
      <c r="K397">
        <v>0.83286796216146397</v>
      </c>
      <c r="L397">
        <v>14</v>
      </c>
      <c r="M397">
        <v>2755887874.3415298</v>
      </c>
      <c r="N397">
        <v>0.46578007973970098</v>
      </c>
      <c r="O397">
        <v>7677784208.3983202</v>
      </c>
      <c r="P397">
        <v>10433672082.739799</v>
      </c>
      <c r="Q397">
        <v>5765292729.7746897</v>
      </c>
      <c r="R397">
        <v>7742205631.2691803</v>
      </c>
      <c r="S397">
        <v>6825699535.4633503</v>
      </c>
      <c r="T397">
        <v>1.3589431272797401</v>
      </c>
      <c r="U397">
        <v>0.109004545204383</v>
      </c>
      <c r="V397">
        <v>756.40390000000002</v>
      </c>
      <c r="W397">
        <v>6</v>
      </c>
      <c r="X397">
        <v>12.9</v>
      </c>
      <c r="Y397" t="s">
        <v>652</v>
      </c>
      <c r="Z397" t="s">
        <v>652</v>
      </c>
      <c r="AA397" t="s">
        <v>652</v>
      </c>
    </row>
    <row r="398" spans="1:27">
      <c r="A398" t="s">
        <v>479</v>
      </c>
      <c r="B398" t="s">
        <v>1357</v>
      </c>
      <c r="C398">
        <v>455</v>
      </c>
      <c r="D398">
        <v>334</v>
      </c>
      <c r="E398">
        <v>394.5</v>
      </c>
      <c r="F398">
        <v>396</v>
      </c>
      <c r="G398" s="239">
        <v>-0.157522650789339</v>
      </c>
      <c r="H398" s="239">
        <v>0.21938494784259599</v>
      </c>
      <c r="K398">
        <v>0.45109848521276202</v>
      </c>
      <c r="L398">
        <v>7</v>
      </c>
      <c r="M398">
        <v>-331541.07941246103</v>
      </c>
      <c r="N398">
        <v>0.773626745500122</v>
      </c>
      <c r="O398">
        <v>1796585.42399514</v>
      </c>
      <c r="P398">
        <v>1465044.3445826799</v>
      </c>
      <c r="Q398">
        <v>1796393.8079035201</v>
      </c>
      <c r="R398">
        <v>2373323.0197372502</v>
      </c>
      <c r="S398">
        <v>2104720.0370938699</v>
      </c>
      <c r="T398">
        <v>0.81546044235670101</v>
      </c>
      <c r="U398">
        <v>0.27685325723478599</v>
      </c>
      <c r="V398">
        <v>2373.1770099999999</v>
      </c>
      <c r="W398">
        <v>20</v>
      </c>
      <c r="X398">
        <v>26.03</v>
      </c>
      <c r="Y398" t="s">
        <v>652</v>
      </c>
      <c r="Z398" t="s">
        <v>652</v>
      </c>
      <c r="AA398" t="s">
        <v>652</v>
      </c>
    </row>
    <row r="399" spans="1:27">
      <c r="A399" t="s">
        <v>1358</v>
      </c>
      <c r="B399" t="s">
        <v>1359</v>
      </c>
      <c r="C399">
        <v>459</v>
      </c>
      <c r="D399">
        <v>333</v>
      </c>
      <c r="E399">
        <v>396</v>
      </c>
      <c r="F399">
        <v>397</v>
      </c>
      <c r="G399" s="239">
        <v>-0.18436906360744801</v>
      </c>
      <c r="H399" s="239">
        <v>0.22050990879162299</v>
      </c>
      <c r="K399">
        <v>0.44872188836023602</v>
      </c>
      <c r="L399">
        <v>6</v>
      </c>
      <c r="M399">
        <v>-386344.91523528402</v>
      </c>
      <c r="N399">
        <v>0.73630158844773996</v>
      </c>
      <c r="O399">
        <v>1337696.1051936101</v>
      </c>
      <c r="P399">
        <v>951351.18995833001</v>
      </c>
      <c r="Q399">
        <v>2270912.3450671001</v>
      </c>
      <c r="R399">
        <v>1903989.7108909099</v>
      </c>
      <c r="S399">
        <v>2095497.5182706099</v>
      </c>
      <c r="T399">
        <v>0.71118633467250303</v>
      </c>
      <c r="U399">
        <v>0.25335336492414801</v>
      </c>
      <c r="V399">
        <v>2789.4872399999999</v>
      </c>
      <c r="W399">
        <v>26</v>
      </c>
      <c r="X399">
        <v>43.67</v>
      </c>
      <c r="Y399" t="s">
        <v>652</v>
      </c>
      <c r="Z399" t="s">
        <v>652</v>
      </c>
      <c r="AA399" t="s">
        <v>652</v>
      </c>
    </row>
    <row r="400" spans="1:27">
      <c r="A400" t="s">
        <v>1360</v>
      </c>
      <c r="B400" t="s">
        <v>1361</v>
      </c>
      <c r="C400">
        <v>386</v>
      </c>
      <c r="D400">
        <v>406</v>
      </c>
      <c r="E400">
        <v>396</v>
      </c>
      <c r="F400">
        <v>398</v>
      </c>
      <c r="G400" s="239">
        <v>7.5361567626722997E-2</v>
      </c>
      <c r="H400" s="239">
        <v>0.11917386663908799</v>
      </c>
      <c r="K400">
        <v>0.68490012396421796</v>
      </c>
      <c r="L400">
        <v>8</v>
      </c>
      <c r="M400">
        <v>254530.87171760001</v>
      </c>
      <c r="N400">
        <v>0.89022114142172504</v>
      </c>
      <c r="O400">
        <v>1641709.8483503</v>
      </c>
      <c r="P400">
        <v>1896240.7200678999</v>
      </c>
      <c r="Q400">
        <v>3438587.8347925199</v>
      </c>
      <c r="R400">
        <v>3315210.42153107</v>
      </c>
      <c r="S400">
        <v>3377462.5413623201</v>
      </c>
      <c r="T400">
        <v>1.1550401077104899</v>
      </c>
      <c r="U400">
        <v>0.26879735309057701</v>
      </c>
      <c r="V400">
        <v>2445.34618</v>
      </c>
      <c r="W400">
        <v>23</v>
      </c>
      <c r="X400">
        <v>44.38</v>
      </c>
      <c r="Y400" t="s">
        <v>652</v>
      </c>
      <c r="Z400" t="s">
        <v>652</v>
      </c>
      <c r="AA400" t="s">
        <v>652</v>
      </c>
    </row>
    <row r="401" spans="1:27">
      <c r="A401" t="s">
        <v>693</v>
      </c>
      <c r="B401" t="s">
        <v>732</v>
      </c>
      <c r="C401">
        <v>373</v>
      </c>
      <c r="D401">
        <v>421</v>
      </c>
      <c r="E401">
        <v>397</v>
      </c>
      <c r="F401">
        <v>399</v>
      </c>
      <c r="G401" s="239">
        <v>0.12578553597007999</v>
      </c>
      <c r="H401" s="239">
        <v>9.0460945527598605E-2</v>
      </c>
      <c r="K401">
        <v>0.75842662592897003</v>
      </c>
      <c r="L401">
        <v>14</v>
      </c>
      <c r="M401">
        <v>2489573.2065118002</v>
      </c>
      <c r="N401">
        <v>0.81967112203925396</v>
      </c>
      <c r="O401">
        <v>22044085.511105701</v>
      </c>
      <c r="P401">
        <v>24533658.717617501</v>
      </c>
      <c r="Q401">
        <v>25575079.1973821</v>
      </c>
      <c r="R401">
        <v>11374451.187933501</v>
      </c>
      <c r="S401">
        <v>19792205.735832602</v>
      </c>
      <c r="T401">
        <v>1.11293610729543</v>
      </c>
      <c r="U401">
        <v>5.7667693235435899E-2</v>
      </c>
      <c r="V401">
        <v>1551.8417199999999</v>
      </c>
      <c r="W401">
        <v>14</v>
      </c>
      <c r="X401">
        <v>42.11</v>
      </c>
      <c r="Y401">
        <v>2</v>
      </c>
      <c r="Z401">
        <v>280</v>
      </c>
      <c r="AA401" t="s">
        <v>121</v>
      </c>
    </row>
    <row r="402" spans="1:27">
      <c r="A402" t="s">
        <v>328</v>
      </c>
      <c r="B402" t="s">
        <v>1362</v>
      </c>
      <c r="C402">
        <v>424</v>
      </c>
      <c r="D402">
        <v>372</v>
      </c>
      <c r="E402">
        <v>398</v>
      </c>
      <c r="F402">
        <v>400</v>
      </c>
      <c r="G402" s="239">
        <v>-5.78152241958007E-2</v>
      </c>
      <c r="H402" s="239">
        <v>0.16599525578707799</v>
      </c>
      <c r="K402">
        <v>0.57061276796502403</v>
      </c>
      <c r="L402">
        <v>6</v>
      </c>
      <c r="M402">
        <v>-94023.174864947403</v>
      </c>
      <c r="N402">
        <v>0.91592288797829202</v>
      </c>
      <c r="O402">
        <v>1090804.9612227799</v>
      </c>
      <c r="P402">
        <v>996781.78635783098</v>
      </c>
      <c r="Q402">
        <v>1917672.9342141401</v>
      </c>
      <c r="R402">
        <v>1269661.3297216599</v>
      </c>
      <c r="S402">
        <v>1626270.1766324099</v>
      </c>
      <c r="T402">
        <v>0.91380386209506403</v>
      </c>
      <c r="U402">
        <v>0.39500730139304502</v>
      </c>
      <c r="V402">
        <v>2259.2457399999998</v>
      </c>
      <c r="W402">
        <v>21</v>
      </c>
      <c r="X402">
        <v>44.36</v>
      </c>
      <c r="Y402" t="s">
        <v>652</v>
      </c>
      <c r="Z402" t="s">
        <v>652</v>
      </c>
      <c r="AA402" t="s">
        <v>652</v>
      </c>
    </row>
    <row r="403" spans="1:27">
      <c r="A403" t="s">
        <v>1363</v>
      </c>
      <c r="B403" t="s">
        <v>1364</v>
      </c>
      <c r="C403">
        <v>419</v>
      </c>
      <c r="D403">
        <v>377</v>
      </c>
      <c r="E403">
        <v>398</v>
      </c>
      <c r="F403">
        <v>401</v>
      </c>
      <c r="G403" s="239">
        <v>-4.2795085332499302E-2</v>
      </c>
      <c r="H403" s="239">
        <v>0.16009609683225801</v>
      </c>
      <c r="K403">
        <v>0.58456908909639005</v>
      </c>
      <c r="L403">
        <v>11</v>
      </c>
      <c r="M403">
        <v>-124745.528785469</v>
      </c>
      <c r="N403">
        <v>0.93758723575021097</v>
      </c>
      <c r="O403">
        <v>1784790.87000587</v>
      </c>
      <c r="P403">
        <v>1660045.3412204001</v>
      </c>
      <c r="Q403">
        <v>2528531.7212490402</v>
      </c>
      <c r="R403">
        <v>3255824.4611215801</v>
      </c>
      <c r="S403">
        <v>2914949.8783855801</v>
      </c>
      <c r="T403">
        <v>0.930106360984993</v>
      </c>
      <c r="U403">
        <v>0.20824899635097899</v>
      </c>
      <c r="V403">
        <v>2255.0888599999998</v>
      </c>
      <c r="W403">
        <v>19</v>
      </c>
      <c r="X403">
        <v>29.45</v>
      </c>
      <c r="Y403" t="s">
        <v>652</v>
      </c>
      <c r="Z403" t="s">
        <v>652</v>
      </c>
      <c r="AA403" t="s">
        <v>652</v>
      </c>
    </row>
    <row r="404" spans="1:27">
      <c r="A404" t="s">
        <v>279</v>
      </c>
      <c r="B404" t="s">
        <v>1365</v>
      </c>
      <c r="C404">
        <v>356</v>
      </c>
      <c r="D404">
        <v>440</v>
      </c>
      <c r="E404">
        <v>398</v>
      </c>
      <c r="F404">
        <v>402</v>
      </c>
      <c r="G404" s="239">
        <v>0.156374111029948</v>
      </c>
      <c r="H404" s="239">
        <v>5.0400358292184901E-2</v>
      </c>
      <c r="K404">
        <v>0.86414051844769901</v>
      </c>
      <c r="L404">
        <v>12</v>
      </c>
      <c r="M404">
        <v>115826.48720993</v>
      </c>
      <c r="N404">
        <v>0.77487072500601795</v>
      </c>
      <c r="O404">
        <v>515867.19978854002</v>
      </c>
      <c r="P404">
        <v>631693.68699846999</v>
      </c>
      <c r="Q404">
        <v>726415.19509566203</v>
      </c>
      <c r="R404">
        <v>754716.77789486502</v>
      </c>
      <c r="S404">
        <v>740701.17135788104</v>
      </c>
      <c r="T404">
        <v>1.22452772197459</v>
      </c>
      <c r="U404">
        <v>3.9838625084470301E-2</v>
      </c>
      <c r="V404">
        <v>1251.6579400000001</v>
      </c>
      <c r="W404">
        <v>11</v>
      </c>
      <c r="X404">
        <v>32.869999999999997</v>
      </c>
      <c r="Y404" t="s">
        <v>652</v>
      </c>
      <c r="Z404" t="s">
        <v>652</v>
      </c>
      <c r="AA404" t="s">
        <v>652</v>
      </c>
    </row>
    <row r="405" spans="1:27">
      <c r="A405" t="s">
        <v>1366</v>
      </c>
      <c r="B405" t="s">
        <v>1367</v>
      </c>
      <c r="C405">
        <v>366</v>
      </c>
      <c r="D405">
        <v>434</v>
      </c>
      <c r="E405">
        <v>400</v>
      </c>
      <c r="F405">
        <v>403</v>
      </c>
      <c r="G405" s="239">
        <v>0.13165760587318401</v>
      </c>
      <c r="H405" s="239">
        <v>6.4603215015918106E-2</v>
      </c>
      <c r="K405">
        <v>0.82632748218881202</v>
      </c>
      <c r="L405">
        <v>11</v>
      </c>
      <c r="M405">
        <v>2459383.6767743202</v>
      </c>
      <c r="N405">
        <v>0.81013460108647495</v>
      </c>
      <c r="O405">
        <v>11761140.258899599</v>
      </c>
      <c r="P405">
        <v>14220523.9356739</v>
      </c>
      <c r="Q405">
        <v>14955545.7758656</v>
      </c>
      <c r="R405">
        <v>21776766.833028901</v>
      </c>
      <c r="S405">
        <v>18680148.863889098</v>
      </c>
      <c r="T405">
        <v>1.2091109894649299</v>
      </c>
      <c r="U405">
        <v>0.12365467392344801</v>
      </c>
      <c r="V405">
        <v>1372.7834800000001</v>
      </c>
      <c r="W405">
        <v>12</v>
      </c>
      <c r="X405">
        <v>44.13</v>
      </c>
      <c r="Y405" t="s">
        <v>652</v>
      </c>
      <c r="Z405" t="s">
        <v>652</v>
      </c>
      <c r="AA405" t="s">
        <v>652</v>
      </c>
    </row>
    <row r="406" spans="1:27">
      <c r="A406" t="s">
        <v>1368</v>
      </c>
      <c r="B406" t="s">
        <v>1369</v>
      </c>
      <c r="C406">
        <v>349</v>
      </c>
      <c r="D406">
        <v>452</v>
      </c>
      <c r="E406">
        <v>400.5</v>
      </c>
      <c r="F406">
        <v>404</v>
      </c>
      <c r="G406" s="239">
        <v>0.18581334133562599</v>
      </c>
      <c r="H406" s="239">
        <v>3.6179844445143002E-2</v>
      </c>
      <c r="K406">
        <v>0.902273364442572</v>
      </c>
      <c r="L406">
        <v>7</v>
      </c>
      <c r="M406">
        <v>1816643.56067974</v>
      </c>
      <c r="N406">
        <v>0.734143451516729</v>
      </c>
      <c r="O406">
        <v>6103254.9125744104</v>
      </c>
      <c r="P406">
        <v>7919898.4732541498</v>
      </c>
      <c r="Q406">
        <v>9812382.7436158694</v>
      </c>
      <c r="R406">
        <v>9740911.0290170908</v>
      </c>
      <c r="S406">
        <v>9776712.1974219196</v>
      </c>
      <c r="T406">
        <v>1.29765159520651</v>
      </c>
      <c r="U406">
        <v>0.235326501638253</v>
      </c>
      <c r="V406">
        <v>1441.69578</v>
      </c>
      <c r="W406">
        <v>12</v>
      </c>
      <c r="X406">
        <v>21.55</v>
      </c>
      <c r="Y406" t="s">
        <v>652</v>
      </c>
      <c r="Z406" t="s">
        <v>652</v>
      </c>
      <c r="AA406" t="s">
        <v>652</v>
      </c>
    </row>
    <row r="407" spans="1:27">
      <c r="A407" t="s">
        <v>1370</v>
      </c>
      <c r="B407" t="s">
        <v>1371</v>
      </c>
      <c r="C407">
        <v>402</v>
      </c>
      <c r="D407">
        <v>400</v>
      </c>
      <c r="E407">
        <v>401</v>
      </c>
      <c r="F407">
        <v>405</v>
      </c>
      <c r="G407" s="239">
        <v>2.1976087143097199E-2</v>
      </c>
      <c r="H407" s="239">
        <v>0.128145578374706</v>
      </c>
      <c r="K407">
        <v>0.66241508938542404</v>
      </c>
      <c r="L407">
        <v>6</v>
      </c>
      <c r="M407">
        <v>4368.0217995796402</v>
      </c>
      <c r="N407">
        <v>0.96822571274202096</v>
      </c>
      <c r="O407">
        <v>175958.765212019</v>
      </c>
      <c r="P407">
        <v>180326.78701159899</v>
      </c>
      <c r="Q407">
        <v>105049.898869791</v>
      </c>
      <c r="R407">
        <v>260725.091921307</v>
      </c>
      <c r="S407">
        <v>198762.489934504</v>
      </c>
      <c r="T407">
        <v>1.0248241216873499</v>
      </c>
      <c r="U407">
        <v>0.15199526515483999</v>
      </c>
      <c r="V407">
        <v>1567.7427299999999</v>
      </c>
      <c r="W407">
        <v>13</v>
      </c>
      <c r="X407">
        <v>43.19</v>
      </c>
      <c r="Y407" t="s">
        <v>652</v>
      </c>
      <c r="Z407" t="s">
        <v>652</v>
      </c>
      <c r="AA407" t="s">
        <v>652</v>
      </c>
    </row>
    <row r="408" spans="1:27">
      <c r="A408" t="s">
        <v>1372</v>
      </c>
      <c r="B408" t="s">
        <v>1373</v>
      </c>
      <c r="C408">
        <v>422</v>
      </c>
      <c r="D408">
        <v>381</v>
      </c>
      <c r="E408">
        <v>401.5</v>
      </c>
      <c r="F408">
        <v>406</v>
      </c>
      <c r="G408" s="239">
        <v>-5.1953501167682901E-2</v>
      </c>
      <c r="H408" s="239">
        <v>0.15527369900264301</v>
      </c>
      <c r="K408">
        <v>0.59607915063479999</v>
      </c>
      <c r="L408">
        <v>13</v>
      </c>
      <c r="M408">
        <v>-760777.25619320199</v>
      </c>
      <c r="N408">
        <v>0.92530054736744505</v>
      </c>
      <c r="O408">
        <v>9899512.2092727199</v>
      </c>
      <c r="P408">
        <v>9138734.9530795198</v>
      </c>
      <c r="Q408">
        <v>5723228.0893903403</v>
      </c>
      <c r="R408">
        <v>19902374.669647701</v>
      </c>
      <c r="S408">
        <v>14643426.123251</v>
      </c>
      <c r="T408">
        <v>0.92315002596990603</v>
      </c>
      <c r="U408">
        <v>8.0726617831963499E-2</v>
      </c>
      <c r="V408">
        <v>1147.6721399999999</v>
      </c>
      <c r="W408">
        <v>10</v>
      </c>
      <c r="X408">
        <v>23.69</v>
      </c>
      <c r="Y408" t="s">
        <v>652</v>
      </c>
      <c r="Z408" t="s">
        <v>652</v>
      </c>
      <c r="AA408" t="s">
        <v>652</v>
      </c>
    </row>
    <row r="409" spans="1:27">
      <c r="A409" t="s">
        <v>332</v>
      </c>
      <c r="B409" t="s">
        <v>1374</v>
      </c>
      <c r="C409">
        <v>391</v>
      </c>
      <c r="D409">
        <v>416</v>
      </c>
      <c r="E409">
        <v>403.5</v>
      </c>
      <c r="F409">
        <v>407</v>
      </c>
      <c r="G409" s="239">
        <v>6.67179336665953E-2</v>
      </c>
      <c r="H409" s="239">
        <v>9.57695328030118E-2</v>
      </c>
      <c r="K409">
        <v>0.74466854968649399</v>
      </c>
      <c r="L409">
        <v>14</v>
      </c>
      <c r="M409">
        <v>2963562.2608155599</v>
      </c>
      <c r="N409">
        <v>0.90278477626217302</v>
      </c>
      <c r="O409">
        <v>47830812.533151701</v>
      </c>
      <c r="P409">
        <v>50794374.793967202</v>
      </c>
      <c r="Q409">
        <v>47783692.825161502</v>
      </c>
      <c r="R409">
        <v>40778213.920807898</v>
      </c>
      <c r="S409">
        <v>44419275.267503902</v>
      </c>
      <c r="T409">
        <v>1.0619592706848</v>
      </c>
      <c r="U409">
        <v>3.72257960791611E-2</v>
      </c>
      <c r="V409">
        <v>1193.6928700000001</v>
      </c>
      <c r="W409">
        <v>11</v>
      </c>
      <c r="X409">
        <v>42.89</v>
      </c>
      <c r="Y409" t="s">
        <v>652</v>
      </c>
      <c r="Z409" t="s">
        <v>652</v>
      </c>
      <c r="AA409" t="s">
        <v>652</v>
      </c>
    </row>
    <row r="410" spans="1:27">
      <c r="A410" t="s">
        <v>1375</v>
      </c>
      <c r="B410" t="s">
        <v>1376</v>
      </c>
      <c r="C410">
        <v>414</v>
      </c>
      <c r="D410">
        <v>394</v>
      </c>
      <c r="E410">
        <v>404</v>
      </c>
      <c r="F410">
        <v>408</v>
      </c>
      <c r="G410" s="239">
        <v>-1.52516261262044E-2</v>
      </c>
      <c r="H410" s="239">
        <v>0.14248806505193901</v>
      </c>
      <c r="K410">
        <v>0.62701895138208696</v>
      </c>
      <c r="L410">
        <v>5</v>
      </c>
      <c r="M410">
        <v>-5501.37888630611</v>
      </c>
      <c r="N410">
        <v>0.977722097924135</v>
      </c>
      <c r="O410">
        <v>233194.73134749901</v>
      </c>
      <c r="P410">
        <v>227693.35246119299</v>
      </c>
      <c r="Q410">
        <v>325282.02150682802</v>
      </c>
      <c r="R410">
        <v>392952.52535364201</v>
      </c>
      <c r="S410">
        <v>360707.693775288</v>
      </c>
      <c r="T410">
        <v>0.97640864845223196</v>
      </c>
      <c r="U410">
        <v>0.37196424630585201</v>
      </c>
      <c r="V410">
        <v>2083.0858699999999</v>
      </c>
      <c r="W410">
        <v>19</v>
      </c>
      <c r="X410">
        <v>43.18</v>
      </c>
      <c r="Y410" t="s">
        <v>652</v>
      </c>
      <c r="Z410" t="s">
        <v>652</v>
      </c>
      <c r="AA410" t="s">
        <v>652</v>
      </c>
    </row>
    <row r="411" spans="1:27">
      <c r="A411" t="s">
        <v>553</v>
      </c>
      <c r="B411" t="s">
        <v>1377</v>
      </c>
      <c r="C411">
        <v>442</v>
      </c>
      <c r="D411">
        <v>368</v>
      </c>
      <c r="E411">
        <v>405</v>
      </c>
      <c r="F411">
        <v>409</v>
      </c>
      <c r="G411" s="239">
        <v>-0.11665203410061099</v>
      </c>
      <c r="H411" s="239">
        <v>0.171148336823156</v>
      </c>
      <c r="K411">
        <v>0.55853581938222296</v>
      </c>
      <c r="L411">
        <v>13</v>
      </c>
      <c r="M411">
        <v>-176353.90949018401</v>
      </c>
      <c r="N411">
        <v>0.83164756132025397</v>
      </c>
      <c r="O411">
        <v>1870217.3092465</v>
      </c>
      <c r="P411">
        <v>1693863.3997563201</v>
      </c>
      <c r="Q411">
        <v>1821250.85581053</v>
      </c>
      <c r="R411">
        <v>1119861.9770840099</v>
      </c>
      <c r="S411">
        <v>1511794.55077552</v>
      </c>
      <c r="T411">
        <v>0.90570405448699698</v>
      </c>
      <c r="U411">
        <v>0.33915167937223301</v>
      </c>
      <c r="V411">
        <v>1010.53056</v>
      </c>
      <c r="W411">
        <v>9</v>
      </c>
      <c r="X411">
        <v>36.619999999999997</v>
      </c>
      <c r="Y411" t="s">
        <v>652</v>
      </c>
      <c r="Z411" t="s">
        <v>652</v>
      </c>
      <c r="AA411" t="s">
        <v>652</v>
      </c>
    </row>
    <row r="412" spans="1:27">
      <c r="A412" t="s">
        <v>483</v>
      </c>
      <c r="B412" t="s">
        <v>1378</v>
      </c>
      <c r="C412">
        <v>334</v>
      </c>
      <c r="D412">
        <v>476</v>
      </c>
      <c r="E412">
        <v>405</v>
      </c>
      <c r="F412">
        <v>410</v>
      </c>
      <c r="G412" s="239">
        <v>0.220069430995008</v>
      </c>
      <c r="H412" s="239">
        <v>-7.9759884900650196E-3</v>
      </c>
      <c r="K412">
        <v>0.97841103899539705</v>
      </c>
      <c r="L412">
        <v>14</v>
      </c>
      <c r="M412">
        <v>41236158.249077797</v>
      </c>
      <c r="N412">
        <v>0.69079921288296697</v>
      </c>
      <c r="O412">
        <v>238920090.00227901</v>
      </c>
      <c r="P412">
        <v>280156248.25135601</v>
      </c>
      <c r="Q412">
        <v>111098882.41125301</v>
      </c>
      <c r="R412">
        <v>240578528.99893501</v>
      </c>
      <c r="S412">
        <v>187377947.32614699</v>
      </c>
      <c r="T412">
        <v>1.1725939340165299</v>
      </c>
      <c r="U412">
        <v>0.13696418005338501</v>
      </c>
      <c r="V412">
        <v>1241.61608</v>
      </c>
      <c r="W412">
        <v>10</v>
      </c>
      <c r="X412">
        <v>21.68</v>
      </c>
      <c r="Y412" t="s">
        <v>652</v>
      </c>
      <c r="Z412" t="s">
        <v>652</v>
      </c>
      <c r="AA412" t="s">
        <v>652</v>
      </c>
    </row>
    <row r="413" spans="1:27">
      <c r="A413" t="s">
        <v>260</v>
      </c>
      <c r="B413" t="s">
        <v>1379</v>
      </c>
      <c r="C413">
        <v>396</v>
      </c>
      <c r="D413">
        <v>415</v>
      </c>
      <c r="E413">
        <v>405.5</v>
      </c>
      <c r="F413">
        <v>411</v>
      </c>
      <c r="G413" s="239">
        <v>4.7775828605782403E-2</v>
      </c>
      <c r="H413" s="239">
        <v>0.10030485109197999</v>
      </c>
      <c r="K413">
        <v>0.73297016289532202</v>
      </c>
      <c r="L413">
        <v>14</v>
      </c>
      <c r="M413">
        <v>398663.62875658303</v>
      </c>
      <c r="N413">
        <v>0.93041490056669096</v>
      </c>
      <c r="O413">
        <v>7940342.4528539898</v>
      </c>
      <c r="P413">
        <v>8339006.08161058</v>
      </c>
      <c r="Q413">
        <v>6816714.3268710598</v>
      </c>
      <c r="R413">
        <v>9632887.8106599208</v>
      </c>
      <c r="S413">
        <v>8344462.8882549899</v>
      </c>
      <c r="T413">
        <v>1.0502073595847601</v>
      </c>
      <c r="U413">
        <v>0.18202864432715499</v>
      </c>
      <c r="V413">
        <v>1146.61535</v>
      </c>
      <c r="W413">
        <v>10</v>
      </c>
      <c r="X413">
        <v>37.04</v>
      </c>
      <c r="Y413" t="s">
        <v>652</v>
      </c>
      <c r="Z413" t="s">
        <v>652</v>
      </c>
      <c r="AA413" t="s">
        <v>652</v>
      </c>
    </row>
    <row r="414" spans="1:27">
      <c r="A414" t="s">
        <v>1380</v>
      </c>
      <c r="B414" t="s">
        <v>1381</v>
      </c>
      <c r="C414">
        <v>456</v>
      </c>
      <c r="D414">
        <v>357</v>
      </c>
      <c r="E414">
        <v>406.5</v>
      </c>
      <c r="F414">
        <v>412</v>
      </c>
      <c r="G414" s="239">
        <v>-0.16912955006187999</v>
      </c>
      <c r="H414" s="239">
        <v>0.185852989417054</v>
      </c>
      <c r="K414">
        <v>0.52468232478867904</v>
      </c>
      <c r="L414">
        <v>8</v>
      </c>
      <c r="M414">
        <v>-1041244.39249674</v>
      </c>
      <c r="N414">
        <v>0.75793435460525105</v>
      </c>
      <c r="O414">
        <v>5510231.6686657704</v>
      </c>
      <c r="P414">
        <v>4468987.27616903</v>
      </c>
      <c r="Q414">
        <v>7254919.8502356</v>
      </c>
      <c r="R414">
        <v>4813613.7665433399</v>
      </c>
      <c r="S414">
        <v>6156490.0522456001</v>
      </c>
      <c r="T414">
        <v>0.81103437112856203</v>
      </c>
      <c r="U414">
        <v>0.32821400388389999</v>
      </c>
      <c r="V414">
        <v>1598.8035600000001</v>
      </c>
      <c r="W414">
        <v>13</v>
      </c>
      <c r="X414">
        <v>19.07</v>
      </c>
      <c r="Y414" t="s">
        <v>652</v>
      </c>
      <c r="Z414" t="s">
        <v>652</v>
      </c>
      <c r="AA414" t="s">
        <v>652</v>
      </c>
    </row>
    <row r="415" spans="1:27">
      <c r="A415" t="s">
        <v>1382</v>
      </c>
      <c r="B415" t="s">
        <v>1383</v>
      </c>
      <c r="C415">
        <v>400</v>
      </c>
      <c r="D415">
        <v>413</v>
      </c>
      <c r="E415">
        <v>406.5</v>
      </c>
      <c r="F415">
        <v>413</v>
      </c>
      <c r="G415" s="239">
        <v>3.0404307736071601E-2</v>
      </c>
      <c r="H415" s="239">
        <v>0.103456878729764</v>
      </c>
      <c r="K415">
        <v>0.72487129014575102</v>
      </c>
      <c r="L415">
        <v>11</v>
      </c>
      <c r="M415">
        <v>228085.59880960101</v>
      </c>
      <c r="N415">
        <v>0.95564173411542297</v>
      </c>
      <c r="O415">
        <v>5805227.3473305702</v>
      </c>
      <c r="P415">
        <v>6033312.9461401701</v>
      </c>
      <c r="Q415">
        <v>6423046.8236966701</v>
      </c>
      <c r="R415">
        <v>8443758.5107738599</v>
      </c>
      <c r="S415">
        <v>7501752.7381161302</v>
      </c>
      <c r="T415">
        <v>1.0392896927481201</v>
      </c>
      <c r="U415">
        <v>0.19981039307524001</v>
      </c>
      <c r="V415">
        <v>1587.87408</v>
      </c>
      <c r="W415">
        <v>14</v>
      </c>
      <c r="X415">
        <v>43.56</v>
      </c>
      <c r="Y415" t="s">
        <v>652</v>
      </c>
      <c r="Z415" t="s">
        <v>652</v>
      </c>
      <c r="AA415" t="s">
        <v>652</v>
      </c>
    </row>
    <row r="416" spans="1:27">
      <c r="A416" t="s">
        <v>1384</v>
      </c>
      <c r="B416" t="s">
        <v>1385</v>
      </c>
      <c r="C416">
        <v>440</v>
      </c>
      <c r="D416">
        <v>375</v>
      </c>
      <c r="E416">
        <v>407.5</v>
      </c>
      <c r="F416">
        <v>414</v>
      </c>
      <c r="G416" s="239">
        <v>-0.11452080358576899</v>
      </c>
      <c r="H416" s="239">
        <v>0.164238164592765</v>
      </c>
      <c r="K416">
        <v>0.57475527376007396</v>
      </c>
      <c r="L416">
        <v>14</v>
      </c>
      <c r="M416">
        <v>-4501217.8602343705</v>
      </c>
      <c r="N416">
        <v>0.83521641086175502</v>
      </c>
      <c r="O416">
        <v>32895460.265959099</v>
      </c>
      <c r="P416">
        <v>28394242.405724701</v>
      </c>
      <c r="Q416">
        <v>49695590.029519498</v>
      </c>
      <c r="R416">
        <v>24901480.542354599</v>
      </c>
      <c r="S416">
        <v>39304805.059835501</v>
      </c>
      <c r="T416">
        <v>0.86316598631415697</v>
      </c>
      <c r="U416">
        <v>0.40450485104905198</v>
      </c>
      <c r="V416">
        <v>1300.6936000000001</v>
      </c>
      <c r="W416">
        <v>12</v>
      </c>
      <c r="X416">
        <v>40.53</v>
      </c>
      <c r="Y416" t="s">
        <v>652</v>
      </c>
      <c r="Z416" t="s">
        <v>652</v>
      </c>
      <c r="AA416" t="s">
        <v>652</v>
      </c>
    </row>
    <row r="417" spans="1:27">
      <c r="A417" t="s">
        <v>1386</v>
      </c>
      <c r="B417" t="s">
        <v>1387</v>
      </c>
      <c r="C417">
        <v>466</v>
      </c>
      <c r="D417">
        <v>350</v>
      </c>
      <c r="E417">
        <v>408</v>
      </c>
      <c r="F417">
        <v>415</v>
      </c>
      <c r="G417" s="239">
        <v>-0.21698849300297601</v>
      </c>
      <c r="H417" s="239">
        <v>0.190390499457053</v>
      </c>
      <c r="K417">
        <v>0.51442421341176803</v>
      </c>
      <c r="L417">
        <v>6</v>
      </c>
      <c r="M417">
        <v>-43780.515928221401</v>
      </c>
      <c r="N417">
        <v>0.691931333927996</v>
      </c>
      <c r="O417">
        <v>203932.61097339299</v>
      </c>
      <c r="P417">
        <v>160152.095045172</v>
      </c>
      <c r="Q417">
        <v>204550.14252249099</v>
      </c>
      <c r="R417">
        <v>198939.305222589</v>
      </c>
      <c r="S417">
        <v>201764.22870322899</v>
      </c>
      <c r="T417">
        <v>0.78531871033645795</v>
      </c>
      <c r="U417">
        <v>0.145236816529658</v>
      </c>
      <c r="V417">
        <v>2995.5320999999999</v>
      </c>
      <c r="W417">
        <v>26</v>
      </c>
      <c r="X417">
        <v>42.49</v>
      </c>
      <c r="Y417" t="s">
        <v>652</v>
      </c>
      <c r="Z417" t="s">
        <v>652</v>
      </c>
      <c r="AA417" t="s">
        <v>652</v>
      </c>
    </row>
    <row r="418" spans="1:27">
      <c r="A418" t="s">
        <v>1388</v>
      </c>
      <c r="B418" t="s">
        <v>1389</v>
      </c>
      <c r="C418">
        <v>408</v>
      </c>
      <c r="D418">
        <v>411</v>
      </c>
      <c r="E418">
        <v>409.5</v>
      </c>
      <c r="F418">
        <v>416</v>
      </c>
      <c r="G418" s="239">
        <v>7.9772332424602396E-3</v>
      </c>
      <c r="H418" s="239">
        <v>0.11256716458985</v>
      </c>
      <c r="K418">
        <v>0.701615618812933</v>
      </c>
      <c r="L418">
        <v>12</v>
      </c>
      <c r="M418">
        <v>8678.4601028691995</v>
      </c>
      <c r="N418">
        <v>0.98837864348392801</v>
      </c>
      <c r="O418">
        <v>1287450.4606769299</v>
      </c>
      <c r="P418">
        <v>1296128.9207798</v>
      </c>
      <c r="Q418">
        <v>835670.23347460805</v>
      </c>
      <c r="R418">
        <v>1291790.7674358101</v>
      </c>
      <c r="S418">
        <v>1087903.5173092999</v>
      </c>
      <c r="T418">
        <v>1.00674081090336</v>
      </c>
      <c r="U418">
        <v>0.17432463227231701</v>
      </c>
      <c r="V418">
        <v>1031.5884100000001</v>
      </c>
      <c r="W418">
        <v>9</v>
      </c>
      <c r="X418">
        <v>32.880000000000003</v>
      </c>
      <c r="Y418" t="s">
        <v>652</v>
      </c>
      <c r="Z418" t="s">
        <v>652</v>
      </c>
      <c r="AA418" t="s">
        <v>652</v>
      </c>
    </row>
    <row r="419" spans="1:27">
      <c r="A419" t="s">
        <v>1390</v>
      </c>
      <c r="B419" t="s">
        <v>1391</v>
      </c>
      <c r="C419">
        <v>372</v>
      </c>
      <c r="D419">
        <v>447</v>
      </c>
      <c r="E419">
        <v>409.5</v>
      </c>
      <c r="F419">
        <v>417</v>
      </c>
      <c r="G419" s="239">
        <v>0.12816507105277899</v>
      </c>
      <c r="H419" s="239">
        <v>4.0891393688640497E-2</v>
      </c>
      <c r="K419">
        <v>0.88961358881096098</v>
      </c>
      <c r="L419">
        <v>14</v>
      </c>
      <c r="M419">
        <v>701030.72140268399</v>
      </c>
      <c r="N419">
        <v>0.81577881233754002</v>
      </c>
      <c r="O419">
        <v>6281134.8230094397</v>
      </c>
      <c r="P419">
        <v>6982165.5444121202</v>
      </c>
      <c r="Q419">
        <v>6821954.7522851704</v>
      </c>
      <c r="R419">
        <v>3646537.1847692099</v>
      </c>
      <c r="S419">
        <v>5469748.6268626098</v>
      </c>
      <c r="T419">
        <v>1.1116089275515399</v>
      </c>
      <c r="U419">
        <v>-5.63778121371519E-2</v>
      </c>
      <c r="V419">
        <v>1568.8392799999999</v>
      </c>
      <c r="W419">
        <v>14</v>
      </c>
      <c r="X419">
        <v>42.32</v>
      </c>
      <c r="Y419" t="s">
        <v>652</v>
      </c>
      <c r="Z419" t="s">
        <v>652</v>
      </c>
      <c r="AA419" t="s">
        <v>652</v>
      </c>
    </row>
    <row r="420" spans="1:27">
      <c r="A420" t="s">
        <v>528</v>
      </c>
      <c r="B420" t="s">
        <v>1392</v>
      </c>
      <c r="C420">
        <v>388</v>
      </c>
      <c r="D420">
        <v>436</v>
      </c>
      <c r="E420">
        <v>412</v>
      </c>
      <c r="F420">
        <v>418</v>
      </c>
      <c r="G420" s="239">
        <v>7.0346633301592201E-2</v>
      </c>
      <c r="H420" s="239">
        <v>6.20524175845793E-2</v>
      </c>
      <c r="K420">
        <v>0.83309519759112205</v>
      </c>
      <c r="L420">
        <v>14</v>
      </c>
      <c r="M420">
        <v>1123712.08874972</v>
      </c>
      <c r="N420">
        <v>0.89748584402909803</v>
      </c>
      <c r="O420">
        <v>21835437.495210201</v>
      </c>
      <c r="P420">
        <v>22959149.5839599</v>
      </c>
      <c r="Q420">
        <v>15434064.9428508</v>
      </c>
      <c r="R420">
        <v>16496133.520551801</v>
      </c>
      <c r="S420">
        <v>15973928.4740481</v>
      </c>
      <c r="T420">
        <v>1.05146276959169</v>
      </c>
      <c r="U420">
        <v>-3.8401201729451398E-2</v>
      </c>
      <c r="V420">
        <v>945.61316999999997</v>
      </c>
      <c r="W420">
        <v>8</v>
      </c>
      <c r="X420">
        <v>18.809999999999999</v>
      </c>
      <c r="Y420" t="s">
        <v>652</v>
      </c>
      <c r="Z420" t="s">
        <v>652</v>
      </c>
      <c r="AA420" t="s">
        <v>652</v>
      </c>
    </row>
    <row r="421" spans="1:27">
      <c r="A421" t="s">
        <v>1393</v>
      </c>
      <c r="B421" t="s">
        <v>1394</v>
      </c>
      <c r="C421">
        <v>313</v>
      </c>
      <c r="D421">
        <v>515</v>
      </c>
      <c r="E421">
        <v>414</v>
      </c>
      <c r="F421">
        <v>419</v>
      </c>
      <c r="G421" s="239">
        <v>0.27291573763738602</v>
      </c>
      <c r="H421" s="239">
        <v>-7.2118468472947297E-2</v>
      </c>
      <c r="K421">
        <v>0.80645484524191202</v>
      </c>
      <c r="L421">
        <v>14</v>
      </c>
      <c r="M421">
        <v>72065643.872636795</v>
      </c>
      <c r="N421">
        <v>0.62133147151861901</v>
      </c>
      <c r="O421">
        <v>234693456.19235799</v>
      </c>
      <c r="P421">
        <v>306759100.06499499</v>
      </c>
      <c r="Q421">
        <v>183616748.925381</v>
      </c>
      <c r="R421">
        <v>325174378.67091799</v>
      </c>
      <c r="S421">
        <v>264058219.93449101</v>
      </c>
      <c r="T421">
        <v>1.3070628599613401</v>
      </c>
      <c r="U421">
        <v>0.105156451937678</v>
      </c>
      <c r="V421">
        <v>997.58293000000003</v>
      </c>
      <c r="W421">
        <v>8</v>
      </c>
      <c r="X421">
        <v>12.29</v>
      </c>
      <c r="Y421" t="s">
        <v>652</v>
      </c>
      <c r="Z421" t="s">
        <v>652</v>
      </c>
      <c r="AA421" t="s">
        <v>652</v>
      </c>
    </row>
    <row r="422" spans="1:27">
      <c r="A422" t="s">
        <v>265</v>
      </c>
      <c r="B422" t="s">
        <v>1395</v>
      </c>
      <c r="C422">
        <v>425</v>
      </c>
      <c r="D422">
        <v>405</v>
      </c>
      <c r="E422">
        <v>415</v>
      </c>
      <c r="F422">
        <v>420</v>
      </c>
      <c r="G422" s="239">
        <v>-6.2528084627977695E-2</v>
      </c>
      <c r="H422" s="239">
        <v>0.12303922939345401</v>
      </c>
      <c r="K422">
        <v>0.67518168078594798</v>
      </c>
      <c r="L422">
        <v>4</v>
      </c>
      <c r="M422">
        <v>-122859.34789843499</v>
      </c>
      <c r="N422">
        <v>0.909383484628279</v>
      </c>
      <c r="O422">
        <v>1116092.53456489</v>
      </c>
      <c r="P422">
        <v>993233.18666645698</v>
      </c>
      <c r="Q422">
        <v>1320492.7662007001</v>
      </c>
      <c r="R422">
        <v>2444933.68506236</v>
      </c>
      <c r="S422">
        <v>1964866.64559468</v>
      </c>
      <c r="T422">
        <v>0.88992010600059102</v>
      </c>
      <c r="U422">
        <v>1.2598877227918401E-2</v>
      </c>
      <c r="V422">
        <v>1223.6419000000001</v>
      </c>
      <c r="W422">
        <v>10</v>
      </c>
      <c r="X422">
        <v>17.079999999999998</v>
      </c>
      <c r="Y422" t="s">
        <v>652</v>
      </c>
      <c r="Z422" t="s">
        <v>652</v>
      </c>
      <c r="AA422" t="s">
        <v>652</v>
      </c>
    </row>
    <row r="423" spans="1:27">
      <c r="A423" t="s">
        <v>1396</v>
      </c>
      <c r="B423" t="s">
        <v>1397</v>
      </c>
      <c r="C423">
        <v>406</v>
      </c>
      <c r="D423">
        <v>424</v>
      </c>
      <c r="E423">
        <v>415</v>
      </c>
      <c r="F423">
        <v>421</v>
      </c>
      <c r="G423" s="239">
        <v>9.5637165532715292E-3</v>
      </c>
      <c r="H423" s="239">
        <v>7.8490632469346497E-2</v>
      </c>
      <c r="K423">
        <v>0.78968904907281501</v>
      </c>
      <c r="L423">
        <v>14</v>
      </c>
      <c r="M423">
        <v>27400.884143485699</v>
      </c>
      <c r="N423">
        <v>0.98602075330978101</v>
      </c>
      <c r="O423">
        <v>4627419.4203965701</v>
      </c>
      <c r="P423">
        <v>4654820.3045400605</v>
      </c>
      <c r="Q423">
        <v>2751478.9725867799</v>
      </c>
      <c r="R423">
        <v>2974359.6792494198</v>
      </c>
      <c r="S423">
        <v>2865087.4365481301</v>
      </c>
      <c r="T423">
        <v>1.0059214178906499</v>
      </c>
      <c r="U423">
        <v>0.13567549153154501</v>
      </c>
      <c r="V423">
        <v>1451.8216500000001</v>
      </c>
      <c r="W423">
        <v>13</v>
      </c>
      <c r="X423">
        <v>24.1</v>
      </c>
      <c r="Y423" t="s">
        <v>652</v>
      </c>
      <c r="Z423" t="s">
        <v>652</v>
      </c>
      <c r="AA423" t="s">
        <v>652</v>
      </c>
    </row>
    <row r="424" spans="1:27">
      <c r="A424" t="s">
        <v>532</v>
      </c>
      <c r="B424" t="s">
        <v>1398</v>
      </c>
      <c r="C424">
        <v>381</v>
      </c>
      <c r="D424">
        <v>451</v>
      </c>
      <c r="E424">
        <v>416</v>
      </c>
      <c r="F424">
        <v>422</v>
      </c>
      <c r="G424" s="239">
        <v>9.4623269877502802E-2</v>
      </c>
      <c r="H424" s="239">
        <v>3.6345340885046103E-2</v>
      </c>
      <c r="K424">
        <v>0.90182829824842303</v>
      </c>
      <c r="L424">
        <v>10</v>
      </c>
      <c r="M424">
        <v>145202.48859877401</v>
      </c>
      <c r="N424">
        <v>0.86371670020213798</v>
      </c>
      <c r="O424">
        <v>1436920.02811691</v>
      </c>
      <c r="P424">
        <v>1582122.51671568</v>
      </c>
      <c r="Q424">
        <v>890434.47576533398</v>
      </c>
      <c r="R424">
        <v>1979067.1545551301</v>
      </c>
      <c r="S424">
        <v>1534532.5604024199</v>
      </c>
      <c r="T424">
        <v>1.10105119683596</v>
      </c>
      <c r="U424">
        <v>2.6421615260930599E-2</v>
      </c>
      <c r="V424">
        <v>1017.54376</v>
      </c>
      <c r="W424">
        <v>9</v>
      </c>
      <c r="X424">
        <v>36.880000000000003</v>
      </c>
      <c r="Y424" t="s">
        <v>652</v>
      </c>
      <c r="Z424" t="s">
        <v>652</v>
      </c>
      <c r="AA424" t="s">
        <v>652</v>
      </c>
    </row>
    <row r="425" spans="1:27">
      <c r="A425" t="s">
        <v>1399</v>
      </c>
      <c r="B425" t="s">
        <v>1400</v>
      </c>
      <c r="C425">
        <v>447</v>
      </c>
      <c r="D425">
        <v>386</v>
      </c>
      <c r="E425">
        <v>416.5</v>
      </c>
      <c r="F425">
        <v>423</v>
      </c>
      <c r="G425" s="239">
        <v>-0.126735774794</v>
      </c>
      <c r="H425" s="239">
        <v>0.14997371589738401</v>
      </c>
      <c r="K425">
        <v>0.60883128353313298</v>
      </c>
      <c r="L425">
        <v>7</v>
      </c>
      <c r="M425">
        <v>-230717.21685704999</v>
      </c>
      <c r="N425">
        <v>0.81662987910052398</v>
      </c>
      <c r="O425">
        <v>1269141.82712691</v>
      </c>
      <c r="P425">
        <v>1038424.61026986</v>
      </c>
      <c r="Q425">
        <v>1922081.2571125501</v>
      </c>
      <c r="R425">
        <v>1712816.9337021201</v>
      </c>
      <c r="S425">
        <v>1820458.48721141</v>
      </c>
      <c r="T425">
        <v>0.818210059801316</v>
      </c>
      <c r="U425">
        <v>0.37500954550818999</v>
      </c>
      <c r="V425">
        <v>1654.85877</v>
      </c>
      <c r="W425">
        <v>15</v>
      </c>
      <c r="X425">
        <v>33.44</v>
      </c>
      <c r="Y425" t="s">
        <v>652</v>
      </c>
      <c r="Z425" t="s">
        <v>652</v>
      </c>
      <c r="AA425" t="s">
        <v>652</v>
      </c>
    </row>
    <row r="426" spans="1:27">
      <c r="A426" t="s">
        <v>567</v>
      </c>
      <c r="B426" t="s">
        <v>631</v>
      </c>
      <c r="C426">
        <v>300</v>
      </c>
      <c r="D426">
        <v>533</v>
      </c>
      <c r="E426">
        <v>416.5</v>
      </c>
      <c r="F426">
        <v>424</v>
      </c>
      <c r="G426" s="239">
        <v>0.31150278870160902</v>
      </c>
      <c r="H426" s="239">
        <v>-0.125620279569542</v>
      </c>
      <c r="K426">
        <v>0.668718294215495</v>
      </c>
      <c r="L426">
        <v>14</v>
      </c>
      <c r="M426">
        <v>4513604.8877456002</v>
      </c>
      <c r="N426">
        <v>0.57465289222591898</v>
      </c>
      <c r="O426">
        <v>11697558.9049311</v>
      </c>
      <c r="P426">
        <v>16211163.7926767</v>
      </c>
      <c r="Q426">
        <v>9150497.7499885801</v>
      </c>
      <c r="R426">
        <v>18335088.4800881</v>
      </c>
      <c r="S426">
        <v>14489773.6118479</v>
      </c>
      <c r="T426">
        <v>1.3858587013263901</v>
      </c>
      <c r="U426">
        <v>5.8121820411116201E-2</v>
      </c>
      <c r="V426">
        <v>751.34096999999997</v>
      </c>
      <c r="W426">
        <v>7</v>
      </c>
      <c r="X426">
        <v>19.75</v>
      </c>
      <c r="Y426" t="s">
        <v>652</v>
      </c>
      <c r="Z426" t="s">
        <v>652</v>
      </c>
      <c r="AA426" t="s">
        <v>652</v>
      </c>
    </row>
    <row r="427" spans="1:27">
      <c r="A427" t="s">
        <v>1401</v>
      </c>
      <c r="B427" t="s">
        <v>1402</v>
      </c>
      <c r="C427">
        <v>464</v>
      </c>
      <c r="D427">
        <v>371</v>
      </c>
      <c r="E427">
        <v>417.5</v>
      </c>
      <c r="F427">
        <v>425</v>
      </c>
      <c r="G427" s="239">
        <v>-0.208572534780436</v>
      </c>
      <c r="H427" s="239">
        <v>0.16927558978802601</v>
      </c>
      <c r="K427">
        <v>0.56291235436449205</v>
      </c>
      <c r="L427">
        <v>12</v>
      </c>
      <c r="M427">
        <v>-13537465.3579491</v>
      </c>
      <c r="N427">
        <v>0.704138990856362</v>
      </c>
      <c r="O427">
        <v>66143099.469643302</v>
      </c>
      <c r="P427">
        <v>52605634.111694202</v>
      </c>
      <c r="Q427">
        <v>75934873.190857202</v>
      </c>
      <c r="R427">
        <v>51568342.782370403</v>
      </c>
      <c r="S427">
        <v>64905311.584767997</v>
      </c>
      <c r="T427">
        <v>0.79533064724065206</v>
      </c>
      <c r="U427">
        <v>0.35051283869458799</v>
      </c>
      <c r="V427">
        <v>1123.5822599999999</v>
      </c>
      <c r="W427">
        <v>9</v>
      </c>
      <c r="X427">
        <v>30.55</v>
      </c>
      <c r="Y427" t="s">
        <v>652</v>
      </c>
      <c r="Z427" t="s">
        <v>652</v>
      </c>
      <c r="AA427" t="s">
        <v>652</v>
      </c>
    </row>
    <row r="428" spans="1:27">
      <c r="A428" t="s">
        <v>1403</v>
      </c>
      <c r="B428" t="s">
        <v>1404</v>
      </c>
      <c r="C428">
        <v>448</v>
      </c>
      <c r="D428">
        <v>389</v>
      </c>
      <c r="E428">
        <v>418.5</v>
      </c>
      <c r="F428">
        <v>426</v>
      </c>
      <c r="G428" s="239">
        <v>-0.13299951941521199</v>
      </c>
      <c r="H428" s="239">
        <v>0.149364949300926</v>
      </c>
      <c r="K428">
        <v>0.61030274187946498</v>
      </c>
      <c r="L428">
        <v>14</v>
      </c>
      <c r="M428">
        <v>-6180195.1006839303</v>
      </c>
      <c r="N428">
        <v>0.80997650855478898</v>
      </c>
      <c r="O428">
        <v>55609468.425920002</v>
      </c>
      <c r="P428">
        <v>49429273.325236</v>
      </c>
      <c r="Q428">
        <v>61331874.584564798</v>
      </c>
      <c r="R428">
        <v>23599027.075405199</v>
      </c>
      <c r="S428">
        <v>46467800.243623003</v>
      </c>
      <c r="T428">
        <v>0.88886433775361695</v>
      </c>
      <c r="U428">
        <v>0.27097289864413399</v>
      </c>
      <c r="V428">
        <v>797.4556</v>
      </c>
      <c r="W428">
        <v>7</v>
      </c>
      <c r="X428">
        <v>30.07</v>
      </c>
      <c r="Y428" t="s">
        <v>652</v>
      </c>
      <c r="Z428" t="s">
        <v>652</v>
      </c>
      <c r="AA428" t="s">
        <v>652</v>
      </c>
    </row>
    <row r="429" spans="1:27">
      <c r="A429" t="s">
        <v>1405</v>
      </c>
      <c r="B429" t="s">
        <v>1406</v>
      </c>
      <c r="C429">
        <v>429</v>
      </c>
      <c r="D429">
        <v>409</v>
      </c>
      <c r="E429">
        <v>419</v>
      </c>
      <c r="F429">
        <v>427</v>
      </c>
      <c r="G429" s="239">
        <v>-8.06954507855384E-2</v>
      </c>
      <c r="H429" s="239">
        <v>0.11872308497116101</v>
      </c>
      <c r="K429">
        <v>0.686036485334659</v>
      </c>
      <c r="L429">
        <v>10</v>
      </c>
      <c r="M429">
        <v>-188435.150098351</v>
      </c>
      <c r="N429">
        <v>0.88366909763533397</v>
      </c>
      <c r="O429">
        <v>1541537.7122225501</v>
      </c>
      <c r="P429">
        <v>1353102.5621241999</v>
      </c>
      <c r="Q429">
        <v>1307185.96883126</v>
      </c>
      <c r="R429">
        <v>3032658.8343895799</v>
      </c>
      <c r="S429">
        <v>2335139.6920645302</v>
      </c>
      <c r="T429">
        <v>0.87776156975967201</v>
      </c>
      <c r="U429">
        <v>1.5866573723251299E-3</v>
      </c>
      <c r="V429">
        <v>1668.9108000000001</v>
      </c>
      <c r="W429">
        <v>15</v>
      </c>
      <c r="X429">
        <v>36.200000000000003</v>
      </c>
      <c r="Y429" t="s">
        <v>652</v>
      </c>
      <c r="Z429" t="s">
        <v>652</v>
      </c>
      <c r="AA429" t="s">
        <v>652</v>
      </c>
    </row>
    <row r="430" spans="1:27">
      <c r="A430" t="s">
        <v>1407</v>
      </c>
      <c r="B430" t="s">
        <v>1408</v>
      </c>
      <c r="C430">
        <v>482</v>
      </c>
      <c r="D430">
        <v>358</v>
      </c>
      <c r="E430">
        <v>420</v>
      </c>
      <c r="F430">
        <v>428</v>
      </c>
      <c r="G430" s="239">
        <v>-0.26652343108714799</v>
      </c>
      <c r="H430" s="239">
        <v>0.18516849996256499</v>
      </c>
      <c r="K430">
        <v>0.52623762502535998</v>
      </c>
      <c r="L430">
        <v>8</v>
      </c>
      <c r="M430">
        <v>-955043.62350971298</v>
      </c>
      <c r="N430">
        <v>0.62798902123435596</v>
      </c>
      <c r="O430">
        <v>2619690.43002625</v>
      </c>
      <c r="P430">
        <v>1664646.80651653</v>
      </c>
      <c r="Q430">
        <v>2947293.9976987601</v>
      </c>
      <c r="R430">
        <v>4122388.2770893802</v>
      </c>
      <c r="S430">
        <v>3583338.3189391401</v>
      </c>
      <c r="T430">
        <v>0.63543645746717303</v>
      </c>
      <c r="U430">
        <v>0.212284598803027</v>
      </c>
      <c r="V430">
        <v>1052.6251299999999</v>
      </c>
      <c r="W430">
        <v>10</v>
      </c>
      <c r="X430">
        <v>34.6</v>
      </c>
      <c r="Y430" t="s">
        <v>652</v>
      </c>
      <c r="Z430" t="s">
        <v>652</v>
      </c>
      <c r="AA430" t="s">
        <v>652</v>
      </c>
    </row>
    <row r="431" spans="1:27">
      <c r="A431" t="s">
        <v>1409</v>
      </c>
      <c r="B431" t="s">
        <v>1410</v>
      </c>
      <c r="C431">
        <v>315</v>
      </c>
      <c r="D431">
        <v>535</v>
      </c>
      <c r="E431">
        <v>425</v>
      </c>
      <c r="F431">
        <v>429</v>
      </c>
      <c r="G431" s="239">
        <v>0.26508150211675702</v>
      </c>
      <c r="H431" s="239">
        <v>-0.128197668831802</v>
      </c>
      <c r="K431">
        <v>0.66228528711206003</v>
      </c>
      <c r="L431">
        <v>4</v>
      </c>
      <c r="M431">
        <v>160414.23791222001</v>
      </c>
      <c r="N431">
        <v>0.62906286570425196</v>
      </c>
      <c r="O431">
        <v>276635.56258022302</v>
      </c>
      <c r="P431">
        <v>437049.80049244198</v>
      </c>
      <c r="Q431">
        <v>563568.75756536704</v>
      </c>
      <c r="R431">
        <v>644053.43303702399</v>
      </c>
      <c r="S431">
        <v>605150.62964130996</v>
      </c>
      <c r="T431">
        <v>1.5798756906596201</v>
      </c>
      <c r="U431">
        <v>-1.5439618091771501E-2</v>
      </c>
      <c r="V431">
        <v>1065.5826500000001</v>
      </c>
      <c r="W431">
        <v>9</v>
      </c>
      <c r="X431">
        <v>19.96</v>
      </c>
      <c r="Y431" t="s">
        <v>652</v>
      </c>
      <c r="Z431" t="s">
        <v>652</v>
      </c>
      <c r="AA431" t="s">
        <v>652</v>
      </c>
    </row>
    <row r="432" spans="1:27">
      <c r="A432" t="s">
        <v>1411</v>
      </c>
      <c r="B432" t="s">
        <v>1412</v>
      </c>
      <c r="C432">
        <v>436</v>
      </c>
      <c r="D432">
        <v>417</v>
      </c>
      <c r="E432">
        <v>426.5</v>
      </c>
      <c r="F432">
        <v>430</v>
      </c>
      <c r="G432" s="239">
        <v>-0.10479102629055501</v>
      </c>
      <c r="H432" s="239">
        <v>9.4742383993700094E-2</v>
      </c>
      <c r="K432">
        <v>0.74732519293565103</v>
      </c>
      <c r="L432">
        <v>7</v>
      </c>
      <c r="M432">
        <v>-598583.76648133597</v>
      </c>
      <c r="N432">
        <v>0.847876642980118</v>
      </c>
      <c r="O432">
        <v>3848821.6031579501</v>
      </c>
      <c r="P432">
        <v>3250237.8366766102</v>
      </c>
      <c r="Q432">
        <v>5472667.0920782397</v>
      </c>
      <c r="R432">
        <v>5942020.0307148397</v>
      </c>
      <c r="S432">
        <v>5712166.2767348001</v>
      </c>
      <c r="T432">
        <v>0.84447609471163898</v>
      </c>
      <c r="U432">
        <v>0.30466982589306801</v>
      </c>
      <c r="V432">
        <v>1426.7325000000001</v>
      </c>
      <c r="W432">
        <v>12</v>
      </c>
      <c r="X432">
        <v>17.25</v>
      </c>
      <c r="Y432" t="s">
        <v>652</v>
      </c>
      <c r="Z432" t="s">
        <v>652</v>
      </c>
      <c r="AA432" t="s">
        <v>652</v>
      </c>
    </row>
    <row r="433" spans="1:27">
      <c r="A433" t="s">
        <v>1413</v>
      </c>
      <c r="B433" t="s">
        <v>1414</v>
      </c>
      <c r="C433">
        <v>428</v>
      </c>
      <c r="D433">
        <v>426</v>
      </c>
      <c r="E433">
        <v>427</v>
      </c>
      <c r="F433">
        <v>431</v>
      </c>
      <c r="G433" s="239">
        <v>-7.9737000766081201E-2</v>
      </c>
      <c r="H433" s="239">
        <v>7.5878738651059596E-2</v>
      </c>
      <c r="K433">
        <v>0.79655139208351899</v>
      </c>
      <c r="L433">
        <v>5</v>
      </c>
      <c r="M433">
        <v>-70669.390572538905</v>
      </c>
      <c r="N433">
        <v>0.88423888581882604</v>
      </c>
      <c r="O433">
        <v>514188.29868984403</v>
      </c>
      <c r="P433">
        <v>443518.90811730502</v>
      </c>
      <c r="Q433">
        <v>700122.65013232303</v>
      </c>
      <c r="R433">
        <v>1039623.18970377</v>
      </c>
      <c r="S433">
        <v>886281.02253126795</v>
      </c>
      <c r="T433">
        <v>0.86256126257130905</v>
      </c>
      <c r="U433">
        <v>-1.8592977938092201E-2</v>
      </c>
      <c r="V433">
        <v>2351.2546600000001</v>
      </c>
      <c r="W433">
        <v>21</v>
      </c>
      <c r="X433">
        <v>37.1</v>
      </c>
      <c r="Y433" t="s">
        <v>652</v>
      </c>
      <c r="Z433" t="s">
        <v>652</v>
      </c>
      <c r="AA433" t="s">
        <v>652</v>
      </c>
    </row>
    <row r="434" spans="1:27">
      <c r="A434" t="s">
        <v>1415</v>
      </c>
      <c r="B434" t="s">
        <v>1416</v>
      </c>
      <c r="C434">
        <v>433</v>
      </c>
      <c r="D434">
        <v>425</v>
      </c>
      <c r="E434">
        <v>429</v>
      </c>
      <c r="F434">
        <v>432</v>
      </c>
      <c r="G434" s="239">
        <v>-9.69080687797855E-2</v>
      </c>
      <c r="H434" s="239">
        <v>7.6699261427848497E-2</v>
      </c>
      <c r="K434">
        <v>0.794394100350716</v>
      </c>
      <c r="L434">
        <v>8</v>
      </c>
      <c r="M434">
        <v>-218700.90389806399</v>
      </c>
      <c r="N434">
        <v>0.859164418977862</v>
      </c>
      <c r="O434">
        <v>1613647.03571537</v>
      </c>
      <c r="P434">
        <v>1394946.1318173001</v>
      </c>
      <c r="Q434">
        <v>2301904.1119462801</v>
      </c>
      <c r="R434">
        <v>2210750.0448536798</v>
      </c>
      <c r="S434">
        <v>2256787.3516811202</v>
      </c>
      <c r="T434">
        <v>0.86446794183765896</v>
      </c>
      <c r="U434">
        <v>0.22950336786558201</v>
      </c>
      <c r="V434">
        <v>2757.4895499999998</v>
      </c>
      <c r="W434">
        <v>25</v>
      </c>
      <c r="X434">
        <v>43.98</v>
      </c>
      <c r="Y434" t="s">
        <v>652</v>
      </c>
      <c r="Z434" t="s">
        <v>652</v>
      </c>
      <c r="AA434" t="s">
        <v>652</v>
      </c>
    </row>
    <row r="435" spans="1:27">
      <c r="A435" t="s">
        <v>1417</v>
      </c>
      <c r="B435" t="s">
        <v>1418</v>
      </c>
      <c r="C435">
        <v>463</v>
      </c>
      <c r="D435">
        <v>396</v>
      </c>
      <c r="E435">
        <v>429.5</v>
      </c>
      <c r="F435">
        <v>433</v>
      </c>
      <c r="G435" s="239">
        <v>-0.20511287612641299</v>
      </c>
      <c r="H435" s="239">
        <v>0.136309801992548</v>
      </c>
      <c r="K435">
        <v>0.64218045174168004</v>
      </c>
      <c r="L435">
        <v>7</v>
      </c>
      <c r="M435">
        <v>-5806201.9050737098</v>
      </c>
      <c r="N435">
        <v>0.710096065901754</v>
      </c>
      <c r="O435">
        <v>22539440.144216701</v>
      </c>
      <c r="P435">
        <v>16733238.239143001</v>
      </c>
      <c r="Q435">
        <v>35567333.363761403</v>
      </c>
      <c r="R435">
        <v>18373265.561052799</v>
      </c>
      <c r="S435">
        <v>28307349.663876198</v>
      </c>
      <c r="T435">
        <v>0.74239813110160502</v>
      </c>
      <c r="U435">
        <v>0.21174899541198999</v>
      </c>
      <c r="V435">
        <v>2274.2532700000002</v>
      </c>
      <c r="W435">
        <v>21</v>
      </c>
      <c r="X435">
        <v>43.82</v>
      </c>
      <c r="Y435" t="s">
        <v>652</v>
      </c>
      <c r="Z435" t="s">
        <v>652</v>
      </c>
      <c r="AA435" t="s">
        <v>652</v>
      </c>
    </row>
    <row r="436" spans="1:27">
      <c r="A436" t="s">
        <v>362</v>
      </c>
      <c r="B436" t="s">
        <v>1419</v>
      </c>
      <c r="C436">
        <v>437</v>
      </c>
      <c r="D436">
        <v>423</v>
      </c>
      <c r="E436">
        <v>430</v>
      </c>
      <c r="F436">
        <v>434</v>
      </c>
      <c r="G436" s="239">
        <v>-0.105475574003663</v>
      </c>
      <c r="H436" s="239">
        <v>8.5233065864887395E-2</v>
      </c>
      <c r="K436">
        <v>0.77204081323987905</v>
      </c>
      <c r="L436">
        <v>6</v>
      </c>
      <c r="M436">
        <v>-432546.66022930999</v>
      </c>
      <c r="N436">
        <v>0.84700041429782602</v>
      </c>
      <c r="O436">
        <v>3426269.26353828</v>
      </c>
      <c r="P436">
        <v>2993722.6033089701</v>
      </c>
      <c r="Q436">
        <v>4485536.2294180896</v>
      </c>
      <c r="R436">
        <v>3676277.81139008</v>
      </c>
      <c r="S436">
        <v>4100917.8126329998</v>
      </c>
      <c r="T436">
        <v>0.87375578888898497</v>
      </c>
      <c r="U436">
        <v>6.61452893722385E-2</v>
      </c>
      <c r="V436">
        <v>928.49992999999995</v>
      </c>
      <c r="W436">
        <v>7</v>
      </c>
      <c r="X436">
        <v>15.32</v>
      </c>
      <c r="Y436" t="s">
        <v>652</v>
      </c>
      <c r="Z436" t="s">
        <v>652</v>
      </c>
      <c r="AA436" t="s">
        <v>652</v>
      </c>
    </row>
    <row r="437" spans="1:27">
      <c r="A437" t="s">
        <v>1420</v>
      </c>
      <c r="B437" t="s">
        <v>1421</v>
      </c>
      <c r="C437">
        <v>359</v>
      </c>
      <c r="D437">
        <v>501</v>
      </c>
      <c r="E437">
        <v>430</v>
      </c>
      <c r="F437">
        <v>435</v>
      </c>
      <c r="G437" s="239">
        <v>0.153852135030908</v>
      </c>
      <c r="H437" s="239">
        <v>-3.6468111638477699E-2</v>
      </c>
      <c r="K437">
        <v>0.90149815068147299</v>
      </c>
      <c r="L437">
        <v>14</v>
      </c>
      <c r="M437">
        <v>345293.45721166802</v>
      </c>
      <c r="N437">
        <v>0.77839014277420104</v>
      </c>
      <c r="O437">
        <v>1562226.63132777</v>
      </c>
      <c r="P437">
        <v>1907520.08853944</v>
      </c>
      <c r="Q437">
        <v>2214309.2461678898</v>
      </c>
      <c r="R437">
        <v>2273935.14484841</v>
      </c>
      <c r="S437">
        <v>2244320.2178656901</v>
      </c>
      <c r="T437">
        <v>1.22102648251374</v>
      </c>
      <c r="U437">
        <v>-7.4743101738244805E-2</v>
      </c>
      <c r="V437">
        <v>1370.73884</v>
      </c>
      <c r="W437">
        <v>12</v>
      </c>
      <c r="X437">
        <v>41.3</v>
      </c>
      <c r="Y437" t="s">
        <v>652</v>
      </c>
      <c r="Z437" t="s">
        <v>652</v>
      </c>
      <c r="AA437" t="s">
        <v>652</v>
      </c>
    </row>
    <row r="438" spans="1:27">
      <c r="A438" t="s">
        <v>1422</v>
      </c>
      <c r="B438" t="s">
        <v>1423</v>
      </c>
      <c r="C438">
        <v>474</v>
      </c>
      <c r="D438">
        <v>390</v>
      </c>
      <c r="E438">
        <v>432</v>
      </c>
      <c r="F438">
        <v>436</v>
      </c>
      <c r="G438" s="239">
        <v>-0.23828975984759199</v>
      </c>
      <c r="H438" s="239">
        <v>0.147977691735486</v>
      </c>
      <c r="K438">
        <v>0.613661009404456</v>
      </c>
      <c r="L438">
        <v>6</v>
      </c>
      <c r="M438">
        <v>-189790.94346139999</v>
      </c>
      <c r="N438">
        <v>0.66376905701376199</v>
      </c>
      <c r="O438">
        <v>706867.27987573901</v>
      </c>
      <c r="P438">
        <v>517076.33641433902</v>
      </c>
      <c r="Q438">
        <v>838131.01601454394</v>
      </c>
      <c r="R438">
        <v>752508.67889589304</v>
      </c>
      <c r="S438">
        <v>796471.25240626698</v>
      </c>
      <c r="T438">
        <v>0.73150413257950797</v>
      </c>
      <c r="U438">
        <v>0.24499020223859799</v>
      </c>
      <c r="V438">
        <v>2603.26728</v>
      </c>
      <c r="W438">
        <v>22</v>
      </c>
      <c r="X438">
        <v>25.44</v>
      </c>
      <c r="Y438" t="s">
        <v>652</v>
      </c>
      <c r="Z438" t="s">
        <v>652</v>
      </c>
      <c r="AA438" t="s">
        <v>652</v>
      </c>
    </row>
    <row r="439" spans="1:27">
      <c r="A439" t="s">
        <v>1424</v>
      </c>
      <c r="B439" t="s">
        <v>1425</v>
      </c>
      <c r="C439">
        <v>394</v>
      </c>
      <c r="D439">
        <v>471</v>
      </c>
      <c r="E439">
        <v>432.5</v>
      </c>
      <c r="F439">
        <v>437</v>
      </c>
      <c r="G439" s="239">
        <v>5.80065549804697E-2</v>
      </c>
      <c r="H439" s="239">
        <v>1.37232251026458E-3</v>
      </c>
      <c r="K439">
        <v>0.99628509173993196</v>
      </c>
      <c r="L439">
        <v>6</v>
      </c>
      <c r="M439">
        <v>75914.620188573695</v>
      </c>
      <c r="N439">
        <v>0.91591733583750101</v>
      </c>
      <c r="O439">
        <v>834781.01212160604</v>
      </c>
      <c r="P439">
        <v>910695.63231017999</v>
      </c>
      <c r="Q439">
        <v>874110.59451185504</v>
      </c>
      <c r="R439">
        <v>1631395.7688675299</v>
      </c>
      <c r="S439">
        <v>1308724.8538399399</v>
      </c>
      <c r="T439">
        <v>1.0909395626951699</v>
      </c>
      <c r="U439">
        <v>-2.1564466212373101E-3</v>
      </c>
      <c r="V439">
        <v>1108.5997</v>
      </c>
      <c r="W439">
        <v>10</v>
      </c>
      <c r="X439">
        <v>20</v>
      </c>
      <c r="Y439" t="s">
        <v>652</v>
      </c>
      <c r="Z439" t="s">
        <v>652</v>
      </c>
      <c r="AA439" t="s">
        <v>652</v>
      </c>
    </row>
    <row r="440" spans="1:27">
      <c r="A440" t="s">
        <v>1426</v>
      </c>
      <c r="B440" t="s">
        <v>1427</v>
      </c>
      <c r="C440">
        <v>341</v>
      </c>
      <c r="D440">
        <v>525</v>
      </c>
      <c r="E440">
        <v>433</v>
      </c>
      <c r="F440">
        <v>438</v>
      </c>
      <c r="G440" s="239">
        <v>0.20424543718819099</v>
      </c>
      <c r="H440" s="239">
        <v>-9.8859021353735602E-2</v>
      </c>
      <c r="K440">
        <v>0.73669381457998295</v>
      </c>
      <c r="L440">
        <v>10</v>
      </c>
      <c r="M440">
        <v>907819.81896010297</v>
      </c>
      <c r="N440">
        <v>0.70933028809653098</v>
      </c>
      <c r="O440">
        <v>3459999.9068189301</v>
      </c>
      <c r="P440">
        <v>4367819.7257790295</v>
      </c>
      <c r="Q440">
        <v>4872721.6373074697</v>
      </c>
      <c r="R440">
        <v>3970916.93588734</v>
      </c>
      <c r="S440">
        <v>4444749.5692334203</v>
      </c>
      <c r="T440">
        <v>1.26237567728571</v>
      </c>
      <c r="U440">
        <v>-0.21081211425136501</v>
      </c>
      <c r="V440">
        <v>1288.68958</v>
      </c>
      <c r="W440">
        <v>11</v>
      </c>
      <c r="X440">
        <v>11.94</v>
      </c>
      <c r="Y440" t="s">
        <v>652</v>
      </c>
      <c r="Z440" t="s">
        <v>652</v>
      </c>
      <c r="AA440" t="s">
        <v>652</v>
      </c>
    </row>
    <row r="441" spans="1:27">
      <c r="A441" t="s">
        <v>1428</v>
      </c>
      <c r="B441" t="s">
        <v>1429</v>
      </c>
      <c r="C441">
        <v>498</v>
      </c>
      <c r="D441">
        <v>369</v>
      </c>
      <c r="E441">
        <v>433.5</v>
      </c>
      <c r="F441">
        <v>439</v>
      </c>
      <c r="G441" s="239">
        <v>-0.30613838404575999</v>
      </c>
      <c r="H441" s="239">
        <v>0.16981893002234599</v>
      </c>
      <c r="K441">
        <v>0.56164111133694805</v>
      </c>
      <c r="L441">
        <v>4</v>
      </c>
      <c r="M441">
        <v>-387644.40448013699</v>
      </c>
      <c r="N441">
        <v>0.57740438761746504</v>
      </c>
      <c r="O441">
        <v>949703.29920335906</v>
      </c>
      <c r="P441">
        <v>562058.89472322306</v>
      </c>
      <c r="Q441">
        <v>1252792.35941974</v>
      </c>
      <c r="R441">
        <v>1279544.6179106201</v>
      </c>
      <c r="S441">
        <v>1266239.14112709</v>
      </c>
      <c r="T441">
        <v>0.59182577884555598</v>
      </c>
      <c r="U441">
        <v>0.17767958994723701</v>
      </c>
      <c r="V441">
        <v>1251.7459699999999</v>
      </c>
      <c r="W441">
        <v>10</v>
      </c>
      <c r="X441">
        <v>26.39</v>
      </c>
      <c r="Y441" t="s">
        <v>652</v>
      </c>
      <c r="Z441" t="s">
        <v>652</v>
      </c>
      <c r="AA441" t="s">
        <v>652</v>
      </c>
    </row>
    <row r="442" spans="1:27">
      <c r="A442" t="s">
        <v>1430</v>
      </c>
      <c r="B442" t="s">
        <v>1431</v>
      </c>
      <c r="C442">
        <v>476</v>
      </c>
      <c r="D442">
        <v>392</v>
      </c>
      <c r="E442">
        <v>434</v>
      </c>
      <c r="F442">
        <v>440</v>
      </c>
      <c r="G442" s="239">
        <v>-0.244113859630047</v>
      </c>
      <c r="H442" s="239">
        <v>0.14644223847128801</v>
      </c>
      <c r="K442">
        <v>0.61738625277674897</v>
      </c>
      <c r="L442">
        <v>7</v>
      </c>
      <c r="M442">
        <v>-3860059.9525194201</v>
      </c>
      <c r="N442">
        <v>0.65905312762059298</v>
      </c>
      <c r="O442">
        <v>12419539.5111534</v>
      </c>
      <c r="P442">
        <v>8559479.5586339291</v>
      </c>
      <c r="Q442">
        <v>20084746.886680599</v>
      </c>
      <c r="R442">
        <v>9832381.6374019403</v>
      </c>
      <c r="S442">
        <v>15812539.109288299</v>
      </c>
      <c r="T442">
        <v>0.68919459944123496</v>
      </c>
      <c r="U442">
        <v>0.16609524390925001</v>
      </c>
      <c r="V442">
        <v>2314.2594100000001</v>
      </c>
      <c r="W442">
        <v>21</v>
      </c>
      <c r="X442">
        <v>42.83</v>
      </c>
      <c r="Y442" t="s">
        <v>652</v>
      </c>
      <c r="Z442" t="s">
        <v>652</v>
      </c>
      <c r="AA442" t="s">
        <v>652</v>
      </c>
    </row>
    <row r="443" spans="1:27">
      <c r="A443" t="s">
        <v>1432</v>
      </c>
      <c r="B443" t="s">
        <v>1433</v>
      </c>
      <c r="C443">
        <v>454</v>
      </c>
      <c r="D443">
        <v>418</v>
      </c>
      <c r="E443">
        <v>436</v>
      </c>
      <c r="F443">
        <v>441</v>
      </c>
      <c r="G443" s="239">
        <v>-0.157358150894916</v>
      </c>
      <c r="H443" s="239">
        <v>9.4490706974279706E-2</v>
      </c>
      <c r="K443">
        <v>0.74797653575672696</v>
      </c>
      <c r="L443">
        <v>7</v>
      </c>
      <c r="M443">
        <v>-24419.782307053902</v>
      </c>
      <c r="N443">
        <v>0.77415674100556497</v>
      </c>
      <c r="O443">
        <v>169055.851196465</v>
      </c>
      <c r="P443">
        <v>144636.06888941099</v>
      </c>
      <c r="Q443">
        <v>123489.370414698</v>
      </c>
      <c r="R443">
        <v>181427.026043511</v>
      </c>
      <c r="S443">
        <v>155186.00192093899</v>
      </c>
      <c r="T443">
        <v>0.85555198394952403</v>
      </c>
      <c r="U443">
        <v>7.5240113111772394E-2</v>
      </c>
      <c r="V443">
        <v>2554.2733699999999</v>
      </c>
      <c r="W443">
        <v>22</v>
      </c>
      <c r="X443">
        <v>40.909999999999997</v>
      </c>
      <c r="Y443" t="s">
        <v>652</v>
      </c>
      <c r="Z443" t="s">
        <v>652</v>
      </c>
      <c r="AA443" t="s">
        <v>652</v>
      </c>
    </row>
    <row r="444" spans="1:27">
      <c r="A444" t="s">
        <v>317</v>
      </c>
      <c r="B444" t="s">
        <v>1434</v>
      </c>
      <c r="C444">
        <v>404</v>
      </c>
      <c r="D444">
        <v>468</v>
      </c>
      <c r="E444">
        <v>436</v>
      </c>
      <c r="F444">
        <v>442</v>
      </c>
      <c r="G444" s="239">
        <v>1.7125425973058599E-2</v>
      </c>
      <c r="H444" s="239">
        <v>1.11034627238813E-2</v>
      </c>
      <c r="K444">
        <v>0.96994875465249497</v>
      </c>
      <c r="L444">
        <v>14</v>
      </c>
      <c r="M444">
        <v>228960.24013154599</v>
      </c>
      <c r="N444">
        <v>0.97496913695298204</v>
      </c>
      <c r="O444">
        <v>8338211.5431116903</v>
      </c>
      <c r="P444">
        <v>8567171.7832432408</v>
      </c>
      <c r="Q444">
        <v>13037315.852608699</v>
      </c>
      <c r="R444">
        <v>13693840.097270301</v>
      </c>
      <c r="S444">
        <v>13369608.4694035</v>
      </c>
      <c r="T444">
        <v>1.0274591546337899</v>
      </c>
      <c r="U444">
        <v>3.3393116276440901E-3</v>
      </c>
      <c r="V444">
        <v>1360.7470900000001</v>
      </c>
      <c r="W444">
        <v>12</v>
      </c>
      <c r="X444">
        <v>39.56</v>
      </c>
      <c r="Y444" t="s">
        <v>652</v>
      </c>
      <c r="Z444" t="s">
        <v>652</v>
      </c>
      <c r="AA444" t="s">
        <v>652</v>
      </c>
    </row>
    <row r="445" spans="1:27">
      <c r="A445" t="s">
        <v>1435</v>
      </c>
      <c r="B445" t="s">
        <v>1436</v>
      </c>
      <c r="C445">
        <v>443</v>
      </c>
      <c r="D445">
        <v>431</v>
      </c>
      <c r="E445">
        <v>437</v>
      </c>
      <c r="F445">
        <v>443</v>
      </c>
      <c r="G445" s="239">
        <v>-0.12083598495757</v>
      </c>
      <c r="H445" s="239">
        <v>6.9214609379872394E-2</v>
      </c>
      <c r="K445">
        <v>0.81412133144633103</v>
      </c>
      <c r="L445">
        <v>11</v>
      </c>
      <c r="M445">
        <v>-12528821.0390899</v>
      </c>
      <c r="N445">
        <v>0.82534277361769903</v>
      </c>
      <c r="O445">
        <v>124970772.18326899</v>
      </c>
      <c r="P445">
        <v>112441951.144179</v>
      </c>
      <c r="Q445">
        <v>85446509.241640598</v>
      </c>
      <c r="R445">
        <v>119163137.03436901</v>
      </c>
      <c r="S445">
        <v>103684519.503766</v>
      </c>
      <c r="T445">
        <v>0.89974599004064304</v>
      </c>
      <c r="U445">
        <v>0.14677482055697499</v>
      </c>
      <c r="V445">
        <v>1282.6360999999999</v>
      </c>
      <c r="W445">
        <v>11</v>
      </c>
      <c r="X445">
        <v>11.8</v>
      </c>
      <c r="Y445" t="s">
        <v>652</v>
      </c>
      <c r="Z445" t="s">
        <v>652</v>
      </c>
      <c r="AA445" t="s">
        <v>652</v>
      </c>
    </row>
    <row r="446" spans="1:27">
      <c r="A446" t="s">
        <v>1437</v>
      </c>
      <c r="B446" t="s">
        <v>1438</v>
      </c>
      <c r="C446">
        <v>490</v>
      </c>
      <c r="D446">
        <v>387</v>
      </c>
      <c r="E446">
        <v>438.5</v>
      </c>
      <c r="F446">
        <v>444</v>
      </c>
      <c r="G446" s="239">
        <v>-0.28363064046387299</v>
      </c>
      <c r="H446" s="239">
        <v>0.14957388857696699</v>
      </c>
      <c r="K446">
        <v>0.60979755725612095</v>
      </c>
      <c r="L446">
        <v>6</v>
      </c>
      <c r="M446">
        <v>-71888.659865266105</v>
      </c>
      <c r="N446">
        <v>0.60646603170246005</v>
      </c>
      <c r="O446">
        <v>284771.67482950102</v>
      </c>
      <c r="P446">
        <v>212883.01496423499</v>
      </c>
      <c r="Q446">
        <v>205774.595912844</v>
      </c>
      <c r="R446">
        <v>293495.25371786999</v>
      </c>
      <c r="S446">
        <v>253458.72275186301</v>
      </c>
      <c r="T446">
        <v>0.74755684564376901</v>
      </c>
      <c r="U446">
        <v>0.25079599643001999</v>
      </c>
      <c r="V446">
        <v>2194.1291299999998</v>
      </c>
      <c r="W446">
        <v>20</v>
      </c>
      <c r="X446">
        <v>35.9</v>
      </c>
      <c r="Y446" t="s">
        <v>652</v>
      </c>
      <c r="Z446" t="s">
        <v>652</v>
      </c>
      <c r="AA446" t="s">
        <v>652</v>
      </c>
    </row>
    <row r="447" spans="1:27">
      <c r="A447" t="s">
        <v>480</v>
      </c>
      <c r="B447" t="s">
        <v>633</v>
      </c>
      <c r="C447">
        <v>407</v>
      </c>
      <c r="D447">
        <v>470</v>
      </c>
      <c r="E447">
        <v>438.5</v>
      </c>
      <c r="F447">
        <v>445</v>
      </c>
      <c r="G447" s="239">
        <v>8.0051857705770897E-3</v>
      </c>
      <c r="H447" s="239">
        <v>5.8569864475695498E-3</v>
      </c>
      <c r="K447">
        <v>0.98414586111174995</v>
      </c>
      <c r="L447">
        <v>8</v>
      </c>
      <c r="M447">
        <v>1080.1697264857901</v>
      </c>
      <c r="N447">
        <v>0.988347411557157</v>
      </c>
      <c r="O447">
        <v>137293.968646041</v>
      </c>
      <c r="P447">
        <v>138374.138372527</v>
      </c>
      <c r="Q447">
        <v>99585.784316007994</v>
      </c>
      <c r="R447">
        <v>162778.69865097801</v>
      </c>
      <c r="S447">
        <v>134933.748877626</v>
      </c>
      <c r="T447">
        <v>1.0078675686713601</v>
      </c>
      <c r="U447">
        <v>-0.117384168934313</v>
      </c>
      <c r="V447">
        <v>1267.6892399999999</v>
      </c>
      <c r="W447">
        <v>11</v>
      </c>
      <c r="X447">
        <v>40.75</v>
      </c>
      <c r="Y447" t="s">
        <v>652</v>
      </c>
      <c r="Z447" t="s">
        <v>652</v>
      </c>
      <c r="AA447" t="s">
        <v>652</v>
      </c>
    </row>
    <row r="448" spans="1:27">
      <c r="A448" t="s">
        <v>1439</v>
      </c>
      <c r="B448" t="s">
        <v>1440</v>
      </c>
      <c r="C448">
        <v>501</v>
      </c>
      <c r="D448">
        <v>378</v>
      </c>
      <c r="E448">
        <v>439.5</v>
      </c>
      <c r="F448">
        <v>446</v>
      </c>
      <c r="G448" s="239">
        <v>-0.30990604168000002</v>
      </c>
      <c r="H448" s="239">
        <v>0.15823496484421101</v>
      </c>
      <c r="K448">
        <v>0.58900057895469804</v>
      </c>
      <c r="L448">
        <v>11</v>
      </c>
      <c r="M448">
        <v>-5202370.0280644596</v>
      </c>
      <c r="N448">
        <v>0.57918842069377596</v>
      </c>
      <c r="O448">
        <v>15406178.672929401</v>
      </c>
      <c r="P448">
        <v>10203808.6448649</v>
      </c>
      <c r="Q448">
        <v>22414147.0413475</v>
      </c>
      <c r="R448">
        <v>7823543.5286861798</v>
      </c>
      <c r="S448">
        <v>16786926.772587001</v>
      </c>
      <c r="T448">
        <v>0.66231924616026405</v>
      </c>
      <c r="U448">
        <v>0.20270530496031899</v>
      </c>
      <c r="V448">
        <v>1167.6520700000001</v>
      </c>
      <c r="W448">
        <v>11</v>
      </c>
      <c r="X448">
        <v>29.71</v>
      </c>
      <c r="Y448" t="s">
        <v>652</v>
      </c>
      <c r="Z448" t="s">
        <v>652</v>
      </c>
      <c r="AA448" t="s">
        <v>652</v>
      </c>
    </row>
    <row r="449" spans="1:27">
      <c r="A449" t="s">
        <v>1441</v>
      </c>
      <c r="B449" t="s">
        <v>1442</v>
      </c>
      <c r="C449">
        <v>457</v>
      </c>
      <c r="D449">
        <v>422</v>
      </c>
      <c r="E449">
        <v>439.5</v>
      </c>
      <c r="F449">
        <v>447</v>
      </c>
      <c r="G449" s="239">
        <v>-0.171486888326322</v>
      </c>
      <c r="H449" s="239">
        <v>8.8622731359499898E-2</v>
      </c>
      <c r="K449">
        <v>0.76320641055359795</v>
      </c>
      <c r="L449">
        <v>4</v>
      </c>
      <c r="M449">
        <v>-95973.217522660503</v>
      </c>
      <c r="N449">
        <v>0.75423072493704502</v>
      </c>
      <c r="O449">
        <v>439861.560114878</v>
      </c>
      <c r="P449">
        <v>343888.34259221802</v>
      </c>
      <c r="Q449">
        <v>628199.72669761698</v>
      </c>
      <c r="R449">
        <v>481444.62391911098</v>
      </c>
      <c r="S449">
        <v>559653.38492837502</v>
      </c>
      <c r="T449">
        <v>0.78181040075974095</v>
      </c>
      <c r="U449">
        <v>0.23392792415749</v>
      </c>
      <c r="V449">
        <v>1338.6840999999999</v>
      </c>
      <c r="W449">
        <v>12</v>
      </c>
      <c r="X449">
        <v>30.3</v>
      </c>
      <c r="Y449" t="s">
        <v>652</v>
      </c>
      <c r="Z449" t="s">
        <v>652</v>
      </c>
      <c r="AA449" t="s">
        <v>652</v>
      </c>
    </row>
    <row r="450" spans="1:27">
      <c r="A450" t="s">
        <v>1443</v>
      </c>
      <c r="B450" t="s">
        <v>1444</v>
      </c>
      <c r="C450">
        <v>450</v>
      </c>
      <c r="D450">
        <v>432</v>
      </c>
      <c r="E450">
        <v>441</v>
      </c>
      <c r="F450">
        <v>448</v>
      </c>
      <c r="G450" s="239">
        <v>-0.141789729598087</v>
      </c>
      <c r="H450" s="239">
        <v>6.7927924697925496E-2</v>
      </c>
      <c r="K450">
        <v>0.81752330338144297</v>
      </c>
      <c r="L450">
        <v>10</v>
      </c>
      <c r="M450">
        <v>-344622.86750188598</v>
      </c>
      <c r="N450">
        <v>0.79743351496377501</v>
      </c>
      <c r="O450">
        <v>2243129.0664568502</v>
      </c>
      <c r="P450">
        <v>1898506.1989549601</v>
      </c>
      <c r="Q450">
        <v>1344187.83844587</v>
      </c>
      <c r="R450">
        <v>3163545.54819716</v>
      </c>
      <c r="S450">
        <v>2430520.6623832602</v>
      </c>
      <c r="T450">
        <v>0.84636511886218102</v>
      </c>
      <c r="U450">
        <v>6.9697487180744297E-2</v>
      </c>
      <c r="V450">
        <v>1461.7446500000001</v>
      </c>
      <c r="W450">
        <v>12</v>
      </c>
      <c r="X450">
        <v>22.24</v>
      </c>
      <c r="Y450" t="s">
        <v>652</v>
      </c>
      <c r="Z450" t="s">
        <v>652</v>
      </c>
      <c r="AA450" t="s">
        <v>652</v>
      </c>
    </row>
    <row r="451" spans="1:27">
      <c r="A451" t="s">
        <v>514</v>
      </c>
      <c r="B451" t="s">
        <v>1445</v>
      </c>
      <c r="C451">
        <v>500</v>
      </c>
      <c r="D451">
        <v>385</v>
      </c>
      <c r="E451">
        <v>442.5</v>
      </c>
      <c r="F451">
        <v>449</v>
      </c>
      <c r="G451" s="239">
        <v>-0.30891471266705101</v>
      </c>
      <c r="H451" s="239">
        <v>0.15190569305883</v>
      </c>
      <c r="K451">
        <v>0.60417059350874602</v>
      </c>
      <c r="L451">
        <v>7</v>
      </c>
      <c r="M451">
        <v>-282923.46466586803</v>
      </c>
      <c r="N451">
        <v>0.574063554748101</v>
      </c>
      <c r="O451">
        <v>685350.528752479</v>
      </c>
      <c r="P451">
        <v>402427.06408661098</v>
      </c>
      <c r="Q451">
        <v>951109.46360613196</v>
      </c>
      <c r="R451">
        <v>879204.06090688403</v>
      </c>
      <c r="S451">
        <v>915862.70599809301</v>
      </c>
      <c r="T451">
        <v>0.58718429067113398</v>
      </c>
      <c r="U451">
        <v>0.12889044476154199</v>
      </c>
      <c r="V451">
        <v>1248.7463</v>
      </c>
      <c r="W451">
        <v>12</v>
      </c>
      <c r="X451">
        <v>38.4</v>
      </c>
      <c r="Y451" t="s">
        <v>652</v>
      </c>
      <c r="Z451" t="s">
        <v>652</v>
      </c>
      <c r="AA451" t="s">
        <v>652</v>
      </c>
    </row>
    <row r="452" spans="1:27">
      <c r="A452" t="s">
        <v>301</v>
      </c>
      <c r="B452" t="s">
        <v>1446</v>
      </c>
      <c r="C452">
        <v>420</v>
      </c>
      <c r="D452">
        <v>466</v>
      </c>
      <c r="E452">
        <v>443</v>
      </c>
      <c r="F452">
        <v>450</v>
      </c>
      <c r="G452" s="239">
        <v>-4.6010900443388597E-2</v>
      </c>
      <c r="H452" s="239">
        <v>1.23106503029791E-2</v>
      </c>
      <c r="K452">
        <v>0.966683100927755</v>
      </c>
      <c r="L452">
        <v>8</v>
      </c>
      <c r="M452">
        <v>-345621.10962946899</v>
      </c>
      <c r="N452">
        <v>0.93298768573523805</v>
      </c>
      <c r="O452">
        <v>5714668.1562784798</v>
      </c>
      <c r="P452">
        <v>5369047.0466490099</v>
      </c>
      <c r="Q452">
        <v>8703385.5986275394</v>
      </c>
      <c r="R452">
        <v>6091225.2237363001</v>
      </c>
      <c r="S452">
        <v>7511722.3592422102</v>
      </c>
      <c r="T452">
        <v>0.93952035355723196</v>
      </c>
      <c r="U452">
        <v>0.15699620641131301</v>
      </c>
      <c r="V452">
        <v>1312.65319</v>
      </c>
      <c r="W452">
        <v>11</v>
      </c>
      <c r="X452">
        <v>21.33</v>
      </c>
      <c r="Y452" t="s">
        <v>652</v>
      </c>
      <c r="Z452" t="s">
        <v>652</v>
      </c>
      <c r="AA452" t="s">
        <v>652</v>
      </c>
    </row>
    <row r="453" spans="1:27">
      <c r="A453" t="s">
        <v>1447</v>
      </c>
      <c r="B453" t="s">
        <v>1448</v>
      </c>
      <c r="C453">
        <v>403</v>
      </c>
      <c r="D453">
        <v>484</v>
      </c>
      <c r="E453">
        <v>443.5</v>
      </c>
      <c r="F453">
        <v>451</v>
      </c>
      <c r="G453" s="239">
        <v>2.14169777831811E-2</v>
      </c>
      <c r="H453" s="239">
        <v>-1.422324369561E-2</v>
      </c>
      <c r="K453">
        <v>0.961510213579997</v>
      </c>
      <c r="L453">
        <v>4</v>
      </c>
      <c r="M453">
        <v>4227.1096710748998</v>
      </c>
      <c r="N453">
        <v>0.96872492695910095</v>
      </c>
      <c r="O453">
        <v>146354.122689396</v>
      </c>
      <c r="P453">
        <v>150581.23236047101</v>
      </c>
      <c r="Q453">
        <v>176241.67466821201</v>
      </c>
      <c r="R453">
        <v>216449.09019908699</v>
      </c>
      <c r="S453">
        <v>197371.90344356099</v>
      </c>
      <c r="T453">
        <v>1.02888275091537</v>
      </c>
      <c r="U453">
        <v>5.94140887582328E-2</v>
      </c>
      <c r="V453">
        <v>1597.7606900000001</v>
      </c>
      <c r="W453">
        <v>13</v>
      </c>
      <c r="X453">
        <v>30.67</v>
      </c>
      <c r="Y453" t="s">
        <v>652</v>
      </c>
      <c r="Z453" t="s">
        <v>652</v>
      </c>
      <c r="AA453" t="s">
        <v>652</v>
      </c>
    </row>
    <row r="454" spans="1:27">
      <c r="A454" t="s">
        <v>336</v>
      </c>
      <c r="B454" t="s">
        <v>1449</v>
      </c>
      <c r="C454">
        <v>497</v>
      </c>
      <c r="D454">
        <v>395</v>
      </c>
      <c r="E454">
        <v>446</v>
      </c>
      <c r="F454">
        <v>452</v>
      </c>
      <c r="G454" s="239">
        <v>-0.30408724031234102</v>
      </c>
      <c r="H454" s="239">
        <v>0.13849305538161999</v>
      </c>
      <c r="K454">
        <v>0.63680754641464599</v>
      </c>
      <c r="L454">
        <v>14</v>
      </c>
      <c r="M454">
        <v>-87161614.455442101</v>
      </c>
      <c r="N454">
        <v>0.58010733074836796</v>
      </c>
      <c r="O454">
        <v>354378955.49618101</v>
      </c>
      <c r="P454">
        <v>267217341.040739</v>
      </c>
      <c r="Q454">
        <v>305366680.73336101</v>
      </c>
      <c r="R454">
        <v>266587338.717179</v>
      </c>
      <c r="S454">
        <v>286633580.435386</v>
      </c>
      <c r="T454">
        <v>0.75404404493093102</v>
      </c>
      <c r="U454">
        <v>0.29185958072856</v>
      </c>
      <c r="V454">
        <v>965.56660999999997</v>
      </c>
      <c r="W454">
        <v>9</v>
      </c>
      <c r="X454">
        <v>24.03</v>
      </c>
      <c r="Y454" t="s">
        <v>652</v>
      </c>
      <c r="Z454" t="s">
        <v>652</v>
      </c>
      <c r="AA454" t="s">
        <v>652</v>
      </c>
    </row>
    <row r="455" spans="1:27">
      <c r="A455" t="s">
        <v>694</v>
      </c>
      <c r="B455" t="s">
        <v>733</v>
      </c>
      <c r="C455">
        <v>397</v>
      </c>
      <c r="D455">
        <v>496</v>
      </c>
      <c r="E455">
        <v>446.5</v>
      </c>
      <c r="F455">
        <v>453</v>
      </c>
      <c r="G455" s="239">
        <v>4.3596635371734201E-2</v>
      </c>
      <c r="H455" s="239">
        <v>-3.1632654787267803E-2</v>
      </c>
      <c r="K455">
        <v>0.91451205043632999</v>
      </c>
      <c r="L455">
        <v>13</v>
      </c>
      <c r="M455">
        <v>7826557.7252680101</v>
      </c>
      <c r="N455">
        <v>0.93643476772358802</v>
      </c>
      <c r="O455">
        <v>198582206.79717001</v>
      </c>
      <c r="P455">
        <v>206408764.52243799</v>
      </c>
      <c r="Q455">
        <v>153628987.57353199</v>
      </c>
      <c r="R455">
        <v>202124894.923145</v>
      </c>
      <c r="S455">
        <v>179522058.49221</v>
      </c>
      <c r="T455">
        <v>1.03941218023255</v>
      </c>
      <c r="U455">
        <v>0.108420249775524</v>
      </c>
      <c r="V455">
        <v>995.58840999999995</v>
      </c>
      <c r="W455">
        <v>9</v>
      </c>
      <c r="X455">
        <v>14.41</v>
      </c>
      <c r="Y455">
        <v>1</v>
      </c>
      <c r="Z455" t="s">
        <v>121</v>
      </c>
      <c r="AA455" t="s">
        <v>121</v>
      </c>
    </row>
    <row r="456" spans="1:27">
      <c r="A456" t="s">
        <v>1450</v>
      </c>
      <c r="B456" t="s">
        <v>1451</v>
      </c>
      <c r="C456">
        <v>465</v>
      </c>
      <c r="D456">
        <v>430</v>
      </c>
      <c r="E456">
        <v>447.5</v>
      </c>
      <c r="F456">
        <v>454</v>
      </c>
      <c r="G456" s="239">
        <v>-0.20870258836458599</v>
      </c>
      <c r="H456" s="239">
        <v>7.0775574630652302E-2</v>
      </c>
      <c r="K456">
        <v>0.80999825668775605</v>
      </c>
      <c r="L456">
        <v>8</v>
      </c>
      <c r="M456">
        <v>-266185.16131730698</v>
      </c>
      <c r="N456">
        <v>0.70568726238079704</v>
      </c>
      <c r="O456">
        <v>1008399.93134171</v>
      </c>
      <c r="P456">
        <v>742214.770024403</v>
      </c>
      <c r="Q456">
        <v>1626941.0857710401</v>
      </c>
      <c r="R456">
        <v>778779.01915976102</v>
      </c>
      <c r="S456">
        <v>1275428.1746247599</v>
      </c>
      <c r="T456">
        <v>0.73603215049495496</v>
      </c>
      <c r="U456">
        <v>0.282578568068789</v>
      </c>
      <c r="V456">
        <v>1796.8563799999999</v>
      </c>
      <c r="W456">
        <v>15</v>
      </c>
      <c r="X456">
        <v>34.26</v>
      </c>
      <c r="Y456" t="s">
        <v>652</v>
      </c>
      <c r="Z456" t="s">
        <v>652</v>
      </c>
      <c r="AA456" t="s">
        <v>652</v>
      </c>
    </row>
    <row r="457" spans="1:27">
      <c r="A457" t="s">
        <v>1452</v>
      </c>
      <c r="B457" t="s">
        <v>1453</v>
      </c>
      <c r="C457">
        <v>409</v>
      </c>
      <c r="D457">
        <v>489</v>
      </c>
      <c r="E457">
        <v>449</v>
      </c>
      <c r="F457">
        <v>455</v>
      </c>
      <c r="G457" s="239">
        <v>2.40213003318674E-3</v>
      </c>
      <c r="H457" s="239">
        <v>-2.0826851093256899E-2</v>
      </c>
      <c r="K457">
        <v>0.94366180004215305</v>
      </c>
      <c r="L457">
        <v>4</v>
      </c>
      <c r="M457">
        <v>3578.36027670966</v>
      </c>
      <c r="N457">
        <v>0.99651195975265805</v>
      </c>
      <c r="O457">
        <v>766875.218196481</v>
      </c>
      <c r="P457">
        <v>770453.57847318996</v>
      </c>
      <c r="Q457">
        <v>974172.23634888104</v>
      </c>
      <c r="R457">
        <v>1867932.1054632801</v>
      </c>
      <c r="S457">
        <v>1489661.3535789701</v>
      </c>
      <c r="T457">
        <v>1.00466615714239</v>
      </c>
      <c r="U457">
        <v>-9.32400659576227E-2</v>
      </c>
      <c r="V457">
        <v>1648.81519</v>
      </c>
      <c r="W457">
        <v>14</v>
      </c>
      <c r="X457">
        <v>23.9</v>
      </c>
      <c r="Y457" t="s">
        <v>652</v>
      </c>
      <c r="Z457" t="s">
        <v>652</v>
      </c>
      <c r="AA457" t="s">
        <v>652</v>
      </c>
    </row>
    <row r="458" spans="1:27">
      <c r="A458" t="s">
        <v>1454</v>
      </c>
      <c r="B458" t="s">
        <v>1455</v>
      </c>
      <c r="C458">
        <v>471</v>
      </c>
      <c r="D458">
        <v>428</v>
      </c>
      <c r="E458">
        <v>449.5</v>
      </c>
      <c r="F458">
        <v>456</v>
      </c>
      <c r="G458" s="239">
        <v>-0.22595123065033099</v>
      </c>
      <c r="H458" s="239">
        <v>7.2608259271751602E-2</v>
      </c>
      <c r="K458">
        <v>0.80516331924240103</v>
      </c>
      <c r="L458">
        <v>6</v>
      </c>
      <c r="M458">
        <v>-237940.55965636999</v>
      </c>
      <c r="N458">
        <v>0.68036151050238602</v>
      </c>
      <c r="O458">
        <v>802182.65989008604</v>
      </c>
      <c r="P458">
        <v>564242.10023371503</v>
      </c>
      <c r="Q458">
        <v>925224.00861131097</v>
      </c>
      <c r="R458">
        <v>1166978.1107330101</v>
      </c>
      <c r="S458">
        <v>1053061.57869347</v>
      </c>
      <c r="T458">
        <v>0.70338356641993105</v>
      </c>
      <c r="U458">
        <v>-4.9160393343107003E-3</v>
      </c>
      <c r="V458">
        <v>2462.3588100000002</v>
      </c>
      <c r="W458">
        <v>22</v>
      </c>
      <c r="X458">
        <v>22.95</v>
      </c>
      <c r="Y458" t="s">
        <v>652</v>
      </c>
      <c r="Z458" t="s">
        <v>652</v>
      </c>
      <c r="AA458" t="s">
        <v>652</v>
      </c>
    </row>
    <row r="459" spans="1:27">
      <c r="A459" t="s">
        <v>695</v>
      </c>
      <c r="B459" t="s">
        <v>763</v>
      </c>
      <c r="C459">
        <v>431</v>
      </c>
      <c r="D459">
        <v>469</v>
      </c>
      <c r="E459">
        <v>450</v>
      </c>
      <c r="F459">
        <v>457</v>
      </c>
      <c r="G459" s="239">
        <v>-9.4119728101107497E-2</v>
      </c>
      <c r="H459" s="239">
        <v>1.04378577097138E-2</v>
      </c>
      <c r="K459">
        <v>0.97174952302028195</v>
      </c>
      <c r="L459">
        <v>4</v>
      </c>
      <c r="M459">
        <v>-3105140.6342231701</v>
      </c>
      <c r="N459">
        <v>0.86318416413839105</v>
      </c>
      <c r="O459">
        <v>16128482.935015</v>
      </c>
      <c r="P459">
        <v>13023342.3007918</v>
      </c>
      <c r="Q459">
        <v>31665815.834507301</v>
      </c>
      <c r="R459">
        <v>34265722.006055303</v>
      </c>
      <c r="S459">
        <v>32991389.763551898</v>
      </c>
      <c r="T459">
        <v>0.80747472364670503</v>
      </c>
      <c r="U459">
        <v>-7.0170304730811803E-2</v>
      </c>
      <c r="V459">
        <v>817.51819999999998</v>
      </c>
      <c r="W459">
        <v>7</v>
      </c>
      <c r="X459">
        <v>22.22</v>
      </c>
      <c r="Y459">
        <v>2</v>
      </c>
      <c r="Z459">
        <v>160</v>
      </c>
      <c r="AA459" t="s">
        <v>121</v>
      </c>
    </row>
    <row r="460" spans="1:27">
      <c r="A460" t="s">
        <v>410</v>
      </c>
      <c r="B460" t="s">
        <v>1456</v>
      </c>
      <c r="C460">
        <v>452</v>
      </c>
      <c r="D460">
        <v>455</v>
      </c>
      <c r="E460">
        <v>453.5</v>
      </c>
      <c r="F460">
        <v>458</v>
      </c>
      <c r="G460" s="239">
        <v>-0.145207185217299</v>
      </c>
      <c r="H460" s="239">
        <v>2.7406352997895501E-2</v>
      </c>
      <c r="K460">
        <v>0.92590293666492696</v>
      </c>
      <c r="L460">
        <v>6</v>
      </c>
      <c r="M460">
        <v>-105598.102252745</v>
      </c>
      <c r="N460">
        <v>0.79050939574984302</v>
      </c>
      <c r="O460">
        <v>587400.23016588099</v>
      </c>
      <c r="P460">
        <v>481802.12791313598</v>
      </c>
      <c r="Q460">
        <v>741410.75097632804</v>
      </c>
      <c r="R460">
        <v>712754.25844384404</v>
      </c>
      <c r="S460">
        <v>727223.67074824905</v>
      </c>
      <c r="T460">
        <v>0.82022802030069997</v>
      </c>
      <c r="U460">
        <v>-1.8121834977930198E-2</v>
      </c>
      <c r="V460">
        <v>2795.4160099999999</v>
      </c>
      <c r="W460">
        <v>24</v>
      </c>
      <c r="X460">
        <v>44.06</v>
      </c>
      <c r="Y460" t="s">
        <v>652</v>
      </c>
      <c r="Z460" t="s">
        <v>652</v>
      </c>
      <c r="AA460" t="s">
        <v>652</v>
      </c>
    </row>
    <row r="461" spans="1:27">
      <c r="A461" t="s">
        <v>424</v>
      </c>
      <c r="B461" t="s">
        <v>1457</v>
      </c>
      <c r="C461">
        <v>493</v>
      </c>
      <c r="D461">
        <v>420</v>
      </c>
      <c r="E461">
        <v>456.5</v>
      </c>
      <c r="F461">
        <v>459</v>
      </c>
      <c r="G461" s="239">
        <v>-0.29700673859880899</v>
      </c>
      <c r="H461" s="239">
        <v>9.0907890711935405E-2</v>
      </c>
      <c r="K461">
        <v>0.75726566873553902</v>
      </c>
      <c r="L461">
        <v>9</v>
      </c>
      <c r="M461">
        <v>-333593.12580512703</v>
      </c>
      <c r="N461">
        <v>0.59191764437711303</v>
      </c>
      <c r="O461">
        <v>960597.68314157904</v>
      </c>
      <c r="P461">
        <v>627004.55733645195</v>
      </c>
      <c r="Q461">
        <v>1407674.5875411599</v>
      </c>
      <c r="R461">
        <v>735890.94067567098</v>
      </c>
      <c r="S461">
        <v>1123183.6940095101</v>
      </c>
      <c r="T461">
        <v>0.65272337039776096</v>
      </c>
      <c r="U461">
        <v>0.33004079101803502</v>
      </c>
      <c r="V461">
        <v>1529.7998600000001</v>
      </c>
      <c r="W461">
        <v>14</v>
      </c>
      <c r="X461">
        <v>39.94</v>
      </c>
      <c r="Y461" t="s">
        <v>652</v>
      </c>
      <c r="Z461" t="s">
        <v>652</v>
      </c>
      <c r="AA461" t="s">
        <v>652</v>
      </c>
    </row>
    <row r="462" spans="1:27">
      <c r="A462" t="s">
        <v>321</v>
      </c>
      <c r="B462" t="s">
        <v>1458</v>
      </c>
      <c r="C462">
        <v>486</v>
      </c>
      <c r="D462">
        <v>429</v>
      </c>
      <c r="E462">
        <v>457.5</v>
      </c>
      <c r="F462">
        <v>460</v>
      </c>
      <c r="G462" s="239">
        <v>-0.27799068179210001</v>
      </c>
      <c r="H462" s="239">
        <v>7.0831273567858399E-2</v>
      </c>
      <c r="K462">
        <v>0.80985121958481499</v>
      </c>
      <c r="L462">
        <v>11</v>
      </c>
      <c r="M462">
        <v>-6772089.04489992</v>
      </c>
      <c r="N462">
        <v>0.61398006108578895</v>
      </c>
      <c r="O462">
        <v>25930488.083304901</v>
      </c>
      <c r="P462">
        <v>19158399.038405001</v>
      </c>
      <c r="Q462">
        <v>28852184.315765198</v>
      </c>
      <c r="R462">
        <v>18826932.730716899</v>
      </c>
      <c r="S462">
        <v>24360849.080418199</v>
      </c>
      <c r="T462">
        <v>0.73883680773212801</v>
      </c>
      <c r="U462">
        <v>0.23679671822482901</v>
      </c>
      <c r="V462">
        <v>1555.7474400000001</v>
      </c>
      <c r="W462">
        <v>13</v>
      </c>
      <c r="X462">
        <v>14.71</v>
      </c>
      <c r="Y462" t="s">
        <v>652</v>
      </c>
      <c r="Z462" t="s">
        <v>652</v>
      </c>
      <c r="AA462" t="s">
        <v>652</v>
      </c>
    </row>
    <row r="463" spans="1:27">
      <c r="A463" t="s">
        <v>353</v>
      </c>
      <c r="B463" t="s">
        <v>1459</v>
      </c>
      <c r="C463">
        <v>421</v>
      </c>
      <c r="D463">
        <v>498</v>
      </c>
      <c r="E463">
        <v>459.5</v>
      </c>
      <c r="F463">
        <v>461</v>
      </c>
      <c r="G463" s="239">
        <v>-5.1786681936222802E-2</v>
      </c>
      <c r="H463" s="239">
        <v>-3.2889164388085E-2</v>
      </c>
      <c r="K463">
        <v>0.91112830545335499</v>
      </c>
      <c r="L463">
        <v>14</v>
      </c>
      <c r="M463">
        <v>-556661.27784184006</v>
      </c>
      <c r="N463">
        <v>0.92450142839114202</v>
      </c>
      <c r="O463">
        <v>15646627.6105166</v>
      </c>
      <c r="P463">
        <v>15089966.332674701</v>
      </c>
      <c r="Q463">
        <v>11922245.653720099</v>
      </c>
      <c r="R463">
        <v>9431184.2390796598</v>
      </c>
      <c r="S463">
        <v>10749120.3728284</v>
      </c>
      <c r="T463">
        <v>0.96442292283688702</v>
      </c>
      <c r="U463">
        <v>0.148051934597761</v>
      </c>
      <c r="V463">
        <v>880.55023000000006</v>
      </c>
      <c r="W463">
        <v>8</v>
      </c>
      <c r="X463">
        <v>39.44</v>
      </c>
      <c r="Y463" t="s">
        <v>652</v>
      </c>
      <c r="Z463" t="s">
        <v>652</v>
      </c>
      <c r="AA463" t="s">
        <v>652</v>
      </c>
    </row>
    <row r="464" spans="1:27">
      <c r="A464" t="s">
        <v>287</v>
      </c>
      <c r="B464" t="s">
        <v>1460</v>
      </c>
      <c r="C464">
        <v>375</v>
      </c>
      <c r="D464">
        <v>544</v>
      </c>
      <c r="E464">
        <v>459.5</v>
      </c>
      <c r="F464">
        <v>462</v>
      </c>
      <c r="G464" s="239">
        <v>0.121370041863647</v>
      </c>
      <c r="H464" s="239">
        <v>-0.147000604021368</v>
      </c>
      <c r="K464">
        <v>0.61603057749050105</v>
      </c>
      <c r="L464">
        <v>9</v>
      </c>
      <c r="M464">
        <v>107782.74406424401</v>
      </c>
      <c r="N464">
        <v>0.82501956179397895</v>
      </c>
      <c r="O464">
        <v>668659.15589641803</v>
      </c>
      <c r="P464">
        <v>776441.89996066201</v>
      </c>
      <c r="Q464">
        <v>647987.94313922303</v>
      </c>
      <c r="R464">
        <v>1075815.7485121901</v>
      </c>
      <c r="S464">
        <v>888050.64585321897</v>
      </c>
      <c r="T464">
        <v>1.1611923550493399</v>
      </c>
      <c r="U464">
        <v>-5.1182211425936402E-2</v>
      </c>
      <c r="V464">
        <v>877.44141000000002</v>
      </c>
      <c r="W464">
        <v>7</v>
      </c>
      <c r="X464">
        <v>20.87</v>
      </c>
      <c r="Y464" t="s">
        <v>652</v>
      </c>
      <c r="Z464" t="s">
        <v>652</v>
      </c>
      <c r="AA464" t="s">
        <v>652</v>
      </c>
    </row>
    <row r="465" spans="1:27">
      <c r="A465" t="s">
        <v>1461</v>
      </c>
      <c r="B465" t="s">
        <v>1462</v>
      </c>
      <c r="C465">
        <v>484</v>
      </c>
      <c r="D465">
        <v>437</v>
      </c>
      <c r="E465">
        <v>460.5</v>
      </c>
      <c r="F465">
        <v>463</v>
      </c>
      <c r="G465" s="239">
        <v>-0.27344398745248999</v>
      </c>
      <c r="H465" s="239">
        <v>5.4870983480927997E-2</v>
      </c>
      <c r="K465">
        <v>0.85220521293566698</v>
      </c>
      <c r="L465">
        <v>12</v>
      </c>
      <c r="M465">
        <v>-2236054.4244860001</v>
      </c>
      <c r="N465">
        <v>0.62263550932719403</v>
      </c>
      <c r="O465">
        <v>6213807.7601461401</v>
      </c>
      <c r="P465">
        <v>3977753.33566014</v>
      </c>
      <c r="Q465">
        <v>10650427.088653199</v>
      </c>
      <c r="R465">
        <v>4506370.3987405198</v>
      </c>
      <c r="S465">
        <v>8177376.4540151497</v>
      </c>
      <c r="T465">
        <v>0.64014747304744202</v>
      </c>
      <c r="U465">
        <v>0.287026295309176</v>
      </c>
      <c r="V465">
        <v>1581.7657799999999</v>
      </c>
      <c r="W465">
        <v>13</v>
      </c>
      <c r="X465">
        <v>35.67</v>
      </c>
      <c r="Y465" t="s">
        <v>652</v>
      </c>
      <c r="Z465" t="s">
        <v>652</v>
      </c>
      <c r="AA465" t="s">
        <v>652</v>
      </c>
    </row>
    <row r="466" spans="1:27">
      <c r="A466" t="s">
        <v>1463</v>
      </c>
      <c r="B466" t="s">
        <v>1464</v>
      </c>
      <c r="C466">
        <v>481</v>
      </c>
      <c r="D466">
        <v>443</v>
      </c>
      <c r="E466">
        <v>462</v>
      </c>
      <c r="F466">
        <v>464</v>
      </c>
      <c r="G466" s="239">
        <v>-0.26292188203287398</v>
      </c>
      <c r="H466" s="239">
        <v>4.8300565042293901E-2</v>
      </c>
      <c r="K466">
        <v>0.86975583208284502</v>
      </c>
      <c r="L466">
        <v>7</v>
      </c>
      <c r="M466">
        <v>-558451.504298429</v>
      </c>
      <c r="N466">
        <v>0.63327308035395102</v>
      </c>
      <c r="O466">
        <v>1554077.8464987201</v>
      </c>
      <c r="P466">
        <v>995626.34220029204</v>
      </c>
      <c r="Q466">
        <v>2537971.4270414701</v>
      </c>
      <c r="R466">
        <v>1606744.658854</v>
      </c>
      <c r="S466">
        <v>2124020.6405817699</v>
      </c>
      <c r="T466">
        <v>0.64065409879138302</v>
      </c>
      <c r="U466">
        <v>0.297955606942165</v>
      </c>
      <c r="V466">
        <v>1657.85843</v>
      </c>
      <c r="W466">
        <v>15</v>
      </c>
      <c r="X466">
        <v>39.51</v>
      </c>
      <c r="Y466" t="s">
        <v>652</v>
      </c>
      <c r="Z466" t="s">
        <v>652</v>
      </c>
      <c r="AA466" t="s">
        <v>652</v>
      </c>
    </row>
    <row r="467" spans="1:27">
      <c r="A467" t="s">
        <v>561</v>
      </c>
      <c r="B467" t="s">
        <v>1465</v>
      </c>
      <c r="C467">
        <v>405</v>
      </c>
      <c r="D467">
        <v>521</v>
      </c>
      <c r="E467">
        <v>463</v>
      </c>
      <c r="F467">
        <v>465</v>
      </c>
      <c r="G467" s="239">
        <v>1.68458166525184E-2</v>
      </c>
      <c r="H467" s="239">
        <v>-8.5047858814707694E-2</v>
      </c>
      <c r="K467">
        <v>0.77252426446657196</v>
      </c>
      <c r="L467">
        <v>14</v>
      </c>
      <c r="M467">
        <v>167911.00013295701</v>
      </c>
      <c r="N467">
        <v>0.97537923994112297</v>
      </c>
      <c r="O467">
        <v>10539438.955885399</v>
      </c>
      <c r="P467">
        <v>10707349.956018399</v>
      </c>
      <c r="Q467">
        <v>10329728.8610406</v>
      </c>
      <c r="R467">
        <v>9591641.0374202002</v>
      </c>
      <c r="S467">
        <v>9967519.1530625597</v>
      </c>
      <c r="T467">
        <v>1.01593168297058</v>
      </c>
      <c r="U467">
        <v>-0.17059280252029199</v>
      </c>
      <c r="V467">
        <v>739.39847999999995</v>
      </c>
      <c r="W467">
        <v>7</v>
      </c>
      <c r="X467">
        <v>16.25</v>
      </c>
      <c r="Y467" t="s">
        <v>652</v>
      </c>
      <c r="Z467" t="s">
        <v>652</v>
      </c>
      <c r="AA467" t="s">
        <v>652</v>
      </c>
    </row>
    <row r="468" spans="1:27">
      <c r="A468" t="s">
        <v>1466</v>
      </c>
      <c r="B468" t="s">
        <v>1467</v>
      </c>
      <c r="C468">
        <v>495</v>
      </c>
      <c r="D468">
        <v>433</v>
      </c>
      <c r="E468">
        <v>464</v>
      </c>
      <c r="F468">
        <v>466</v>
      </c>
      <c r="G468" s="239">
        <v>-0.30012693706919802</v>
      </c>
      <c r="H468" s="239">
        <v>6.5707500656128195E-2</v>
      </c>
      <c r="K468">
        <v>0.82340106339038999</v>
      </c>
      <c r="L468">
        <v>4</v>
      </c>
      <c r="M468">
        <v>-79771.656188720503</v>
      </c>
      <c r="N468">
        <v>0.59134697552301396</v>
      </c>
      <c r="O468">
        <v>214291.14802023</v>
      </c>
      <c r="P468">
        <v>134519.49183150899</v>
      </c>
      <c r="Q468">
        <v>357252.23492173699</v>
      </c>
      <c r="R468">
        <v>116887.720852242</v>
      </c>
      <c r="S468">
        <v>265793.05732336902</v>
      </c>
      <c r="T468">
        <v>0.62774171063197703</v>
      </c>
      <c r="U468">
        <v>2.3708587294894602E-2</v>
      </c>
      <c r="V468">
        <v>2630.3977</v>
      </c>
      <c r="W468">
        <v>24</v>
      </c>
      <c r="X468">
        <v>41.59</v>
      </c>
      <c r="Y468" t="s">
        <v>652</v>
      </c>
      <c r="Z468" t="s">
        <v>652</v>
      </c>
      <c r="AA468" t="s">
        <v>652</v>
      </c>
    </row>
    <row r="469" spans="1:27">
      <c r="A469" t="s">
        <v>494</v>
      </c>
      <c r="B469" t="s">
        <v>1468</v>
      </c>
      <c r="C469">
        <v>449</v>
      </c>
      <c r="D469">
        <v>483</v>
      </c>
      <c r="E469">
        <v>466</v>
      </c>
      <c r="F469">
        <v>467</v>
      </c>
      <c r="G469" s="239">
        <v>-0.13527644604484801</v>
      </c>
      <c r="H469" s="239">
        <v>-1.40265378786471E-2</v>
      </c>
      <c r="K469">
        <v>0.96204217138596704</v>
      </c>
      <c r="L469">
        <v>7</v>
      </c>
      <c r="M469">
        <v>-130779.177531879</v>
      </c>
      <c r="N469">
        <v>0.80586240669382603</v>
      </c>
      <c r="O469">
        <v>666480.37100084301</v>
      </c>
      <c r="P469">
        <v>535701.19346896396</v>
      </c>
      <c r="Q469">
        <v>633224.67519832798</v>
      </c>
      <c r="R469">
        <v>1211716.50280763</v>
      </c>
      <c r="S469">
        <v>966754.97734854696</v>
      </c>
      <c r="T469">
        <v>0.80377640029294495</v>
      </c>
      <c r="U469">
        <v>-7.2883012914610107E-2</v>
      </c>
      <c r="V469">
        <v>1632.8202699999999</v>
      </c>
      <c r="W469">
        <v>14</v>
      </c>
      <c r="X469">
        <v>31.14</v>
      </c>
      <c r="Y469" t="s">
        <v>652</v>
      </c>
      <c r="Z469" t="s">
        <v>652</v>
      </c>
      <c r="AA469" t="s">
        <v>652</v>
      </c>
    </row>
    <row r="470" spans="1:27">
      <c r="A470" t="s">
        <v>1469</v>
      </c>
      <c r="B470" t="s">
        <v>1470</v>
      </c>
      <c r="C470">
        <v>453</v>
      </c>
      <c r="D470">
        <v>480</v>
      </c>
      <c r="E470">
        <v>466.5</v>
      </c>
      <c r="F470">
        <v>468</v>
      </c>
      <c r="G470" s="239">
        <v>-0.156354258885254</v>
      </c>
      <c r="H470" s="239">
        <v>-1.07464975799016E-2</v>
      </c>
      <c r="K470">
        <v>0.97091449386478301</v>
      </c>
      <c r="L470">
        <v>6</v>
      </c>
      <c r="M470">
        <v>-3842608.6274648998</v>
      </c>
      <c r="N470">
        <v>0.77495809711318997</v>
      </c>
      <c r="O470">
        <v>13751080.6039044</v>
      </c>
      <c r="P470">
        <v>9908471.9764394592</v>
      </c>
      <c r="Q470">
        <v>23100922.131306399</v>
      </c>
      <c r="R470">
        <v>25967982.156731199</v>
      </c>
      <c r="S470">
        <v>24576296.513195299</v>
      </c>
      <c r="T470">
        <v>0.72055951541918395</v>
      </c>
      <c r="U470">
        <v>-0.10642974513207</v>
      </c>
      <c r="V470">
        <v>2066.1644500000002</v>
      </c>
      <c r="W470">
        <v>19</v>
      </c>
      <c r="X470">
        <v>21.64</v>
      </c>
      <c r="Y470" t="s">
        <v>652</v>
      </c>
      <c r="Z470" t="s">
        <v>652</v>
      </c>
      <c r="AA470" t="s">
        <v>652</v>
      </c>
    </row>
    <row r="471" spans="1:27">
      <c r="A471" t="s">
        <v>1471</v>
      </c>
      <c r="B471" t="s">
        <v>1472</v>
      </c>
      <c r="C471">
        <v>520</v>
      </c>
      <c r="D471">
        <v>414</v>
      </c>
      <c r="E471">
        <v>467</v>
      </c>
      <c r="F471">
        <v>469</v>
      </c>
      <c r="G471" s="239">
        <v>-0.36702844894083198</v>
      </c>
      <c r="H471" s="239">
        <v>0.10230356268457599</v>
      </c>
      <c r="K471">
        <v>0.72783158711665896</v>
      </c>
      <c r="L471">
        <v>11</v>
      </c>
      <c r="M471">
        <v>-1864920.94571173</v>
      </c>
      <c r="N471">
        <v>0.50548781838020995</v>
      </c>
      <c r="O471">
        <v>6321433.7350349501</v>
      </c>
      <c r="P471">
        <v>4456512.78932322</v>
      </c>
      <c r="Q471">
        <v>4818305.7284006402</v>
      </c>
      <c r="R471">
        <v>5331021.2207464101</v>
      </c>
      <c r="S471">
        <v>5081134.5853257496</v>
      </c>
      <c r="T471">
        <v>0.70498449815650599</v>
      </c>
      <c r="U471">
        <v>0.156416504762595</v>
      </c>
      <c r="V471">
        <v>1195.7045000000001</v>
      </c>
      <c r="W471">
        <v>11</v>
      </c>
      <c r="X471">
        <v>17.239999999999998</v>
      </c>
      <c r="Y471" t="s">
        <v>652</v>
      </c>
      <c r="Z471" t="s">
        <v>652</v>
      </c>
      <c r="AA471" t="s">
        <v>652</v>
      </c>
    </row>
    <row r="472" spans="1:27">
      <c r="A472" t="s">
        <v>1473</v>
      </c>
      <c r="B472" t="s">
        <v>1474</v>
      </c>
      <c r="C472">
        <v>507</v>
      </c>
      <c r="D472">
        <v>427</v>
      </c>
      <c r="E472">
        <v>467</v>
      </c>
      <c r="F472">
        <v>470</v>
      </c>
      <c r="G472" s="239">
        <v>-0.33642467396886799</v>
      </c>
      <c r="H472" s="239">
        <v>7.37446938713196E-2</v>
      </c>
      <c r="K472">
        <v>0.80216844593590297</v>
      </c>
      <c r="L472">
        <v>7</v>
      </c>
      <c r="M472">
        <v>-2219708.4266699902</v>
      </c>
      <c r="N472">
        <v>0.54384748509242897</v>
      </c>
      <c r="O472">
        <v>5907011.93699608</v>
      </c>
      <c r="P472">
        <v>3687303.5103260898</v>
      </c>
      <c r="Q472">
        <v>8096929.0085746702</v>
      </c>
      <c r="R472">
        <v>4637376.0181957101</v>
      </c>
      <c r="S472">
        <v>6597935.8781377496</v>
      </c>
      <c r="T472">
        <v>0.62422482799335799</v>
      </c>
      <c r="U472">
        <v>0.238465468953592</v>
      </c>
      <c r="V472">
        <v>2316.2671999999998</v>
      </c>
      <c r="W472">
        <v>21</v>
      </c>
      <c r="X472">
        <v>44.37</v>
      </c>
      <c r="Y472" t="s">
        <v>652</v>
      </c>
      <c r="Z472" t="s">
        <v>652</v>
      </c>
      <c r="AA472" t="s">
        <v>652</v>
      </c>
    </row>
    <row r="473" spans="1:27">
      <c r="A473" t="s">
        <v>495</v>
      </c>
      <c r="B473" t="s">
        <v>1475</v>
      </c>
      <c r="C473">
        <v>480</v>
      </c>
      <c r="D473">
        <v>454</v>
      </c>
      <c r="E473">
        <v>467</v>
      </c>
      <c r="F473">
        <v>471</v>
      </c>
      <c r="G473" s="239">
        <v>-0.26256856991956801</v>
      </c>
      <c r="H473" s="239">
        <v>2.78696258341876E-2</v>
      </c>
      <c r="K473">
        <v>0.92465362517085603</v>
      </c>
      <c r="L473">
        <v>7</v>
      </c>
      <c r="M473">
        <v>-19277148.131654501</v>
      </c>
      <c r="N473">
        <v>0.63663209536102106</v>
      </c>
      <c r="O473">
        <v>55724542.694580898</v>
      </c>
      <c r="P473">
        <v>36447394.562926397</v>
      </c>
      <c r="Q473">
        <v>38780877.284699403</v>
      </c>
      <c r="R473">
        <v>96313678.705871403</v>
      </c>
      <c r="S473">
        <v>73417576.740276396</v>
      </c>
      <c r="T473">
        <v>0.65406359209962295</v>
      </c>
      <c r="U473">
        <v>-6.3473380199244298E-2</v>
      </c>
      <c r="V473">
        <v>1650.95775</v>
      </c>
      <c r="W473">
        <v>15</v>
      </c>
      <c r="X473">
        <v>18.100000000000001</v>
      </c>
      <c r="Y473" t="s">
        <v>652</v>
      </c>
      <c r="Z473" t="s">
        <v>652</v>
      </c>
      <c r="AA473" t="s">
        <v>652</v>
      </c>
    </row>
    <row r="474" spans="1:27">
      <c r="A474" t="s">
        <v>1476</v>
      </c>
      <c r="B474" t="s">
        <v>1477</v>
      </c>
      <c r="C474">
        <v>432</v>
      </c>
      <c r="D474">
        <v>503</v>
      </c>
      <c r="E474">
        <v>467.5</v>
      </c>
      <c r="F474">
        <v>472</v>
      </c>
      <c r="G474" s="239">
        <v>-9.5260419864737406E-2</v>
      </c>
      <c r="H474" s="239">
        <v>-4.3477181464621997E-2</v>
      </c>
      <c r="K474">
        <v>0.88267585960390904</v>
      </c>
      <c r="L474">
        <v>5</v>
      </c>
      <c r="M474">
        <v>-1873503.85495395</v>
      </c>
      <c r="N474">
        <v>0.86212254092609697</v>
      </c>
      <c r="O474">
        <v>10708187.152771899</v>
      </c>
      <c r="P474">
        <v>8834683.2978179604</v>
      </c>
      <c r="Q474">
        <v>23692567.994818199</v>
      </c>
      <c r="R474">
        <v>14569083.2033071</v>
      </c>
      <c r="S474">
        <v>19667180.3212099</v>
      </c>
      <c r="T474">
        <v>0.82504005316446305</v>
      </c>
      <c r="U474">
        <v>9.4765445148613306E-2</v>
      </c>
      <c r="V474">
        <v>1381.70452</v>
      </c>
      <c r="W474">
        <v>12</v>
      </c>
      <c r="X474">
        <v>12.63</v>
      </c>
      <c r="Y474" t="s">
        <v>652</v>
      </c>
      <c r="Z474" t="s">
        <v>652</v>
      </c>
      <c r="AA474" t="s">
        <v>652</v>
      </c>
    </row>
    <row r="475" spans="1:27">
      <c r="A475" t="s">
        <v>429</v>
      </c>
      <c r="B475" t="s">
        <v>1478</v>
      </c>
      <c r="C475">
        <v>472</v>
      </c>
      <c r="D475">
        <v>464</v>
      </c>
      <c r="E475">
        <v>468</v>
      </c>
      <c r="F475">
        <v>473</v>
      </c>
      <c r="G475" s="239">
        <v>-0.23659026027682301</v>
      </c>
      <c r="H475" s="239">
        <v>1.31777404087916E-2</v>
      </c>
      <c r="K475">
        <v>0.96433776715881803</v>
      </c>
      <c r="L475">
        <v>14</v>
      </c>
      <c r="M475">
        <v>-10064564.0164361</v>
      </c>
      <c r="N475">
        <v>0.67082423601361996</v>
      </c>
      <c r="O475">
        <v>35648138.703770697</v>
      </c>
      <c r="P475">
        <v>25583574.687334601</v>
      </c>
      <c r="Q475">
        <v>57064997.187335603</v>
      </c>
      <c r="R475">
        <v>19049924.216864999</v>
      </c>
      <c r="S475">
        <v>42540060.629123002</v>
      </c>
      <c r="T475">
        <v>0.71766929824665804</v>
      </c>
      <c r="U475">
        <v>0.21425042236466299</v>
      </c>
      <c r="V475">
        <v>976.51383999999996</v>
      </c>
      <c r="W475">
        <v>8</v>
      </c>
      <c r="X475">
        <v>18.95</v>
      </c>
      <c r="Y475" t="s">
        <v>652</v>
      </c>
      <c r="Z475" t="s">
        <v>652</v>
      </c>
      <c r="AA475" t="s">
        <v>652</v>
      </c>
    </row>
    <row r="476" spans="1:27">
      <c r="A476" t="s">
        <v>1479</v>
      </c>
      <c r="B476" t="s">
        <v>1480</v>
      </c>
      <c r="C476">
        <v>489</v>
      </c>
      <c r="D476">
        <v>448</v>
      </c>
      <c r="E476">
        <v>468.5</v>
      </c>
      <c r="F476">
        <v>474</v>
      </c>
      <c r="G476" s="239">
        <v>-0.28322170049508499</v>
      </c>
      <c r="H476" s="239">
        <v>3.9466764493338601E-2</v>
      </c>
      <c r="K476">
        <v>0.89343907271560996</v>
      </c>
      <c r="L476">
        <v>5</v>
      </c>
      <c r="M476">
        <v>-129192.15596451001</v>
      </c>
      <c r="N476">
        <v>0.61014941778940901</v>
      </c>
      <c r="O476">
        <v>393486.87447439798</v>
      </c>
      <c r="P476">
        <v>264294.71850988897</v>
      </c>
      <c r="Q476">
        <v>589942.751274965</v>
      </c>
      <c r="R476">
        <v>260992.17279982701</v>
      </c>
      <c r="S476">
        <v>456152.03827487701</v>
      </c>
      <c r="T476">
        <v>0.67167353132914898</v>
      </c>
      <c r="U476">
        <v>0.27085457941336999</v>
      </c>
      <c r="V476">
        <v>1785.85634</v>
      </c>
      <c r="W476">
        <v>15</v>
      </c>
      <c r="X476">
        <v>23.7</v>
      </c>
      <c r="Y476" t="s">
        <v>652</v>
      </c>
      <c r="Z476" t="s">
        <v>652</v>
      </c>
      <c r="AA476" t="s">
        <v>652</v>
      </c>
    </row>
    <row r="477" spans="1:27">
      <c r="A477" t="s">
        <v>273</v>
      </c>
      <c r="B477" t="s">
        <v>1481</v>
      </c>
      <c r="C477">
        <v>475</v>
      </c>
      <c r="D477">
        <v>462</v>
      </c>
      <c r="E477">
        <v>468.5</v>
      </c>
      <c r="F477">
        <v>475</v>
      </c>
      <c r="G477" s="239">
        <v>-0.24186780842827499</v>
      </c>
      <c r="H477" s="239">
        <v>1.3496665660811801E-2</v>
      </c>
      <c r="K477">
        <v>0.963475194157971</v>
      </c>
      <c r="L477">
        <v>4</v>
      </c>
      <c r="M477">
        <v>-94948.523632503202</v>
      </c>
      <c r="N477">
        <v>0.65937636586089299</v>
      </c>
      <c r="O477">
        <v>316907.01031468902</v>
      </c>
      <c r="P477">
        <v>221958.48668218599</v>
      </c>
      <c r="Q477">
        <v>346296.40709960298</v>
      </c>
      <c r="R477">
        <v>433925.48614186601</v>
      </c>
      <c r="S477">
        <v>392563.70762816898</v>
      </c>
      <c r="T477">
        <v>0.70038995496433099</v>
      </c>
      <c r="U477">
        <v>-0.106421027751481</v>
      </c>
      <c r="V477">
        <v>2481.2781199999999</v>
      </c>
      <c r="W477">
        <v>22</v>
      </c>
      <c r="X477">
        <v>42.85</v>
      </c>
      <c r="Y477" t="s">
        <v>652</v>
      </c>
      <c r="Z477" t="s">
        <v>652</v>
      </c>
      <c r="AA477" t="s">
        <v>652</v>
      </c>
    </row>
    <row r="478" spans="1:27">
      <c r="A478" t="s">
        <v>1482</v>
      </c>
      <c r="B478" t="s">
        <v>1483</v>
      </c>
      <c r="C478">
        <v>534</v>
      </c>
      <c r="D478">
        <v>410</v>
      </c>
      <c r="E478">
        <v>472</v>
      </c>
      <c r="F478">
        <v>476</v>
      </c>
      <c r="G478" s="239">
        <v>-0.418103703081881</v>
      </c>
      <c r="H478" s="239">
        <v>0.116599947619015</v>
      </c>
      <c r="K478">
        <v>0.69139689795773396</v>
      </c>
      <c r="L478">
        <v>7</v>
      </c>
      <c r="M478">
        <v>-2112790.2738949801</v>
      </c>
      <c r="N478">
        <v>0.45423968802373299</v>
      </c>
      <c r="O478">
        <v>4120109.7447029199</v>
      </c>
      <c r="P478">
        <v>2007319.47080794</v>
      </c>
      <c r="Q478">
        <v>6353204.3428493999</v>
      </c>
      <c r="R478">
        <v>3272283.5621016701</v>
      </c>
      <c r="S478">
        <v>5053268.5032957299</v>
      </c>
      <c r="T478">
        <v>0.48720048619789402</v>
      </c>
      <c r="U478">
        <v>0.25350148751693702</v>
      </c>
      <c r="V478">
        <v>2361.2852899999998</v>
      </c>
      <c r="W478">
        <v>22</v>
      </c>
      <c r="X478">
        <v>43.9</v>
      </c>
      <c r="Y478" t="s">
        <v>652</v>
      </c>
      <c r="Z478" t="s">
        <v>652</v>
      </c>
      <c r="AA478" t="s">
        <v>652</v>
      </c>
    </row>
    <row r="479" spans="1:27">
      <c r="A479" t="s">
        <v>696</v>
      </c>
      <c r="B479" t="s">
        <v>734</v>
      </c>
      <c r="C479">
        <v>446</v>
      </c>
      <c r="D479">
        <v>502</v>
      </c>
      <c r="E479">
        <v>474</v>
      </c>
      <c r="F479">
        <v>477</v>
      </c>
      <c r="G479" s="239">
        <v>-0.124933765798546</v>
      </c>
      <c r="H479" s="239">
        <v>-3.9787613379195202E-2</v>
      </c>
      <c r="K479">
        <v>0.89257732287338198</v>
      </c>
      <c r="L479">
        <v>12</v>
      </c>
      <c r="M479">
        <v>-6242296.5291213496</v>
      </c>
      <c r="N479">
        <v>0.81948729986751601</v>
      </c>
      <c r="O479">
        <v>40149364.444598302</v>
      </c>
      <c r="P479">
        <v>33907067.915477</v>
      </c>
      <c r="Q479">
        <v>56998052.808375299</v>
      </c>
      <c r="R479">
        <v>41763547.561140001</v>
      </c>
      <c r="S479">
        <v>49964847.2870574</v>
      </c>
      <c r="T479">
        <v>0.844523154588536</v>
      </c>
      <c r="U479">
        <v>3.0101795929168999E-2</v>
      </c>
      <c r="V479">
        <v>915.60260000000005</v>
      </c>
      <c r="W479">
        <v>8</v>
      </c>
      <c r="X479">
        <v>43.56</v>
      </c>
      <c r="Y479">
        <v>2</v>
      </c>
      <c r="Z479">
        <v>110</v>
      </c>
      <c r="AA479" t="s">
        <v>121</v>
      </c>
    </row>
    <row r="480" spans="1:27">
      <c r="A480" t="s">
        <v>1484</v>
      </c>
      <c r="B480" t="s">
        <v>1485</v>
      </c>
      <c r="C480">
        <v>514</v>
      </c>
      <c r="D480">
        <v>435</v>
      </c>
      <c r="E480">
        <v>474.5</v>
      </c>
      <c r="F480">
        <v>478</v>
      </c>
      <c r="G480" s="239">
        <v>-0.36435352692689399</v>
      </c>
      <c r="H480" s="239">
        <v>6.3435729517194506E-2</v>
      </c>
      <c r="K480">
        <v>0.82942366412698698</v>
      </c>
      <c r="L480">
        <v>9</v>
      </c>
      <c r="M480">
        <v>-12124833.5780781</v>
      </c>
      <c r="N480">
        <v>0.51091634983585998</v>
      </c>
      <c r="O480">
        <v>31180621.944030799</v>
      </c>
      <c r="P480">
        <v>19055788.3659527</v>
      </c>
      <c r="Q480">
        <v>40001406.098921798</v>
      </c>
      <c r="R480">
        <v>24793005.235009901</v>
      </c>
      <c r="S480">
        <v>33277662.166039299</v>
      </c>
      <c r="T480">
        <v>0.611142022765223</v>
      </c>
      <c r="U480">
        <v>0.23078027830049799</v>
      </c>
      <c r="V480">
        <v>2741.4946399999999</v>
      </c>
      <c r="W480">
        <v>25</v>
      </c>
      <c r="X480">
        <v>44.36</v>
      </c>
      <c r="Y480" t="s">
        <v>652</v>
      </c>
      <c r="Z480" t="s">
        <v>652</v>
      </c>
      <c r="AA480" t="s">
        <v>652</v>
      </c>
    </row>
    <row r="481" spans="1:27">
      <c r="A481" t="s">
        <v>1486</v>
      </c>
      <c r="B481" t="s">
        <v>1487</v>
      </c>
      <c r="C481">
        <v>468</v>
      </c>
      <c r="D481">
        <v>482</v>
      </c>
      <c r="E481">
        <v>475</v>
      </c>
      <c r="F481">
        <v>479</v>
      </c>
      <c r="G481" s="239">
        <v>-0.222787950610742</v>
      </c>
      <c r="H481" s="239">
        <v>-1.23826940124095E-2</v>
      </c>
      <c r="K481">
        <v>0.96648822495810305</v>
      </c>
      <c r="L481">
        <v>5</v>
      </c>
      <c r="M481">
        <v>-95595.024722172195</v>
      </c>
      <c r="N481">
        <v>0.68418549460786404</v>
      </c>
      <c r="O481">
        <v>317472.08093369298</v>
      </c>
      <c r="P481">
        <v>221877.05621151999</v>
      </c>
      <c r="Q481">
        <v>427310.11593293102</v>
      </c>
      <c r="R481">
        <v>430853.08155930002</v>
      </c>
      <c r="S481">
        <v>429085.25555404503</v>
      </c>
      <c r="T481">
        <v>0.69888682985595096</v>
      </c>
      <c r="U481">
        <v>-5.41807362031358E-2</v>
      </c>
      <c r="V481">
        <v>1940.0197599999999</v>
      </c>
      <c r="W481">
        <v>18</v>
      </c>
      <c r="X481">
        <v>43.75</v>
      </c>
      <c r="Y481" t="s">
        <v>652</v>
      </c>
      <c r="Z481" t="s">
        <v>652</v>
      </c>
      <c r="AA481" t="s">
        <v>652</v>
      </c>
    </row>
    <row r="482" spans="1:27">
      <c r="A482" t="s">
        <v>1488</v>
      </c>
      <c r="B482" t="s">
        <v>1489</v>
      </c>
      <c r="C482">
        <v>494</v>
      </c>
      <c r="D482">
        <v>457</v>
      </c>
      <c r="E482">
        <v>475.5</v>
      </c>
      <c r="F482">
        <v>480</v>
      </c>
      <c r="G482" s="239">
        <v>-0.29740479338346698</v>
      </c>
      <c r="H482" s="239">
        <v>1.9376817267745899E-2</v>
      </c>
      <c r="K482">
        <v>0.94757915918295299</v>
      </c>
      <c r="L482">
        <v>6</v>
      </c>
      <c r="M482">
        <v>-3658057.2664878401</v>
      </c>
      <c r="N482">
        <v>0.59056688524062495</v>
      </c>
      <c r="O482">
        <v>9201672.5551293697</v>
      </c>
      <c r="P482">
        <v>5543615.2886415301</v>
      </c>
      <c r="Q482">
        <v>15009642.130263399</v>
      </c>
      <c r="R482">
        <v>8791305.6242792793</v>
      </c>
      <c r="S482">
        <v>12299927.0619395</v>
      </c>
      <c r="T482">
        <v>0.60245735277238299</v>
      </c>
      <c r="U482">
        <v>0.21943251146894499</v>
      </c>
      <c r="V482">
        <v>2610.4033800000002</v>
      </c>
      <c r="W482">
        <v>24</v>
      </c>
      <c r="X482">
        <v>44.15</v>
      </c>
      <c r="Y482" t="s">
        <v>652</v>
      </c>
      <c r="Z482" t="s">
        <v>652</v>
      </c>
      <c r="AA482" t="s">
        <v>652</v>
      </c>
    </row>
    <row r="483" spans="1:27">
      <c r="A483" t="s">
        <v>1490</v>
      </c>
      <c r="B483" t="s">
        <v>1491</v>
      </c>
      <c r="C483">
        <v>478</v>
      </c>
      <c r="D483">
        <v>473</v>
      </c>
      <c r="E483">
        <v>475.5</v>
      </c>
      <c r="F483">
        <v>481</v>
      </c>
      <c r="G483" s="239">
        <v>-0.25526585905515498</v>
      </c>
      <c r="H483" s="239">
        <v>-1.04177254396477E-3</v>
      </c>
      <c r="K483">
        <v>0.99717989426915199</v>
      </c>
      <c r="L483">
        <v>14</v>
      </c>
      <c r="M483">
        <v>-188969179.189953</v>
      </c>
      <c r="N483">
        <v>0.64265386977652905</v>
      </c>
      <c r="O483">
        <v>837414228.83153296</v>
      </c>
      <c r="P483">
        <v>648445049.64157999</v>
      </c>
      <c r="Q483">
        <v>864105838.38484395</v>
      </c>
      <c r="R483">
        <v>591067930.10502505</v>
      </c>
      <c r="S483">
        <v>740283796.23270595</v>
      </c>
      <c r="T483">
        <v>0.77434204879271396</v>
      </c>
      <c r="U483">
        <v>0.19525284701037399</v>
      </c>
      <c r="V483">
        <v>1082.6204399999999</v>
      </c>
      <c r="W483">
        <v>10</v>
      </c>
      <c r="X483">
        <v>14.69</v>
      </c>
      <c r="Y483" t="s">
        <v>652</v>
      </c>
      <c r="Z483" t="s">
        <v>652</v>
      </c>
      <c r="AA483" t="s">
        <v>652</v>
      </c>
    </row>
    <row r="484" spans="1:27">
      <c r="A484" t="s">
        <v>420</v>
      </c>
      <c r="B484" t="s">
        <v>1492</v>
      </c>
      <c r="C484">
        <v>516</v>
      </c>
      <c r="D484">
        <v>442</v>
      </c>
      <c r="E484">
        <v>479</v>
      </c>
      <c r="F484">
        <v>482</v>
      </c>
      <c r="G484" s="239">
        <v>-0.36480092868408798</v>
      </c>
      <c r="H484" s="239">
        <v>4.8928586012666399E-2</v>
      </c>
      <c r="K484">
        <v>0.86807575478721399</v>
      </c>
      <c r="L484">
        <v>6</v>
      </c>
      <c r="M484">
        <v>-287311.50632386102</v>
      </c>
      <c r="N484">
        <v>0.51037206298403803</v>
      </c>
      <c r="O484">
        <v>745791.51773896697</v>
      </c>
      <c r="P484">
        <v>458480.01141510601</v>
      </c>
      <c r="Q484">
        <v>945633.89804072899</v>
      </c>
      <c r="R484">
        <v>588519.14359749702</v>
      </c>
      <c r="S484">
        <v>787584.36103837006</v>
      </c>
      <c r="T484">
        <v>0.61475626969463204</v>
      </c>
      <c r="U484">
        <v>0.114094921631265</v>
      </c>
      <c r="V484">
        <v>1565.8645799999999</v>
      </c>
      <c r="W484">
        <v>14</v>
      </c>
      <c r="X484">
        <v>24.72</v>
      </c>
      <c r="Y484" t="s">
        <v>652</v>
      </c>
      <c r="Z484" t="s">
        <v>652</v>
      </c>
      <c r="AA484" t="s">
        <v>652</v>
      </c>
    </row>
    <row r="485" spans="1:27">
      <c r="A485" t="s">
        <v>1493</v>
      </c>
      <c r="B485" t="s">
        <v>1494</v>
      </c>
      <c r="C485">
        <v>496</v>
      </c>
      <c r="D485">
        <v>465</v>
      </c>
      <c r="E485">
        <v>480.5</v>
      </c>
      <c r="F485">
        <v>483</v>
      </c>
      <c r="G485" s="239">
        <v>-0.30329891407449799</v>
      </c>
      <c r="H485" s="239">
        <v>1.2357620972098001E-2</v>
      </c>
      <c r="K485">
        <v>0.96655604654734395</v>
      </c>
      <c r="L485">
        <v>11</v>
      </c>
      <c r="M485">
        <v>-2486181.2698081899</v>
      </c>
      <c r="N485">
        <v>0.58607283103990104</v>
      </c>
      <c r="O485">
        <v>8890072.8278543893</v>
      </c>
      <c r="P485">
        <v>6403891.5580462003</v>
      </c>
      <c r="Q485">
        <v>10727100.2997315</v>
      </c>
      <c r="R485">
        <v>4394914.0000566198</v>
      </c>
      <c r="S485">
        <v>8197132.1176492097</v>
      </c>
      <c r="T485">
        <v>0.72034185569116105</v>
      </c>
      <c r="U485">
        <v>0.22379557007355</v>
      </c>
      <c r="V485">
        <v>1139.6419000000001</v>
      </c>
      <c r="W485">
        <v>10</v>
      </c>
      <c r="X485">
        <v>15.9</v>
      </c>
      <c r="Y485" t="s">
        <v>652</v>
      </c>
      <c r="Z485" t="s">
        <v>652</v>
      </c>
      <c r="AA485" t="s">
        <v>652</v>
      </c>
    </row>
    <row r="486" spans="1:27">
      <c r="A486" t="s">
        <v>1495</v>
      </c>
      <c r="B486" t="s">
        <v>1496</v>
      </c>
      <c r="C486">
        <v>505</v>
      </c>
      <c r="D486">
        <v>458</v>
      </c>
      <c r="E486">
        <v>481.5</v>
      </c>
      <c r="F486">
        <v>484</v>
      </c>
      <c r="G486" s="239">
        <v>-0.32714496974884399</v>
      </c>
      <c r="H486" s="239">
        <v>1.8745172088537099E-2</v>
      </c>
      <c r="K486">
        <v>0.94928593820836904</v>
      </c>
      <c r="L486">
        <v>9</v>
      </c>
      <c r="M486">
        <v>-2737115.3784135301</v>
      </c>
      <c r="N486">
        <v>0.55603760869270902</v>
      </c>
      <c r="O486">
        <v>6946561.1843400802</v>
      </c>
      <c r="P486">
        <v>4209445.8059265502</v>
      </c>
      <c r="Q486">
        <v>10603054.1902079</v>
      </c>
      <c r="R486">
        <v>5251448.9632704398</v>
      </c>
      <c r="S486">
        <v>8366674.20108849</v>
      </c>
      <c r="T486">
        <v>0.60597548833458403</v>
      </c>
      <c r="U486">
        <v>0.25804253664198501</v>
      </c>
      <c r="V486">
        <v>1353.6725300000001</v>
      </c>
      <c r="W486">
        <v>11</v>
      </c>
      <c r="X486">
        <v>29.15</v>
      </c>
      <c r="Y486" t="s">
        <v>652</v>
      </c>
      <c r="Z486" t="s">
        <v>652</v>
      </c>
      <c r="AA486" t="s">
        <v>652</v>
      </c>
    </row>
    <row r="487" spans="1:27">
      <c r="A487" t="s">
        <v>292</v>
      </c>
      <c r="B487" t="s">
        <v>1497</v>
      </c>
      <c r="C487">
        <v>417</v>
      </c>
      <c r="D487">
        <v>546</v>
      </c>
      <c r="E487">
        <v>481.5</v>
      </c>
      <c r="F487">
        <v>485</v>
      </c>
      <c r="G487" s="239">
        <v>-2.80978534443421E-2</v>
      </c>
      <c r="H487" s="239">
        <v>-0.14736551486121199</v>
      </c>
      <c r="K487">
        <v>0.61514521170983205</v>
      </c>
      <c r="L487">
        <v>9</v>
      </c>
      <c r="M487">
        <v>-75146.763226897499</v>
      </c>
      <c r="N487">
        <v>0.95899746886667003</v>
      </c>
      <c r="O487">
        <v>2311890.3453051201</v>
      </c>
      <c r="P487">
        <v>2236743.5820782301</v>
      </c>
      <c r="Q487">
        <v>2994886.8543682601</v>
      </c>
      <c r="R487">
        <v>2310020.1564741898</v>
      </c>
      <c r="S487">
        <v>2674466.3387099202</v>
      </c>
      <c r="T487">
        <v>0.96749553309070102</v>
      </c>
      <c r="U487">
        <v>-0.34496597803782503</v>
      </c>
      <c r="V487">
        <v>1055.5520200000001</v>
      </c>
      <c r="W487">
        <v>9</v>
      </c>
      <c r="X487">
        <v>18.05</v>
      </c>
      <c r="Y487" t="s">
        <v>652</v>
      </c>
      <c r="Z487" t="s">
        <v>652</v>
      </c>
      <c r="AA487" t="s">
        <v>652</v>
      </c>
    </row>
    <row r="488" spans="1:27">
      <c r="A488" t="s">
        <v>288</v>
      </c>
      <c r="B488" t="s">
        <v>1498</v>
      </c>
      <c r="C488">
        <v>451</v>
      </c>
      <c r="D488">
        <v>524</v>
      </c>
      <c r="E488">
        <v>487.5</v>
      </c>
      <c r="F488">
        <v>486</v>
      </c>
      <c r="G488" s="239">
        <v>-0.14280870998740899</v>
      </c>
      <c r="H488" s="239">
        <v>-9.7952185594414598E-2</v>
      </c>
      <c r="K488">
        <v>0.73903206750545003</v>
      </c>
      <c r="L488">
        <v>9</v>
      </c>
      <c r="M488">
        <v>-1664808.5996646299</v>
      </c>
      <c r="N488">
        <v>0.79423150158006495</v>
      </c>
      <c r="O488">
        <v>11688521.369189501</v>
      </c>
      <c r="P488">
        <v>10023712.7695249</v>
      </c>
      <c r="Q488">
        <v>13203203.9601712</v>
      </c>
      <c r="R488">
        <v>9872956.1231171507</v>
      </c>
      <c r="S488">
        <v>11657612.4790387</v>
      </c>
      <c r="T488">
        <v>0.85756893048482596</v>
      </c>
      <c r="U488">
        <v>0.20340783288056399</v>
      </c>
      <c r="V488">
        <v>955.49959000000001</v>
      </c>
      <c r="W488">
        <v>8</v>
      </c>
      <c r="X488">
        <v>12.42</v>
      </c>
      <c r="Y488" t="s">
        <v>652</v>
      </c>
      <c r="Z488" t="s">
        <v>652</v>
      </c>
      <c r="AA488" t="s">
        <v>652</v>
      </c>
    </row>
    <row r="489" spans="1:27">
      <c r="A489" t="s">
        <v>370</v>
      </c>
      <c r="B489" t="s">
        <v>1499</v>
      </c>
      <c r="C489">
        <v>469</v>
      </c>
      <c r="D489">
        <v>508</v>
      </c>
      <c r="E489">
        <v>488.5</v>
      </c>
      <c r="F489">
        <v>487</v>
      </c>
      <c r="G489" s="239">
        <v>-0.225503600994409</v>
      </c>
      <c r="H489" s="239">
        <v>-6.1988411033761598E-2</v>
      </c>
      <c r="K489">
        <v>0.83326515846282301</v>
      </c>
      <c r="L489">
        <v>6</v>
      </c>
      <c r="M489">
        <v>-110372.042810439</v>
      </c>
      <c r="N489">
        <v>0.68059198374190299</v>
      </c>
      <c r="O489">
        <v>388758.004088888</v>
      </c>
      <c r="P489">
        <v>278385.96127844899</v>
      </c>
      <c r="Q489">
        <v>501716.62800030399</v>
      </c>
      <c r="R489">
        <v>476861.61401660403</v>
      </c>
      <c r="S489">
        <v>489446.91935618297</v>
      </c>
      <c r="T489">
        <v>0.71609062283074398</v>
      </c>
      <c r="U489">
        <v>-0.15683209718662</v>
      </c>
      <c r="V489">
        <v>2141.0259700000001</v>
      </c>
      <c r="W489">
        <v>18</v>
      </c>
      <c r="X489">
        <v>29.22</v>
      </c>
      <c r="Y489" t="s">
        <v>652</v>
      </c>
      <c r="Z489" t="s">
        <v>652</v>
      </c>
      <c r="AA489" t="s">
        <v>652</v>
      </c>
    </row>
    <row r="490" spans="1:27">
      <c r="A490" t="s">
        <v>401</v>
      </c>
      <c r="B490" t="s">
        <v>1500</v>
      </c>
      <c r="C490">
        <v>512</v>
      </c>
      <c r="D490">
        <v>467</v>
      </c>
      <c r="E490">
        <v>489.5</v>
      </c>
      <c r="F490">
        <v>488</v>
      </c>
      <c r="G490" s="239">
        <v>-0.35915986498895502</v>
      </c>
      <c r="H490" s="239">
        <v>1.1591862995962701E-2</v>
      </c>
      <c r="K490">
        <v>0.96862749100545797</v>
      </c>
      <c r="L490">
        <v>5</v>
      </c>
      <c r="M490">
        <v>-4047826.9862251901</v>
      </c>
      <c r="N490">
        <v>0.51959496889770096</v>
      </c>
      <c r="O490">
        <v>7780551.8252758197</v>
      </c>
      <c r="P490">
        <v>3732724.8390506301</v>
      </c>
      <c r="Q490">
        <v>14474033.111024899</v>
      </c>
      <c r="R490">
        <v>6673839.0910638999</v>
      </c>
      <c r="S490">
        <v>11270265.3631682</v>
      </c>
      <c r="T490">
        <v>0.47975065559290198</v>
      </c>
      <c r="U490">
        <v>0.27280370211373101</v>
      </c>
      <c r="V490">
        <v>2382.3431399999999</v>
      </c>
      <c r="W490">
        <v>22</v>
      </c>
      <c r="X490">
        <v>44.23</v>
      </c>
      <c r="Y490" t="s">
        <v>652</v>
      </c>
      <c r="Z490" t="s">
        <v>652</v>
      </c>
      <c r="AA490" t="s">
        <v>652</v>
      </c>
    </row>
    <row r="491" spans="1:27">
      <c r="A491" t="s">
        <v>439</v>
      </c>
      <c r="B491" t="s">
        <v>1501</v>
      </c>
      <c r="C491">
        <v>458</v>
      </c>
      <c r="D491">
        <v>526</v>
      </c>
      <c r="E491">
        <v>492</v>
      </c>
      <c r="F491">
        <v>489</v>
      </c>
      <c r="G491" s="239">
        <v>-0.17838584855766099</v>
      </c>
      <c r="H491" s="239">
        <v>-0.103501504108408</v>
      </c>
      <c r="K491">
        <v>0.72475681853504903</v>
      </c>
      <c r="L491">
        <v>4</v>
      </c>
      <c r="M491">
        <v>-945363.46903672395</v>
      </c>
      <c r="N491">
        <v>0.74476936966753904</v>
      </c>
      <c r="O491">
        <v>3258493.3049581</v>
      </c>
      <c r="P491">
        <v>2313129.83592137</v>
      </c>
      <c r="Q491">
        <v>4515500.6927224798</v>
      </c>
      <c r="R491">
        <v>5981685.7824842399</v>
      </c>
      <c r="S491">
        <v>5299542.9664430199</v>
      </c>
      <c r="T491">
        <v>0.70987711786970198</v>
      </c>
      <c r="U491">
        <v>-0.186276169086798</v>
      </c>
      <c r="V491">
        <v>1323.79946</v>
      </c>
      <c r="W491">
        <v>12</v>
      </c>
      <c r="X491">
        <v>13.09</v>
      </c>
      <c r="Y491" t="s">
        <v>652</v>
      </c>
      <c r="Z491" t="s">
        <v>652</v>
      </c>
      <c r="AA491" t="s">
        <v>652</v>
      </c>
    </row>
    <row r="492" spans="1:27">
      <c r="A492" t="s">
        <v>1502</v>
      </c>
      <c r="B492" t="s">
        <v>1503</v>
      </c>
      <c r="C492">
        <v>541</v>
      </c>
      <c r="D492">
        <v>444</v>
      </c>
      <c r="E492">
        <v>492.5</v>
      </c>
      <c r="F492">
        <v>490</v>
      </c>
      <c r="G492" s="239">
        <v>-0.436938104441979</v>
      </c>
      <c r="H492" s="239">
        <v>4.5098533546669102E-2</v>
      </c>
      <c r="K492">
        <v>0.87832968875811201</v>
      </c>
      <c r="L492">
        <v>14</v>
      </c>
      <c r="M492">
        <v>-1557390.6464298801</v>
      </c>
      <c r="N492">
        <v>0.44402251841042101</v>
      </c>
      <c r="O492">
        <v>4061516.32410989</v>
      </c>
      <c r="P492">
        <v>2504125.6776800002</v>
      </c>
      <c r="Q492">
        <v>5002378.1859184401</v>
      </c>
      <c r="R492">
        <v>620546.75079343701</v>
      </c>
      <c r="S492">
        <v>3564327.8317848998</v>
      </c>
      <c r="T492">
        <v>0.61654945538814299</v>
      </c>
      <c r="U492">
        <v>0.105103447665061</v>
      </c>
      <c r="V492">
        <v>1521.8536200000001</v>
      </c>
      <c r="W492">
        <v>13</v>
      </c>
      <c r="X492">
        <v>27.44</v>
      </c>
      <c r="Y492" t="s">
        <v>652</v>
      </c>
      <c r="Z492" t="s">
        <v>652</v>
      </c>
      <c r="AA492" t="s">
        <v>652</v>
      </c>
    </row>
    <row r="493" spans="1:27">
      <c r="A493" t="s">
        <v>1504</v>
      </c>
      <c r="B493" t="s">
        <v>1505</v>
      </c>
      <c r="C493">
        <v>445</v>
      </c>
      <c r="D493">
        <v>542</v>
      </c>
      <c r="E493">
        <v>493.5</v>
      </c>
      <c r="F493">
        <v>491</v>
      </c>
      <c r="G493" s="239">
        <v>-0.12298793816959</v>
      </c>
      <c r="H493" s="239">
        <v>-0.14422149287517799</v>
      </c>
      <c r="K493">
        <v>0.62278926069121499</v>
      </c>
      <c r="L493">
        <v>5</v>
      </c>
      <c r="M493">
        <v>-750301.68723356095</v>
      </c>
      <c r="N493">
        <v>0.82316166254762702</v>
      </c>
      <c r="O493">
        <v>3777351.2439580099</v>
      </c>
      <c r="P493">
        <v>3027049.5567244501</v>
      </c>
      <c r="Q493">
        <v>7659021.3528733002</v>
      </c>
      <c r="R493">
        <v>3971690.3993380498</v>
      </c>
      <c r="S493">
        <v>6100611.9656950496</v>
      </c>
      <c r="T493">
        <v>0.80136830313736596</v>
      </c>
      <c r="U493">
        <v>-0.268177899025066</v>
      </c>
      <c r="V493">
        <v>2234.2152599999999</v>
      </c>
      <c r="W493">
        <v>19</v>
      </c>
      <c r="X493">
        <v>13.55</v>
      </c>
      <c r="Y493" t="s">
        <v>652</v>
      </c>
      <c r="Z493" t="s">
        <v>652</v>
      </c>
      <c r="AA493" t="s">
        <v>652</v>
      </c>
    </row>
    <row r="494" spans="1:27">
      <c r="A494" t="s">
        <v>541</v>
      </c>
      <c r="B494" t="s">
        <v>1506</v>
      </c>
      <c r="C494">
        <v>543</v>
      </c>
      <c r="D494">
        <v>446</v>
      </c>
      <c r="E494">
        <v>494.5</v>
      </c>
      <c r="F494">
        <v>492</v>
      </c>
      <c r="G494" s="239">
        <v>-0.44429459335452698</v>
      </c>
      <c r="H494" s="239">
        <v>4.1814411839654203E-2</v>
      </c>
      <c r="K494">
        <v>0.88713624190243201</v>
      </c>
      <c r="L494">
        <v>7</v>
      </c>
      <c r="M494">
        <v>-3035827.8895240999</v>
      </c>
      <c r="N494">
        <v>0.42280612789432598</v>
      </c>
      <c r="O494">
        <v>5960800.8038903298</v>
      </c>
      <c r="P494">
        <v>2924972.9143662299</v>
      </c>
      <c r="Q494">
        <v>6066115.0342566296</v>
      </c>
      <c r="R494">
        <v>7521950.9527193597</v>
      </c>
      <c r="S494">
        <v>6832916.5714191999</v>
      </c>
      <c r="T494">
        <v>0.490701335373804</v>
      </c>
      <c r="U494">
        <v>9.2488968413953404E-2</v>
      </c>
      <c r="V494">
        <v>1542.80971</v>
      </c>
      <c r="W494">
        <v>13</v>
      </c>
      <c r="X494">
        <v>15.08</v>
      </c>
      <c r="Y494" t="s">
        <v>652</v>
      </c>
      <c r="Z494" t="s">
        <v>652</v>
      </c>
      <c r="AA494" t="s">
        <v>652</v>
      </c>
    </row>
    <row r="495" spans="1:27">
      <c r="A495" t="s">
        <v>1507</v>
      </c>
      <c r="B495" t="s">
        <v>1508</v>
      </c>
      <c r="C495">
        <v>557</v>
      </c>
      <c r="D495">
        <v>438</v>
      </c>
      <c r="E495">
        <v>497.5</v>
      </c>
      <c r="F495">
        <v>493</v>
      </c>
      <c r="G495" s="239">
        <v>-0.493882796432146</v>
      </c>
      <c r="H495" s="239">
        <v>5.3559183623025898E-2</v>
      </c>
      <c r="K495">
        <v>0.85570441152190602</v>
      </c>
      <c r="L495">
        <v>9</v>
      </c>
      <c r="M495">
        <v>-137202.099198871</v>
      </c>
      <c r="N495">
        <v>0.37374586524090703</v>
      </c>
      <c r="O495">
        <v>382981.68812046701</v>
      </c>
      <c r="P495">
        <v>245779.58892159601</v>
      </c>
      <c r="Q495">
        <v>284106.75790178898</v>
      </c>
      <c r="R495">
        <v>271352.74332933599</v>
      </c>
      <c r="S495">
        <v>277802.95282611903</v>
      </c>
      <c r="T495">
        <v>0.64175284757814799</v>
      </c>
      <c r="U495">
        <v>8.5924286141116898E-2</v>
      </c>
      <c r="V495">
        <v>1345.8202000000001</v>
      </c>
      <c r="W495">
        <v>11</v>
      </c>
      <c r="X495">
        <v>40.869999999999997</v>
      </c>
      <c r="Y495" t="s">
        <v>652</v>
      </c>
      <c r="Z495" t="s">
        <v>652</v>
      </c>
      <c r="AA495" t="s">
        <v>652</v>
      </c>
    </row>
    <row r="496" spans="1:27">
      <c r="A496" t="s">
        <v>442</v>
      </c>
      <c r="B496" t="s">
        <v>1509</v>
      </c>
      <c r="C496">
        <v>521</v>
      </c>
      <c r="D496">
        <v>475</v>
      </c>
      <c r="E496">
        <v>498</v>
      </c>
      <c r="F496">
        <v>494</v>
      </c>
      <c r="G496" s="239">
        <v>-0.36742756396550003</v>
      </c>
      <c r="H496" s="239">
        <v>-7.1420049629504203E-3</v>
      </c>
      <c r="K496">
        <v>0.98066801290098904</v>
      </c>
      <c r="L496">
        <v>14</v>
      </c>
      <c r="M496">
        <v>-8197175.0016984399</v>
      </c>
      <c r="N496">
        <v>0.50490655420250896</v>
      </c>
      <c r="O496">
        <v>35155306.741479501</v>
      </c>
      <c r="P496">
        <v>26958131.739781</v>
      </c>
      <c r="Q496">
        <v>22481619.604387499</v>
      </c>
      <c r="R496">
        <v>22136315.1101809</v>
      </c>
      <c r="S496">
        <v>22309635.437335201</v>
      </c>
      <c r="T496">
        <v>0.76682965499411604</v>
      </c>
      <c r="U496">
        <v>0.15225500548221699</v>
      </c>
      <c r="V496">
        <v>803.47739999999999</v>
      </c>
      <c r="W496">
        <v>7</v>
      </c>
      <c r="X496">
        <v>31.11</v>
      </c>
      <c r="Y496" t="s">
        <v>652</v>
      </c>
      <c r="Z496" t="s">
        <v>652</v>
      </c>
      <c r="AA496" t="s">
        <v>652</v>
      </c>
    </row>
    <row r="497" spans="1:27">
      <c r="A497" t="s">
        <v>697</v>
      </c>
      <c r="B497" t="s">
        <v>735</v>
      </c>
      <c r="C497">
        <v>549</v>
      </c>
      <c r="D497">
        <v>449</v>
      </c>
      <c r="E497">
        <v>499</v>
      </c>
      <c r="F497">
        <v>495</v>
      </c>
      <c r="G497" s="239">
        <v>-0.46583773329219602</v>
      </c>
      <c r="H497" s="239">
        <v>3.84928264472102E-2</v>
      </c>
      <c r="K497">
        <v>0.89605558352721604</v>
      </c>
      <c r="L497">
        <v>7</v>
      </c>
      <c r="M497">
        <v>-7623753.5818810305</v>
      </c>
      <c r="N497">
        <v>0.40379796566277099</v>
      </c>
      <c r="O497">
        <v>15102671.8477822</v>
      </c>
      <c r="P497">
        <v>7478918.2659012098</v>
      </c>
      <c r="Q497">
        <v>12256904.5943383</v>
      </c>
      <c r="R497">
        <v>19632615.1510939</v>
      </c>
      <c r="S497">
        <v>16365684.952144099</v>
      </c>
      <c r="T497">
        <v>0.49520497705837802</v>
      </c>
      <c r="U497">
        <v>1.6436597029236E-2</v>
      </c>
      <c r="V497">
        <v>1435.8307600000001</v>
      </c>
      <c r="W497">
        <v>13</v>
      </c>
      <c r="X497">
        <v>21.17</v>
      </c>
      <c r="Y497">
        <v>2</v>
      </c>
      <c r="Z497">
        <v>340</v>
      </c>
      <c r="AA497" t="s">
        <v>121</v>
      </c>
    </row>
    <row r="498" spans="1:27">
      <c r="A498" t="s">
        <v>1510</v>
      </c>
      <c r="B498" t="s">
        <v>1511</v>
      </c>
      <c r="C498">
        <v>461</v>
      </c>
      <c r="D498">
        <v>537</v>
      </c>
      <c r="E498">
        <v>499</v>
      </c>
      <c r="F498">
        <v>496</v>
      </c>
      <c r="G498" s="239">
        <v>-0.19395091214444601</v>
      </c>
      <c r="H498" s="239">
        <v>-0.13283348369922801</v>
      </c>
      <c r="K498">
        <v>0.65076912607699899</v>
      </c>
      <c r="L498">
        <v>13</v>
      </c>
      <c r="M498">
        <v>-10300434.837118501</v>
      </c>
      <c r="N498">
        <v>0.72387121256138298</v>
      </c>
      <c r="O498">
        <v>58157928.677672297</v>
      </c>
      <c r="P498">
        <v>47857493.840553798</v>
      </c>
      <c r="Q498">
        <v>42209929.862258904</v>
      </c>
      <c r="R498">
        <v>62123582.484714396</v>
      </c>
      <c r="S498">
        <v>53108462.977720998</v>
      </c>
      <c r="T498">
        <v>0.82288855412636097</v>
      </c>
      <c r="U498">
        <v>7.4788758230459995E-2</v>
      </c>
      <c r="V498">
        <v>1210.7154</v>
      </c>
      <c r="W498">
        <v>11</v>
      </c>
      <c r="X498">
        <v>12.01</v>
      </c>
      <c r="Y498" t="s">
        <v>652</v>
      </c>
      <c r="Z498" t="s">
        <v>652</v>
      </c>
      <c r="AA498" t="s">
        <v>652</v>
      </c>
    </row>
    <row r="499" spans="1:27">
      <c r="A499" t="s">
        <v>535</v>
      </c>
      <c r="B499" t="s">
        <v>1512</v>
      </c>
      <c r="C499">
        <v>550</v>
      </c>
      <c r="D499">
        <v>450</v>
      </c>
      <c r="E499">
        <v>500</v>
      </c>
      <c r="F499">
        <v>497</v>
      </c>
      <c r="G499" s="239">
        <v>-0.47000232543318698</v>
      </c>
      <c r="H499" s="239">
        <v>3.8360364946652098E-2</v>
      </c>
      <c r="K499">
        <v>0.89641152136986402</v>
      </c>
      <c r="L499">
        <v>6</v>
      </c>
      <c r="M499">
        <v>-4036183.5187481502</v>
      </c>
      <c r="N499">
        <v>0.40884448348007202</v>
      </c>
      <c r="O499">
        <v>6526833.5584529797</v>
      </c>
      <c r="P499">
        <v>2490650.0397048299</v>
      </c>
      <c r="Q499">
        <v>11714000.3078562</v>
      </c>
      <c r="R499">
        <v>3205515.0368468598</v>
      </c>
      <c r="S499">
        <v>8587582.0189360101</v>
      </c>
      <c r="T499">
        <v>0.38160158634337399</v>
      </c>
      <c r="U499">
        <v>6.33513324392255E-2</v>
      </c>
      <c r="V499">
        <v>1377.7889</v>
      </c>
      <c r="W499">
        <v>13</v>
      </c>
      <c r="X499">
        <v>39.19</v>
      </c>
      <c r="Y499" t="s">
        <v>652</v>
      </c>
      <c r="Z499" t="s">
        <v>652</v>
      </c>
      <c r="AA499" t="s">
        <v>652</v>
      </c>
    </row>
    <row r="500" spans="1:27">
      <c r="A500" t="s">
        <v>417</v>
      </c>
      <c r="B500" t="s">
        <v>1513</v>
      </c>
      <c r="C500">
        <v>528</v>
      </c>
      <c r="D500">
        <v>472</v>
      </c>
      <c r="E500">
        <v>500</v>
      </c>
      <c r="F500">
        <v>498</v>
      </c>
      <c r="G500" s="239">
        <v>-0.40704075025495001</v>
      </c>
      <c r="H500" s="239">
        <v>-8.3984663144481603E-5</v>
      </c>
      <c r="K500">
        <v>0.99977265089501999</v>
      </c>
      <c r="L500">
        <v>6</v>
      </c>
      <c r="M500">
        <v>-224073.63145440599</v>
      </c>
      <c r="N500">
        <v>0.47223313749721502</v>
      </c>
      <c r="O500">
        <v>437085.604884915</v>
      </c>
      <c r="P500">
        <v>213011.97343051</v>
      </c>
      <c r="Q500">
        <v>756123.16370066802</v>
      </c>
      <c r="R500">
        <v>185380.17813675699</v>
      </c>
      <c r="S500">
        <v>550494.34562524001</v>
      </c>
      <c r="T500">
        <v>0.48734611950122603</v>
      </c>
      <c r="U500">
        <v>0.26329579718824703</v>
      </c>
      <c r="V500">
        <v>2470.17947</v>
      </c>
      <c r="W500">
        <v>21</v>
      </c>
      <c r="X500">
        <v>31.65</v>
      </c>
      <c r="Y500" t="s">
        <v>652</v>
      </c>
      <c r="Z500" t="s">
        <v>652</v>
      </c>
      <c r="AA500" t="s">
        <v>652</v>
      </c>
    </row>
    <row r="501" spans="1:27">
      <c r="A501" t="s">
        <v>1514</v>
      </c>
      <c r="B501" t="s">
        <v>1515</v>
      </c>
      <c r="C501">
        <v>523</v>
      </c>
      <c r="D501">
        <v>477</v>
      </c>
      <c r="E501">
        <v>500</v>
      </c>
      <c r="F501">
        <v>499</v>
      </c>
      <c r="G501" s="239">
        <v>-0.38144136857892003</v>
      </c>
      <c r="H501" s="239">
        <v>-8.1709322982174305E-3</v>
      </c>
      <c r="K501">
        <v>0.97788349198629398</v>
      </c>
      <c r="L501">
        <v>9</v>
      </c>
      <c r="M501">
        <v>-938003.88363704202</v>
      </c>
      <c r="N501">
        <v>0.49124370973284498</v>
      </c>
      <c r="O501">
        <v>2302332.4814154501</v>
      </c>
      <c r="P501">
        <v>1364328.5977783999</v>
      </c>
      <c r="Q501">
        <v>2908698.3473395398</v>
      </c>
      <c r="R501">
        <v>1906267.56042019</v>
      </c>
      <c r="S501">
        <v>2459103.7074233098</v>
      </c>
      <c r="T501">
        <v>0.59258539276639599</v>
      </c>
      <c r="U501">
        <v>0.187548511743833</v>
      </c>
      <c r="V501">
        <v>2798.5160999999998</v>
      </c>
      <c r="W501">
        <v>26</v>
      </c>
      <c r="X501">
        <v>44.29</v>
      </c>
      <c r="Y501" t="s">
        <v>652</v>
      </c>
      <c r="Z501" t="s">
        <v>652</v>
      </c>
      <c r="AA501" t="s">
        <v>652</v>
      </c>
    </row>
    <row r="502" spans="1:27">
      <c r="A502" t="s">
        <v>1516</v>
      </c>
      <c r="B502" t="s">
        <v>1517</v>
      </c>
      <c r="C502">
        <v>415</v>
      </c>
      <c r="D502">
        <v>588</v>
      </c>
      <c r="E502">
        <v>501.5</v>
      </c>
      <c r="F502">
        <v>500</v>
      </c>
      <c r="G502" s="239">
        <v>-1.7369343844165299E-2</v>
      </c>
      <c r="H502" s="239">
        <v>-0.239391097274642</v>
      </c>
      <c r="K502">
        <v>0.40977109689416702</v>
      </c>
      <c r="L502">
        <v>9</v>
      </c>
      <c r="M502">
        <v>-14503405.240501501</v>
      </c>
      <c r="N502">
        <v>0.97473145247425497</v>
      </c>
      <c r="O502">
        <v>573044211.79085004</v>
      </c>
      <c r="P502">
        <v>558540806.550349</v>
      </c>
      <c r="Q502">
        <v>1015018073.78513</v>
      </c>
      <c r="R502">
        <v>603480664.05312502</v>
      </c>
      <c r="S502">
        <v>835000180.23844397</v>
      </c>
      <c r="T502">
        <v>0.97469059988377504</v>
      </c>
      <c r="U502">
        <v>-0.16049173590211199</v>
      </c>
      <c r="V502">
        <v>780.49779999999998</v>
      </c>
      <c r="W502">
        <v>7</v>
      </c>
      <c r="X502">
        <v>13.12</v>
      </c>
      <c r="Y502" t="s">
        <v>652</v>
      </c>
      <c r="Z502" t="s">
        <v>652</v>
      </c>
      <c r="AA502" t="s">
        <v>652</v>
      </c>
    </row>
    <row r="503" spans="1:27">
      <c r="A503" t="s">
        <v>1518</v>
      </c>
      <c r="B503" t="s">
        <v>1519</v>
      </c>
      <c r="C503">
        <v>518</v>
      </c>
      <c r="D503">
        <v>488</v>
      </c>
      <c r="E503">
        <v>503</v>
      </c>
      <c r="F503">
        <v>501</v>
      </c>
      <c r="G503" s="239">
        <v>-0.36639730272009102</v>
      </c>
      <c r="H503" s="239">
        <v>-1.7980219498421601E-2</v>
      </c>
      <c r="K503">
        <v>0.95135319945792596</v>
      </c>
      <c r="L503">
        <v>7</v>
      </c>
      <c r="M503">
        <v>-76105.415666175802</v>
      </c>
      <c r="N503">
        <v>0.51023908590332601</v>
      </c>
      <c r="O503">
        <v>223343.74798485701</v>
      </c>
      <c r="P503">
        <v>147238.332318681</v>
      </c>
      <c r="Q503">
        <v>260422.87509987401</v>
      </c>
      <c r="R503">
        <v>135901.266775369</v>
      </c>
      <c r="S503">
        <v>207712.81639132701</v>
      </c>
      <c r="T503">
        <v>0.65924537242324899</v>
      </c>
      <c r="U503">
        <v>0.17970194668210601</v>
      </c>
      <c r="V503">
        <v>1893.98576</v>
      </c>
      <c r="W503">
        <v>17</v>
      </c>
      <c r="X503">
        <v>35.93</v>
      </c>
      <c r="Y503" t="s">
        <v>652</v>
      </c>
      <c r="Z503" t="s">
        <v>652</v>
      </c>
      <c r="AA503" t="s">
        <v>652</v>
      </c>
    </row>
    <row r="504" spans="1:27">
      <c r="A504" t="s">
        <v>1520</v>
      </c>
      <c r="B504" t="s">
        <v>1521</v>
      </c>
      <c r="C504">
        <v>513</v>
      </c>
      <c r="D504">
        <v>493</v>
      </c>
      <c r="E504">
        <v>503</v>
      </c>
      <c r="F504">
        <v>502</v>
      </c>
      <c r="G504" s="239">
        <v>-0.36184618863080797</v>
      </c>
      <c r="H504" s="239">
        <v>-2.9011776167824001E-2</v>
      </c>
      <c r="K504">
        <v>0.92157427450021101</v>
      </c>
      <c r="L504">
        <v>13</v>
      </c>
      <c r="M504">
        <v>-80698780.007504597</v>
      </c>
      <c r="N504">
        <v>0.51254817863475</v>
      </c>
      <c r="O504">
        <v>240058959.09925601</v>
      </c>
      <c r="P504">
        <v>159360179.09175101</v>
      </c>
      <c r="Q504">
        <v>256021051.54056501</v>
      </c>
      <c r="R504">
        <v>184197380.422198</v>
      </c>
      <c r="S504">
        <v>223019566.16666701</v>
      </c>
      <c r="T504">
        <v>0.66383766592048499</v>
      </c>
      <c r="U504">
        <v>0.15942412509437801</v>
      </c>
      <c r="V504">
        <v>1023.6560899999999</v>
      </c>
      <c r="W504">
        <v>9</v>
      </c>
      <c r="X504">
        <v>12.16</v>
      </c>
      <c r="Y504" t="s">
        <v>652</v>
      </c>
      <c r="Z504" t="s">
        <v>652</v>
      </c>
      <c r="AA504" t="s">
        <v>652</v>
      </c>
    </row>
    <row r="505" spans="1:27">
      <c r="A505" t="s">
        <v>1522</v>
      </c>
      <c r="B505" t="s">
        <v>1523</v>
      </c>
      <c r="C505">
        <v>546</v>
      </c>
      <c r="D505">
        <v>463</v>
      </c>
      <c r="E505">
        <v>504.5</v>
      </c>
      <c r="F505">
        <v>503</v>
      </c>
      <c r="G505" s="239">
        <v>-0.457292154467837</v>
      </c>
      <c r="H505" s="239">
        <v>1.33033987436482E-2</v>
      </c>
      <c r="K505">
        <v>0.963997904189965</v>
      </c>
      <c r="L505">
        <v>10</v>
      </c>
      <c r="M505">
        <v>-180155.90276245799</v>
      </c>
      <c r="N505">
        <v>0.40919657787150998</v>
      </c>
      <c r="O505">
        <v>535844.594888989</v>
      </c>
      <c r="P505">
        <v>355688.69212653203</v>
      </c>
      <c r="Q505">
        <v>373173.25252241699</v>
      </c>
      <c r="R505">
        <v>413708.14323275897</v>
      </c>
      <c r="S505">
        <v>393962.37394912302</v>
      </c>
      <c r="T505">
        <v>0.66379076232021905</v>
      </c>
      <c r="U505">
        <v>0.11165239487699601</v>
      </c>
      <c r="V505">
        <v>1773.9534000000001</v>
      </c>
      <c r="W505">
        <v>15</v>
      </c>
      <c r="X505">
        <v>44.53</v>
      </c>
      <c r="Y505" t="s">
        <v>652</v>
      </c>
      <c r="Z505" t="s">
        <v>652</v>
      </c>
      <c r="AA505" t="s">
        <v>652</v>
      </c>
    </row>
    <row r="506" spans="1:27">
      <c r="A506" t="s">
        <v>1524</v>
      </c>
      <c r="B506" t="s">
        <v>1525</v>
      </c>
      <c r="C506">
        <v>571</v>
      </c>
      <c r="D506">
        <v>439</v>
      </c>
      <c r="E506">
        <v>505</v>
      </c>
      <c r="F506">
        <v>504</v>
      </c>
      <c r="G506" s="239">
        <v>-0.53195024668289204</v>
      </c>
      <c r="H506" s="239">
        <v>5.05509142022465E-2</v>
      </c>
      <c r="K506">
        <v>0.86373812439017605</v>
      </c>
      <c r="L506">
        <v>14</v>
      </c>
      <c r="M506">
        <v>-12251130.2909382</v>
      </c>
      <c r="N506">
        <v>0.35301910723811097</v>
      </c>
      <c r="O506">
        <v>25328244.735493001</v>
      </c>
      <c r="P506">
        <v>13077114.4445548</v>
      </c>
      <c r="Q506">
        <v>31344395.592077401</v>
      </c>
      <c r="R506">
        <v>8851294.1260606404</v>
      </c>
      <c r="S506">
        <v>23030594.246986698</v>
      </c>
      <c r="T506">
        <v>0.51630559405601395</v>
      </c>
      <c r="U506">
        <v>0.18984638948560201</v>
      </c>
      <c r="V506">
        <v>1138.58914</v>
      </c>
      <c r="W506">
        <v>10</v>
      </c>
      <c r="X506">
        <v>35.729999999999997</v>
      </c>
      <c r="Y506" t="s">
        <v>652</v>
      </c>
      <c r="Z506" t="s">
        <v>652</v>
      </c>
      <c r="AA506" t="s">
        <v>652</v>
      </c>
    </row>
    <row r="507" spans="1:27">
      <c r="A507" t="s">
        <v>1526</v>
      </c>
      <c r="B507" t="s">
        <v>1527</v>
      </c>
      <c r="C507">
        <v>511</v>
      </c>
      <c r="D507">
        <v>499</v>
      </c>
      <c r="E507">
        <v>505</v>
      </c>
      <c r="F507">
        <v>505</v>
      </c>
      <c r="G507" s="239">
        <v>-0.34717092286009399</v>
      </c>
      <c r="H507" s="239">
        <v>-3.3280696816233399E-2</v>
      </c>
      <c r="K507">
        <v>0.91007420316406695</v>
      </c>
      <c r="L507">
        <v>14</v>
      </c>
      <c r="M507">
        <v>-16201131.1384797</v>
      </c>
      <c r="N507">
        <v>0.53024076186365399</v>
      </c>
      <c r="O507">
        <v>78776406.216813296</v>
      </c>
      <c r="P507">
        <v>62575275.078333601</v>
      </c>
      <c r="Q507">
        <v>55353232.876632102</v>
      </c>
      <c r="R507">
        <v>35937155.415191002</v>
      </c>
      <c r="S507">
        <v>46666152.237088598</v>
      </c>
      <c r="T507">
        <v>0.79434031182014198</v>
      </c>
      <c r="U507">
        <v>0.178890503773948</v>
      </c>
      <c r="V507">
        <v>1118.52991</v>
      </c>
      <c r="W507">
        <v>9</v>
      </c>
      <c r="X507">
        <v>11.87</v>
      </c>
      <c r="Y507" t="s">
        <v>652</v>
      </c>
      <c r="Z507" t="s">
        <v>652</v>
      </c>
      <c r="AA507" t="s">
        <v>652</v>
      </c>
    </row>
    <row r="508" spans="1:27">
      <c r="A508" t="s">
        <v>1528</v>
      </c>
      <c r="B508" t="s">
        <v>1529</v>
      </c>
      <c r="C508">
        <v>526</v>
      </c>
      <c r="D508">
        <v>485</v>
      </c>
      <c r="E508">
        <v>505.5</v>
      </c>
      <c r="F508">
        <v>506</v>
      </c>
      <c r="G508" s="239">
        <v>-0.39486988225383302</v>
      </c>
      <c r="H508" s="239">
        <v>-1.5432272167428301E-2</v>
      </c>
      <c r="K508">
        <v>0.95824093404501798</v>
      </c>
      <c r="L508">
        <v>12</v>
      </c>
      <c r="M508">
        <v>-3623573.6232720199</v>
      </c>
      <c r="N508">
        <v>0.48591285252062699</v>
      </c>
      <c r="O508">
        <v>6984074.8596502002</v>
      </c>
      <c r="P508">
        <v>3360501.2363781799</v>
      </c>
      <c r="Q508">
        <v>12719491.3203915</v>
      </c>
      <c r="R508">
        <v>2575947.7425087802</v>
      </c>
      <c r="S508">
        <v>9176627.0007462706</v>
      </c>
      <c r="T508">
        <v>0.48116626810419</v>
      </c>
      <c r="U508">
        <v>1.0478411346793601E-2</v>
      </c>
      <c r="V508">
        <v>1227.61032</v>
      </c>
      <c r="W508">
        <v>11</v>
      </c>
      <c r="X508">
        <v>26.63</v>
      </c>
      <c r="Y508" t="s">
        <v>652</v>
      </c>
      <c r="Z508" t="s">
        <v>652</v>
      </c>
      <c r="AA508" t="s">
        <v>652</v>
      </c>
    </row>
    <row r="509" spans="1:27">
      <c r="A509" t="s">
        <v>525</v>
      </c>
      <c r="B509" t="s">
        <v>1530</v>
      </c>
      <c r="C509">
        <v>412</v>
      </c>
      <c r="D509">
        <v>599</v>
      </c>
      <c r="E509">
        <v>505.5</v>
      </c>
      <c r="F509">
        <v>507</v>
      </c>
      <c r="G509" s="239">
        <v>-4.8545256485509102E-3</v>
      </c>
      <c r="H509" s="239">
        <v>-0.25683533244710699</v>
      </c>
      <c r="K509">
        <v>0.37540347470614099</v>
      </c>
      <c r="L509">
        <v>8</v>
      </c>
      <c r="M509">
        <v>-68246.565407567701</v>
      </c>
      <c r="N509">
        <v>0.99290296782837495</v>
      </c>
      <c r="O509">
        <v>8375910.6608704897</v>
      </c>
      <c r="P509">
        <v>8307664.0954629201</v>
      </c>
      <c r="Q509">
        <v>14093543.4235084</v>
      </c>
      <c r="R509">
        <v>14023045.435557</v>
      </c>
      <c r="S509">
        <v>14058338.6201573</v>
      </c>
      <c r="T509">
        <v>0.991852042342525</v>
      </c>
      <c r="U509">
        <v>-0.19258396698446401</v>
      </c>
      <c r="V509">
        <v>1741.9231600000001</v>
      </c>
      <c r="W509">
        <v>14</v>
      </c>
      <c r="X509">
        <v>12.02</v>
      </c>
      <c r="Y509" t="s">
        <v>652</v>
      </c>
      <c r="Z509" t="s">
        <v>652</v>
      </c>
      <c r="AA509" t="s">
        <v>652</v>
      </c>
    </row>
    <row r="510" spans="1:27">
      <c r="A510" t="s">
        <v>1531</v>
      </c>
      <c r="B510" t="s">
        <v>1532</v>
      </c>
      <c r="C510">
        <v>467</v>
      </c>
      <c r="D510">
        <v>548</v>
      </c>
      <c r="E510">
        <v>507.5</v>
      </c>
      <c r="F510">
        <v>508</v>
      </c>
      <c r="G510" s="239">
        <v>-0.21733516907432601</v>
      </c>
      <c r="H510" s="239">
        <v>-0.14797591944730101</v>
      </c>
      <c r="K510">
        <v>0.61366530427686905</v>
      </c>
      <c r="L510">
        <v>5</v>
      </c>
      <c r="M510">
        <v>-47578.705995161501</v>
      </c>
      <c r="N510">
        <v>0.69318878933080597</v>
      </c>
      <c r="O510">
        <v>157975.24047321</v>
      </c>
      <c r="P510">
        <v>110396.53447804799</v>
      </c>
      <c r="Q510">
        <v>267718.326017429</v>
      </c>
      <c r="R510">
        <v>155491.43006833599</v>
      </c>
      <c r="S510">
        <v>218918.57722709401</v>
      </c>
      <c r="T510">
        <v>0.69882175299976701</v>
      </c>
      <c r="U510">
        <v>-0.25763188461209402</v>
      </c>
      <c r="V510">
        <v>1625.8607400000001</v>
      </c>
      <c r="W510">
        <v>15</v>
      </c>
      <c r="X510">
        <v>42.53</v>
      </c>
      <c r="Y510" t="s">
        <v>652</v>
      </c>
      <c r="Z510" t="s">
        <v>652</v>
      </c>
      <c r="AA510" t="s">
        <v>652</v>
      </c>
    </row>
    <row r="511" spans="1:27">
      <c r="A511" t="s">
        <v>1533</v>
      </c>
      <c r="B511" t="s">
        <v>1534</v>
      </c>
      <c r="C511">
        <v>533</v>
      </c>
      <c r="D511">
        <v>486</v>
      </c>
      <c r="E511">
        <v>509.5</v>
      </c>
      <c r="F511">
        <v>509</v>
      </c>
      <c r="G511" s="239">
        <v>-0.41584786291356701</v>
      </c>
      <c r="H511" s="239">
        <v>-1.5982863934177E-2</v>
      </c>
      <c r="K511">
        <v>0.95675230290709701</v>
      </c>
      <c r="L511">
        <v>6</v>
      </c>
      <c r="M511">
        <v>-303512.76748844702</v>
      </c>
      <c r="N511">
        <v>0.45321926626894299</v>
      </c>
      <c r="O511">
        <v>663199.68417808902</v>
      </c>
      <c r="P511">
        <v>359686.91668964201</v>
      </c>
      <c r="Q511">
        <v>840562.838506017</v>
      </c>
      <c r="R511">
        <v>599049.01256737299</v>
      </c>
      <c r="S511">
        <v>729864.92069945298</v>
      </c>
      <c r="T511">
        <v>0.542350856417258</v>
      </c>
      <c r="U511">
        <v>0.145668287430404</v>
      </c>
      <c r="V511">
        <v>2699.4807000000001</v>
      </c>
      <c r="W511">
        <v>25</v>
      </c>
      <c r="X511">
        <v>43.81</v>
      </c>
      <c r="Y511" t="s">
        <v>652</v>
      </c>
      <c r="Z511" t="s">
        <v>652</v>
      </c>
      <c r="AA511" t="s">
        <v>652</v>
      </c>
    </row>
    <row r="512" spans="1:27">
      <c r="A512" t="s">
        <v>1535</v>
      </c>
      <c r="B512" t="s">
        <v>1536</v>
      </c>
      <c r="C512">
        <v>488</v>
      </c>
      <c r="D512">
        <v>531</v>
      </c>
      <c r="E512">
        <v>509.5</v>
      </c>
      <c r="F512">
        <v>510</v>
      </c>
      <c r="G512" s="239">
        <v>-0.282677173258639</v>
      </c>
      <c r="H512" s="239">
        <v>-0.122594823822868</v>
      </c>
      <c r="K512">
        <v>0.67629666481399897</v>
      </c>
      <c r="L512">
        <v>11</v>
      </c>
      <c r="M512">
        <v>-220204.25953559199</v>
      </c>
      <c r="N512">
        <v>0.61092555205577503</v>
      </c>
      <c r="O512">
        <v>699566.92028592306</v>
      </c>
      <c r="P512">
        <v>479362.66075033101</v>
      </c>
      <c r="Q512">
        <v>1009862.02629195</v>
      </c>
      <c r="R512">
        <v>440280.38335472002</v>
      </c>
      <c r="S512">
        <v>778995.54816233297</v>
      </c>
      <c r="T512">
        <v>0.68522774140665299</v>
      </c>
      <c r="U512">
        <v>-7.2798392641676604E-2</v>
      </c>
      <c r="V512">
        <v>1364.7420099999999</v>
      </c>
      <c r="W512">
        <v>12</v>
      </c>
      <c r="X512">
        <v>40.89</v>
      </c>
      <c r="Y512" t="s">
        <v>652</v>
      </c>
      <c r="Z512" t="s">
        <v>652</v>
      </c>
      <c r="AA512" t="s">
        <v>652</v>
      </c>
    </row>
    <row r="513" spans="1:27">
      <c r="A513" t="s">
        <v>250</v>
      </c>
      <c r="B513" t="s">
        <v>1537</v>
      </c>
      <c r="C513">
        <v>479</v>
      </c>
      <c r="D513">
        <v>540</v>
      </c>
      <c r="E513">
        <v>509.5</v>
      </c>
      <c r="F513">
        <v>511</v>
      </c>
      <c r="G513" s="239">
        <v>-0.25606472063739699</v>
      </c>
      <c r="H513" s="239">
        <v>-0.13966378269108901</v>
      </c>
      <c r="K513">
        <v>0.63393322786791895</v>
      </c>
      <c r="L513">
        <v>14</v>
      </c>
      <c r="M513">
        <v>-3104359.6890483201</v>
      </c>
      <c r="N513">
        <v>0.64054927637910497</v>
      </c>
      <c r="O513">
        <v>20476745.0133138</v>
      </c>
      <c r="P513">
        <v>17372385.324265499</v>
      </c>
      <c r="Q513">
        <v>11714554.9538865</v>
      </c>
      <c r="R513">
        <v>12518783.9383702</v>
      </c>
      <c r="S513">
        <v>12123340.0732476</v>
      </c>
      <c r="T513">
        <v>0.84839584186696204</v>
      </c>
      <c r="U513">
        <v>-0.248353834246376</v>
      </c>
      <c r="V513">
        <v>827.42978000000005</v>
      </c>
      <c r="W513">
        <v>7</v>
      </c>
      <c r="X513">
        <v>23.42</v>
      </c>
      <c r="Y513" t="s">
        <v>652</v>
      </c>
      <c r="Z513" t="s">
        <v>652</v>
      </c>
      <c r="AA513" t="s">
        <v>652</v>
      </c>
    </row>
    <row r="514" spans="1:27">
      <c r="A514" t="s">
        <v>1538</v>
      </c>
      <c r="B514" t="s">
        <v>1539</v>
      </c>
      <c r="C514">
        <v>538</v>
      </c>
      <c r="D514">
        <v>492</v>
      </c>
      <c r="E514">
        <v>515</v>
      </c>
      <c r="F514">
        <v>512</v>
      </c>
      <c r="G514" s="239">
        <v>-0.42568064350971102</v>
      </c>
      <c r="H514" s="239">
        <v>-2.8866721208408899E-2</v>
      </c>
      <c r="K514">
        <v>0.92196530129717202</v>
      </c>
      <c r="L514">
        <v>9</v>
      </c>
      <c r="M514">
        <v>-1609507.35747143</v>
      </c>
      <c r="N514">
        <v>0.44899037021306099</v>
      </c>
      <c r="O514">
        <v>4330342.4282246903</v>
      </c>
      <c r="P514">
        <v>2720835.0707532698</v>
      </c>
      <c r="Q514">
        <v>4953210.94894653</v>
      </c>
      <c r="R514">
        <v>2014432.30892759</v>
      </c>
      <c r="S514">
        <v>3781020.7769870302</v>
      </c>
      <c r="T514">
        <v>0.62831868745971797</v>
      </c>
      <c r="U514">
        <v>0.220174619463712</v>
      </c>
      <c r="V514">
        <v>1380.7845400000001</v>
      </c>
      <c r="W514">
        <v>12</v>
      </c>
      <c r="X514">
        <v>22.63</v>
      </c>
      <c r="Y514" t="s">
        <v>652</v>
      </c>
      <c r="Z514" t="s">
        <v>652</v>
      </c>
      <c r="AA514" t="s">
        <v>652</v>
      </c>
    </row>
    <row r="515" spans="1:27">
      <c r="A515" t="s">
        <v>499</v>
      </c>
      <c r="B515" t="s">
        <v>1540</v>
      </c>
      <c r="C515">
        <v>503</v>
      </c>
      <c r="D515">
        <v>528</v>
      </c>
      <c r="E515">
        <v>515.5</v>
      </c>
      <c r="F515">
        <v>513</v>
      </c>
      <c r="G515" s="239">
        <v>-0.323252619964289</v>
      </c>
      <c r="H515" s="239">
        <v>-0.119047696437003</v>
      </c>
      <c r="K515">
        <v>0.68521812016900396</v>
      </c>
      <c r="L515">
        <v>4</v>
      </c>
      <c r="M515">
        <v>-1249498.94127989</v>
      </c>
      <c r="N515">
        <v>0.55689841950873298</v>
      </c>
      <c r="O515">
        <v>2689556.4481329098</v>
      </c>
      <c r="P515">
        <v>1440057.5068530201</v>
      </c>
      <c r="Q515">
        <v>4166795.8153928798</v>
      </c>
      <c r="R515">
        <v>3538412.62730233</v>
      </c>
      <c r="S515">
        <v>3865394.62980355</v>
      </c>
      <c r="T515">
        <v>0.53542564903321099</v>
      </c>
      <c r="U515">
        <v>-0.2352045052741</v>
      </c>
      <c r="V515">
        <v>1363.84602</v>
      </c>
      <c r="W515">
        <v>13</v>
      </c>
      <c r="X515">
        <v>43.01</v>
      </c>
      <c r="Y515" t="s">
        <v>652</v>
      </c>
      <c r="Z515" t="s">
        <v>652</v>
      </c>
      <c r="AA515" t="s">
        <v>652</v>
      </c>
    </row>
    <row r="516" spans="1:27">
      <c r="A516" t="s">
        <v>253</v>
      </c>
      <c r="B516" t="s">
        <v>1541</v>
      </c>
      <c r="C516">
        <v>502</v>
      </c>
      <c r="D516">
        <v>530</v>
      </c>
      <c r="E516">
        <v>516</v>
      </c>
      <c r="F516">
        <v>514</v>
      </c>
      <c r="G516" s="239">
        <v>-0.31781514061764399</v>
      </c>
      <c r="H516" s="239">
        <v>-0.122258984538736</v>
      </c>
      <c r="K516">
        <v>0.67713967260576602</v>
      </c>
      <c r="L516">
        <v>6</v>
      </c>
      <c r="M516">
        <v>-2291251.6766647999</v>
      </c>
      <c r="N516">
        <v>0.56316879898546801</v>
      </c>
      <c r="O516">
        <v>5097158.9014541097</v>
      </c>
      <c r="P516">
        <v>2805907.2247893098</v>
      </c>
      <c r="Q516">
        <v>7208642.9652828202</v>
      </c>
      <c r="R516">
        <v>7210126.7640626896</v>
      </c>
      <c r="S516">
        <v>7209384.9028462404</v>
      </c>
      <c r="T516">
        <v>0.55048455012631503</v>
      </c>
      <c r="U516">
        <v>-0.22812721654707999</v>
      </c>
      <c r="V516">
        <v>1109.59897</v>
      </c>
      <c r="W516">
        <v>9</v>
      </c>
      <c r="X516">
        <v>15.6</v>
      </c>
      <c r="Y516" t="s">
        <v>652</v>
      </c>
      <c r="Z516" t="s">
        <v>652</v>
      </c>
      <c r="AA516" t="s">
        <v>652</v>
      </c>
    </row>
    <row r="517" spans="1:27">
      <c r="A517" t="s">
        <v>526</v>
      </c>
      <c r="B517" t="s">
        <v>1542</v>
      </c>
      <c r="C517">
        <v>499</v>
      </c>
      <c r="D517">
        <v>538</v>
      </c>
      <c r="E517">
        <v>518.5</v>
      </c>
      <c r="F517">
        <v>515</v>
      </c>
      <c r="G517" s="239">
        <v>-0.30760656444784401</v>
      </c>
      <c r="H517" s="239">
        <v>-0.13414318720854099</v>
      </c>
      <c r="K517">
        <v>0.64752854170528096</v>
      </c>
      <c r="L517">
        <v>4</v>
      </c>
      <c r="M517">
        <v>-3108631.8916247198</v>
      </c>
      <c r="N517">
        <v>0.57723847234417702</v>
      </c>
      <c r="O517">
        <v>6162627.8021010999</v>
      </c>
      <c r="P517">
        <v>3053995.91047638</v>
      </c>
      <c r="Q517">
        <v>11941115.305686999</v>
      </c>
      <c r="R517">
        <v>7852832.2475024601</v>
      </c>
      <c r="S517">
        <v>10105869.805492399</v>
      </c>
      <c r="T517">
        <v>0.49556715228447601</v>
      </c>
      <c r="U517">
        <v>-0.213563678162418</v>
      </c>
      <c r="V517">
        <v>2971.5572499999998</v>
      </c>
      <c r="W517">
        <v>26</v>
      </c>
      <c r="X517">
        <v>22.44</v>
      </c>
      <c r="Y517" t="s">
        <v>652</v>
      </c>
      <c r="Z517" t="s">
        <v>652</v>
      </c>
      <c r="AA517" t="s">
        <v>652</v>
      </c>
    </row>
    <row r="518" spans="1:27">
      <c r="A518" t="s">
        <v>1543</v>
      </c>
      <c r="B518" t="s">
        <v>1544</v>
      </c>
      <c r="C518">
        <v>537</v>
      </c>
      <c r="D518">
        <v>504</v>
      </c>
      <c r="E518">
        <v>520.5</v>
      </c>
      <c r="F518">
        <v>516</v>
      </c>
      <c r="G518" s="239">
        <v>-0.422042844722402</v>
      </c>
      <c r="H518" s="239">
        <v>-4.6322979348547302E-2</v>
      </c>
      <c r="K518">
        <v>0.87504956229347497</v>
      </c>
      <c r="L518">
        <v>6</v>
      </c>
      <c r="M518">
        <v>-145041.76634384901</v>
      </c>
      <c r="N518">
        <v>0.44620294840104002</v>
      </c>
      <c r="O518">
        <v>362012.84279904998</v>
      </c>
      <c r="P518">
        <v>216971.07645520099</v>
      </c>
      <c r="Q518">
        <v>293434.55560265598</v>
      </c>
      <c r="R518">
        <v>387438.72850414901</v>
      </c>
      <c r="S518">
        <v>343665.97647035099</v>
      </c>
      <c r="T518">
        <v>0.59934635129958602</v>
      </c>
      <c r="U518">
        <v>-4.4499500256950798E-2</v>
      </c>
      <c r="V518">
        <v>2908.5000700000001</v>
      </c>
      <c r="W518">
        <v>25</v>
      </c>
      <c r="X518">
        <v>42.89</v>
      </c>
      <c r="Y518" t="s">
        <v>652</v>
      </c>
      <c r="Z518" t="s">
        <v>652</v>
      </c>
      <c r="AA518" t="s">
        <v>652</v>
      </c>
    </row>
    <row r="519" spans="1:27">
      <c r="A519" t="s">
        <v>1545</v>
      </c>
      <c r="B519" t="s">
        <v>1546</v>
      </c>
      <c r="C519">
        <v>519</v>
      </c>
      <c r="D519">
        <v>523</v>
      </c>
      <c r="E519">
        <v>521</v>
      </c>
      <c r="F519">
        <v>517</v>
      </c>
      <c r="G519" s="239">
        <v>-0.36643195015755697</v>
      </c>
      <c r="H519" s="239">
        <v>-9.1083094807869996E-2</v>
      </c>
      <c r="K519">
        <v>0.75681069902545495</v>
      </c>
      <c r="L519">
        <v>12</v>
      </c>
      <c r="M519">
        <v>-1215097.7048021699</v>
      </c>
      <c r="N519">
        <v>0.50733996912928603</v>
      </c>
      <c r="O519">
        <v>3967196.74836887</v>
      </c>
      <c r="P519">
        <v>2752099.0435666898</v>
      </c>
      <c r="Q519">
        <v>3808858.1911390899</v>
      </c>
      <c r="R519">
        <v>2735808.8424115698</v>
      </c>
      <c r="S519">
        <v>3316025.5383836199</v>
      </c>
      <c r="T519">
        <v>0.69371377779492105</v>
      </c>
      <c r="U519">
        <v>-2.2295265184125401E-2</v>
      </c>
      <c r="V519">
        <v>1461.79477</v>
      </c>
      <c r="W519">
        <v>13</v>
      </c>
      <c r="X519">
        <v>42.15</v>
      </c>
      <c r="Y519" t="s">
        <v>652</v>
      </c>
      <c r="Z519" t="s">
        <v>652</v>
      </c>
      <c r="AA519" t="s">
        <v>652</v>
      </c>
    </row>
    <row r="520" spans="1:27">
      <c r="A520" t="s">
        <v>1547</v>
      </c>
      <c r="B520" t="s">
        <v>1548</v>
      </c>
      <c r="C520">
        <v>462</v>
      </c>
      <c r="D520">
        <v>585</v>
      </c>
      <c r="E520">
        <v>523.5</v>
      </c>
      <c r="F520">
        <v>518</v>
      </c>
      <c r="G520" s="239">
        <v>-0.20265584174447601</v>
      </c>
      <c r="H520" s="239">
        <v>-0.23062293828168001</v>
      </c>
      <c r="K520">
        <v>0.427637133906272</v>
      </c>
      <c r="L520">
        <v>6</v>
      </c>
      <c r="M520">
        <v>-95328.032250349803</v>
      </c>
      <c r="N520">
        <v>0.71149291716496299</v>
      </c>
      <c r="O520">
        <v>461089.53483946802</v>
      </c>
      <c r="P520">
        <v>365761.50258911803</v>
      </c>
      <c r="Q520">
        <v>516920.45953324699</v>
      </c>
      <c r="R520">
        <v>418728.68786021002</v>
      </c>
      <c r="S520">
        <v>470393.705060557</v>
      </c>
      <c r="T520">
        <v>0.79325483437064104</v>
      </c>
      <c r="U520">
        <v>-0.26791139159803601</v>
      </c>
      <c r="V520">
        <v>885.51926000000003</v>
      </c>
      <c r="W520">
        <v>8</v>
      </c>
      <c r="X520">
        <v>22.03</v>
      </c>
      <c r="Y520" t="s">
        <v>652</v>
      </c>
      <c r="Z520" t="s">
        <v>652</v>
      </c>
      <c r="AA520" t="s">
        <v>652</v>
      </c>
    </row>
    <row r="521" spans="1:27">
      <c r="A521" t="s">
        <v>427</v>
      </c>
      <c r="B521" t="s">
        <v>1549</v>
      </c>
      <c r="C521">
        <v>532</v>
      </c>
      <c r="D521">
        <v>516</v>
      </c>
      <c r="E521">
        <v>524</v>
      </c>
      <c r="F521">
        <v>519</v>
      </c>
      <c r="G521" s="239">
        <v>-0.41302079262567298</v>
      </c>
      <c r="H521" s="239">
        <v>-7.3507351592584994E-2</v>
      </c>
      <c r="K521">
        <v>0.80279371256188703</v>
      </c>
      <c r="L521">
        <v>12</v>
      </c>
      <c r="M521">
        <v>-1043537.30713051</v>
      </c>
      <c r="N521">
        <v>0.45469776364411402</v>
      </c>
      <c r="O521">
        <v>4502374.0621041898</v>
      </c>
      <c r="P521">
        <v>3458836.7549736798</v>
      </c>
      <c r="Q521">
        <v>2458071.6774701201</v>
      </c>
      <c r="R521">
        <v>2593313.2486497499</v>
      </c>
      <c r="S521">
        <v>2526597.5121893701</v>
      </c>
      <c r="T521">
        <v>0.76822509797357696</v>
      </c>
      <c r="U521">
        <v>7.2435082891903105E-2</v>
      </c>
      <c r="V521">
        <v>1471.8518899999999</v>
      </c>
      <c r="W521">
        <v>14</v>
      </c>
      <c r="X521">
        <v>34.67</v>
      </c>
      <c r="Y521" t="s">
        <v>652</v>
      </c>
      <c r="Z521" t="s">
        <v>652</v>
      </c>
      <c r="AA521" t="s">
        <v>652</v>
      </c>
    </row>
    <row r="522" spans="1:27">
      <c r="A522" t="s">
        <v>1550</v>
      </c>
      <c r="B522" t="s">
        <v>1551</v>
      </c>
      <c r="C522">
        <v>560</v>
      </c>
      <c r="D522">
        <v>490</v>
      </c>
      <c r="E522">
        <v>525</v>
      </c>
      <c r="F522">
        <v>520</v>
      </c>
      <c r="G522" s="239">
        <v>-0.50074343454623305</v>
      </c>
      <c r="H522" s="239">
        <v>-2.5139644311532299E-2</v>
      </c>
      <c r="K522">
        <v>0.93201782642795294</v>
      </c>
      <c r="L522">
        <v>14</v>
      </c>
      <c r="M522">
        <v>-288639829.21443599</v>
      </c>
      <c r="N522">
        <v>0.37252671014759198</v>
      </c>
      <c r="O522">
        <v>737868332.12826097</v>
      </c>
      <c r="P522">
        <v>449228502.91382498</v>
      </c>
      <c r="Q522">
        <v>714798070.16170394</v>
      </c>
      <c r="R522">
        <v>391905258.27746999</v>
      </c>
      <c r="S522">
        <v>576422593.49041295</v>
      </c>
      <c r="T522">
        <v>0.60881932907744996</v>
      </c>
      <c r="U522">
        <v>0.180812835423246</v>
      </c>
      <c r="V522">
        <v>1102.5349900000001</v>
      </c>
      <c r="W522">
        <v>9</v>
      </c>
      <c r="X522">
        <v>14.67</v>
      </c>
      <c r="Y522" t="s">
        <v>652</v>
      </c>
      <c r="Z522" t="s">
        <v>652</v>
      </c>
      <c r="AA522" t="s">
        <v>652</v>
      </c>
    </row>
    <row r="523" spans="1:27">
      <c r="A523" t="s">
        <v>359</v>
      </c>
      <c r="B523" t="s">
        <v>1552</v>
      </c>
      <c r="C523">
        <v>555</v>
      </c>
      <c r="D523">
        <v>495</v>
      </c>
      <c r="E523">
        <v>525</v>
      </c>
      <c r="F523">
        <v>521</v>
      </c>
      <c r="G523" s="239">
        <v>-0.47846299637201201</v>
      </c>
      <c r="H523" s="239">
        <v>-2.9796553572975702E-2</v>
      </c>
      <c r="K523">
        <v>0.91945902611919805</v>
      </c>
      <c r="L523">
        <v>8</v>
      </c>
      <c r="M523">
        <v>-559057.15555270901</v>
      </c>
      <c r="N523">
        <v>0.39370446472523202</v>
      </c>
      <c r="O523">
        <v>1101897.73908577</v>
      </c>
      <c r="P523">
        <v>542840.58353305701</v>
      </c>
      <c r="Q523">
        <v>1459605.5223284999</v>
      </c>
      <c r="R523">
        <v>774644.35579947801</v>
      </c>
      <c r="S523">
        <v>1168443.8708778101</v>
      </c>
      <c r="T523">
        <v>0.492641525867406</v>
      </c>
      <c r="U523">
        <v>0.13384685008244199</v>
      </c>
      <c r="V523">
        <v>2654.46261</v>
      </c>
      <c r="W523">
        <v>24</v>
      </c>
      <c r="X523">
        <v>43.79</v>
      </c>
      <c r="Y523" t="s">
        <v>652</v>
      </c>
      <c r="Z523" t="s">
        <v>652</v>
      </c>
      <c r="AA523" t="s">
        <v>652</v>
      </c>
    </row>
    <row r="524" spans="1:27">
      <c r="A524" t="s">
        <v>1553</v>
      </c>
      <c r="B524" t="s">
        <v>1554</v>
      </c>
      <c r="C524">
        <v>545</v>
      </c>
      <c r="D524">
        <v>505</v>
      </c>
      <c r="E524">
        <v>525</v>
      </c>
      <c r="F524">
        <v>522</v>
      </c>
      <c r="G524" s="239">
        <v>-0.453282982906419</v>
      </c>
      <c r="H524" s="239">
        <v>-4.8232934729830902E-2</v>
      </c>
      <c r="K524">
        <v>0.86993678680737396</v>
      </c>
      <c r="L524">
        <v>7</v>
      </c>
      <c r="M524">
        <v>-837339.23337939603</v>
      </c>
      <c r="N524">
        <v>0.42580688325250998</v>
      </c>
      <c r="O524">
        <v>1348686.00110396</v>
      </c>
      <c r="P524">
        <v>511346.76772456302</v>
      </c>
      <c r="Q524">
        <v>2542137.5406716699</v>
      </c>
      <c r="R524">
        <v>601997.86393382703</v>
      </c>
      <c r="S524">
        <v>1847277.01007092</v>
      </c>
      <c r="T524">
        <v>0.37914441708893198</v>
      </c>
      <c r="U524">
        <v>0.206543339214737</v>
      </c>
      <c r="V524">
        <v>1568.76314</v>
      </c>
      <c r="W524">
        <v>13</v>
      </c>
      <c r="X524">
        <v>27.7</v>
      </c>
      <c r="Y524" t="s">
        <v>652</v>
      </c>
      <c r="Z524" t="s">
        <v>652</v>
      </c>
      <c r="AA524" t="s">
        <v>652</v>
      </c>
    </row>
    <row r="525" spans="1:27">
      <c r="A525" t="s">
        <v>406</v>
      </c>
      <c r="B525" t="s">
        <v>1555</v>
      </c>
      <c r="C525">
        <v>477</v>
      </c>
      <c r="D525">
        <v>574</v>
      </c>
      <c r="E525">
        <v>525.5</v>
      </c>
      <c r="F525">
        <v>523</v>
      </c>
      <c r="G525" s="239">
        <v>-0.24625685781524501</v>
      </c>
      <c r="H525" s="239">
        <v>-0.211060953343706</v>
      </c>
      <c r="K525">
        <v>0.46887425015615702</v>
      </c>
      <c r="L525">
        <v>9</v>
      </c>
      <c r="M525">
        <v>-117382324.49460199</v>
      </c>
      <c r="N525">
        <v>0.653302450794911</v>
      </c>
      <c r="O525">
        <v>407420208.69259298</v>
      </c>
      <c r="P525">
        <v>290037884.19799101</v>
      </c>
      <c r="Q525">
        <v>456764208.95225197</v>
      </c>
      <c r="R525">
        <v>495769926.195104</v>
      </c>
      <c r="S525">
        <v>476666215.657915</v>
      </c>
      <c r="T525">
        <v>0.71188880180666403</v>
      </c>
      <c r="U525">
        <v>-5.8491045497153102E-2</v>
      </c>
      <c r="V525">
        <v>1098.61285</v>
      </c>
      <c r="W525">
        <v>9</v>
      </c>
      <c r="X525">
        <v>14.61</v>
      </c>
      <c r="Y525" t="s">
        <v>652</v>
      </c>
      <c r="Z525" t="s">
        <v>652</v>
      </c>
      <c r="AA525" t="s">
        <v>652</v>
      </c>
    </row>
    <row r="526" spans="1:27">
      <c r="A526" t="s">
        <v>1556</v>
      </c>
      <c r="B526" t="s">
        <v>1557</v>
      </c>
      <c r="C526">
        <v>568</v>
      </c>
      <c r="D526">
        <v>487</v>
      </c>
      <c r="E526">
        <v>527.5</v>
      </c>
      <c r="F526">
        <v>524</v>
      </c>
      <c r="G526" s="239">
        <v>-0.52536751765054601</v>
      </c>
      <c r="H526" s="239">
        <v>-1.6536283852429001E-2</v>
      </c>
      <c r="K526">
        <v>0.95525615736236402</v>
      </c>
      <c r="L526">
        <v>11</v>
      </c>
      <c r="M526">
        <v>-222170679.16253701</v>
      </c>
      <c r="N526">
        <v>0.34516239336099303</v>
      </c>
      <c r="O526">
        <v>558346025.08990204</v>
      </c>
      <c r="P526">
        <v>336175345.92736501</v>
      </c>
      <c r="Q526">
        <v>437216511.13869601</v>
      </c>
      <c r="R526">
        <v>408052959.88506502</v>
      </c>
      <c r="S526">
        <v>422886211.45838702</v>
      </c>
      <c r="T526">
        <v>0.60209141073984696</v>
      </c>
      <c r="U526">
        <v>-6.8135486400708697E-2</v>
      </c>
      <c r="V526">
        <v>875.53490999999997</v>
      </c>
      <c r="W526">
        <v>7</v>
      </c>
      <c r="X526">
        <v>14.36</v>
      </c>
      <c r="Y526" t="s">
        <v>652</v>
      </c>
      <c r="Z526" t="s">
        <v>652</v>
      </c>
      <c r="AA526" t="s">
        <v>652</v>
      </c>
    </row>
    <row r="527" spans="1:27">
      <c r="A527" t="s">
        <v>1558</v>
      </c>
      <c r="B527" t="s">
        <v>1559</v>
      </c>
      <c r="C527">
        <v>460</v>
      </c>
      <c r="D527">
        <v>596</v>
      </c>
      <c r="E527">
        <v>528</v>
      </c>
      <c r="F527">
        <v>525</v>
      </c>
      <c r="G527" s="239">
        <v>-0.19249093717472701</v>
      </c>
      <c r="H527" s="239">
        <v>-0.25086923468044198</v>
      </c>
      <c r="K527">
        <v>0.38697888760327198</v>
      </c>
      <c r="L527">
        <v>13</v>
      </c>
      <c r="M527">
        <v>-12494738.3894096</v>
      </c>
      <c r="N527">
        <v>0.72800108063731495</v>
      </c>
      <c r="O527">
        <v>44240205.2144261</v>
      </c>
      <c r="P527">
        <v>31745466.825016499</v>
      </c>
      <c r="Q527">
        <v>84576175.411272496</v>
      </c>
      <c r="R527">
        <v>35688812.196836203</v>
      </c>
      <c r="S527">
        <v>64910787.867731899</v>
      </c>
      <c r="T527">
        <v>0.71757051467439303</v>
      </c>
      <c r="U527">
        <v>-0.235479990330731</v>
      </c>
      <c r="V527">
        <v>665.45961999999997</v>
      </c>
      <c r="W527">
        <v>6</v>
      </c>
      <c r="X527">
        <v>43.53</v>
      </c>
      <c r="Y527" t="s">
        <v>652</v>
      </c>
      <c r="Z527" t="s">
        <v>652</v>
      </c>
      <c r="AA527" t="s">
        <v>652</v>
      </c>
    </row>
    <row r="528" spans="1:27">
      <c r="A528" t="s">
        <v>1560</v>
      </c>
      <c r="B528" t="s">
        <v>1561</v>
      </c>
      <c r="C528">
        <v>597</v>
      </c>
      <c r="D528">
        <v>460</v>
      </c>
      <c r="E528">
        <v>528.5</v>
      </c>
      <c r="F528">
        <v>526</v>
      </c>
      <c r="G528" s="239">
        <v>-0.59313942539757203</v>
      </c>
      <c r="H528" s="239">
        <v>1.6203553885365599E-2</v>
      </c>
      <c r="K528">
        <v>0.95615566155026299</v>
      </c>
      <c r="L528">
        <v>4</v>
      </c>
      <c r="M528">
        <v>-265926.84148200502</v>
      </c>
      <c r="N528">
        <v>0.29351668679181497</v>
      </c>
      <c r="O528">
        <v>468007.862357912</v>
      </c>
      <c r="P528">
        <v>202081.02087590701</v>
      </c>
      <c r="Q528">
        <v>543217.43710402201</v>
      </c>
      <c r="R528">
        <v>326999.13065202098</v>
      </c>
      <c r="S528">
        <v>448337.82765959</v>
      </c>
      <c r="T528">
        <v>0.43178979912385401</v>
      </c>
      <c r="U528">
        <v>0.190224021819202</v>
      </c>
      <c r="V528">
        <v>2727.45046</v>
      </c>
      <c r="W528">
        <v>25</v>
      </c>
      <c r="X528">
        <v>42.83</v>
      </c>
      <c r="Y528" t="s">
        <v>652</v>
      </c>
      <c r="Z528" t="s">
        <v>652</v>
      </c>
      <c r="AA528" t="s">
        <v>652</v>
      </c>
    </row>
    <row r="529" spans="1:27">
      <c r="A529" t="s">
        <v>461</v>
      </c>
      <c r="B529" t="s">
        <v>1562</v>
      </c>
      <c r="C529">
        <v>506</v>
      </c>
      <c r="D529">
        <v>552</v>
      </c>
      <c r="E529">
        <v>529</v>
      </c>
      <c r="F529">
        <v>527</v>
      </c>
      <c r="G529" s="239">
        <v>-0.328261330664189</v>
      </c>
      <c r="H529" s="239">
        <v>-0.16098435758549401</v>
      </c>
      <c r="K529">
        <v>0.58245883832091705</v>
      </c>
      <c r="L529">
        <v>14</v>
      </c>
      <c r="M529">
        <v>-54129668.901255801</v>
      </c>
      <c r="N529">
        <v>0.55291908092123698</v>
      </c>
      <c r="O529">
        <v>312322657.62461197</v>
      </c>
      <c r="P529">
        <v>258192988.72335601</v>
      </c>
      <c r="Q529">
        <v>198843925.80563799</v>
      </c>
      <c r="R529">
        <v>121835373.648996</v>
      </c>
      <c r="S529">
        <v>164898097.47536299</v>
      </c>
      <c r="T529">
        <v>0.826686704983423</v>
      </c>
      <c r="U529">
        <v>3.4692516189926899E-4</v>
      </c>
      <c r="V529">
        <v>1027.57573</v>
      </c>
      <c r="W529">
        <v>8</v>
      </c>
      <c r="X529">
        <v>14.05</v>
      </c>
      <c r="Y529" t="s">
        <v>652</v>
      </c>
      <c r="Z529" t="s">
        <v>652</v>
      </c>
      <c r="AA529" t="s">
        <v>652</v>
      </c>
    </row>
    <row r="530" spans="1:27">
      <c r="A530" t="s">
        <v>1563</v>
      </c>
      <c r="B530" t="s">
        <v>1564</v>
      </c>
      <c r="C530">
        <v>504</v>
      </c>
      <c r="D530">
        <v>554</v>
      </c>
      <c r="E530">
        <v>529</v>
      </c>
      <c r="F530">
        <v>528</v>
      </c>
      <c r="G530" s="239">
        <v>-0.32465699217496802</v>
      </c>
      <c r="H530" s="239">
        <v>-0.16177505579847801</v>
      </c>
      <c r="K530">
        <v>0.58058297177538598</v>
      </c>
      <c r="L530">
        <v>8</v>
      </c>
      <c r="M530">
        <v>-2166879.8739706902</v>
      </c>
      <c r="N530">
        <v>0.55811883347439495</v>
      </c>
      <c r="O530">
        <v>4957331.5009065699</v>
      </c>
      <c r="P530">
        <v>2790451.6269358802</v>
      </c>
      <c r="Q530">
        <v>8275287.0372965699</v>
      </c>
      <c r="R530">
        <v>4540261.0923453001</v>
      </c>
      <c r="S530">
        <v>6674366.8739556596</v>
      </c>
      <c r="T530">
        <v>0.56289389289894798</v>
      </c>
      <c r="U530">
        <v>-6.8099203568699099E-2</v>
      </c>
      <c r="V530">
        <v>1440.7045599999999</v>
      </c>
      <c r="W530">
        <v>12</v>
      </c>
      <c r="X530">
        <v>28.44</v>
      </c>
      <c r="Y530" t="s">
        <v>652</v>
      </c>
      <c r="Z530" t="s">
        <v>652</v>
      </c>
      <c r="AA530" t="s">
        <v>652</v>
      </c>
    </row>
    <row r="531" spans="1:27">
      <c r="A531" t="s">
        <v>1565</v>
      </c>
      <c r="B531" t="s">
        <v>1566</v>
      </c>
      <c r="C531">
        <v>438</v>
      </c>
      <c r="D531">
        <v>621</v>
      </c>
      <c r="E531">
        <v>529.5</v>
      </c>
      <c r="F531">
        <v>529</v>
      </c>
      <c r="G531" s="239">
        <v>-0.1058284321601</v>
      </c>
      <c r="H531" s="239">
        <v>-0.30523835978244102</v>
      </c>
      <c r="K531">
        <v>0.28859491764356499</v>
      </c>
      <c r="L531">
        <v>11</v>
      </c>
      <c r="M531">
        <v>-6558822.2775275595</v>
      </c>
      <c r="N531">
        <v>0.84639398073744099</v>
      </c>
      <c r="O531">
        <v>56729695.963315196</v>
      </c>
      <c r="P531">
        <v>50170873.6857877</v>
      </c>
      <c r="Q531">
        <v>59244570.395812899</v>
      </c>
      <c r="R531">
        <v>64592016.111919299</v>
      </c>
      <c r="S531">
        <v>61975994.008918002</v>
      </c>
      <c r="T531">
        <v>0.884384674267092</v>
      </c>
      <c r="U531">
        <v>-0.40548631633270998</v>
      </c>
      <c r="V531">
        <v>810.41447000000005</v>
      </c>
      <c r="W531">
        <v>6</v>
      </c>
      <c r="X531">
        <v>13.11</v>
      </c>
      <c r="Y531" t="s">
        <v>652</v>
      </c>
      <c r="Z531" t="s">
        <v>652</v>
      </c>
      <c r="AA531" t="s">
        <v>652</v>
      </c>
    </row>
    <row r="532" spans="1:27">
      <c r="A532" t="s">
        <v>425</v>
      </c>
      <c r="B532" t="s">
        <v>1567</v>
      </c>
      <c r="C532">
        <v>473</v>
      </c>
      <c r="D532">
        <v>587</v>
      </c>
      <c r="E532">
        <v>530</v>
      </c>
      <c r="F532">
        <v>530</v>
      </c>
      <c r="G532" s="239">
        <v>-0.23706099844293499</v>
      </c>
      <c r="H532" s="239">
        <v>-0.23280589787911601</v>
      </c>
      <c r="K532">
        <v>0.423152757999259</v>
      </c>
      <c r="L532">
        <v>8</v>
      </c>
      <c r="M532">
        <v>-2805515.9891499602</v>
      </c>
      <c r="N532">
        <v>0.67195035367107503</v>
      </c>
      <c r="O532">
        <v>6568425.5513582099</v>
      </c>
      <c r="P532">
        <v>3762909.5622082399</v>
      </c>
      <c r="Q532">
        <v>16447427.5198064</v>
      </c>
      <c r="R532">
        <v>3097809.4837192399</v>
      </c>
      <c r="S532">
        <v>11834574.255475</v>
      </c>
      <c r="T532">
        <v>0.57287846726528802</v>
      </c>
      <c r="U532">
        <v>-0.242287027875325</v>
      </c>
      <c r="V532">
        <v>852.41380000000004</v>
      </c>
      <c r="W532">
        <v>7</v>
      </c>
      <c r="X532">
        <v>24.03</v>
      </c>
      <c r="Y532" t="s">
        <v>652</v>
      </c>
      <c r="Z532" t="s">
        <v>652</v>
      </c>
      <c r="AA532" t="s">
        <v>652</v>
      </c>
    </row>
    <row r="533" spans="1:27">
      <c r="A533" t="s">
        <v>1568</v>
      </c>
      <c r="B533" t="s">
        <v>1569</v>
      </c>
      <c r="C533">
        <v>491</v>
      </c>
      <c r="D533">
        <v>570</v>
      </c>
      <c r="E533">
        <v>530.5</v>
      </c>
      <c r="F533">
        <v>531</v>
      </c>
      <c r="G533" s="239">
        <v>-0.29331889545607398</v>
      </c>
      <c r="H533" s="239">
        <v>-0.20830394061916399</v>
      </c>
      <c r="K533">
        <v>0.47483493504782098</v>
      </c>
      <c r="L533">
        <v>10</v>
      </c>
      <c r="M533">
        <v>-587458.34590034594</v>
      </c>
      <c r="N533">
        <v>0.59339040319243397</v>
      </c>
      <c r="O533">
        <v>1887116.7277409199</v>
      </c>
      <c r="P533">
        <v>1299658.3818405699</v>
      </c>
      <c r="Q533">
        <v>2122270.2586566298</v>
      </c>
      <c r="R533">
        <v>1875730.38441065</v>
      </c>
      <c r="S533">
        <v>2002797.4842429501</v>
      </c>
      <c r="T533">
        <v>0.68870057836666099</v>
      </c>
      <c r="U533">
        <v>-0.22910194691351099</v>
      </c>
      <c r="V533">
        <v>1104.5757900000001</v>
      </c>
      <c r="W533">
        <v>10</v>
      </c>
      <c r="X533">
        <v>33.67</v>
      </c>
      <c r="Y533" t="s">
        <v>652</v>
      </c>
      <c r="Z533" t="s">
        <v>652</v>
      </c>
      <c r="AA533" t="s">
        <v>652</v>
      </c>
    </row>
    <row r="534" spans="1:27">
      <c r="A534" t="s">
        <v>1570</v>
      </c>
      <c r="B534" t="s">
        <v>1571</v>
      </c>
      <c r="C534">
        <v>584</v>
      </c>
      <c r="D534">
        <v>481</v>
      </c>
      <c r="E534">
        <v>532.5</v>
      </c>
      <c r="F534">
        <v>532</v>
      </c>
      <c r="G534" s="239">
        <v>-0.55988909011615795</v>
      </c>
      <c r="H534" s="239">
        <v>-1.09647938980838E-2</v>
      </c>
      <c r="K534">
        <v>0.97032390703314497</v>
      </c>
      <c r="L534">
        <v>10</v>
      </c>
      <c r="M534">
        <v>-1467342.0927192101</v>
      </c>
      <c r="N534">
        <v>0.32104189777912601</v>
      </c>
      <c r="O534">
        <v>2934783.9284985499</v>
      </c>
      <c r="P534">
        <v>1467441.83577933</v>
      </c>
      <c r="Q534">
        <v>3235747.4604038601</v>
      </c>
      <c r="R534">
        <v>1807439.73749975</v>
      </c>
      <c r="S534">
        <v>2620772.7898659199</v>
      </c>
      <c r="T534">
        <v>0.50001699325445204</v>
      </c>
      <c r="U534">
        <v>0.204830410549179</v>
      </c>
      <c r="V534">
        <v>1728.89555</v>
      </c>
      <c r="W534">
        <v>16</v>
      </c>
      <c r="X534">
        <v>39.35</v>
      </c>
      <c r="Y534" t="s">
        <v>652</v>
      </c>
      <c r="Z534" t="s">
        <v>652</v>
      </c>
      <c r="AA534" t="s">
        <v>652</v>
      </c>
    </row>
    <row r="535" spans="1:27">
      <c r="A535" t="s">
        <v>435</v>
      </c>
      <c r="B535" t="s">
        <v>1572</v>
      </c>
      <c r="C535">
        <v>485</v>
      </c>
      <c r="D535">
        <v>582</v>
      </c>
      <c r="E535">
        <v>533.5</v>
      </c>
      <c r="F535">
        <v>533</v>
      </c>
      <c r="G535" s="239">
        <v>-0.27731364666276098</v>
      </c>
      <c r="H535" s="239">
        <v>-0.22656352730367901</v>
      </c>
      <c r="K535">
        <v>0.436039707965936</v>
      </c>
      <c r="L535">
        <v>10</v>
      </c>
      <c r="M535">
        <v>-1346009.7211069399</v>
      </c>
      <c r="N535">
        <v>0.61343360485930898</v>
      </c>
      <c r="O535">
        <v>4429224.6338668196</v>
      </c>
      <c r="P535">
        <v>3083214.9127598801</v>
      </c>
      <c r="Q535">
        <v>5104432.06981875</v>
      </c>
      <c r="R535">
        <v>4589384.9214910297</v>
      </c>
      <c r="S535">
        <v>4853744.9826398697</v>
      </c>
      <c r="T535">
        <v>0.69610714461961198</v>
      </c>
      <c r="U535">
        <v>-0.13459885331045701</v>
      </c>
      <c r="V535">
        <v>851.53490999999997</v>
      </c>
      <c r="W535">
        <v>8</v>
      </c>
      <c r="X535">
        <v>13.92</v>
      </c>
      <c r="Y535" t="s">
        <v>652</v>
      </c>
      <c r="Z535" t="s">
        <v>652</v>
      </c>
      <c r="AA535" t="s">
        <v>652</v>
      </c>
    </row>
    <row r="536" spans="1:27">
      <c r="A536" t="s">
        <v>1573</v>
      </c>
      <c r="B536" t="s">
        <v>1574</v>
      </c>
      <c r="C536">
        <v>483</v>
      </c>
      <c r="D536">
        <v>586</v>
      </c>
      <c r="E536">
        <v>534.5</v>
      </c>
      <c r="F536">
        <v>534</v>
      </c>
      <c r="G536" s="239">
        <v>-0.269520185211365</v>
      </c>
      <c r="H536" s="239">
        <v>-0.23257364453085</v>
      </c>
      <c r="K536">
        <v>0.42362872752442099</v>
      </c>
      <c r="L536">
        <v>6</v>
      </c>
      <c r="M536">
        <v>-16717.659134634199</v>
      </c>
      <c r="N536">
        <v>0.62558465176329403</v>
      </c>
      <c r="O536">
        <v>97804.100931741195</v>
      </c>
      <c r="P536">
        <v>81086.441797107007</v>
      </c>
      <c r="Q536">
        <v>76282.492457761298</v>
      </c>
      <c r="R536">
        <v>43310.495648511802</v>
      </c>
      <c r="S536">
        <v>62027.484589043903</v>
      </c>
      <c r="T536">
        <v>0.82906995744174705</v>
      </c>
      <c r="U536">
        <v>-0.22552383418139599</v>
      </c>
      <c r="V536">
        <v>1552.8481999999999</v>
      </c>
      <c r="W536">
        <v>12</v>
      </c>
      <c r="X536">
        <v>41.83</v>
      </c>
      <c r="Y536" t="s">
        <v>652</v>
      </c>
      <c r="Z536" t="s">
        <v>652</v>
      </c>
      <c r="AA536" t="s">
        <v>652</v>
      </c>
    </row>
    <row r="537" spans="1:27">
      <c r="A537" t="s">
        <v>433</v>
      </c>
      <c r="B537" t="s">
        <v>1575</v>
      </c>
      <c r="C537">
        <v>487</v>
      </c>
      <c r="D537">
        <v>583</v>
      </c>
      <c r="E537">
        <v>535</v>
      </c>
      <c r="F537">
        <v>535</v>
      </c>
      <c r="G537" s="239">
        <v>-0.28139590293594102</v>
      </c>
      <c r="H537" s="239">
        <v>-0.22657817651234699</v>
      </c>
      <c r="K537">
        <v>0.43600923790586499</v>
      </c>
      <c r="L537">
        <v>10</v>
      </c>
      <c r="M537">
        <v>-6453132.3978734203</v>
      </c>
      <c r="N537">
        <v>0.61609753762041097</v>
      </c>
      <c r="O537">
        <v>14136747.693626801</v>
      </c>
      <c r="P537">
        <v>7683615.2957533598</v>
      </c>
      <c r="Q537">
        <v>31795309.719710499</v>
      </c>
      <c r="R537">
        <v>6392510.4849746795</v>
      </c>
      <c r="S537">
        <v>22932574.108381599</v>
      </c>
      <c r="T537">
        <v>0.54352072076785596</v>
      </c>
      <c r="U537">
        <v>-0.237732122546845</v>
      </c>
      <c r="V537">
        <v>981.45639000000006</v>
      </c>
      <c r="W537">
        <v>8</v>
      </c>
      <c r="X537">
        <v>24.03</v>
      </c>
      <c r="Y537" t="s">
        <v>652</v>
      </c>
      <c r="Z537" t="s">
        <v>652</v>
      </c>
      <c r="AA537" t="s">
        <v>652</v>
      </c>
    </row>
    <row r="538" spans="1:27">
      <c r="A538" t="s">
        <v>1576</v>
      </c>
      <c r="B538" t="s">
        <v>1577</v>
      </c>
      <c r="C538">
        <v>508</v>
      </c>
      <c r="D538">
        <v>564</v>
      </c>
      <c r="E538">
        <v>536</v>
      </c>
      <c r="F538">
        <v>536</v>
      </c>
      <c r="G538" s="239">
        <v>-0.33820994068264798</v>
      </c>
      <c r="H538" s="239">
        <v>-0.18476553286410999</v>
      </c>
      <c r="K538">
        <v>0.52715420437435101</v>
      </c>
      <c r="L538">
        <v>8</v>
      </c>
      <c r="M538">
        <v>-696033.989309686</v>
      </c>
      <c r="N538">
        <v>0.53904168832975796</v>
      </c>
      <c r="O538">
        <v>1705666.90467966</v>
      </c>
      <c r="P538">
        <v>1009632.91536998</v>
      </c>
      <c r="Q538">
        <v>2207103.2475825399</v>
      </c>
      <c r="R538">
        <v>1897201.33477567</v>
      </c>
      <c r="S538">
        <v>2057993.88363571</v>
      </c>
      <c r="T538">
        <v>0.59192853692590897</v>
      </c>
      <c r="U538">
        <v>-0.25626162946429398</v>
      </c>
      <c r="V538">
        <v>959.48326999999995</v>
      </c>
      <c r="W538">
        <v>9</v>
      </c>
      <c r="X538">
        <v>27.35</v>
      </c>
      <c r="Y538" t="s">
        <v>652</v>
      </c>
      <c r="Z538" t="s">
        <v>652</v>
      </c>
      <c r="AA538" t="s">
        <v>652</v>
      </c>
    </row>
    <row r="539" spans="1:27">
      <c r="A539" t="s">
        <v>1578</v>
      </c>
      <c r="B539" t="s">
        <v>1579</v>
      </c>
      <c r="C539">
        <v>562</v>
      </c>
      <c r="D539">
        <v>514</v>
      </c>
      <c r="E539">
        <v>538</v>
      </c>
      <c r="F539">
        <v>537</v>
      </c>
      <c r="G539" s="239">
        <v>-0.50965319374539098</v>
      </c>
      <c r="H539" s="239">
        <v>-6.8411780422352103E-2</v>
      </c>
      <c r="K539">
        <v>0.81624364372102098</v>
      </c>
      <c r="L539">
        <v>4</v>
      </c>
      <c r="M539">
        <v>-782728.38398284197</v>
      </c>
      <c r="N539">
        <v>0.37634705459363899</v>
      </c>
      <c r="O539">
        <v>977990.10081528802</v>
      </c>
      <c r="P539">
        <v>195261.716832445</v>
      </c>
      <c r="Q539">
        <v>2159135.0358257401</v>
      </c>
      <c r="R539">
        <v>235659.599908087</v>
      </c>
      <c r="S539">
        <v>1535805.90407106</v>
      </c>
      <c r="T539">
        <v>0.19965612808316599</v>
      </c>
      <c r="U539">
        <v>-9.1024471943038907E-2</v>
      </c>
      <c r="V539">
        <v>2829.4933900000001</v>
      </c>
      <c r="W539">
        <v>26</v>
      </c>
      <c r="X539">
        <v>42.86</v>
      </c>
      <c r="Y539" t="s">
        <v>652</v>
      </c>
      <c r="Z539" t="s">
        <v>652</v>
      </c>
      <c r="AA539" t="s">
        <v>652</v>
      </c>
    </row>
    <row r="540" spans="1:27">
      <c r="A540" t="s">
        <v>1580</v>
      </c>
      <c r="B540" t="s">
        <v>1581</v>
      </c>
      <c r="C540">
        <v>603</v>
      </c>
      <c r="D540">
        <v>474</v>
      </c>
      <c r="E540">
        <v>538.5</v>
      </c>
      <c r="F540">
        <v>538</v>
      </c>
      <c r="G540" s="239">
        <v>-0.60918389376313697</v>
      </c>
      <c r="H540" s="239">
        <v>-5.6977438331013101E-3</v>
      </c>
      <c r="K540">
        <v>0.98457686390374699</v>
      </c>
      <c r="L540">
        <v>14</v>
      </c>
      <c r="M540">
        <v>-54156875.7199874</v>
      </c>
      <c r="N540">
        <v>0.28800947485013301</v>
      </c>
      <c r="O540">
        <v>117133142.835255</v>
      </c>
      <c r="P540">
        <v>62976267.1152675</v>
      </c>
      <c r="Q540">
        <v>116843968.09135599</v>
      </c>
      <c r="R540">
        <v>46412893.7323085</v>
      </c>
      <c r="S540">
        <v>88900701.864328504</v>
      </c>
      <c r="T540">
        <v>0.53764686570258102</v>
      </c>
      <c r="U540">
        <v>0.16999434962143201</v>
      </c>
      <c r="V540">
        <v>976.51383999999996</v>
      </c>
      <c r="W540">
        <v>8</v>
      </c>
      <c r="X540">
        <v>19.59</v>
      </c>
      <c r="Y540" t="s">
        <v>652</v>
      </c>
      <c r="Z540" t="s">
        <v>652</v>
      </c>
      <c r="AA540" t="s">
        <v>652</v>
      </c>
    </row>
    <row r="541" spans="1:27">
      <c r="A541" t="s">
        <v>1582</v>
      </c>
      <c r="B541" t="s">
        <v>1583</v>
      </c>
      <c r="C541">
        <v>566</v>
      </c>
      <c r="D541">
        <v>512</v>
      </c>
      <c r="E541">
        <v>539</v>
      </c>
      <c r="F541">
        <v>539</v>
      </c>
      <c r="G541" s="239">
        <v>-0.52379827172419002</v>
      </c>
      <c r="H541" s="239">
        <v>-6.6160183020691904E-2</v>
      </c>
      <c r="K541">
        <v>0.82220204387928397</v>
      </c>
      <c r="L541">
        <v>14</v>
      </c>
      <c r="M541">
        <v>-39417947.679154098</v>
      </c>
      <c r="N541">
        <v>0.35554903781970998</v>
      </c>
      <c r="O541">
        <v>119377292.345835</v>
      </c>
      <c r="P541">
        <v>79959344.666681394</v>
      </c>
      <c r="Q541">
        <v>98025245.934568897</v>
      </c>
      <c r="R541">
        <v>41441511.686483003</v>
      </c>
      <c r="S541">
        <v>75254062.120903596</v>
      </c>
      <c r="T541">
        <v>0.66980363765530504</v>
      </c>
      <c r="U541">
        <v>0.171559568757743</v>
      </c>
      <c r="V541">
        <v>706.35925999999995</v>
      </c>
      <c r="W541">
        <v>6</v>
      </c>
      <c r="X541">
        <v>26.23</v>
      </c>
      <c r="Y541" t="s">
        <v>652</v>
      </c>
      <c r="Z541" t="s">
        <v>652</v>
      </c>
      <c r="AA541" t="s">
        <v>652</v>
      </c>
    </row>
    <row r="542" spans="1:27">
      <c r="A542" t="s">
        <v>501</v>
      </c>
      <c r="B542" t="s">
        <v>1584</v>
      </c>
      <c r="C542">
        <v>531</v>
      </c>
      <c r="D542">
        <v>550</v>
      </c>
      <c r="E542">
        <v>540.5</v>
      </c>
      <c r="F542">
        <v>540</v>
      </c>
      <c r="G542" s="239">
        <v>-0.41255988216817102</v>
      </c>
      <c r="H542" s="239">
        <v>-0.15428515967725301</v>
      </c>
      <c r="K542">
        <v>0.59844961024791199</v>
      </c>
      <c r="L542">
        <v>11</v>
      </c>
      <c r="M542">
        <v>-1494995.79807116</v>
      </c>
      <c r="N542">
        <v>0.45575012659763298</v>
      </c>
      <c r="O542">
        <v>4312115.6648193002</v>
      </c>
      <c r="P542">
        <v>2817119.8667481402</v>
      </c>
      <c r="Q542">
        <v>3974328.7468419699</v>
      </c>
      <c r="R542">
        <v>3235305.8728296799</v>
      </c>
      <c r="S542">
        <v>3623706.1883340301</v>
      </c>
      <c r="T542">
        <v>0.65330340967702105</v>
      </c>
      <c r="U542">
        <v>-2.8984512672839299E-2</v>
      </c>
      <c r="V542">
        <v>674.35080000000005</v>
      </c>
      <c r="W542">
        <v>6</v>
      </c>
      <c r="X542">
        <v>17.98</v>
      </c>
      <c r="Y542" t="s">
        <v>652</v>
      </c>
      <c r="Z542" t="s">
        <v>652</v>
      </c>
      <c r="AA542" t="s">
        <v>652</v>
      </c>
    </row>
    <row r="543" spans="1:27">
      <c r="A543" t="s">
        <v>1585</v>
      </c>
      <c r="B543" t="s">
        <v>1586</v>
      </c>
      <c r="C543">
        <v>542</v>
      </c>
      <c r="D543">
        <v>543</v>
      </c>
      <c r="E543">
        <v>542.5</v>
      </c>
      <c r="F543">
        <v>541</v>
      </c>
      <c r="G543" s="239">
        <v>-0.443919050182842</v>
      </c>
      <c r="H543" s="239">
        <v>-0.14597073642393199</v>
      </c>
      <c r="K543">
        <v>0.61853191180534395</v>
      </c>
      <c r="L543">
        <v>14</v>
      </c>
      <c r="M543">
        <v>-5269528.5609119302</v>
      </c>
      <c r="N543">
        <v>0.424684401808746</v>
      </c>
      <c r="O543">
        <v>23450756.136290502</v>
      </c>
      <c r="P543">
        <v>18181227.575378601</v>
      </c>
      <c r="Q543">
        <v>9396810.9621945191</v>
      </c>
      <c r="R543">
        <v>13911008.037996599</v>
      </c>
      <c r="S543">
        <v>11870471.7870105</v>
      </c>
      <c r="T543">
        <v>0.77529387409571704</v>
      </c>
      <c r="U543">
        <v>1.43224033090218E-3</v>
      </c>
      <c r="V543">
        <v>777.41413</v>
      </c>
      <c r="W543">
        <v>7</v>
      </c>
      <c r="X543">
        <v>15.63</v>
      </c>
      <c r="Y543" t="s">
        <v>652</v>
      </c>
      <c r="Z543" t="s">
        <v>652</v>
      </c>
      <c r="AA543" t="s">
        <v>652</v>
      </c>
    </row>
    <row r="544" spans="1:27">
      <c r="A544" t="s">
        <v>1587</v>
      </c>
      <c r="B544" t="s">
        <v>1588</v>
      </c>
      <c r="C544">
        <v>530</v>
      </c>
      <c r="D544">
        <v>556</v>
      </c>
      <c r="E544">
        <v>543</v>
      </c>
      <c r="F544">
        <v>542</v>
      </c>
      <c r="G544" s="239">
        <v>-0.40999457707002201</v>
      </c>
      <c r="H544" s="239">
        <v>-0.16842267719122</v>
      </c>
      <c r="K544">
        <v>0.56491032591650903</v>
      </c>
      <c r="L544">
        <v>13</v>
      </c>
      <c r="M544">
        <v>-879230.94766354002</v>
      </c>
      <c r="N544">
        <v>0.46101341270186702</v>
      </c>
      <c r="O544">
        <v>1994332.4588011701</v>
      </c>
      <c r="P544">
        <v>1115101.5111376301</v>
      </c>
      <c r="Q544">
        <v>2594974.6412101202</v>
      </c>
      <c r="R544">
        <v>1569654.8728468099</v>
      </c>
      <c r="S544">
        <v>2144494.0904995902</v>
      </c>
      <c r="T544">
        <v>0.55913521650644904</v>
      </c>
      <c r="U544">
        <v>-0.22998138842711999</v>
      </c>
      <c r="V544">
        <v>1950.0371299999999</v>
      </c>
      <c r="W544">
        <v>17</v>
      </c>
      <c r="X544">
        <v>39.85</v>
      </c>
      <c r="Y544" t="s">
        <v>652</v>
      </c>
      <c r="Z544" t="s">
        <v>652</v>
      </c>
      <c r="AA544" t="s">
        <v>652</v>
      </c>
    </row>
    <row r="545" spans="1:27">
      <c r="A545" t="s">
        <v>335</v>
      </c>
      <c r="B545" t="s">
        <v>1589</v>
      </c>
      <c r="C545">
        <v>492</v>
      </c>
      <c r="D545">
        <v>594</v>
      </c>
      <c r="E545">
        <v>543</v>
      </c>
      <c r="F545">
        <v>543</v>
      </c>
      <c r="G545" s="239">
        <v>-0.294463261949028</v>
      </c>
      <c r="H545" s="239">
        <v>-0.24832214445987599</v>
      </c>
      <c r="K545">
        <v>0.39197763514481598</v>
      </c>
      <c r="L545">
        <v>9</v>
      </c>
      <c r="M545">
        <v>-3932030.6134860702</v>
      </c>
      <c r="N545">
        <v>0.60010691957431905</v>
      </c>
      <c r="O545">
        <v>7443673.1536303302</v>
      </c>
      <c r="P545">
        <v>3511642.54014426</v>
      </c>
      <c r="Q545">
        <v>18498550.8224096</v>
      </c>
      <c r="R545">
        <v>3797394.4142468902</v>
      </c>
      <c r="S545">
        <v>13353212.850595601</v>
      </c>
      <c r="T545">
        <v>0.47176205452164599</v>
      </c>
      <c r="U545">
        <v>-0.25348479660672801</v>
      </c>
      <c r="V545">
        <v>1283.5790199999999</v>
      </c>
      <c r="W545">
        <v>11</v>
      </c>
      <c r="X545">
        <v>21.91</v>
      </c>
      <c r="Y545" t="s">
        <v>652</v>
      </c>
      <c r="Z545" t="s">
        <v>652</v>
      </c>
      <c r="AA545" t="s">
        <v>652</v>
      </c>
    </row>
    <row r="546" spans="1:27">
      <c r="A546" t="s">
        <v>398</v>
      </c>
      <c r="B546" t="s">
        <v>1590</v>
      </c>
      <c r="C546">
        <v>578</v>
      </c>
      <c r="D546">
        <v>513</v>
      </c>
      <c r="E546">
        <v>545.5</v>
      </c>
      <c r="F546">
        <v>544</v>
      </c>
      <c r="G546" s="239">
        <v>-0.54221399537153303</v>
      </c>
      <c r="H546" s="239">
        <v>-6.7888472149852996E-2</v>
      </c>
      <c r="K546">
        <v>0.81762766273258602</v>
      </c>
      <c r="L546">
        <v>12</v>
      </c>
      <c r="M546">
        <v>-7456989.55138689</v>
      </c>
      <c r="N546">
        <v>0.34839907839566397</v>
      </c>
      <c r="O546">
        <v>11922693.521320701</v>
      </c>
      <c r="P546">
        <v>4465703.9699337799</v>
      </c>
      <c r="Q546">
        <v>19297990.5317722</v>
      </c>
      <c r="R546">
        <v>2422707.33372318</v>
      </c>
      <c r="S546">
        <v>13752853.3292049</v>
      </c>
      <c r="T546">
        <v>0.37455495790007598</v>
      </c>
      <c r="U546">
        <v>-4.2230182799872E-2</v>
      </c>
      <c r="V546">
        <v>1098.56773</v>
      </c>
      <c r="W546">
        <v>10</v>
      </c>
      <c r="X546">
        <v>25.99</v>
      </c>
      <c r="Y546" t="s">
        <v>652</v>
      </c>
      <c r="Z546" t="s">
        <v>652</v>
      </c>
      <c r="AA546" t="s">
        <v>652</v>
      </c>
    </row>
    <row r="547" spans="1:27">
      <c r="A547" t="s">
        <v>379</v>
      </c>
      <c r="B547" t="s">
        <v>1591</v>
      </c>
      <c r="C547">
        <v>558</v>
      </c>
      <c r="D547">
        <v>536</v>
      </c>
      <c r="E547">
        <v>547</v>
      </c>
      <c r="F547">
        <v>545</v>
      </c>
      <c r="G547" s="239">
        <v>-0.49437387274584099</v>
      </c>
      <c r="H547" s="239">
        <v>-0.13063271789049</v>
      </c>
      <c r="K547">
        <v>0.65622736634298695</v>
      </c>
      <c r="L547">
        <v>14</v>
      </c>
      <c r="M547">
        <v>-37831889.911179997</v>
      </c>
      <c r="N547">
        <v>0.381949225911968</v>
      </c>
      <c r="O547">
        <v>103695742.509552</v>
      </c>
      <c r="P547">
        <v>65863852.598371796</v>
      </c>
      <c r="Q547">
        <v>99834359.154626399</v>
      </c>
      <c r="R547">
        <v>41775689.182665698</v>
      </c>
      <c r="S547">
        <v>76524856.989417598</v>
      </c>
      <c r="T547">
        <v>0.63516448220914001</v>
      </c>
      <c r="U547">
        <v>-0.23180495462231601</v>
      </c>
      <c r="V547">
        <v>1322.7354600000001</v>
      </c>
      <c r="W547">
        <v>12</v>
      </c>
      <c r="X547">
        <v>42.16</v>
      </c>
      <c r="Y547" t="s">
        <v>652</v>
      </c>
      <c r="Z547" t="s">
        <v>652</v>
      </c>
      <c r="AA547" t="s">
        <v>652</v>
      </c>
    </row>
    <row r="548" spans="1:27">
      <c r="A548" t="s">
        <v>517</v>
      </c>
      <c r="B548" t="s">
        <v>1592</v>
      </c>
      <c r="C548">
        <v>470</v>
      </c>
      <c r="D548">
        <v>625</v>
      </c>
      <c r="E548">
        <v>547.5</v>
      </c>
      <c r="F548">
        <v>546</v>
      </c>
      <c r="G548" s="239">
        <v>-0.22563737074870799</v>
      </c>
      <c r="H548" s="239">
        <v>-0.31330773214249502</v>
      </c>
      <c r="K548">
        <v>0.275381530036301</v>
      </c>
      <c r="L548">
        <v>12</v>
      </c>
      <c r="M548">
        <v>-3188215.11959498</v>
      </c>
      <c r="N548">
        <v>0.68141701755788397</v>
      </c>
      <c r="O548">
        <v>9194535.2938289698</v>
      </c>
      <c r="P548">
        <v>6006320.1742339898</v>
      </c>
      <c r="Q548">
        <v>16556536.0690061</v>
      </c>
      <c r="R548">
        <v>11188595.1360284</v>
      </c>
      <c r="S548">
        <v>14129818.606802</v>
      </c>
      <c r="T548">
        <v>0.65324891169488597</v>
      </c>
      <c r="U548">
        <v>-0.21130444202927101</v>
      </c>
      <c r="V548">
        <v>971.51966000000004</v>
      </c>
      <c r="W548">
        <v>8</v>
      </c>
      <c r="X548">
        <v>12.98</v>
      </c>
      <c r="Y548" t="s">
        <v>652</v>
      </c>
      <c r="Z548" t="s">
        <v>652</v>
      </c>
      <c r="AA548" t="s">
        <v>652</v>
      </c>
    </row>
    <row r="549" spans="1:27">
      <c r="A549" t="s">
        <v>1593</v>
      </c>
      <c r="B549" t="s">
        <v>1594</v>
      </c>
      <c r="C549">
        <v>620</v>
      </c>
      <c r="D549">
        <v>479</v>
      </c>
      <c r="E549">
        <v>549.5</v>
      </c>
      <c r="F549">
        <v>547</v>
      </c>
      <c r="G549" s="239">
        <v>-0.65258349665756099</v>
      </c>
      <c r="H549" s="239">
        <v>-9.9138005319470406E-3</v>
      </c>
      <c r="K549">
        <v>0.97316742768456099</v>
      </c>
      <c r="L549">
        <v>12</v>
      </c>
      <c r="M549">
        <v>-4240548.4190344298</v>
      </c>
      <c r="N549">
        <v>0.25709449377881699</v>
      </c>
      <c r="O549">
        <v>8310805.73425439</v>
      </c>
      <c r="P549">
        <v>4070257.3152199602</v>
      </c>
      <c r="Q549">
        <v>8505897.4614212699</v>
      </c>
      <c r="R549">
        <v>3478525.5957289501</v>
      </c>
      <c r="S549">
        <v>6498093.2566543799</v>
      </c>
      <c r="T549">
        <v>0.48975483790262397</v>
      </c>
      <c r="U549">
        <v>8.9965140816072903E-2</v>
      </c>
      <c r="V549">
        <v>1220.6020100000001</v>
      </c>
      <c r="W549">
        <v>10</v>
      </c>
      <c r="X549">
        <v>21.57</v>
      </c>
      <c r="Y549" t="s">
        <v>652</v>
      </c>
      <c r="Z549" t="s">
        <v>652</v>
      </c>
      <c r="AA549" t="s">
        <v>652</v>
      </c>
    </row>
    <row r="550" spans="1:27">
      <c r="A550" t="s">
        <v>1595</v>
      </c>
      <c r="B550" t="s">
        <v>1596</v>
      </c>
      <c r="C550">
        <v>565</v>
      </c>
      <c r="D550">
        <v>534</v>
      </c>
      <c r="E550">
        <v>549.5</v>
      </c>
      <c r="F550">
        <v>548</v>
      </c>
      <c r="G550" s="239">
        <v>-0.52166830914947304</v>
      </c>
      <c r="H550" s="239">
        <v>-0.12751626613078201</v>
      </c>
      <c r="K550">
        <v>0.66398394436559005</v>
      </c>
      <c r="L550">
        <v>6</v>
      </c>
      <c r="M550">
        <v>-234955.98352654401</v>
      </c>
      <c r="N550">
        <v>0.34900360066983599</v>
      </c>
      <c r="O550">
        <v>456008.07352031698</v>
      </c>
      <c r="P550">
        <v>221052.089993773</v>
      </c>
      <c r="Q550">
        <v>490469.04744719301</v>
      </c>
      <c r="R550">
        <v>406384.80831127602</v>
      </c>
      <c r="S550">
        <v>450393.43852344801</v>
      </c>
      <c r="T550">
        <v>0.484754772623394</v>
      </c>
      <c r="U550">
        <v>-0.23003721556264001</v>
      </c>
      <c r="V550">
        <v>2350.2376300000001</v>
      </c>
      <c r="W550">
        <v>21</v>
      </c>
      <c r="X550">
        <v>42.79</v>
      </c>
      <c r="Y550" t="s">
        <v>652</v>
      </c>
      <c r="Z550" t="s">
        <v>652</v>
      </c>
      <c r="AA550" t="s">
        <v>652</v>
      </c>
    </row>
    <row r="551" spans="1:27">
      <c r="A551" t="s">
        <v>540</v>
      </c>
      <c r="B551" t="s">
        <v>1597</v>
      </c>
      <c r="C551">
        <v>525</v>
      </c>
      <c r="D551">
        <v>575</v>
      </c>
      <c r="E551">
        <v>550</v>
      </c>
      <c r="F551">
        <v>549</v>
      </c>
      <c r="G551" s="239">
        <v>-0.39361342184171699</v>
      </c>
      <c r="H551" s="239">
        <v>-0.212493415826531</v>
      </c>
      <c r="K551">
        <v>0.465791522581603</v>
      </c>
      <c r="L551">
        <v>4</v>
      </c>
      <c r="M551">
        <v>-431319.35209284403</v>
      </c>
      <c r="N551">
        <v>0.47904215681781498</v>
      </c>
      <c r="O551">
        <v>773019.84102913295</v>
      </c>
      <c r="P551">
        <v>341700.48893628898</v>
      </c>
      <c r="Q551">
        <v>1340013.8278727699</v>
      </c>
      <c r="R551">
        <v>778391.49944780103</v>
      </c>
      <c r="S551">
        <v>1095794.3204139301</v>
      </c>
      <c r="T551">
        <v>0.44203327107539497</v>
      </c>
      <c r="U551">
        <v>-0.27656214645890498</v>
      </c>
      <c r="V551">
        <v>789.45051999999998</v>
      </c>
      <c r="W551">
        <v>7</v>
      </c>
      <c r="X551">
        <v>22.66</v>
      </c>
      <c r="Y551" t="s">
        <v>652</v>
      </c>
      <c r="Z551" t="s">
        <v>652</v>
      </c>
      <c r="AA551" t="s">
        <v>652</v>
      </c>
    </row>
    <row r="552" spans="1:27">
      <c r="A552" t="s">
        <v>1598</v>
      </c>
      <c r="B552" t="s">
        <v>1599</v>
      </c>
      <c r="C552">
        <v>529</v>
      </c>
      <c r="D552">
        <v>573</v>
      </c>
      <c r="E552">
        <v>551</v>
      </c>
      <c r="F552">
        <v>550</v>
      </c>
      <c r="G552" s="239">
        <v>-0.40845574719948302</v>
      </c>
      <c r="H552" s="239">
        <v>-0.21002111240636301</v>
      </c>
      <c r="K552">
        <v>0.47111816017167102</v>
      </c>
      <c r="L552">
        <v>6</v>
      </c>
      <c r="M552">
        <v>-386709.69594469602</v>
      </c>
      <c r="N552">
        <v>0.46907878561537703</v>
      </c>
      <c r="O552">
        <v>658018.69782348501</v>
      </c>
      <c r="P552">
        <v>271309.00187878899</v>
      </c>
      <c r="Q552">
        <v>1276071.7316844901</v>
      </c>
      <c r="R552">
        <v>405402.468394002</v>
      </c>
      <c r="S552">
        <v>946760.32494612795</v>
      </c>
      <c r="T552">
        <v>0.41231199474451402</v>
      </c>
      <c r="U552">
        <v>-0.26673423744132202</v>
      </c>
      <c r="V552">
        <v>2189.09222</v>
      </c>
      <c r="W552">
        <v>18</v>
      </c>
      <c r="X552">
        <v>24.47</v>
      </c>
      <c r="Y552" t="s">
        <v>652</v>
      </c>
      <c r="Z552" t="s">
        <v>652</v>
      </c>
      <c r="AA552" t="s">
        <v>652</v>
      </c>
    </row>
    <row r="553" spans="1:27">
      <c r="A553" t="s">
        <v>505</v>
      </c>
      <c r="B553" t="s">
        <v>1600</v>
      </c>
      <c r="C553">
        <v>592</v>
      </c>
      <c r="D553">
        <v>511</v>
      </c>
      <c r="E553">
        <v>551.5</v>
      </c>
      <c r="F553">
        <v>551</v>
      </c>
      <c r="G553" s="239">
        <v>-0.58402454686664795</v>
      </c>
      <c r="H553" s="239">
        <v>-6.5465757007635406E-2</v>
      </c>
      <c r="K553">
        <v>0.82404151653868496</v>
      </c>
      <c r="L553">
        <v>12</v>
      </c>
      <c r="M553">
        <v>-2467613.8506766101</v>
      </c>
      <c r="N553">
        <v>0.30617484616866403</v>
      </c>
      <c r="O553">
        <v>4809169.9527139803</v>
      </c>
      <c r="P553">
        <v>2341556.1020373702</v>
      </c>
      <c r="Q553">
        <v>2313245.5084724599</v>
      </c>
      <c r="R553">
        <v>5509385.8487152196</v>
      </c>
      <c r="S553">
        <v>4225188.5882461797</v>
      </c>
      <c r="T553">
        <v>0.48689402226593198</v>
      </c>
      <c r="U553">
        <v>-0.134738427722359</v>
      </c>
      <c r="V553">
        <v>991.55710999999997</v>
      </c>
      <c r="W553">
        <v>8</v>
      </c>
      <c r="X553">
        <v>31.75</v>
      </c>
      <c r="Y553" t="s">
        <v>652</v>
      </c>
      <c r="Z553" t="s">
        <v>652</v>
      </c>
      <c r="AA553" t="s">
        <v>652</v>
      </c>
    </row>
    <row r="554" spans="1:27">
      <c r="A554" t="s">
        <v>489</v>
      </c>
      <c r="B554" t="s">
        <v>1601</v>
      </c>
      <c r="C554">
        <v>570</v>
      </c>
      <c r="D554">
        <v>545</v>
      </c>
      <c r="E554">
        <v>557.5</v>
      </c>
      <c r="F554">
        <v>552</v>
      </c>
      <c r="G554" s="239">
        <v>-0.527406160556388</v>
      </c>
      <c r="H554" s="239">
        <v>-0.14702047005323801</v>
      </c>
      <c r="K554">
        <v>0.61598236497776304</v>
      </c>
      <c r="L554">
        <v>4</v>
      </c>
      <c r="M554">
        <v>-257539.854858404</v>
      </c>
      <c r="N554">
        <v>0.36143527799935599</v>
      </c>
      <c r="O554">
        <v>348246.77036598203</v>
      </c>
      <c r="P554">
        <v>90706.915507577796</v>
      </c>
      <c r="Q554">
        <v>688364.23927582998</v>
      </c>
      <c r="R554">
        <v>55280.7238317593</v>
      </c>
      <c r="S554">
        <v>488314.08147889603</v>
      </c>
      <c r="T554">
        <v>0.26046735598510101</v>
      </c>
      <c r="U554">
        <v>-8.1533290440300499E-2</v>
      </c>
      <c r="V554">
        <v>2444.3257800000001</v>
      </c>
      <c r="W554">
        <v>22</v>
      </c>
      <c r="X554">
        <v>44.26</v>
      </c>
      <c r="Y554" t="s">
        <v>652</v>
      </c>
      <c r="Z554" t="s">
        <v>652</v>
      </c>
      <c r="AA554" t="s">
        <v>652</v>
      </c>
    </row>
    <row r="555" spans="1:27">
      <c r="A555" t="s">
        <v>271</v>
      </c>
      <c r="B555" t="s">
        <v>1602</v>
      </c>
      <c r="C555">
        <v>599</v>
      </c>
      <c r="D555">
        <v>518</v>
      </c>
      <c r="E555">
        <v>558.5</v>
      </c>
      <c r="F555">
        <v>553</v>
      </c>
      <c r="G555" s="239">
        <v>-0.60205087652923095</v>
      </c>
      <c r="H555" s="239">
        <v>-7.6646934085182306E-2</v>
      </c>
      <c r="K555">
        <v>0.79453163708406005</v>
      </c>
      <c r="L555">
        <v>6</v>
      </c>
      <c r="M555">
        <v>-1710707.19939126</v>
      </c>
      <c r="N555">
        <v>0.29561892916872601</v>
      </c>
      <c r="O555">
        <v>2551484.3257433302</v>
      </c>
      <c r="P555">
        <v>840777.12635207595</v>
      </c>
      <c r="Q555">
        <v>3812681.6784807099</v>
      </c>
      <c r="R555">
        <v>1269377.1819788399</v>
      </c>
      <c r="S555">
        <v>2841466.1718513402</v>
      </c>
      <c r="T555">
        <v>0.329524707586487</v>
      </c>
      <c r="U555">
        <v>0.13448955594342801</v>
      </c>
      <c r="V555">
        <v>2272.1470899999999</v>
      </c>
      <c r="W555">
        <v>19</v>
      </c>
      <c r="X555">
        <v>23.94</v>
      </c>
      <c r="Y555" t="s">
        <v>652</v>
      </c>
      <c r="Z555" t="s">
        <v>652</v>
      </c>
      <c r="AA555" t="s">
        <v>652</v>
      </c>
    </row>
    <row r="556" spans="1:27">
      <c r="A556" t="s">
        <v>1603</v>
      </c>
      <c r="B556" t="s">
        <v>1604</v>
      </c>
      <c r="C556">
        <v>596</v>
      </c>
      <c r="D556">
        <v>522</v>
      </c>
      <c r="E556">
        <v>559</v>
      </c>
      <c r="F556">
        <v>554</v>
      </c>
      <c r="G556" s="239">
        <v>-0.59183290055730398</v>
      </c>
      <c r="H556" s="239">
        <v>-8.8788966021516896E-2</v>
      </c>
      <c r="K556">
        <v>0.76277383642227004</v>
      </c>
      <c r="L556">
        <v>4</v>
      </c>
      <c r="M556">
        <v>-39737.969940394702</v>
      </c>
      <c r="N556">
        <v>0.29278811232443203</v>
      </c>
      <c r="O556">
        <v>118134.59994227</v>
      </c>
      <c r="P556">
        <v>78396.630001875397</v>
      </c>
      <c r="Q556">
        <v>78578.784182061994</v>
      </c>
      <c r="R556">
        <v>53310.239879555898</v>
      </c>
      <c r="S556">
        <v>67143.901433960695</v>
      </c>
      <c r="T556">
        <v>0.66362124255032995</v>
      </c>
      <c r="U556">
        <v>9.9125565401887897E-2</v>
      </c>
      <c r="V556">
        <v>2368.1940500000001</v>
      </c>
      <c r="W556">
        <v>21</v>
      </c>
      <c r="X556">
        <v>35.799999999999997</v>
      </c>
      <c r="Y556" t="s">
        <v>652</v>
      </c>
      <c r="Z556" t="s">
        <v>652</v>
      </c>
      <c r="AA556" t="s">
        <v>652</v>
      </c>
    </row>
    <row r="557" spans="1:27">
      <c r="A557" t="s">
        <v>274</v>
      </c>
      <c r="B557" t="s">
        <v>1605</v>
      </c>
      <c r="C557">
        <v>509</v>
      </c>
      <c r="D557">
        <v>613</v>
      </c>
      <c r="E557">
        <v>561</v>
      </c>
      <c r="F557">
        <v>555</v>
      </c>
      <c r="G557" s="239">
        <v>-0.33869999352510999</v>
      </c>
      <c r="H557" s="239">
        <v>-0.28648262803329999</v>
      </c>
      <c r="K557">
        <v>0.320709025664978</v>
      </c>
      <c r="L557">
        <v>5</v>
      </c>
      <c r="M557">
        <v>-4168862.5512524</v>
      </c>
      <c r="N557">
        <v>0.54789303683606405</v>
      </c>
      <c r="O557">
        <v>7077467.6625079596</v>
      </c>
      <c r="P557">
        <v>2908605.1112555498</v>
      </c>
      <c r="Q557">
        <v>17042968.4750336</v>
      </c>
      <c r="R557">
        <v>3540020.37982326</v>
      </c>
      <c r="S557">
        <v>12308422.293912301</v>
      </c>
      <c r="T557">
        <v>0.41096692347512098</v>
      </c>
      <c r="U557">
        <v>-0.28052727747928302</v>
      </c>
      <c r="V557">
        <v>1542.7434599999999</v>
      </c>
      <c r="W557">
        <v>13</v>
      </c>
      <c r="X557">
        <v>21.57</v>
      </c>
      <c r="Y557" t="s">
        <v>652</v>
      </c>
      <c r="Z557" t="s">
        <v>652</v>
      </c>
      <c r="AA557" t="s">
        <v>652</v>
      </c>
    </row>
    <row r="558" spans="1:27">
      <c r="A558" t="s">
        <v>352</v>
      </c>
      <c r="B558" t="s">
        <v>1606</v>
      </c>
      <c r="C558">
        <v>637</v>
      </c>
      <c r="D558">
        <v>494</v>
      </c>
      <c r="E558">
        <v>565.5</v>
      </c>
      <c r="F558">
        <v>556</v>
      </c>
      <c r="G558" s="239">
        <v>-0.71732624640131404</v>
      </c>
      <c r="H558" s="239">
        <v>-2.9783353533947E-2</v>
      </c>
      <c r="K558">
        <v>0.919494600764171</v>
      </c>
      <c r="L558">
        <v>9</v>
      </c>
      <c r="M558">
        <v>-36003880.777464397</v>
      </c>
      <c r="N558">
        <v>0.21964101351801199</v>
      </c>
      <c r="O558">
        <v>52929230.415438101</v>
      </c>
      <c r="P558">
        <v>16925349.6379737</v>
      </c>
      <c r="Q558">
        <v>67287109.854122505</v>
      </c>
      <c r="R558">
        <v>22602528.686441399</v>
      </c>
      <c r="S558">
        <v>50191779.484005898</v>
      </c>
      <c r="T558">
        <v>0.31977320480815102</v>
      </c>
      <c r="U558">
        <v>5.6626649657246599E-2</v>
      </c>
      <c r="V558">
        <v>1434.8831299999999</v>
      </c>
      <c r="W558">
        <v>12</v>
      </c>
      <c r="X558">
        <v>16.420000000000002</v>
      </c>
      <c r="Y558" t="s">
        <v>652</v>
      </c>
      <c r="Z558" t="s">
        <v>652</v>
      </c>
      <c r="AA558" t="s">
        <v>652</v>
      </c>
    </row>
    <row r="559" spans="1:27">
      <c r="A559" t="s">
        <v>349</v>
      </c>
      <c r="B559" t="s">
        <v>1607</v>
      </c>
      <c r="C559">
        <v>527</v>
      </c>
      <c r="D559">
        <v>610</v>
      </c>
      <c r="E559">
        <v>568.5</v>
      </c>
      <c r="F559">
        <v>557</v>
      </c>
      <c r="G559" s="239">
        <v>-0.395237078249285</v>
      </c>
      <c r="H559" s="239">
        <v>-0.28289734854951698</v>
      </c>
      <c r="K559">
        <v>0.32706934258717102</v>
      </c>
      <c r="L559">
        <v>10</v>
      </c>
      <c r="M559">
        <v>-1292915.2006566799</v>
      </c>
      <c r="N559">
        <v>0.48553116032459198</v>
      </c>
      <c r="O559">
        <v>2155980.9813899798</v>
      </c>
      <c r="P559">
        <v>863065.78073330002</v>
      </c>
      <c r="Q559">
        <v>4534564.6963963704</v>
      </c>
      <c r="R559">
        <v>916373.65801540704</v>
      </c>
      <c r="S559">
        <v>3271239.6478176899</v>
      </c>
      <c r="T559">
        <v>0.40031233493389801</v>
      </c>
      <c r="U559">
        <v>-0.26661925675155002</v>
      </c>
      <c r="V559">
        <v>1440.70054</v>
      </c>
      <c r="W559">
        <v>12</v>
      </c>
      <c r="X559">
        <v>31.98</v>
      </c>
      <c r="Y559" t="s">
        <v>652</v>
      </c>
      <c r="Z559" t="s">
        <v>652</v>
      </c>
      <c r="AA559" t="s">
        <v>652</v>
      </c>
    </row>
    <row r="560" spans="1:27">
      <c r="A560" t="s">
        <v>698</v>
      </c>
      <c r="B560" t="s">
        <v>736</v>
      </c>
      <c r="C560">
        <v>632</v>
      </c>
      <c r="D560">
        <v>506</v>
      </c>
      <c r="E560">
        <v>569</v>
      </c>
      <c r="F560">
        <v>558</v>
      </c>
      <c r="G560" s="239">
        <v>-0.69805451092169202</v>
      </c>
      <c r="H560" s="239">
        <v>-5.1201485634893899E-2</v>
      </c>
      <c r="K560">
        <v>0.86199968207781097</v>
      </c>
      <c r="L560">
        <v>11</v>
      </c>
      <c r="M560">
        <v>-971968708.50163901</v>
      </c>
      <c r="N560">
        <v>0.22339155897357801</v>
      </c>
      <c r="O560">
        <v>1350842088.37728</v>
      </c>
      <c r="P560">
        <v>378873379.875642</v>
      </c>
      <c r="Q560">
        <v>1736832578.44695</v>
      </c>
      <c r="R560">
        <v>927873388.60002601</v>
      </c>
      <c r="S560">
        <v>1392396572.60903</v>
      </c>
      <c r="T560">
        <v>0.28047199827092201</v>
      </c>
      <c r="U560">
        <v>-3.7112481882630097E-2</v>
      </c>
      <c r="V560">
        <v>826.45699999999999</v>
      </c>
      <c r="W560">
        <v>8</v>
      </c>
      <c r="X560">
        <v>17.059999999999999</v>
      </c>
      <c r="Y560">
        <v>2</v>
      </c>
      <c r="Z560">
        <v>1180</v>
      </c>
      <c r="AA560" t="s">
        <v>121</v>
      </c>
    </row>
    <row r="561" spans="1:27">
      <c r="A561" t="s">
        <v>1608</v>
      </c>
      <c r="B561" t="s">
        <v>1609</v>
      </c>
      <c r="C561">
        <v>621</v>
      </c>
      <c r="D561">
        <v>517</v>
      </c>
      <c r="E561">
        <v>569</v>
      </c>
      <c r="F561">
        <v>559</v>
      </c>
      <c r="G561" s="239">
        <v>-0.65835264870964805</v>
      </c>
      <c r="H561" s="239">
        <v>-7.3739786273940705E-2</v>
      </c>
      <c r="K561">
        <v>0.80218137364834097</v>
      </c>
      <c r="L561">
        <v>8</v>
      </c>
      <c r="M561">
        <v>-779241.06625212799</v>
      </c>
      <c r="N561">
        <v>0.24925027604823</v>
      </c>
      <c r="O561">
        <v>1189429.0790331699</v>
      </c>
      <c r="P561">
        <v>410188.01278104598</v>
      </c>
      <c r="Q561">
        <v>1485921.32041006</v>
      </c>
      <c r="R561">
        <v>770689.75201280799</v>
      </c>
      <c r="S561">
        <v>1183622.5885616399</v>
      </c>
      <c r="T561">
        <v>0.34486126160163</v>
      </c>
      <c r="U561">
        <v>0.156200332849671</v>
      </c>
      <c r="V561">
        <v>1853.9796100000001</v>
      </c>
      <c r="W561">
        <v>17</v>
      </c>
      <c r="X561">
        <v>43.92</v>
      </c>
      <c r="Y561" t="s">
        <v>652</v>
      </c>
      <c r="Z561" t="s">
        <v>652</v>
      </c>
      <c r="AA561" t="s">
        <v>652</v>
      </c>
    </row>
    <row r="562" spans="1:27">
      <c r="A562" t="s">
        <v>1610</v>
      </c>
      <c r="B562" t="s">
        <v>1611</v>
      </c>
      <c r="C562">
        <v>619</v>
      </c>
      <c r="D562">
        <v>519</v>
      </c>
      <c r="E562">
        <v>569</v>
      </c>
      <c r="F562">
        <v>560</v>
      </c>
      <c r="G562" s="239">
        <v>-0.65072051678137199</v>
      </c>
      <c r="H562" s="239">
        <v>-8.0982555535336703E-2</v>
      </c>
      <c r="K562">
        <v>0.78315508573868797</v>
      </c>
      <c r="L562">
        <v>14</v>
      </c>
      <c r="M562">
        <v>-2696155.2048223801</v>
      </c>
      <c r="N562">
        <v>0.26722434365526998</v>
      </c>
      <c r="O562">
        <v>5172815.1903861398</v>
      </c>
      <c r="P562">
        <v>2476659.9855637602</v>
      </c>
      <c r="Q562">
        <v>5792644.7080297796</v>
      </c>
      <c r="R562">
        <v>883046.39333681099</v>
      </c>
      <c r="S562">
        <v>4143338.24628466</v>
      </c>
      <c r="T562">
        <v>0.478783775257759</v>
      </c>
      <c r="U562">
        <v>0.12890691897515999</v>
      </c>
      <c r="V562">
        <v>1365.75251</v>
      </c>
      <c r="W562">
        <v>12</v>
      </c>
      <c r="X562">
        <v>32.67</v>
      </c>
      <c r="Y562" t="s">
        <v>652</v>
      </c>
      <c r="Z562" t="s">
        <v>652</v>
      </c>
      <c r="AA562" t="s">
        <v>652</v>
      </c>
    </row>
    <row r="563" spans="1:27">
      <c r="A563" t="s">
        <v>543</v>
      </c>
      <c r="B563" t="s">
        <v>754</v>
      </c>
      <c r="C563">
        <v>574</v>
      </c>
      <c r="D563">
        <v>566</v>
      </c>
      <c r="E563">
        <v>570</v>
      </c>
      <c r="F563">
        <v>561</v>
      </c>
      <c r="G563" s="239">
        <v>-0.53523831037652003</v>
      </c>
      <c r="H563" s="239">
        <v>-0.194332400494826</v>
      </c>
      <c r="K563">
        <v>0.50558686863815006</v>
      </c>
      <c r="L563">
        <v>11</v>
      </c>
      <c r="M563">
        <v>-1079593.29440909</v>
      </c>
      <c r="N563">
        <v>0.35341264763807501</v>
      </c>
      <c r="O563">
        <v>1599310.7145501301</v>
      </c>
      <c r="P563">
        <v>519717.42014104099</v>
      </c>
      <c r="Q563">
        <v>2814483.7041636901</v>
      </c>
      <c r="R563">
        <v>464246.82542168302</v>
      </c>
      <c r="S563">
        <v>2017032.92436155</v>
      </c>
      <c r="T563">
        <v>0.32496338292039301</v>
      </c>
      <c r="U563">
        <v>-0.173695805532498</v>
      </c>
      <c r="V563">
        <v>979.56113000000005</v>
      </c>
      <c r="W563">
        <v>8</v>
      </c>
      <c r="X563">
        <v>28.63</v>
      </c>
      <c r="Y563">
        <v>1</v>
      </c>
      <c r="Z563" t="s">
        <v>121</v>
      </c>
      <c r="AA563" t="s">
        <v>121</v>
      </c>
    </row>
    <row r="564" spans="1:27">
      <c r="A564" t="s">
        <v>297</v>
      </c>
      <c r="B564" t="s">
        <v>1612</v>
      </c>
      <c r="C564">
        <v>535</v>
      </c>
      <c r="D564">
        <v>605</v>
      </c>
      <c r="E564">
        <v>570</v>
      </c>
      <c r="F564">
        <v>562</v>
      </c>
      <c r="G564" s="239">
        <v>-0.41882952566194298</v>
      </c>
      <c r="H564" s="239">
        <v>-0.27094017591143998</v>
      </c>
      <c r="K564">
        <v>0.34878956014392698</v>
      </c>
      <c r="L564">
        <v>8</v>
      </c>
      <c r="M564">
        <v>-193713.188843938</v>
      </c>
      <c r="N564">
        <v>0.461525945636449</v>
      </c>
      <c r="O564">
        <v>365776.07406340702</v>
      </c>
      <c r="P564">
        <v>172062.88521946801</v>
      </c>
      <c r="Q564">
        <v>644797.23528422404</v>
      </c>
      <c r="R564">
        <v>109859.224395457</v>
      </c>
      <c r="S564">
        <v>462510.82355710899</v>
      </c>
      <c r="T564">
        <v>0.47040497566727502</v>
      </c>
      <c r="U564">
        <v>-0.30456397018697401</v>
      </c>
      <c r="V564">
        <v>778.44577000000004</v>
      </c>
      <c r="W564">
        <v>7</v>
      </c>
      <c r="X564">
        <v>30.44</v>
      </c>
      <c r="Y564" t="s">
        <v>652</v>
      </c>
      <c r="Z564" t="s">
        <v>652</v>
      </c>
      <c r="AA564" t="s">
        <v>652</v>
      </c>
    </row>
    <row r="565" spans="1:27">
      <c r="A565" t="s">
        <v>1613</v>
      </c>
      <c r="B565" t="s">
        <v>1614</v>
      </c>
      <c r="C565">
        <v>652</v>
      </c>
      <c r="D565">
        <v>491</v>
      </c>
      <c r="E565">
        <v>571.5</v>
      </c>
      <c r="F565">
        <v>563</v>
      </c>
      <c r="G565" s="239">
        <v>-0.76338160280559997</v>
      </c>
      <c r="H565" s="239">
        <v>-2.8137757577294201E-2</v>
      </c>
      <c r="K565">
        <v>0.92393062577149399</v>
      </c>
      <c r="L565">
        <v>7</v>
      </c>
      <c r="M565">
        <v>-1506770.5006381299</v>
      </c>
      <c r="N565">
        <v>0.17927912062902401</v>
      </c>
      <c r="O565">
        <v>2278088.6752461898</v>
      </c>
      <c r="P565">
        <v>771318.17460805504</v>
      </c>
      <c r="Q565">
        <v>2112249.02926915</v>
      </c>
      <c r="R565">
        <v>1824899.6003511499</v>
      </c>
      <c r="S565">
        <v>1973810.3395476299</v>
      </c>
      <c r="T565">
        <v>0.338581277800654</v>
      </c>
      <c r="U565">
        <v>4.21156438925561E-2</v>
      </c>
      <c r="V565">
        <v>1206.6265800000001</v>
      </c>
      <c r="W565">
        <v>11</v>
      </c>
      <c r="X565">
        <v>20.23</v>
      </c>
      <c r="Y565" t="s">
        <v>652</v>
      </c>
      <c r="Z565" t="s">
        <v>652</v>
      </c>
      <c r="AA565" t="s">
        <v>652</v>
      </c>
    </row>
    <row r="566" spans="1:27">
      <c r="A566" t="s">
        <v>1615</v>
      </c>
      <c r="B566" t="s">
        <v>1616</v>
      </c>
      <c r="C566">
        <v>589</v>
      </c>
      <c r="D566">
        <v>555</v>
      </c>
      <c r="E566">
        <v>572</v>
      </c>
      <c r="F566">
        <v>564</v>
      </c>
      <c r="G566" s="239">
        <v>-0.57964184142346398</v>
      </c>
      <c r="H566" s="239">
        <v>-0.16185957573506801</v>
      </c>
      <c r="K566">
        <v>0.58038260067712699</v>
      </c>
      <c r="L566">
        <v>12</v>
      </c>
      <c r="M566">
        <v>-14102414.968151901</v>
      </c>
      <c r="N566">
        <v>0.30982484114402697</v>
      </c>
      <c r="O566">
        <v>36568033.437661298</v>
      </c>
      <c r="P566">
        <v>22465618.4695094</v>
      </c>
      <c r="Q566">
        <v>31803096.1721064</v>
      </c>
      <c r="R566">
        <v>13130703.2797988</v>
      </c>
      <c r="S566">
        <v>24329532.411807399</v>
      </c>
      <c r="T566">
        <v>0.61435128875079603</v>
      </c>
      <c r="U566">
        <v>-0.15091028925678099</v>
      </c>
      <c r="V566">
        <v>1113.6051199999999</v>
      </c>
      <c r="W566">
        <v>10</v>
      </c>
      <c r="X566">
        <v>14.82</v>
      </c>
      <c r="Y566" t="s">
        <v>652</v>
      </c>
      <c r="Z566" t="s">
        <v>652</v>
      </c>
      <c r="AA566" t="s">
        <v>652</v>
      </c>
    </row>
    <row r="567" spans="1:27">
      <c r="A567" t="s">
        <v>1617</v>
      </c>
      <c r="B567" t="s">
        <v>1618</v>
      </c>
      <c r="C567">
        <v>569</v>
      </c>
      <c r="D567">
        <v>576</v>
      </c>
      <c r="E567">
        <v>572.5</v>
      </c>
      <c r="F567">
        <v>565</v>
      </c>
      <c r="G567" s="239">
        <v>-0.52571902551935901</v>
      </c>
      <c r="H567" s="239">
        <v>-0.21356782794937401</v>
      </c>
      <c r="K567">
        <v>0.46348577360524501</v>
      </c>
      <c r="L567">
        <v>14</v>
      </c>
      <c r="M567">
        <v>-3995673.1627199301</v>
      </c>
      <c r="N567">
        <v>0.350775963542727</v>
      </c>
      <c r="O567">
        <v>17344422.205351502</v>
      </c>
      <c r="P567">
        <v>13348749.0426316</v>
      </c>
      <c r="Q567">
        <v>5014452.4401556002</v>
      </c>
      <c r="R567">
        <v>9507225.02349988</v>
      </c>
      <c r="S567">
        <v>7600396.7305017896</v>
      </c>
      <c r="T567">
        <v>0.76962777338947197</v>
      </c>
      <c r="U567">
        <v>-0.23017309876820399</v>
      </c>
      <c r="V567">
        <v>866.36791000000005</v>
      </c>
      <c r="W567">
        <v>8</v>
      </c>
      <c r="X567">
        <v>21.85</v>
      </c>
      <c r="Y567" t="s">
        <v>652</v>
      </c>
      <c r="Z567" t="s">
        <v>652</v>
      </c>
      <c r="AA567" t="s">
        <v>652</v>
      </c>
    </row>
    <row r="568" spans="1:27">
      <c r="A568" t="s">
        <v>699</v>
      </c>
      <c r="B568" t="s">
        <v>737</v>
      </c>
      <c r="C568">
        <v>510</v>
      </c>
      <c r="D568">
        <v>635</v>
      </c>
      <c r="E568">
        <v>572.5</v>
      </c>
      <c r="F568">
        <v>566</v>
      </c>
      <c r="G568" s="239">
        <v>-0.341030628691397</v>
      </c>
      <c r="H568" s="239">
        <v>-0.33690230831614998</v>
      </c>
      <c r="K568">
        <v>0.23884462247195101</v>
      </c>
      <c r="L568">
        <v>14</v>
      </c>
      <c r="M568">
        <v>-40230130.166287601</v>
      </c>
      <c r="N568">
        <v>0.54397068216248101</v>
      </c>
      <c r="O568">
        <v>77295801.074121505</v>
      </c>
      <c r="P568">
        <v>37065670.907833897</v>
      </c>
      <c r="Q568">
        <v>160695795.51756901</v>
      </c>
      <c r="R568">
        <v>44821526.411981098</v>
      </c>
      <c r="S568">
        <v>117966325.548701</v>
      </c>
      <c r="T568">
        <v>0.479530199477335</v>
      </c>
      <c r="U568">
        <v>-0.32942387478882901</v>
      </c>
      <c r="V568">
        <v>1197.6877899999999</v>
      </c>
      <c r="W568">
        <v>11</v>
      </c>
      <c r="X568">
        <v>43.39</v>
      </c>
      <c r="Y568">
        <v>2</v>
      </c>
      <c r="Z568">
        <v>200</v>
      </c>
      <c r="AA568" t="s">
        <v>121</v>
      </c>
    </row>
    <row r="569" spans="1:27">
      <c r="A569" t="s">
        <v>422</v>
      </c>
      <c r="B569" t="s">
        <v>738</v>
      </c>
      <c r="C569">
        <v>646</v>
      </c>
      <c r="D569">
        <v>500</v>
      </c>
      <c r="E569">
        <v>573</v>
      </c>
      <c r="F569">
        <v>567</v>
      </c>
      <c r="G569" s="239">
        <v>-0.751269582101591</v>
      </c>
      <c r="H569" s="239">
        <v>-3.4829597998945798E-2</v>
      </c>
      <c r="K569">
        <v>0.90590554084362995</v>
      </c>
      <c r="L569">
        <v>14</v>
      </c>
      <c r="M569">
        <v>-137767363.00392699</v>
      </c>
      <c r="N569">
        <v>0.20176876125300999</v>
      </c>
      <c r="O569">
        <v>345165823.954992</v>
      </c>
      <c r="P569">
        <v>207398460.951065</v>
      </c>
      <c r="Q569">
        <v>247573859.041549</v>
      </c>
      <c r="R569">
        <v>77221699.410650596</v>
      </c>
      <c r="S569">
        <v>183379397.071473</v>
      </c>
      <c r="T569">
        <v>0.60086615347557804</v>
      </c>
      <c r="U569">
        <v>9.0579625577701703E-2</v>
      </c>
      <c r="V569">
        <v>926.49819000000002</v>
      </c>
      <c r="W569">
        <v>8</v>
      </c>
      <c r="X569">
        <v>27.95</v>
      </c>
      <c r="Y569">
        <v>3</v>
      </c>
      <c r="Z569" t="s">
        <v>700</v>
      </c>
      <c r="AA569" t="s">
        <v>121</v>
      </c>
    </row>
    <row r="570" spans="1:27">
      <c r="A570" t="s">
        <v>1619</v>
      </c>
      <c r="B570" t="s">
        <v>1620</v>
      </c>
      <c r="C570">
        <v>524</v>
      </c>
      <c r="D570">
        <v>622</v>
      </c>
      <c r="E570">
        <v>573</v>
      </c>
      <c r="F570">
        <v>568</v>
      </c>
      <c r="G570" s="239">
        <v>-0.387120326997901</v>
      </c>
      <c r="H570" s="239">
        <v>-0.30671393153847298</v>
      </c>
      <c r="K570">
        <v>0.28615147730716001</v>
      </c>
      <c r="L570">
        <v>14</v>
      </c>
      <c r="M570">
        <v>-2902030.9893938499</v>
      </c>
      <c r="N570">
        <v>0.49268091268368902</v>
      </c>
      <c r="O570">
        <v>8567029.3610933796</v>
      </c>
      <c r="P570">
        <v>5664998.3716995297</v>
      </c>
      <c r="Q570">
        <v>10215928.276332</v>
      </c>
      <c r="R570">
        <v>2833470.06899891</v>
      </c>
      <c r="S570">
        <v>7496457.2692396501</v>
      </c>
      <c r="T570">
        <v>0.661255860453422</v>
      </c>
      <c r="U570">
        <v>-0.25867866074902501</v>
      </c>
      <c r="V570">
        <v>1050.6193699999999</v>
      </c>
      <c r="W570">
        <v>10</v>
      </c>
      <c r="X570">
        <v>21.34</v>
      </c>
      <c r="Y570" t="s">
        <v>652</v>
      </c>
      <c r="Z570" t="s">
        <v>652</v>
      </c>
      <c r="AA570" t="s">
        <v>652</v>
      </c>
    </row>
    <row r="571" spans="1:27">
      <c r="A571" t="s">
        <v>388</v>
      </c>
      <c r="B571" t="s">
        <v>1621</v>
      </c>
      <c r="C571">
        <v>628</v>
      </c>
      <c r="D571">
        <v>520</v>
      </c>
      <c r="E571">
        <v>574</v>
      </c>
      <c r="F571">
        <v>569</v>
      </c>
      <c r="G571" s="239">
        <v>-0.67163984327098403</v>
      </c>
      <c r="H571" s="239">
        <v>-8.2508497268457298E-2</v>
      </c>
      <c r="K571">
        <v>0.77916050115083602</v>
      </c>
      <c r="L571">
        <v>5</v>
      </c>
      <c r="M571">
        <v>-2311528.17163437</v>
      </c>
      <c r="N571">
        <v>0.24675506922059201</v>
      </c>
      <c r="O571">
        <v>3005011.23494149</v>
      </c>
      <c r="P571">
        <v>693483.06330712396</v>
      </c>
      <c r="Q571">
        <v>4588644.7100718897</v>
      </c>
      <c r="R571">
        <v>1622903.81365682</v>
      </c>
      <c r="S571">
        <v>3441618.59185853</v>
      </c>
      <c r="T571">
        <v>0.23077553096756601</v>
      </c>
      <c r="U571">
        <v>-0.11846328013490801</v>
      </c>
      <c r="V571">
        <v>1336.76235</v>
      </c>
      <c r="W571">
        <v>12</v>
      </c>
      <c r="X571">
        <v>18.760000000000002</v>
      </c>
      <c r="Y571" t="s">
        <v>652</v>
      </c>
      <c r="Z571" t="s">
        <v>652</v>
      </c>
      <c r="AA571" t="s">
        <v>652</v>
      </c>
    </row>
    <row r="572" spans="1:27">
      <c r="A572" t="s">
        <v>445</v>
      </c>
      <c r="B572" t="s">
        <v>1622</v>
      </c>
      <c r="C572">
        <v>609</v>
      </c>
      <c r="D572">
        <v>541</v>
      </c>
      <c r="E572">
        <v>575</v>
      </c>
      <c r="F572">
        <v>570</v>
      </c>
      <c r="G572" s="239">
        <v>-0.63379523110307101</v>
      </c>
      <c r="H572" s="239">
        <v>-0.14142021545219399</v>
      </c>
      <c r="K572">
        <v>0.62962990405754204</v>
      </c>
      <c r="L572">
        <v>5</v>
      </c>
      <c r="M572">
        <v>-336991.66751553502</v>
      </c>
      <c r="N572">
        <v>0.26615548029156599</v>
      </c>
      <c r="O572">
        <v>605437.84183730604</v>
      </c>
      <c r="P572">
        <v>268446.17432177102</v>
      </c>
      <c r="Q572">
        <v>668306.28678664402</v>
      </c>
      <c r="R572">
        <v>344653.00247036101</v>
      </c>
      <c r="S572">
        <v>531704.328114031</v>
      </c>
      <c r="T572">
        <v>0.44339179973806198</v>
      </c>
      <c r="U572">
        <v>3.5658708160987401E-2</v>
      </c>
      <c r="V572">
        <v>1081.63642</v>
      </c>
      <c r="W572">
        <v>10</v>
      </c>
      <c r="X572">
        <v>21.92</v>
      </c>
      <c r="Y572" t="s">
        <v>652</v>
      </c>
      <c r="Z572" t="s">
        <v>652</v>
      </c>
      <c r="AA572" t="s">
        <v>652</v>
      </c>
    </row>
    <row r="573" spans="1:27">
      <c r="A573" t="s">
        <v>701</v>
      </c>
      <c r="B573" t="s">
        <v>739</v>
      </c>
      <c r="C573">
        <v>580</v>
      </c>
      <c r="D573">
        <v>571</v>
      </c>
      <c r="E573">
        <v>575.5</v>
      </c>
      <c r="F573">
        <v>571</v>
      </c>
      <c r="G573" s="239">
        <v>-0.54773102192170497</v>
      </c>
      <c r="H573" s="239">
        <v>-0.208328365155067</v>
      </c>
      <c r="K573">
        <v>0.47478197096990499</v>
      </c>
      <c r="L573">
        <v>9</v>
      </c>
      <c r="M573">
        <v>-6823035.5972013902</v>
      </c>
      <c r="N573">
        <v>0.33095363983387999</v>
      </c>
      <c r="O573">
        <v>12005820.7282196</v>
      </c>
      <c r="P573">
        <v>5182785.1310181897</v>
      </c>
      <c r="Q573">
        <v>15340022.4623405</v>
      </c>
      <c r="R573">
        <v>8662152.3698957004</v>
      </c>
      <c r="S573">
        <v>12456909.183750199</v>
      </c>
      <c r="T573">
        <v>0.43168936537892</v>
      </c>
      <c r="U573">
        <v>-0.263150540955223</v>
      </c>
      <c r="V573">
        <v>2173.0972999999999</v>
      </c>
      <c r="W573">
        <v>18</v>
      </c>
      <c r="X573">
        <v>24.76</v>
      </c>
      <c r="Y573">
        <v>2</v>
      </c>
      <c r="Z573">
        <v>90</v>
      </c>
      <c r="AA573">
        <v>0.9</v>
      </c>
    </row>
    <row r="574" spans="1:27">
      <c r="A574" t="s">
        <v>1623</v>
      </c>
      <c r="B574" t="s">
        <v>1624</v>
      </c>
      <c r="C574">
        <v>554</v>
      </c>
      <c r="D574">
        <v>601</v>
      </c>
      <c r="E574">
        <v>577.5</v>
      </c>
      <c r="F574">
        <v>572</v>
      </c>
      <c r="G574" s="239">
        <v>-0.47732434014108399</v>
      </c>
      <c r="H574" s="239">
        <v>-0.26641809650861897</v>
      </c>
      <c r="K574">
        <v>0.35720600639315198</v>
      </c>
      <c r="L574">
        <v>10</v>
      </c>
      <c r="M574">
        <v>-397979.557549925</v>
      </c>
      <c r="N574">
        <v>0.403456260543409</v>
      </c>
      <c r="O574">
        <v>915168.09242157999</v>
      </c>
      <c r="P574">
        <v>517188.53487165499</v>
      </c>
      <c r="Q574">
        <v>1152759.4459907999</v>
      </c>
      <c r="R574">
        <v>247984.62019393899</v>
      </c>
      <c r="S574">
        <v>833771.76498540305</v>
      </c>
      <c r="T574">
        <v>0.56512955287060895</v>
      </c>
      <c r="U574">
        <v>-0.190586590984094</v>
      </c>
      <c r="V574">
        <v>1560.8420599999999</v>
      </c>
      <c r="W574">
        <v>14</v>
      </c>
      <c r="X574">
        <v>26.21</v>
      </c>
      <c r="Y574" t="s">
        <v>652</v>
      </c>
      <c r="Z574" t="s">
        <v>652</v>
      </c>
      <c r="AA574" t="s">
        <v>652</v>
      </c>
    </row>
    <row r="575" spans="1:27">
      <c r="A575" t="s">
        <v>1625</v>
      </c>
      <c r="B575" t="s">
        <v>1626</v>
      </c>
      <c r="C575">
        <v>553</v>
      </c>
      <c r="D575">
        <v>603</v>
      </c>
      <c r="E575">
        <v>578</v>
      </c>
      <c r="F575">
        <v>573</v>
      </c>
      <c r="G575" s="239">
        <v>-0.47669221653023702</v>
      </c>
      <c r="H575" s="239">
        <v>-0.26794577901428701</v>
      </c>
      <c r="K575">
        <v>0.35435037666333302</v>
      </c>
      <c r="L575">
        <v>14</v>
      </c>
      <c r="M575">
        <v>-34984646.562787198</v>
      </c>
      <c r="N575">
        <v>0.39084498953660501</v>
      </c>
      <c r="O575">
        <v>132296320.97972</v>
      </c>
      <c r="P575">
        <v>97311674.416932404</v>
      </c>
      <c r="Q575">
        <v>81005817.344860107</v>
      </c>
      <c r="R575">
        <v>64887347.556393199</v>
      </c>
      <c r="S575">
        <v>73390429.6097693</v>
      </c>
      <c r="T575">
        <v>0.73555843198277404</v>
      </c>
      <c r="U575">
        <v>-0.27292673694944303</v>
      </c>
      <c r="V575">
        <v>1173.5721000000001</v>
      </c>
      <c r="W575">
        <v>10</v>
      </c>
      <c r="X575">
        <v>16</v>
      </c>
      <c r="Y575" t="s">
        <v>652</v>
      </c>
      <c r="Z575" t="s">
        <v>652</v>
      </c>
      <c r="AA575" t="s">
        <v>652</v>
      </c>
    </row>
    <row r="576" spans="1:27">
      <c r="A576" t="s">
        <v>1627</v>
      </c>
      <c r="B576" t="s">
        <v>1628</v>
      </c>
      <c r="C576">
        <v>536</v>
      </c>
      <c r="D576">
        <v>623</v>
      </c>
      <c r="E576">
        <v>579.5</v>
      </c>
      <c r="F576">
        <v>574</v>
      </c>
      <c r="G576" s="239">
        <v>-0.419432094838466</v>
      </c>
      <c r="H576" s="239">
        <v>-0.31146543371868701</v>
      </c>
      <c r="K576">
        <v>0.27836611384238502</v>
      </c>
      <c r="L576">
        <v>10</v>
      </c>
      <c r="M576">
        <v>-642431.736496281</v>
      </c>
      <c r="N576">
        <v>0.462387643302135</v>
      </c>
      <c r="O576">
        <v>880330.54410001205</v>
      </c>
      <c r="P576">
        <v>237898.80760373099</v>
      </c>
      <c r="Q576">
        <v>2164261.9143448099</v>
      </c>
      <c r="R576">
        <v>89436.962148480001</v>
      </c>
      <c r="S576">
        <v>1531670.4286630701</v>
      </c>
      <c r="T576">
        <v>0.27023804774028598</v>
      </c>
      <c r="U576">
        <v>-0.33708240964747699</v>
      </c>
      <c r="V576">
        <v>1566.8625199999999</v>
      </c>
      <c r="W576">
        <v>14</v>
      </c>
      <c r="X576">
        <v>41.76</v>
      </c>
      <c r="Y576" t="s">
        <v>652</v>
      </c>
      <c r="Z576" t="s">
        <v>652</v>
      </c>
      <c r="AA576" t="s">
        <v>652</v>
      </c>
    </row>
    <row r="577" spans="1:27">
      <c r="A577" t="s">
        <v>1629</v>
      </c>
      <c r="B577" t="s">
        <v>1630</v>
      </c>
      <c r="C577">
        <v>522</v>
      </c>
      <c r="D577">
        <v>638</v>
      </c>
      <c r="E577">
        <v>580</v>
      </c>
      <c r="F577">
        <v>575</v>
      </c>
      <c r="G577" s="239">
        <v>-0.38099517588996101</v>
      </c>
      <c r="H577" s="239">
        <v>-0.34179443976453</v>
      </c>
      <c r="K577">
        <v>0.231661357225138</v>
      </c>
      <c r="L577">
        <v>13</v>
      </c>
      <c r="M577">
        <v>-4979290.5457051797</v>
      </c>
      <c r="N577">
        <v>0.49325461806148102</v>
      </c>
      <c r="O577">
        <v>13242868.785269501</v>
      </c>
      <c r="P577">
        <v>8263578.2395642903</v>
      </c>
      <c r="Q577">
        <v>16127928.262332801</v>
      </c>
      <c r="R577">
        <v>9027530.9266564306</v>
      </c>
      <c r="S577">
        <v>13069169.534953101</v>
      </c>
      <c r="T577">
        <v>0.62400212322243698</v>
      </c>
      <c r="U577">
        <v>-0.43430142114673098</v>
      </c>
      <c r="V577">
        <v>1455.7114300000001</v>
      </c>
      <c r="W577">
        <v>12</v>
      </c>
      <c r="X577">
        <v>16.77</v>
      </c>
      <c r="Y577" t="s">
        <v>652</v>
      </c>
      <c r="Z577" t="s">
        <v>652</v>
      </c>
      <c r="AA577" t="s">
        <v>652</v>
      </c>
    </row>
    <row r="578" spans="1:27">
      <c r="A578" t="s">
        <v>520</v>
      </c>
      <c r="B578" t="s">
        <v>1631</v>
      </c>
      <c r="C578">
        <v>654</v>
      </c>
      <c r="D578">
        <v>509</v>
      </c>
      <c r="E578">
        <v>581.5</v>
      </c>
      <c r="F578">
        <v>576</v>
      </c>
      <c r="G578" s="239">
        <v>-0.77581256340449101</v>
      </c>
      <c r="H578" s="239">
        <v>-6.2115951885519501E-2</v>
      </c>
      <c r="K578">
        <v>0.83292649741764901</v>
      </c>
      <c r="L578">
        <v>14</v>
      </c>
      <c r="M578">
        <v>-339254904.64622402</v>
      </c>
      <c r="N578">
        <v>0.19231680802168699</v>
      </c>
      <c r="O578">
        <v>483332714.99380702</v>
      </c>
      <c r="P578">
        <v>144077810.347583</v>
      </c>
      <c r="Q578">
        <v>602882019.42523706</v>
      </c>
      <c r="R578">
        <v>137760563.48734701</v>
      </c>
      <c r="S578">
        <v>437289779.32179201</v>
      </c>
      <c r="T578">
        <v>0.29809240276530602</v>
      </c>
      <c r="U578">
        <v>5.4647418740919301E-2</v>
      </c>
      <c r="V578">
        <v>1204.60709</v>
      </c>
      <c r="W578">
        <v>10</v>
      </c>
      <c r="X578">
        <v>27.16</v>
      </c>
      <c r="Y578" t="s">
        <v>652</v>
      </c>
      <c r="Z578" t="s">
        <v>652</v>
      </c>
      <c r="AA578" t="s">
        <v>652</v>
      </c>
    </row>
    <row r="579" spans="1:27">
      <c r="A579" t="s">
        <v>1632</v>
      </c>
      <c r="B579" t="s">
        <v>1633</v>
      </c>
      <c r="C579">
        <v>631</v>
      </c>
      <c r="D579">
        <v>532</v>
      </c>
      <c r="E579">
        <v>581.5</v>
      </c>
      <c r="F579">
        <v>577</v>
      </c>
      <c r="G579" s="239">
        <v>-0.68619822403798703</v>
      </c>
      <c r="H579" s="239">
        <v>-0.12450868269601501</v>
      </c>
      <c r="K579">
        <v>0.67149933715939303</v>
      </c>
      <c r="L579">
        <v>12</v>
      </c>
      <c r="M579">
        <v>-2688800.3861245299</v>
      </c>
      <c r="N579">
        <v>0.24093549714929799</v>
      </c>
      <c r="O579">
        <v>4340993.9923414001</v>
      </c>
      <c r="P579">
        <v>1652193.60621687</v>
      </c>
      <c r="Q579">
        <v>5353917.6139275096</v>
      </c>
      <c r="R579">
        <v>1429444.7168930999</v>
      </c>
      <c r="S579">
        <v>3918401.8435694398</v>
      </c>
      <c r="T579">
        <v>0.38060260141611701</v>
      </c>
      <c r="U579">
        <v>0.124418483764003</v>
      </c>
      <c r="V579">
        <v>2288.1419999999998</v>
      </c>
      <c r="W579">
        <v>19</v>
      </c>
      <c r="X579">
        <v>21.38</v>
      </c>
      <c r="Y579" t="s">
        <v>652</v>
      </c>
      <c r="Z579" t="s">
        <v>652</v>
      </c>
      <c r="AA579" t="s">
        <v>652</v>
      </c>
    </row>
    <row r="580" spans="1:27">
      <c r="A580" t="s">
        <v>1634</v>
      </c>
      <c r="B580" t="s">
        <v>1635</v>
      </c>
      <c r="C580">
        <v>602</v>
      </c>
      <c r="D580">
        <v>565</v>
      </c>
      <c r="E580">
        <v>583.5</v>
      </c>
      <c r="F580">
        <v>578</v>
      </c>
      <c r="G580" s="239">
        <v>-0.60915711915425796</v>
      </c>
      <c r="H580" s="239">
        <v>-0.18926400137867899</v>
      </c>
      <c r="K580">
        <v>0.51696244515572598</v>
      </c>
      <c r="L580">
        <v>9</v>
      </c>
      <c r="M580">
        <v>-8785061.4929305408</v>
      </c>
      <c r="N580">
        <v>0.29576919081971798</v>
      </c>
      <c r="O580">
        <v>10752529.382406401</v>
      </c>
      <c r="P580">
        <v>1967467.8894758699</v>
      </c>
      <c r="Q580">
        <v>20126580.285234701</v>
      </c>
      <c r="R580">
        <v>3299963.5089401798</v>
      </c>
      <c r="S580">
        <v>14421667.6070823</v>
      </c>
      <c r="T580">
        <v>0.18297721582561699</v>
      </c>
      <c r="U580">
        <v>-0.20535297252544599</v>
      </c>
      <c r="V580">
        <v>737.46684000000005</v>
      </c>
      <c r="W580">
        <v>7</v>
      </c>
      <c r="X580">
        <v>14.2</v>
      </c>
      <c r="Y580" t="s">
        <v>652</v>
      </c>
      <c r="Z580" t="s">
        <v>652</v>
      </c>
      <c r="AA580" t="s">
        <v>652</v>
      </c>
    </row>
    <row r="581" spans="1:27">
      <c r="A581" t="s">
        <v>462</v>
      </c>
      <c r="B581" t="s">
        <v>1636</v>
      </c>
      <c r="C581">
        <v>647</v>
      </c>
      <c r="D581">
        <v>527</v>
      </c>
      <c r="E581">
        <v>587</v>
      </c>
      <c r="F581">
        <v>579</v>
      </c>
      <c r="G581" s="239">
        <v>-0.75570644259855002</v>
      </c>
      <c r="H581" s="239">
        <v>-0.117196443832213</v>
      </c>
      <c r="K581">
        <v>0.68988951809421495</v>
      </c>
      <c r="L581">
        <v>8</v>
      </c>
      <c r="M581">
        <v>-603347.62752577499</v>
      </c>
      <c r="N581">
        <v>0.19219504106545601</v>
      </c>
      <c r="O581">
        <v>1065427.84815336</v>
      </c>
      <c r="P581">
        <v>462080.22062758403</v>
      </c>
      <c r="Q581">
        <v>1014933.78461194</v>
      </c>
      <c r="R581">
        <v>494731.29145081801</v>
      </c>
      <c r="S581">
        <v>798388.88954171399</v>
      </c>
      <c r="T581">
        <v>0.43370390724109498</v>
      </c>
      <c r="U581">
        <v>-0.13173325979948999</v>
      </c>
      <c r="V581">
        <v>2403.1875700000001</v>
      </c>
      <c r="W581">
        <v>20</v>
      </c>
      <c r="X581">
        <v>24.24</v>
      </c>
      <c r="Y581" t="s">
        <v>652</v>
      </c>
      <c r="Z581" t="s">
        <v>652</v>
      </c>
      <c r="AA581" t="s">
        <v>652</v>
      </c>
    </row>
    <row r="582" spans="1:27">
      <c r="A582" t="s">
        <v>1637</v>
      </c>
      <c r="B582" t="s">
        <v>1638</v>
      </c>
      <c r="C582">
        <v>551</v>
      </c>
      <c r="D582">
        <v>626</v>
      </c>
      <c r="E582">
        <v>588.5</v>
      </c>
      <c r="F582">
        <v>580</v>
      </c>
      <c r="G582" s="239">
        <v>-0.47039109679088598</v>
      </c>
      <c r="H582" s="239">
        <v>-0.31828202008551099</v>
      </c>
      <c r="K582">
        <v>0.26741817295855702</v>
      </c>
      <c r="L582">
        <v>8</v>
      </c>
      <c r="M582">
        <v>-1401883.6591044799</v>
      </c>
      <c r="N582">
        <v>0.404237122928917</v>
      </c>
      <c r="O582">
        <v>2803161.48359292</v>
      </c>
      <c r="P582">
        <v>1401277.8244884501</v>
      </c>
      <c r="Q582">
        <v>3880610.5965343602</v>
      </c>
      <c r="R582">
        <v>1644584.0047299501</v>
      </c>
      <c r="S582">
        <v>2980251.2604265702</v>
      </c>
      <c r="T582">
        <v>0.49989193726091502</v>
      </c>
      <c r="U582">
        <v>-0.361906209365986</v>
      </c>
      <c r="V582">
        <v>1257.65075</v>
      </c>
      <c r="W582">
        <v>11</v>
      </c>
      <c r="X582">
        <v>21.46</v>
      </c>
      <c r="Y582" t="s">
        <v>652</v>
      </c>
      <c r="Z582" t="s">
        <v>652</v>
      </c>
      <c r="AA582" t="s">
        <v>652</v>
      </c>
    </row>
    <row r="583" spans="1:27">
      <c r="A583" t="s">
        <v>552</v>
      </c>
      <c r="B583" t="s">
        <v>1639</v>
      </c>
      <c r="C583">
        <v>548</v>
      </c>
      <c r="D583">
        <v>631</v>
      </c>
      <c r="E583">
        <v>589.5</v>
      </c>
      <c r="F583">
        <v>581</v>
      </c>
      <c r="G583" s="239">
        <v>-0.46288725023321298</v>
      </c>
      <c r="H583" s="239">
        <v>-0.33058137702239498</v>
      </c>
      <c r="K583">
        <v>0.248325443304484</v>
      </c>
      <c r="L583">
        <v>10</v>
      </c>
      <c r="M583">
        <v>-45013634.396873698</v>
      </c>
      <c r="N583">
        <v>0.41964503737296999</v>
      </c>
      <c r="O583">
        <v>53133536.934960701</v>
      </c>
      <c r="P583">
        <v>8119902.5380869899</v>
      </c>
      <c r="Q583">
        <v>137385504.62124401</v>
      </c>
      <c r="R583">
        <v>6208121.5531966202</v>
      </c>
      <c r="S583">
        <v>97245353.753413498</v>
      </c>
      <c r="T583">
        <v>0.152820666691667</v>
      </c>
      <c r="U583">
        <v>-0.34983216153409702</v>
      </c>
      <c r="V583">
        <v>1068.4884199999999</v>
      </c>
      <c r="W583">
        <v>9</v>
      </c>
      <c r="X583">
        <v>23.12</v>
      </c>
      <c r="Y583" t="s">
        <v>652</v>
      </c>
      <c r="Z583" t="s">
        <v>652</v>
      </c>
      <c r="AA583" t="s">
        <v>652</v>
      </c>
    </row>
    <row r="584" spans="1:27">
      <c r="A584" t="s">
        <v>702</v>
      </c>
      <c r="B584" t="s">
        <v>740</v>
      </c>
      <c r="C584">
        <v>585</v>
      </c>
      <c r="D584">
        <v>597</v>
      </c>
      <c r="E584">
        <v>591</v>
      </c>
      <c r="F584">
        <v>582</v>
      </c>
      <c r="G584" s="239">
        <v>-0.56094998429807397</v>
      </c>
      <c r="H584" s="239">
        <v>-0.25239077043139801</v>
      </c>
      <c r="K584">
        <v>0.38400902135690801</v>
      </c>
      <c r="L584">
        <v>10</v>
      </c>
      <c r="M584">
        <v>-4602218.6894790595</v>
      </c>
      <c r="N584">
        <v>0.31605669904830702</v>
      </c>
      <c r="O584">
        <v>9255709.4196638595</v>
      </c>
      <c r="P584">
        <v>4653490.7301847897</v>
      </c>
      <c r="Q584">
        <v>9223478.7640706599</v>
      </c>
      <c r="R584">
        <v>7039140.2470193803</v>
      </c>
      <c r="S584">
        <v>8204329.8302929802</v>
      </c>
      <c r="T584">
        <v>0.50276975207307195</v>
      </c>
      <c r="U584">
        <v>-0.36459203564484699</v>
      </c>
      <c r="V584">
        <v>1717.9999499999999</v>
      </c>
      <c r="W584">
        <v>16</v>
      </c>
      <c r="X584">
        <v>43.4</v>
      </c>
      <c r="Y584">
        <v>1</v>
      </c>
      <c r="Z584" t="s">
        <v>121</v>
      </c>
      <c r="AA584" t="s">
        <v>121</v>
      </c>
    </row>
    <row r="585" spans="1:27">
      <c r="A585" t="s">
        <v>537</v>
      </c>
      <c r="B585" t="s">
        <v>1640</v>
      </c>
      <c r="C585">
        <v>567</v>
      </c>
      <c r="D585">
        <v>615</v>
      </c>
      <c r="E585">
        <v>591</v>
      </c>
      <c r="F585">
        <v>583</v>
      </c>
      <c r="G585" s="239">
        <v>-0.52389669785114901</v>
      </c>
      <c r="H585" s="239">
        <v>-0.28925486845704201</v>
      </c>
      <c r="K585">
        <v>0.31583955235535599</v>
      </c>
      <c r="L585">
        <v>9</v>
      </c>
      <c r="M585">
        <v>-856745.69556361402</v>
      </c>
      <c r="N585">
        <v>0.35398772639551701</v>
      </c>
      <c r="O585">
        <v>1936088.4911292901</v>
      </c>
      <c r="P585">
        <v>1079342.7955656799</v>
      </c>
      <c r="Q585">
        <v>2092397.15554799</v>
      </c>
      <c r="R585">
        <v>985141.561153332</v>
      </c>
      <c r="S585">
        <v>1635333.26145727</v>
      </c>
      <c r="T585">
        <v>0.55748629285850104</v>
      </c>
      <c r="U585">
        <v>-0.32641162701291498</v>
      </c>
      <c r="V585">
        <v>1327.70048</v>
      </c>
      <c r="W585">
        <v>11</v>
      </c>
      <c r="X585">
        <v>12.07</v>
      </c>
      <c r="Y585" t="s">
        <v>652</v>
      </c>
      <c r="Z585" t="s">
        <v>652</v>
      </c>
      <c r="AA585" t="s">
        <v>652</v>
      </c>
    </row>
    <row r="586" spans="1:27">
      <c r="A586" t="s">
        <v>563</v>
      </c>
      <c r="B586" t="s">
        <v>1641</v>
      </c>
      <c r="C586">
        <v>544</v>
      </c>
      <c r="D586">
        <v>642</v>
      </c>
      <c r="E586">
        <v>593</v>
      </c>
      <c r="F586">
        <v>584</v>
      </c>
      <c r="G586" s="239">
        <v>-0.44469956391217103</v>
      </c>
      <c r="H586" s="239">
        <v>-0.35300433767959799</v>
      </c>
      <c r="K586">
        <v>0.21570930466254401</v>
      </c>
      <c r="L586">
        <v>14</v>
      </c>
      <c r="M586">
        <v>-6537686.7774083996</v>
      </c>
      <c r="N586">
        <v>0.43459988062673699</v>
      </c>
      <c r="O586">
        <v>16064672.20314</v>
      </c>
      <c r="P586">
        <v>9526985.4257315602</v>
      </c>
      <c r="Q586">
        <v>20308085.498991501</v>
      </c>
      <c r="R586">
        <v>4454371.2264394499</v>
      </c>
      <c r="S586">
        <v>14701356.3941781</v>
      </c>
      <c r="T586">
        <v>0.59303951585575698</v>
      </c>
      <c r="U586">
        <v>-0.38567803614194301</v>
      </c>
      <c r="V586">
        <v>1422.7991300000001</v>
      </c>
      <c r="W586">
        <v>13</v>
      </c>
      <c r="X586">
        <v>42.94</v>
      </c>
      <c r="Y586" t="s">
        <v>652</v>
      </c>
      <c r="Z586" t="s">
        <v>652</v>
      </c>
      <c r="AA586" t="s">
        <v>652</v>
      </c>
    </row>
    <row r="587" spans="1:27">
      <c r="A587" t="s">
        <v>1642</v>
      </c>
      <c r="B587" t="s">
        <v>1643</v>
      </c>
      <c r="C587">
        <v>563</v>
      </c>
      <c r="D587">
        <v>624</v>
      </c>
      <c r="E587">
        <v>593.5</v>
      </c>
      <c r="F587">
        <v>585</v>
      </c>
      <c r="G587" s="239">
        <v>-0.51000957234116795</v>
      </c>
      <c r="H587" s="239">
        <v>-0.31314377083414902</v>
      </c>
      <c r="K587">
        <v>0.27564638103042199</v>
      </c>
      <c r="L587">
        <v>4</v>
      </c>
      <c r="M587">
        <v>-313036.21551603498</v>
      </c>
      <c r="N587">
        <v>0.37505774932703101</v>
      </c>
      <c r="O587">
        <v>451209.62795653701</v>
      </c>
      <c r="P587">
        <v>138173.412440502</v>
      </c>
      <c r="Q587">
        <v>856598.96876287402</v>
      </c>
      <c r="R587">
        <v>140364.56739218699</v>
      </c>
      <c r="S587">
        <v>613784.98069959902</v>
      </c>
      <c r="T587">
        <v>0.306228865430619</v>
      </c>
      <c r="U587">
        <v>-0.35838931800067902</v>
      </c>
      <c r="V587">
        <v>2914.5357899999999</v>
      </c>
      <c r="W587">
        <v>25</v>
      </c>
      <c r="X587">
        <v>21.81</v>
      </c>
      <c r="Y587" t="s">
        <v>652</v>
      </c>
      <c r="Z587" t="s">
        <v>652</v>
      </c>
      <c r="AA587" t="s">
        <v>652</v>
      </c>
    </row>
    <row r="588" spans="1:27">
      <c r="A588" t="s">
        <v>1644</v>
      </c>
      <c r="B588" t="s">
        <v>1645</v>
      </c>
      <c r="C588">
        <v>547</v>
      </c>
      <c r="D588">
        <v>641</v>
      </c>
      <c r="E588">
        <v>594</v>
      </c>
      <c r="F588">
        <v>586</v>
      </c>
      <c r="G588" s="239">
        <v>-0.46037404119144598</v>
      </c>
      <c r="H588" s="239">
        <v>-0.34920302715578</v>
      </c>
      <c r="K588">
        <v>0.221039546648057</v>
      </c>
      <c r="L588">
        <v>11</v>
      </c>
      <c r="M588">
        <v>-672464671.88966703</v>
      </c>
      <c r="N588">
        <v>0.418406515804088</v>
      </c>
      <c r="O588">
        <v>1050858000.56909</v>
      </c>
      <c r="P588">
        <v>378393328.67942399</v>
      </c>
      <c r="Q588">
        <v>1999697470.7825201</v>
      </c>
      <c r="R588">
        <v>518123704.47475898</v>
      </c>
      <c r="S588">
        <v>1460691984.60741</v>
      </c>
      <c r="T588">
        <v>0.36008036145179101</v>
      </c>
      <c r="U588">
        <v>-0.30237897476542003</v>
      </c>
      <c r="V588">
        <v>994.56800999999996</v>
      </c>
      <c r="W588">
        <v>9</v>
      </c>
      <c r="X588">
        <v>14.47</v>
      </c>
      <c r="Y588" t="s">
        <v>652</v>
      </c>
      <c r="Z588" t="s">
        <v>652</v>
      </c>
      <c r="AA588" t="s">
        <v>652</v>
      </c>
    </row>
    <row r="589" spans="1:27">
      <c r="A589" t="s">
        <v>343</v>
      </c>
      <c r="B589" t="s">
        <v>1646</v>
      </c>
      <c r="C589">
        <v>643</v>
      </c>
      <c r="D589">
        <v>549</v>
      </c>
      <c r="E589">
        <v>596</v>
      </c>
      <c r="F589">
        <v>587</v>
      </c>
      <c r="G589" s="239">
        <v>-0.73554605325518596</v>
      </c>
      <c r="H589" s="239">
        <v>-0.14964720656275601</v>
      </c>
      <c r="K589">
        <v>0.60962032334673699</v>
      </c>
      <c r="L589">
        <v>10</v>
      </c>
      <c r="M589">
        <v>-2566810.8703780798</v>
      </c>
      <c r="N589">
        <v>0.21408453425332899</v>
      </c>
      <c r="O589">
        <v>3527047.92756024</v>
      </c>
      <c r="P589">
        <v>960237.057182163</v>
      </c>
      <c r="Q589">
        <v>4828116.4382057702</v>
      </c>
      <c r="R589">
        <v>1022176.47437634</v>
      </c>
      <c r="S589">
        <v>3489667.1106024701</v>
      </c>
      <c r="T589">
        <v>0.27224950635881701</v>
      </c>
      <c r="U589">
        <v>8.0501424262136898E-2</v>
      </c>
      <c r="V589">
        <v>2984.61654</v>
      </c>
      <c r="W589">
        <v>28</v>
      </c>
      <c r="X589">
        <v>44.39</v>
      </c>
      <c r="Y589" t="s">
        <v>652</v>
      </c>
      <c r="Z589" t="s">
        <v>652</v>
      </c>
      <c r="AA589" t="s">
        <v>652</v>
      </c>
    </row>
    <row r="590" spans="1:27">
      <c r="A590" t="s">
        <v>1647</v>
      </c>
      <c r="B590" t="s">
        <v>1648</v>
      </c>
      <c r="C590">
        <v>517</v>
      </c>
      <c r="D590">
        <v>676</v>
      </c>
      <c r="E590">
        <v>596.5</v>
      </c>
      <c r="F590">
        <v>588</v>
      </c>
      <c r="G590" s="239">
        <v>-0.36619272441420903</v>
      </c>
      <c r="H590" s="239">
        <v>-0.39416411090790499</v>
      </c>
      <c r="K590">
        <v>0.16314849836481901</v>
      </c>
      <c r="L590">
        <v>13</v>
      </c>
      <c r="M590">
        <v>-25957012.663441598</v>
      </c>
      <c r="N590">
        <v>0.50631324348955198</v>
      </c>
      <c r="O590">
        <v>148158535.05726999</v>
      </c>
      <c r="P590">
        <v>122201522.393829</v>
      </c>
      <c r="Q590">
        <v>70246674.080642194</v>
      </c>
      <c r="R590">
        <v>71514604.877201706</v>
      </c>
      <c r="S590">
        <v>70883474.555548802</v>
      </c>
      <c r="T590">
        <v>0.82480244790887003</v>
      </c>
      <c r="U590">
        <v>-0.47817534063561201</v>
      </c>
      <c r="V590">
        <v>979.52071999999998</v>
      </c>
      <c r="W590">
        <v>8</v>
      </c>
      <c r="X590">
        <v>12.14</v>
      </c>
      <c r="Y590" t="s">
        <v>652</v>
      </c>
      <c r="Z590" t="s">
        <v>652</v>
      </c>
      <c r="AA590" t="s">
        <v>652</v>
      </c>
    </row>
    <row r="591" spans="1:27">
      <c r="A591" t="s">
        <v>418</v>
      </c>
      <c r="B591" t="s">
        <v>1649</v>
      </c>
      <c r="C591">
        <v>577</v>
      </c>
      <c r="D591">
        <v>617</v>
      </c>
      <c r="E591">
        <v>597</v>
      </c>
      <c r="F591">
        <v>589</v>
      </c>
      <c r="G591" s="239">
        <v>-0.53839571330384195</v>
      </c>
      <c r="H591" s="239">
        <v>-0.29100263336602999</v>
      </c>
      <c r="K591">
        <v>0.31279138134630702</v>
      </c>
      <c r="L591">
        <v>13</v>
      </c>
      <c r="M591">
        <v>-288105.73409357597</v>
      </c>
      <c r="N591">
        <v>0.34159520018601902</v>
      </c>
      <c r="O591">
        <v>1094869.18697143</v>
      </c>
      <c r="P591">
        <v>806763.452877854</v>
      </c>
      <c r="Q591">
        <v>685368.56573145604</v>
      </c>
      <c r="R591">
        <v>320896.32591668598</v>
      </c>
      <c r="S591">
        <v>535118.92270766397</v>
      </c>
      <c r="T591">
        <v>0.73685830460667301</v>
      </c>
      <c r="U591">
        <v>-0.33235995170256499</v>
      </c>
      <c r="V591">
        <v>850.47812999999996</v>
      </c>
      <c r="W591">
        <v>7</v>
      </c>
      <c r="X591">
        <v>11.31</v>
      </c>
      <c r="Y591" t="s">
        <v>652</v>
      </c>
      <c r="Z591" t="s">
        <v>652</v>
      </c>
      <c r="AA591" t="s">
        <v>652</v>
      </c>
    </row>
    <row r="592" spans="1:27">
      <c r="A592" t="s">
        <v>470</v>
      </c>
      <c r="B592" t="s">
        <v>1650</v>
      </c>
      <c r="C592">
        <v>591</v>
      </c>
      <c r="D592">
        <v>607</v>
      </c>
      <c r="E592">
        <v>599</v>
      </c>
      <c r="F592">
        <v>590</v>
      </c>
      <c r="G592" s="239">
        <v>-0.58344577322990399</v>
      </c>
      <c r="H592" s="239">
        <v>-0.27702639950577601</v>
      </c>
      <c r="K592">
        <v>0.33763659422853298</v>
      </c>
      <c r="L592">
        <v>14</v>
      </c>
      <c r="M592">
        <v>-841970.17432785698</v>
      </c>
      <c r="N592">
        <v>0.29650357153891299</v>
      </c>
      <c r="O592">
        <v>3157447.28122416</v>
      </c>
      <c r="P592">
        <v>2315477.1068962999</v>
      </c>
      <c r="Q592">
        <v>1470819.48249549</v>
      </c>
      <c r="R592">
        <v>1414836.0698300099</v>
      </c>
      <c r="S592">
        <v>1443099.2783901501</v>
      </c>
      <c r="T592">
        <v>0.73333832702935198</v>
      </c>
      <c r="U592">
        <v>-2.0617321625654699E-2</v>
      </c>
      <c r="V592">
        <v>925.53530999999998</v>
      </c>
      <c r="W592">
        <v>9</v>
      </c>
      <c r="X592">
        <v>26.75</v>
      </c>
      <c r="Y592" t="s">
        <v>652</v>
      </c>
      <c r="Z592" t="s">
        <v>652</v>
      </c>
      <c r="AA592" t="s">
        <v>652</v>
      </c>
    </row>
    <row r="593" spans="1:27">
      <c r="A593" t="s">
        <v>270</v>
      </c>
      <c r="B593" t="s">
        <v>1651</v>
      </c>
      <c r="C593">
        <v>561</v>
      </c>
      <c r="D593">
        <v>637</v>
      </c>
      <c r="E593">
        <v>599</v>
      </c>
      <c r="F593">
        <v>591</v>
      </c>
      <c r="G593" s="239">
        <v>-0.50791090067959799</v>
      </c>
      <c r="H593" s="239">
        <v>-0.33949352987068299</v>
      </c>
      <c r="K593">
        <v>0.23502306623070399</v>
      </c>
      <c r="L593">
        <v>4</v>
      </c>
      <c r="M593">
        <v>-176390.856591566</v>
      </c>
      <c r="N593">
        <v>0.37742165697310198</v>
      </c>
      <c r="O593">
        <v>273673.54968092497</v>
      </c>
      <c r="P593">
        <v>97282.693089358494</v>
      </c>
      <c r="Q593">
        <v>486593.70290105598</v>
      </c>
      <c r="R593">
        <v>66656.5747368843</v>
      </c>
      <c r="S593">
        <v>347287.00714151002</v>
      </c>
      <c r="T593">
        <v>0.35546984062866199</v>
      </c>
      <c r="U593">
        <v>-0.365415738593656</v>
      </c>
      <c r="V593">
        <v>1262.6204399999999</v>
      </c>
      <c r="W593">
        <v>9</v>
      </c>
      <c r="X593">
        <v>34.43</v>
      </c>
      <c r="Y593" t="s">
        <v>652</v>
      </c>
      <c r="Z593" t="s">
        <v>652</v>
      </c>
      <c r="AA593" t="s">
        <v>652</v>
      </c>
    </row>
    <row r="594" spans="1:27">
      <c r="A594" t="s">
        <v>1652</v>
      </c>
      <c r="B594" t="s">
        <v>1653</v>
      </c>
      <c r="C594">
        <v>552</v>
      </c>
      <c r="D594">
        <v>646</v>
      </c>
      <c r="E594">
        <v>599</v>
      </c>
      <c r="F594">
        <v>592</v>
      </c>
      <c r="G594" s="239">
        <v>-0.472401261853024</v>
      </c>
      <c r="H594" s="239">
        <v>-0.35603448916337399</v>
      </c>
      <c r="K594">
        <v>0.21151847519440101</v>
      </c>
      <c r="L594">
        <v>4</v>
      </c>
      <c r="M594">
        <v>-116581.73535822899</v>
      </c>
      <c r="N594">
        <v>0.41004630994199998</v>
      </c>
      <c r="O594">
        <v>218815.95401490701</v>
      </c>
      <c r="P594">
        <v>102234.218656678</v>
      </c>
      <c r="Q594">
        <v>346891.90494370798</v>
      </c>
      <c r="R594">
        <v>38367.638216910404</v>
      </c>
      <c r="S594">
        <v>246785.40209848201</v>
      </c>
      <c r="T594">
        <v>0.467215560752546</v>
      </c>
      <c r="U594">
        <v>-0.38417386688871302</v>
      </c>
      <c r="V594">
        <v>1382.7136800000001</v>
      </c>
      <c r="W594">
        <v>11</v>
      </c>
      <c r="X594">
        <v>40.159999999999997</v>
      </c>
      <c r="Y594" t="s">
        <v>652</v>
      </c>
      <c r="Z594" t="s">
        <v>652</v>
      </c>
      <c r="AA594" t="s">
        <v>652</v>
      </c>
    </row>
    <row r="595" spans="1:27">
      <c r="A595" t="s">
        <v>333</v>
      </c>
      <c r="B595" t="s">
        <v>1654</v>
      </c>
      <c r="C595">
        <v>540</v>
      </c>
      <c r="D595">
        <v>660</v>
      </c>
      <c r="E595">
        <v>600</v>
      </c>
      <c r="F595">
        <v>593</v>
      </c>
      <c r="G595" s="239">
        <v>-0.43486403914481497</v>
      </c>
      <c r="H595" s="239">
        <v>-0.37820116081909</v>
      </c>
      <c r="K595">
        <v>0.18242047847694901</v>
      </c>
      <c r="L595">
        <v>9</v>
      </c>
      <c r="M595">
        <v>-13538325.1651932</v>
      </c>
      <c r="N595">
        <v>0.440298741461221</v>
      </c>
      <c r="O595">
        <v>21260480.4840241</v>
      </c>
      <c r="P595">
        <v>7722155.3188309204</v>
      </c>
      <c r="Q595">
        <v>41136651.798777997</v>
      </c>
      <c r="R595">
        <v>15691342.062362</v>
      </c>
      <c r="S595">
        <v>31132317.107243702</v>
      </c>
      <c r="T595">
        <v>0.36321640635702601</v>
      </c>
      <c r="U595">
        <v>-0.35134839232394599</v>
      </c>
      <c r="V595">
        <v>1020.58366</v>
      </c>
      <c r="W595">
        <v>10</v>
      </c>
      <c r="X595">
        <v>17.690000000000001</v>
      </c>
      <c r="Y595" t="s">
        <v>652</v>
      </c>
      <c r="Z595" t="s">
        <v>652</v>
      </c>
      <c r="AA595" t="s">
        <v>652</v>
      </c>
    </row>
    <row r="596" spans="1:27">
      <c r="A596" t="s">
        <v>1655</v>
      </c>
      <c r="B596" t="s">
        <v>1656</v>
      </c>
      <c r="C596">
        <v>606</v>
      </c>
      <c r="D596">
        <v>595</v>
      </c>
      <c r="E596">
        <v>600.5</v>
      </c>
      <c r="F596">
        <v>594</v>
      </c>
      <c r="G596" s="239">
        <v>-0.61502477827648405</v>
      </c>
      <c r="H596" s="239">
        <v>-0.24926852231267099</v>
      </c>
      <c r="K596">
        <v>0.39011638185793501</v>
      </c>
      <c r="L596">
        <v>5</v>
      </c>
      <c r="M596">
        <v>-1555200.1271154999</v>
      </c>
      <c r="N596">
        <v>0.27980431388687199</v>
      </c>
      <c r="O596">
        <v>2295630.9968215502</v>
      </c>
      <c r="P596">
        <v>740430.869706047</v>
      </c>
      <c r="Q596">
        <v>3186150.4912205599</v>
      </c>
      <c r="R596">
        <v>1623846.7105529599</v>
      </c>
      <c r="S596">
        <v>2528678.8143296</v>
      </c>
      <c r="T596">
        <v>0.32253914968530301</v>
      </c>
      <c r="U596">
        <v>-0.31090312988779401</v>
      </c>
      <c r="V596">
        <v>2728.4353500000002</v>
      </c>
      <c r="W596">
        <v>23</v>
      </c>
      <c r="X596">
        <v>21.46</v>
      </c>
      <c r="Y596" t="s">
        <v>652</v>
      </c>
      <c r="Z596" t="s">
        <v>652</v>
      </c>
      <c r="AA596" t="s">
        <v>652</v>
      </c>
    </row>
    <row r="597" spans="1:27">
      <c r="A597" t="s">
        <v>1657</v>
      </c>
      <c r="B597" t="s">
        <v>1658</v>
      </c>
      <c r="C597">
        <v>644</v>
      </c>
      <c r="D597">
        <v>558</v>
      </c>
      <c r="E597">
        <v>601</v>
      </c>
      <c r="F597">
        <v>595</v>
      </c>
      <c r="G597" s="239">
        <v>-0.73679124610725999</v>
      </c>
      <c r="H597" s="239">
        <v>-0.171941885530491</v>
      </c>
      <c r="K597">
        <v>0.55668567264204305</v>
      </c>
      <c r="L597">
        <v>6</v>
      </c>
      <c r="M597">
        <v>-231482.07929775701</v>
      </c>
      <c r="N597">
        <v>0.20945976064161101</v>
      </c>
      <c r="O597">
        <v>349493.37947441201</v>
      </c>
      <c r="P597">
        <v>118011.300176655</v>
      </c>
      <c r="Q597">
        <v>423665.60625043098</v>
      </c>
      <c r="R597">
        <v>133867.43987659199</v>
      </c>
      <c r="S597">
        <v>314175.93588518101</v>
      </c>
      <c r="T597">
        <v>0.33766390755134401</v>
      </c>
      <c r="U597">
        <v>-0.191151116267224</v>
      </c>
      <c r="V597">
        <v>1873.9992999999999</v>
      </c>
      <c r="W597">
        <v>16</v>
      </c>
      <c r="X597">
        <v>35.99</v>
      </c>
      <c r="Y597" t="s">
        <v>652</v>
      </c>
      <c r="Z597" t="s">
        <v>652</v>
      </c>
      <c r="AA597" t="s">
        <v>652</v>
      </c>
    </row>
    <row r="598" spans="1:27">
      <c r="A598" t="s">
        <v>576</v>
      </c>
      <c r="B598" t="s">
        <v>634</v>
      </c>
      <c r="C598">
        <v>515</v>
      </c>
      <c r="D598">
        <v>688</v>
      </c>
      <c r="E598">
        <v>601.5</v>
      </c>
      <c r="F598">
        <v>596</v>
      </c>
      <c r="G598" s="239">
        <v>-0.36455066561001398</v>
      </c>
      <c r="H598" s="239">
        <v>-0.41106549666665898</v>
      </c>
      <c r="K598">
        <v>0.14425059019471301</v>
      </c>
      <c r="L598">
        <v>14</v>
      </c>
      <c r="M598">
        <v>-1940550.84466883</v>
      </c>
      <c r="N598">
        <v>0.51079944802621302</v>
      </c>
      <c r="O598">
        <v>6107905.3846818898</v>
      </c>
      <c r="P598">
        <v>4167354.5400130702</v>
      </c>
      <c r="Q598">
        <v>6419418.9795374796</v>
      </c>
      <c r="R598">
        <v>3932238.6940865801</v>
      </c>
      <c r="S598">
        <v>5323130.7133170096</v>
      </c>
      <c r="T598">
        <v>0.68228865340063005</v>
      </c>
      <c r="U598">
        <v>-0.42546957722983902</v>
      </c>
      <c r="V598">
        <v>1175.55789</v>
      </c>
      <c r="W598">
        <v>11</v>
      </c>
      <c r="X598">
        <v>27.3</v>
      </c>
      <c r="Y598" t="s">
        <v>652</v>
      </c>
      <c r="Z598" t="s">
        <v>652</v>
      </c>
      <c r="AA598" t="s">
        <v>652</v>
      </c>
    </row>
    <row r="599" spans="1:27">
      <c r="A599" t="s">
        <v>1659</v>
      </c>
      <c r="B599" t="s">
        <v>1660</v>
      </c>
      <c r="C599">
        <v>559</v>
      </c>
      <c r="D599">
        <v>647</v>
      </c>
      <c r="E599">
        <v>603</v>
      </c>
      <c r="F599">
        <v>597</v>
      </c>
      <c r="G599" s="239">
        <v>-0.49577812379394098</v>
      </c>
      <c r="H599" s="239">
        <v>-0.356504880841089</v>
      </c>
      <c r="K599">
        <v>0.21087251911799701</v>
      </c>
      <c r="L599">
        <v>4</v>
      </c>
      <c r="M599">
        <v>-8503474.4909112602</v>
      </c>
      <c r="N599">
        <v>0.38822220577901501</v>
      </c>
      <c r="O599">
        <v>9853283.7539873291</v>
      </c>
      <c r="P599">
        <v>1349809.26307607</v>
      </c>
      <c r="Q599">
        <v>24034823.518170599</v>
      </c>
      <c r="R599">
        <v>3270165.5819525998</v>
      </c>
      <c r="S599">
        <v>17151774.317588799</v>
      </c>
      <c r="T599">
        <v>0.13699080395709101</v>
      </c>
      <c r="U599">
        <v>-0.39111851529032399</v>
      </c>
      <c r="V599">
        <v>1215.65544</v>
      </c>
      <c r="W599">
        <v>10</v>
      </c>
      <c r="X599">
        <v>12.97</v>
      </c>
      <c r="Y599" t="s">
        <v>652</v>
      </c>
      <c r="Z599" t="s">
        <v>652</v>
      </c>
      <c r="AA599" t="s">
        <v>652</v>
      </c>
    </row>
    <row r="600" spans="1:27">
      <c r="A600" t="s">
        <v>1661</v>
      </c>
      <c r="B600" t="s">
        <v>1662</v>
      </c>
      <c r="C600">
        <v>556</v>
      </c>
      <c r="D600">
        <v>654</v>
      </c>
      <c r="E600">
        <v>605</v>
      </c>
      <c r="F600">
        <v>598</v>
      </c>
      <c r="G600" s="239">
        <v>-0.48574868214632799</v>
      </c>
      <c r="H600" s="239">
        <v>-0.36692512285775097</v>
      </c>
      <c r="K600">
        <v>0.196880512935347</v>
      </c>
      <c r="L600">
        <v>5</v>
      </c>
      <c r="M600">
        <v>-11249275.565995499</v>
      </c>
      <c r="N600">
        <v>0.391553182633959</v>
      </c>
      <c r="O600">
        <v>15516826.0257283</v>
      </c>
      <c r="P600">
        <v>4267550.4597328696</v>
      </c>
      <c r="Q600">
        <v>30786639.1446287</v>
      </c>
      <c r="R600">
        <v>11172619.8914173</v>
      </c>
      <c r="S600">
        <v>23158633.218086001</v>
      </c>
      <c r="T600">
        <v>0.27502728023481599</v>
      </c>
      <c r="U600">
        <v>-0.28975121181576202</v>
      </c>
      <c r="V600">
        <v>1128.6234099999999</v>
      </c>
      <c r="W600">
        <v>9</v>
      </c>
      <c r="X600">
        <v>15.14</v>
      </c>
      <c r="Y600" t="s">
        <v>652</v>
      </c>
      <c r="Z600" t="s">
        <v>652</v>
      </c>
      <c r="AA600" t="s">
        <v>652</v>
      </c>
    </row>
    <row r="601" spans="1:27">
      <c r="A601" t="s">
        <v>508</v>
      </c>
      <c r="B601" t="s">
        <v>1663</v>
      </c>
      <c r="C601">
        <v>672</v>
      </c>
      <c r="D601">
        <v>539</v>
      </c>
      <c r="E601">
        <v>605.5</v>
      </c>
      <c r="F601">
        <v>599</v>
      </c>
      <c r="G601" s="239">
        <v>-0.84621694436077599</v>
      </c>
      <c r="H601" s="239">
        <v>-0.13708447068288401</v>
      </c>
      <c r="K601">
        <v>0.640272141786141</v>
      </c>
      <c r="L601">
        <v>9</v>
      </c>
      <c r="M601">
        <v>-7431941.7512290599</v>
      </c>
      <c r="N601">
        <v>0.16143159720854999</v>
      </c>
      <c r="O601">
        <v>8372298.15351672</v>
      </c>
      <c r="P601">
        <v>940356.40228766098</v>
      </c>
      <c r="Q601">
        <v>12220556.263810899</v>
      </c>
      <c r="R601">
        <v>2219084.79932119</v>
      </c>
      <c r="S601">
        <v>8782548.9677981809</v>
      </c>
      <c r="T601">
        <v>0.112317596082346</v>
      </c>
      <c r="U601">
        <v>8.1717544366351202E-3</v>
      </c>
      <c r="V601">
        <v>762.45084999999995</v>
      </c>
      <c r="W601">
        <v>6</v>
      </c>
      <c r="X601">
        <v>5.99</v>
      </c>
      <c r="Y601" t="s">
        <v>652</v>
      </c>
      <c r="Z601" t="s">
        <v>652</v>
      </c>
      <c r="AA601" t="s">
        <v>652</v>
      </c>
    </row>
    <row r="602" spans="1:27">
      <c r="A602" t="s">
        <v>1664</v>
      </c>
      <c r="B602" t="s">
        <v>1665</v>
      </c>
      <c r="C602">
        <v>586</v>
      </c>
      <c r="D602">
        <v>627</v>
      </c>
      <c r="E602">
        <v>606.5</v>
      </c>
      <c r="F602">
        <v>600</v>
      </c>
      <c r="G602" s="239">
        <v>-0.57416702898789995</v>
      </c>
      <c r="H602" s="239">
        <v>-0.326010844626831</v>
      </c>
      <c r="K602">
        <v>0.25532102347538299</v>
      </c>
      <c r="L602">
        <v>5</v>
      </c>
      <c r="M602">
        <v>-1191409712.2876201</v>
      </c>
      <c r="N602">
        <v>0.32403533403350399</v>
      </c>
      <c r="O602">
        <v>1192505651.62976</v>
      </c>
      <c r="P602">
        <v>1095939.3421396399</v>
      </c>
      <c r="Q602">
        <v>2934524222.9514799</v>
      </c>
      <c r="R602">
        <v>2710762.6162647102</v>
      </c>
      <c r="S602">
        <v>2075022862.92501</v>
      </c>
      <c r="T602">
        <v>9.1902234647010404E-4</v>
      </c>
      <c r="U602">
        <v>-0.40433749560964999</v>
      </c>
      <c r="V602">
        <v>1877.08681</v>
      </c>
      <c r="W602">
        <v>16</v>
      </c>
      <c r="X602">
        <v>12.45</v>
      </c>
      <c r="Y602" t="s">
        <v>652</v>
      </c>
      <c r="Z602" t="s">
        <v>652</v>
      </c>
      <c r="AA602" t="s">
        <v>652</v>
      </c>
    </row>
    <row r="603" spans="1:27">
      <c r="A603" t="s">
        <v>1666</v>
      </c>
      <c r="B603" t="s">
        <v>1667</v>
      </c>
      <c r="C603">
        <v>600</v>
      </c>
      <c r="D603">
        <v>616</v>
      </c>
      <c r="E603">
        <v>608</v>
      </c>
      <c r="F603">
        <v>601</v>
      </c>
      <c r="G603" s="239">
        <v>-0.60360407990030795</v>
      </c>
      <c r="H603" s="239">
        <v>-0.29045098787421098</v>
      </c>
      <c r="K603">
        <v>0.31375164988824999</v>
      </c>
      <c r="L603">
        <v>8</v>
      </c>
      <c r="M603">
        <v>-142780.83215308201</v>
      </c>
      <c r="N603">
        <v>0.28149956124588699</v>
      </c>
      <c r="O603">
        <v>293059.35976079502</v>
      </c>
      <c r="P603">
        <v>150278.52760771301</v>
      </c>
      <c r="Q603">
        <v>256035.767381538</v>
      </c>
      <c r="R603">
        <v>215301.66197430101</v>
      </c>
      <c r="S603">
        <v>236547.16213426599</v>
      </c>
      <c r="T603">
        <v>0.51279211054844098</v>
      </c>
      <c r="U603">
        <v>-0.36286310328902699</v>
      </c>
      <c r="V603">
        <v>1544.72273</v>
      </c>
      <c r="W603">
        <v>15</v>
      </c>
      <c r="X603">
        <v>32.270000000000003</v>
      </c>
      <c r="Y603" t="s">
        <v>652</v>
      </c>
      <c r="Z603" t="s">
        <v>652</v>
      </c>
      <c r="AA603" t="s">
        <v>652</v>
      </c>
    </row>
    <row r="604" spans="1:27">
      <c r="A604" t="s">
        <v>1668</v>
      </c>
      <c r="B604" t="s">
        <v>1669</v>
      </c>
      <c r="C604">
        <v>657</v>
      </c>
      <c r="D604">
        <v>562</v>
      </c>
      <c r="E604">
        <v>609.5</v>
      </c>
      <c r="F604">
        <v>602</v>
      </c>
      <c r="G604" s="239">
        <v>-0.78142907659857097</v>
      </c>
      <c r="H604" s="239">
        <v>-0.17873065699568899</v>
      </c>
      <c r="K604">
        <v>0.540964924926012</v>
      </c>
      <c r="L604">
        <v>9</v>
      </c>
      <c r="M604">
        <v>-766255.98015137902</v>
      </c>
      <c r="N604">
        <v>0.183814739661397</v>
      </c>
      <c r="O604">
        <v>1238134.03890932</v>
      </c>
      <c r="P604">
        <v>471878.05875793699</v>
      </c>
      <c r="Q604">
        <v>1300927.30459985</v>
      </c>
      <c r="R604">
        <v>480285.06730760803</v>
      </c>
      <c r="S604">
        <v>980582.88730022998</v>
      </c>
      <c r="T604">
        <v>0.38112033425203201</v>
      </c>
      <c r="U604">
        <v>-0.123445120060339</v>
      </c>
      <c r="V604">
        <v>1325.6735900000001</v>
      </c>
      <c r="W604">
        <v>11</v>
      </c>
      <c r="X604">
        <v>25.8</v>
      </c>
      <c r="Y604" t="s">
        <v>652</v>
      </c>
      <c r="Z604" t="s">
        <v>652</v>
      </c>
      <c r="AA604" t="s">
        <v>652</v>
      </c>
    </row>
    <row r="605" spans="1:27">
      <c r="A605" t="s">
        <v>1670</v>
      </c>
      <c r="B605" t="s">
        <v>1671</v>
      </c>
      <c r="C605">
        <v>576</v>
      </c>
      <c r="D605">
        <v>644</v>
      </c>
      <c r="E605">
        <v>610</v>
      </c>
      <c r="F605">
        <v>603</v>
      </c>
      <c r="G605" s="239">
        <v>-0.537080915463233</v>
      </c>
      <c r="H605" s="239">
        <v>-0.355689950640311</v>
      </c>
      <c r="K605">
        <v>0.21199239266629599</v>
      </c>
      <c r="L605">
        <v>8</v>
      </c>
      <c r="M605">
        <v>-25062807.2059687</v>
      </c>
      <c r="N605">
        <v>0.35206363824512898</v>
      </c>
      <c r="O605">
        <v>28976360.109079301</v>
      </c>
      <c r="P605">
        <v>3913552.9031106499</v>
      </c>
      <c r="Q605">
        <v>65204530.0743967</v>
      </c>
      <c r="R605">
        <v>10177823.3827578</v>
      </c>
      <c r="S605">
        <v>46664862.750433102</v>
      </c>
      <c r="T605">
        <v>0.13506019694600599</v>
      </c>
      <c r="U605">
        <v>-0.38730003340638303</v>
      </c>
      <c r="V605">
        <v>1501.74677</v>
      </c>
      <c r="W605">
        <v>13</v>
      </c>
      <c r="X605">
        <v>15.46</v>
      </c>
      <c r="Y605" t="s">
        <v>652</v>
      </c>
      <c r="Z605" t="s">
        <v>652</v>
      </c>
      <c r="AA605" t="s">
        <v>652</v>
      </c>
    </row>
    <row r="606" spans="1:27">
      <c r="A606" t="s">
        <v>1672</v>
      </c>
      <c r="B606" t="s">
        <v>1673</v>
      </c>
      <c r="C606">
        <v>573</v>
      </c>
      <c r="D606">
        <v>648</v>
      </c>
      <c r="E606">
        <v>610.5</v>
      </c>
      <c r="F606">
        <v>604</v>
      </c>
      <c r="G606" s="239">
        <v>-0.53440336432862001</v>
      </c>
      <c r="H606" s="239">
        <v>-0.35866894390702497</v>
      </c>
      <c r="K606">
        <v>0.20791672987996901</v>
      </c>
      <c r="L606">
        <v>4</v>
      </c>
      <c r="M606">
        <v>-1865905.01318793</v>
      </c>
      <c r="N606">
        <v>0.35601505103131997</v>
      </c>
      <c r="O606">
        <v>1939817.51599298</v>
      </c>
      <c r="P606">
        <v>73912.502805050201</v>
      </c>
      <c r="Q606">
        <v>4937750.7043108204</v>
      </c>
      <c r="R606">
        <v>26355.195037545898</v>
      </c>
      <c r="S606">
        <v>3491566.7410367099</v>
      </c>
      <c r="T606">
        <v>3.8102812349961997E-2</v>
      </c>
      <c r="U606">
        <v>-0.38007806711143999</v>
      </c>
      <c r="V606">
        <v>719.45627000000002</v>
      </c>
      <c r="W606">
        <v>6</v>
      </c>
      <c r="X606">
        <v>2.98</v>
      </c>
      <c r="Y606" t="s">
        <v>652</v>
      </c>
      <c r="Z606" t="s">
        <v>652</v>
      </c>
      <c r="AA606" t="s">
        <v>652</v>
      </c>
    </row>
    <row r="607" spans="1:27">
      <c r="A607" t="s">
        <v>1674</v>
      </c>
      <c r="B607" t="s">
        <v>1675</v>
      </c>
      <c r="C607">
        <v>582</v>
      </c>
      <c r="D607">
        <v>640</v>
      </c>
      <c r="E607">
        <v>611</v>
      </c>
      <c r="F607">
        <v>605</v>
      </c>
      <c r="G607" s="239">
        <v>-0.54984795507803796</v>
      </c>
      <c r="H607" s="239">
        <v>-0.34853134215605502</v>
      </c>
      <c r="K607">
        <v>0.22198982927837699</v>
      </c>
      <c r="L607">
        <v>12</v>
      </c>
      <c r="M607">
        <v>-5888291.5503986496</v>
      </c>
      <c r="N607">
        <v>0.34256736113519498</v>
      </c>
      <c r="O607">
        <v>7661274.9250166398</v>
      </c>
      <c r="P607">
        <v>1772983.3746179901</v>
      </c>
      <c r="Q607">
        <v>15070091.748954499</v>
      </c>
      <c r="R607">
        <v>1501780.2457266999</v>
      </c>
      <c r="S607">
        <v>10708945.0747579</v>
      </c>
      <c r="T607">
        <v>0.231421452952772</v>
      </c>
      <c r="U607">
        <v>-0.38021770636921998</v>
      </c>
      <c r="V607">
        <v>1689.88465</v>
      </c>
      <c r="W607">
        <v>15</v>
      </c>
      <c r="X607">
        <v>26.39</v>
      </c>
      <c r="Y607" t="s">
        <v>652</v>
      </c>
      <c r="Z607" t="s">
        <v>652</v>
      </c>
      <c r="AA607" t="s">
        <v>652</v>
      </c>
    </row>
    <row r="608" spans="1:27">
      <c r="A608" t="s">
        <v>1676</v>
      </c>
      <c r="B608" t="s">
        <v>1677</v>
      </c>
      <c r="C608">
        <v>642</v>
      </c>
      <c r="D608">
        <v>581</v>
      </c>
      <c r="E608">
        <v>611.5</v>
      </c>
      <c r="F608">
        <v>606</v>
      </c>
      <c r="G608" s="239">
        <v>-0.733554502025898</v>
      </c>
      <c r="H608" s="239">
        <v>-0.224941679962045</v>
      </c>
      <c r="K608">
        <v>0.43941970132129299</v>
      </c>
      <c r="L608">
        <v>8</v>
      </c>
      <c r="M608">
        <v>-12921905.8936662</v>
      </c>
      <c r="N608">
        <v>0.195060835609596</v>
      </c>
      <c r="O608">
        <v>21252242.841986101</v>
      </c>
      <c r="P608">
        <v>8330336.9483198896</v>
      </c>
      <c r="Q608">
        <v>17574587.883472901</v>
      </c>
      <c r="R608">
        <v>17656253.5662468</v>
      </c>
      <c r="S608">
        <v>17615468.050402701</v>
      </c>
      <c r="T608">
        <v>0.39197448524644202</v>
      </c>
      <c r="U608">
        <v>-0.16590584126028199</v>
      </c>
      <c r="V608">
        <v>1485.7518600000001</v>
      </c>
      <c r="W608">
        <v>13</v>
      </c>
      <c r="X608">
        <v>21.69</v>
      </c>
      <c r="Y608" t="s">
        <v>652</v>
      </c>
      <c r="Z608" t="s">
        <v>652</v>
      </c>
      <c r="AA608" t="s">
        <v>652</v>
      </c>
    </row>
    <row r="609" spans="1:27">
      <c r="A609" t="s">
        <v>1678</v>
      </c>
      <c r="B609" t="s">
        <v>1679</v>
      </c>
      <c r="C609">
        <v>575</v>
      </c>
      <c r="D609">
        <v>649</v>
      </c>
      <c r="E609">
        <v>612</v>
      </c>
      <c r="F609">
        <v>607</v>
      </c>
      <c r="G609" s="239">
        <v>-0.53695280637220899</v>
      </c>
      <c r="H609" s="239">
        <v>-0.35884845884434002</v>
      </c>
      <c r="K609">
        <v>0.20767271687199801</v>
      </c>
      <c r="L609">
        <v>13</v>
      </c>
      <c r="M609">
        <v>-29736614.9019913</v>
      </c>
      <c r="N609">
        <v>0.353892878980472</v>
      </c>
      <c r="O609">
        <v>29880519.588479798</v>
      </c>
      <c r="P609">
        <v>143904.686488468</v>
      </c>
      <c r="Q609">
        <v>78319439.578154504</v>
      </c>
      <c r="R609">
        <v>153925.06497552001</v>
      </c>
      <c r="S609">
        <v>55380313.780087203</v>
      </c>
      <c r="T609">
        <v>4.8160034855601703E-3</v>
      </c>
      <c r="U609">
        <v>-0.38016228797459101</v>
      </c>
      <c r="V609">
        <v>1029.64553</v>
      </c>
      <c r="W609">
        <v>9</v>
      </c>
      <c r="X609">
        <v>43.67</v>
      </c>
      <c r="Y609" t="s">
        <v>652</v>
      </c>
      <c r="Z609" t="s">
        <v>652</v>
      </c>
      <c r="AA609" t="s">
        <v>652</v>
      </c>
    </row>
    <row r="610" spans="1:27">
      <c r="A610" t="s">
        <v>1680</v>
      </c>
      <c r="B610" t="s">
        <v>1681</v>
      </c>
      <c r="C610">
        <v>666</v>
      </c>
      <c r="D610">
        <v>559</v>
      </c>
      <c r="E610">
        <v>612.5</v>
      </c>
      <c r="F610">
        <v>608</v>
      </c>
      <c r="G610" s="239">
        <v>-0.817655809278094</v>
      </c>
      <c r="H610" s="239">
        <v>-0.17261275495499601</v>
      </c>
      <c r="K610">
        <v>0.55512357817248303</v>
      </c>
      <c r="L610">
        <v>14</v>
      </c>
      <c r="M610">
        <v>-53687408.001312897</v>
      </c>
      <c r="N610">
        <v>0.173444311263866</v>
      </c>
      <c r="O610">
        <v>91482328.266147703</v>
      </c>
      <c r="P610">
        <v>37794920.264834702</v>
      </c>
      <c r="Q610">
        <v>91108731.655144095</v>
      </c>
      <c r="R610">
        <v>17936309.297894798</v>
      </c>
      <c r="S610">
        <v>65660156.011994101</v>
      </c>
      <c r="T610">
        <v>0.41313902893768401</v>
      </c>
      <c r="U610">
        <v>-9.1097429185638804E-2</v>
      </c>
      <c r="V610">
        <v>611.33989999999994</v>
      </c>
      <c r="W610">
        <v>6</v>
      </c>
      <c r="X610">
        <v>15.73</v>
      </c>
      <c r="Y610" t="s">
        <v>652</v>
      </c>
      <c r="Z610" t="s">
        <v>652</v>
      </c>
      <c r="AA610" t="s">
        <v>652</v>
      </c>
    </row>
    <row r="611" spans="1:27">
      <c r="A611" t="s">
        <v>1682</v>
      </c>
      <c r="B611" t="s">
        <v>1683</v>
      </c>
      <c r="C611">
        <v>613</v>
      </c>
      <c r="D611">
        <v>614</v>
      </c>
      <c r="E611">
        <v>613.5</v>
      </c>
      <c r="F611">
        <v>609</v>
      </c>
      <c r="G611" s="239">
        <v>-0.64459279662939395</v>
      </c>
      <c r="H611" s="239">
        <v>-0.28876086493224401</v>
      </c>
      <c r="K611">
        <v>0.316704172043968</v>
      </c>
      <c r="L611">
        <v>14</v>
      </c>
      <c r="M611">
        <v>-146724763.57893401</v>
      </c>
      <c r="N611">
        <v>0.26612054824877501</v>
      </c>
      <c r="O611">
        <v>215687868.99877599</v>
      </c>
      <c r="P611">
        <v>68963105.419842303</v>
      </c>
      <c r="Q611">
        <v>307124170.40347201</v>
      </c>
      <c r="R611">
        <v>96436903.416972294</v>
      </c>
      <c r="S611">
        <v>227623957.86326501</v>
      </c>
      <c r="T611">
        <v>0.31973567053153901</v>
      </c>
      <c r="U611">
        <v>-0.192599726354653</v>
      </c>
      <c r="V611">
        <v>759.42602999999997</v>
      </c>
      <c r="W611">
        <v>6</v>
      </c>
      <c r="X611">
        <v>2.95</v>
      </c>
      <c r="Y611" t="s">
        <v>652</v>
      </c>
      <c r="Z611" t="s">
        <v>652</v>
      </c>
      <c r="AA611" t="s">
        <v>652</v>
      </c>
    </row>
    <row r="612" spans="1:27">
      <c r="A612" t="s">
        <v>423</v>
      </c>
      <c r="B612" t="s">
        <v>755</v>
      </c>
      <c r="C612">
        <v>622</v>
      </c>
      <c r="D612">
        <v>609</v>
      </c>
      <c r="E612">
        <v>615.5</v>
      </c>
      <c r="F612">
        <v>610</v>
      </c>
      <c r="G612" s="239">
        <v>-0.66101741506859002</v>
      </c>
      <c r="H612" s="239">
        <v>-0.27899982132757101</v>
      </c>
      <c r="K612">
        <v>0.33406356930499598</v>
      </c>
      <c r="L612">
        <v>9</v>
      </c>
      <c r="M612">
        <v>-8494161.1760545205</v>
      </c>
      <c r="N612">
        <v>0.25756077846629899</v>
      </c>
      <c r="O612">
        <v>10898347.5663839</v>
      </c>
      <c r="P612">
        <v>2404186.3903293698</v>
      </c>
      <c r="Q612">
        <v>17634303.326724701</v>
      </c>
      <c r="R612">
        <v>4391257.4231560202</v>
      </c>
      <c r="S612">
        <v>12850132.208957201</v>
      </c>
      <c r="T612">
        <v>0.22060100172847499</v>
      </c>
      <c r="U612">
        <v>-0.343482245878099</v>
      </c>
      <c r="V612">
        <v>1170.5789600000001</v>
      </c>
      <c r="W612">
        <v>9</v>
      </c>
      <c r="X612">
        <v>21.04</v>
      </c>
      <c r="Y612">
        <v>2</v>
      </c>
      <c r="Z612">
        <v>460</v>
      </c>
      <c r="AA612" t="s">
        <v>121</v>
      </c>
    </row>
    <row r="613" spans="1:27">
      <c r="A613" t="s">
        <v>1684</v>
      </c>
      <c r="B613" t="s">
        <v>1685</v>
      </c>
      <c r="C613">
        <v>704</v>
      </c>
      <c r="D613">
        <v>529</v>
      </c>
      <c r="E613">
        <v>616.5</v>
      </c>
      <c r="F613">
        <v>611</v>
      </c>
      <c r="G613" s="239">
        <v>-0.90541602640753005</v>
      </c>
      <c r="H613" s="239">
        <v>-0.119771054268576</v>
      </c>
      <c r="K613">
        <v>0.68339564609639303</v>
      </c>
      <c r="L613">
        <v>7</v>
      </c>
      <c r="M613">
        <v>-18134862.962817799</v>
      </c>
      <c r="N613">
        <v>0.13379167083690399</v>
      </c>
      <c r="O613">
        <v>21790631.500537399</v>
      </c>
      <c r="P613">
        <v>3655768.5377196399</v>
      </c>
      <c r="Q613">
        <v>27150092.439760901</v>
      </c>
      <c r="R613">
        <v>8075853.7474190397</v>
      </c>
      <c r="S613">
        <v>20029315.180969901</v>
      </c>
      <c r="T613">
        <v>0.16776790234966199</v>
      </c>
      <c r="U613">
        <v>-2.1623196757330501E-2</v>
      </c>
      <c r="V613">
        <v>1597.9464599999999</v>
      </c>
      <c r="W613">
        <v>13</v>
      </c>
      <c r="X613">
        <v>19.239999999999998</v>
      </c>
      <c r="Y613" t="s">
        <v>652</v>
      </c>
      <c r="Z613" t="s">
        <v>652</v>
      </c>
      <c r="AA613" t="s">
        <v>652</v>
      </c>
    </row>
    <row r="614" spans="1:27">
      <c r="A614" t="s">
        <v>266</v>
      </c>
      <c r="B614" t="s">
        <v>1686</v>
      </c>
      <c r="C614">
        <v>564</v>
      </c>
      <c r="D614">
        <v>670</v>
      </c>
      <c r="E614">
        <v>617</v>
      </c>
      <c r="F614">
        <v>612</v>
      </c>
      <c r="G614" s="239">
        <v>-0.51481854894167101</v>
      </c>
      <c r="H614" s="239">
        <v>-0.38791928662772501</v>
      </c>
      <c r="K614">
        <v>0.170521693222593</v>
      </c>
      <c r="L614">
        <v>5</v>
      </c>
      <c r="M614">
        <v>-2693502.4300541999</v>
      </c>
      <c r="N614">
        <v>0.371776848276758</v>
      </c>
      <c r="O614">
        <v>3377204.4130253298</v>
      </c>
      <c r="P614">
        <v>683701.98297113099</v>
      </c>
      <c r="Q614">
        <v>7351735.0123959202</v>
      </c>
      <c r="R614">
        <v>835759.06645316002</v>
      </c>
      <c r="S614">
        <v>5231945.1884383596</v>
      </c>
      <c r="T614">
        <v>0.202446135725218</v>
      </c>
      <c r="U614">
        <v>-0.39691699336171299</v>
      </c>
      <c r="V614">
        <v>1122.54258</v>
      </c>
      <c r="W614">
        <v>9</v>
      </c>
      <c r="X614">
        <v>11.3</v>
      </c>
      <c r="Y614" t="s">
        <v>652</v>
      </c>
      <c r="Z614" t="s">
        <v>652</v>
      </c>
      <c r="AA614" t="s">
        <v>652</v>
      </c>
    </row>
    <row r="615" spans="1:27">
      <c r="A615" t="s">
        <v>405</v>
      </c>
      <c r="B615" t="s">
        <v>1687</v>
      </c>
      <c r="C615">
        <v>583</v>
      </c>
      <c r="D615">
        <v>656</v>
      </c>
      <c r="E615">
        <v>619.5</v>
      </c>
      <c r="F615">
        <v>613</v>
      </c>
      <c r="G615" s="239">
        <v>-0.55467078844796003</v>
      </c>
      <c r="H615" s="239">
        <v>-0.37277796311458</v>
      </c>
      <c r="K615">
        <v>0.18928698202819499</v>
      </c>
      <c r="L615">
        <v>7</v>
      </c>
      <c r="M615">
        <v>-1588449.0176208699</v>
      </c>
      <c r="N615">
        <v>0.33940434628666399</v>
      </c>
      <c r="O615">
        <v>1667301.90166183</v>
      </c>
      <c r="P615">
        <v>78852.884040959398</v>
      </c>
      <c r="Q615">
        <v>4049797.3604233102</v>
      </c>
      <c r="R615">
        <v>38565.332956796999</v>
      </c>
      <c r="S615">
        <v>2863769.0152487601</v>
      </c>
      <c r="T615">
        <v>4.7293704854750901E-2</v>
      </c>
      <c r="U615">
        <v>-0.39628837012799201</v>
      </c>
      <c r="V615">
        <v>1281.70489</v>
      </c>
      <c r="W615">
        <v>11</v>
      </c>
      <c r="X615">
        <v>36.630000000000003</v>
      </c>
      <c r="Y615" t="s">
        <v>652</v>
      </c>
      <c r="Z615" t="s">
        <v>652</v>
      </c>
      <c r="AA615" t="s">
        <v>652</v>
      </c>
    </row>
    <row r="616" spans="1:27">
      <c r="A616" t="s">
        <v>1688</v>
      </c>
      <c r="B616" t="s">
        <v>1689</v>
      </c>
      <c r="C616">
        <v>539</v>
      </c>
      <c r="D616">
        <v>700</v>
      </c>
      <c r="E616">
        <v>619.5</v>
      </c>
      <c r="F616">
        <v>614</v>
      </c>
      <c r="G616" s="239">
        <v>-0.43152480001799598</v>
      </c>
      <c r="H616" s="239">
        <v>-0.43186691095011198</v>
      </c>
      <c r="K616">
        <v>0.12306786706405801</v>
      </c>
      <c r="L616">
        <v>12</v>
      </c>
      <c r="M616">
        <v>-17405719.961532898</v>
      </c>
      <c r="N616">
        <v>0.43591430059161401</v>
      </c>
      <c r="O616">
        <v>40856369.206432402</v>
      </c>
      <c r="P616">
        <v>23450649.2448995</v>
      </c>
      <c r="Q616">
        <v>44470521.304474503</v>
      </c>
      <c r="R616">
        <v>35724776.848623</v>
      </c>
      <c r="S616">
        <v>40335387.353883401</v>
      </c>
      <c r="T616">
        <v>0.57397780812122201</v>
      </c>
      <c r="U616">
        <v>-0.44808982047772</v>
      </c>
      <c r="V616">
        <v>1114.6077600000001</v>
      </c>
      <c r="W616">
        <v>9</v>
      </c>
      <c r="X616">
        <v>12.33</v>
      </c>
      <c r="Y616" t="s">
        <v>652</v>
      </c>
      <c r="Z616" t="s">
        <v>652</v>
      </c>
      <c r="AA616" t="s">
        <v>652</v>
      </c>
    </row>
    <row r="617" spans="1:27">
      <c r="A617" t="s">
        <v>408</v>
      </c>
      <c r="B617" t="s">
        <v>1690</v>
      </c>
      <c r="C617">
        <v>673</v>
      </c>
      <c r="D617">
        <v>567</v>
      </c>
      <c r="E617">
        <v>620</v>
      </c>
      <c r="F617">
        <v>615</v>
      </c>
      <c r="G617" s="239">
        <v>-0.84907367070119399</v>
      </c>
      <c r="H617" s="239">
        <v>-0.19684589939899499</v>
      </c>
      <c r="K617">
        <v>0.49998838280177699</v>
      </c>
      <c r="L617">
        <v>9</v>
      </c>
      <c r="M617">
        <v>-615494.06697000295</v>
      </c>
      <c r="N617">
        <v>0.16302769985495699</v>
      </c>
      <c r="O617">
        <v>685879.15822942997</v>
      </c>
      <c r="P617">
        <v>70385.091259427398</v>
      </c>
      <c r="Q617">
        <v>1023849.35019525</v>
      </c>
      <c r="R617">
        <v>51908.101760035301</v>
      </c>
      <c r="S617">
        <v>724900.66316825803</v>
      </c>
      <c r="T617">
        <v>0.102620250834161</v>
      </c>
      <c r="U617">
        <v>3.0984922221908601E-2</v>
      </c>
      <c r="V617">
        <v>1816.0214800000001</v>
      </c>
      <c r="W617">
        <v>16</v>
      </c>
      <c r="X617">
        <v>43.99</v>
      </c>
      <c r="Y617" t="s">
        <v>652</v>
      </c>
      <c r="Z617" t="s">
        <v>652</v>
      </c>
      <c r="AA617" t="s">
        <v>652</v>
      </c>
    </row>
    <row r="618" spans="1:27">
      <c r="A618" t="s">
        <v>464</v>
      </c>
      <c r="B618" t="s">
        <v>1691</v>
      </c>
      <c r="C618">
        <v>669</v>
      </c>
      <c r="D618">
        <v>572</v>
      </c>
      <c r="E618">
        <v>620.5</v>
      </c>
      <c r="F618">
        <v>616</v>
      </c>
      <c r="G618" s="239">
        <v>-0.84346944201680996</v>
      </c>
      <c r="H618" s="239">
        <v>-0.20840369930693101</v>
      </c>
      <c r="K618">
        <v>0.47461862823658102</v>
      </c>
      <c r="L618">
        <v>11</v>
      </c>
      <c r="M618">
        <v>-5172479.5408290504</v>
      </c>
      <c r="N618">
        <v>0.14227463407163399</v>
      </c>
      <c r="O618">
        <v>8484969.6231870707</v>
      </c>
      <c r="P618">
        <v>3312490.0823580199</v>
      </c>
      <c r="Q618">
        <v>5276448.6039551096</v>
      </c>
      <c r="R618">
        <v>6882687.49357979</v>
      </c>
      <c r="S618">
        <v>6132385.2212846</v>
      </c>
      <c r="T618">
        <v>0.390395043172094</v>
      </c>
      <c r="U618">
        <v>-0.266062345996881</v>
      </c>
      <c r="V618">
        <v>1052.6251299999999</v>
      </c>
      <c r="W618">
        <v>10</v>
      </c>
      <c r="X618">
        <v>33.26</v>
      </c>
      <c r="Y618" t="s">
        <v>652</v>
      </c>
      <c r="Z618" t="s">
        <v>652</v>
      </c>
      <c r="AA618" t="s">
        <v>652</v>
      </c>
    </row>
    <row r="619" spans="1:27">
      <c r="A619" t="s">
        <v>1692</v>
      </c>
      <c r="B619" t="s">
        <v>1693</v>
      </c>
      <c r="C619">
        <v>590</v>
      </c>
      <c r="D619">
        <v>651</v>
      </c>
      <c r="E619">
        <v>620.5</v>
      </c>
      <c r="F619">
        <v>617</v>
      </c>
      <c r="G619" s="239">
        <v>-0.58041862361180596</v>
      </c>
      <c r="H619" s="239">
        <v>-0.362767691236141</v>
      </c>
      <c r="K619">
        <v>0.202390263121634</v>
      </c>
      <c r="L619">
        <v>9</v>
      </c>
      <c r="M619">
        <v>-2896013.7097027702</v>
      </c>
      <c r="N619">
        <v>0.318919707810839</v>
      </c>
      <c r="O619">
        <v>3203962.0983673302</v>
      </c>
      <c r="P619">
        <v>307948.38866455603</v>
      </c>
      <c r="Q619">
        <v>7042509.2934098998</v>
      </c>
      <c r="R619">
        <v>440225.73305733502</v>
      </c>
      <c r="S619">
        <v>4989525.8213486904</v>
      </c>
      <c r="T619">
        <v>9.6114866284304601E-2</v>
      </c>
      <c r="U619">
        <v>-0.36448020908480799</v>
      </c>
      <c r="V619">
        <v>1569.7431300000001</v>
      </c>
      <c r="W619">
        <v>13</v>
      </c>
      <c r="X619">
        <v>30.17</v>
      </c>
      <c r="Y619" t="s">
        <v>652</v>
      </c>
      <c r="Z619" t="s">
        <v>652</v>
      </c>
      <c r="AA619" t="s">
        <v>652</v>
      </c>
    </row>
    <row r="620" spans="1:27">
      <c r="A620" t="s">
        <v>1694</v>
      </c>
      <c r="B620" t="s">
        <v>1695</v>
      </c>
      <c r="C620">
        <v>682</v>
      </c>
      <c r="D620">
        <v>560</v>
      </c>
      <c r="E620">
        <v>621</v>
      </c>
      <c r="F620">
        <v>618</v>
      </c>
      <c r="G620" s="239">
        <v>-0.87758499471473606</v>
      </c>
      <c r="H620" s="239">
        <v>-0.17587916172585799</v>
      </c>
      <c r="K620">
        <v>0.54754459479637296</v>
      </c>
      <c r="L620">
        <v>6</v>
      </c>
      <c r="M620">
        <v>-314546.43402611802</v>
      </c>
      <c r="N620">
        <v>0.149319720409128</v>
      </c>
      <c r="O620">
        <v>439481.88834545598</v>
      </c>
      <c r="P620">
        <v>124935.45431933799</v>
      </c>
      <c r="Q620">
        <v>500505.74408082798</v>
      </c>
      <c r="R620">
        <v>80173.229865532106</v>
      </c>
      <c r="S620">
        <v>358422.75781887397</v>
      </c>
      <c r="T620">
        <v>0.28427896036783301</v>
      </c>
      <c r="U620">
        <v>-0.158376268964036</v>
      </c>
      <c r="V620">
        <v>2833.5359199999998</v>
      </c>
      <c r="W620">
        <v>25</v>
      </c>
      <c r="X620">
        <v>40.22</v>
      </c>
      <c r="Y620" t="s">
        <v>652</v>
      </c>
      <c r="Z620" t="s">
        <v>652</v>
      </c>
      <c r="AA620" t="s">
        <v>652</v>
      </c>
    </row>
    <row r="621" spans="1:27">
      <c r="A621" t="s">
        <v>1696</v>
      </c>
      <c r="B621" t="s">
        <v>1697</v>
      </c>
      <c r="C621">
        <v>604</v>
      </c>
      <c r="D621">
        <v>639</v>
      </c>
      <c r="E621">
        <v>621.5</v>
      </c>
      <c r="F621">
        <v>619</v>
      </c>
      <c r="G621" s="239">
        <v>-0.60953343740813803</v>
      </c>
      <c r="H621" s="239">
        <v>-0.34739844728015701</v>
      </c>
      <c r="K621">
        <v>0.22359836500525901</v>
      </c>
      <c r="L621">
        <v>4</v>
      </c>
      <c r="M621">
        <v>-660044746.88090503</v>
      </c>
      <c r="N621">
        <v>0.29761272230679497</v>
      </c>
      <c r="O621">
        <v>660122098.10979605</v>
      </c>
      <c r="P621">
        <v>77351.228890324201</v>
      </c>
      <c r="Q621">
        <v>1531407754.4687901</v>
      </c>
      <c r="R621">
        <v>28110.337708923002</v>
      </c>
      <c r="S621">
        <v>1082868808.1289699</v>
      </c>
      <c r="T621">
        <v>1.17177154214066E-4</v>
      </c>
      <c r="U621">
        <v>-0.42687388796088799</v>
      </c>
      <c r="V621">
        <v>1991.1297400000001</v>
      </c>
      <c r="W621">
        <v>17</v>
      </c>
      <c r="X621">
        <v>11.78</v>
      </c>
      <c r="Y621" t="s">
        <v>652</v>
      </c>
      <c r="Z621" t="s">
        <v>652</v>
      </c>
      <c r="AA621" t="s">
        <v>652</v>
      </c>
    </row>
    <row r="622" spans="1:27">
      <c r="A622" t="s">
        <v>1698</v>
      </c>
      <c r="B622" t="s">
        <v>1699</v>
      </c>
      <c r="C622">
        <v>693</v>
      </c>
      <c r="D622">
        <v>553</v>
      </c>
      <c r="E622">
        <v>623</v>
      </c>
      <c r="F622">
        <v>620</v>
      </c>
      <c r="G622" s="239">
        <v>-0.88971453286496804</v>
      </c>
      <c r="H622" s="239">
        <v>-0.160992813138324</v>
      </c>
      <c r="K622">
        <v>0.58243876522440097</v>
      </c>
      <c r="L622">
        <v>5</v>
      </c>
      <c r="M622">
        <v>-410983.34718415898</v>
      </c>
      <c r="N622">
        <v>0.14586358797336901</v>
      </c>
      <c r="O622">
        <v>517348.15395599499</v>
      </c>
      <c r="P622">
        <v>106364.806771836</v>
      </c>
      <c r="Q622">
        <v>649234.462360651</v>
      </c>
      <c r="R622">
        <v>72443.756416784396</v>
      </c>
      <c r="S622">
        <v>461927.20474145003</v>
      </c>
      <c r="T622">
        <v>0.20559618500326801</v>
      </c>
      <c r="U622">
        <v>-9.2529963500247003E-2</v>
      </c>
      <c r="V622">
        <v>1453.73217</v>
      </c>
      <c r="W622">
        <v>12</v>
      </c>
      <c r="X622">
        <v>24.96</v>
      </c>
      <c r="Y622" t="s">
        <v>652</v>
      </c>
      <c r="Z622" t="s">
        <v>652</v>
      </c>
      <c r="AA622" t="s">
        <v>652</v>
      </c>
    </row>
    <row r="623" spans="1:27">
      <c r="A623" t="s">
        <v>391</v>
      </c>
      <c r="B623" t="s">
        <v>1700</v>
      </c>
      <c r="C623">
        <v>685</v>
      </c>
      <c r="D623">
        <v>561</v>
      </c>
      <c r="E623">
        <v>623</v>
      </c>
      <c r="F623">
        <v>621</v>
      </c>
      <c r="G623" s="239">
        <v>-0.87995941065634498</v>
      </c>
      <c r="H623" s="239">
        <v>-0.17779867289603599</v>
      </c>
      <c r="K623">
        <v>0.54311164655958599</v>
      </c>
      <c r="L623">
        <v>6</v>
      </c>
      <c r="M623">
        <v>-1677670.6332286799</v>
      </c>
      <c r="N623">
        <v>0.13599780504060799</v>
      </c>
      <c r="O623">
        <v>2426239.5622617998</v>
      </c>
      <c r="P623">
        <v>748568.92903311504</v>
      </c>
      <c r="Q623">
        <v>2440393.1491037998</v>
      </c>
      <c r="R623">
        <v>1146389.3676158499</v>
      </c>
      <c r="S623">
        <v>1906531.83875531</v>
      </c>
      <c r="T623">
        <v>0.30853050979651903</v>
      </c>
      <c r="U623">
        <v>-5.9801878780315697E-2</v>
      </c>
      <c r="V623">
        <v>1210.6790100000001</v>
      </c>
      <c r="W623">
        <v>11</v>
      </c>
      <c r="X623">
        <v>16.96</v>
      </c>
      <c r="Y623" t="s">
        <v>652</v>
      </c>
      <c r="Z623" t="s">
        <v>652</v>
      </c>
      <c r="AA623" t="s">
        <v>652</v>
      </c>
    </row>
    <row r="624" spans="1:27">
      <c r="A624" t="s">
        <v>1701</v>
      </c>
      <c r="B624" t="s">
        <v>1702</v>
      </c>
      <c r="C624">
        <v>598</v>
      </c>
      <c r="D624">
        <v>650</v>
      </c>
      <c r="E624">
        <v>624</v>
      </c>
      <c r="F624">
        <v>622</v>
      </c>
      <c r="G624" s="239">
        <v>-0.60030781022609603</v>
      </c>
      <c r="H624" s="239">
        <v>-0.35980461495289401</v>
      </c>
      <c r="K624">
        <v>0.20637606090205701</v>
      </c>
      <c r="L624">
        <v>7</v>
      </c>
      <c r="M624">
        <v>-681955.17531571304</v>
      </c>
      <c r="N624">
        <v>0.30405264432425699</v>
      </c>
      <c r="O624">
        <v>791679.60947375698</v>
      </c>
      <c r="P624">
        <v>109724.43415804399</v>
      </c>
      <c r="Q624">
        <v>1603873.1812565101</v>
      </c>
      <c r="R624">
        <v>92868.038271661295</v>
      </c>
      <c r="S624">
        <v>1136009.16679539</v>
      </c>
      <c r="T624">
        <v>0.13859701935607499</v>
      </c>
      <c r="U624">
        <v>-0.37126199636234802</v>
      </c>
      <c r="V624">
        <v>1697.83809</v>
      </c>
      <c r="W624">
        <v>14</v>
      </c>
      <c r="X624">
        <v>25.05</v>
      </c>
      <c r="Y624" t="s">
        <v>652</v>
      </c>
      <c r="Z624" t="s">
        <v>652</v>
      </c>
      <c r="AA624" t="s">
        <v>652</v>
      </c>
    </row>
    <row r="625" spans="1:27">
      <c r="A625" t="s">
        <v>547</v>
      </c>
      <c r="B625" t="s">
        <v>1703</v>
      </c>
      <c r="C625">
        <v>665</v>
      </c>
      <c r="D625">
        <v>584</v>
      </c>
      <c r="E625">
        <v>624.5</v>
      </c>
      <c r="F625">
        <v>623</v>
      </c>
      <c r="G625" s="239">
        <v>-0.815843085007112</v>
      </c>
      <c r="H625" s="239">
        <v>-0.227566355660831</v>
      </c>
      <c r="K625">
        <v>0.43395630854667699</v>
      </c>
      <c r="L625">
        <v>11</v>
      </c>
      <c r="M625">
        <v>-137415075.457939</v>
      </c>
      <c r="N625">
        <v>0.15311565115242301</v>
      </c>
      <c r="O625">
        <v>208125467.62802699</v>
      </c>
      <c r="P625">
        <v>70710392.170087799</v>
      </c>
      <c r="Q625">
        <v>159616046.45811701</v>
      </c>
      <c r="R625">
        <v>176811241.04408601</v>
      </c>
      <c r="S625">
        <v>168433217.10171899</v>
      </c>
      <c r="T625">
        <v>0.33974886867985399</v>
      </c>
      <c r="U625">
        <v>-0.330678262871132</v>
      </c>
      <c r="V625">
        <v>1151.69354</v>
      </c>
      <c r="W625">
        <v>11</v>
      </c>
      <c r="X625">
        <v>35.32</v>
      </c>
      <c r="Y625" t="s">
        <v>652</v>
      </c>
      <c r="Z625" t="s">
        <v>652</v>
      </c>
      <c r="AA625" t="s">
        <v>652</v>
      </c>
    </row>
    <row r="626" spans="1:27">
      <c r="A626" t="s">
        <v>1704</v>
      </c>
      <c r="B626" t="s">
        <v>1705</v>
      </c>
      <c r="C626">
        <v>587</v>
      </c>
      <c r="D626">
        <v>662</v>
      </c>
      <c r="E626">
        <v>624.5</v>
      </c>
      <c r="F626">
        <v>624</v>
      </c>
      <c r="G626" s="239">
        <v>-0.57712220874390296</v>
      </c>
      <c r="H626" s="239">
        <v>-0.37903447378029598</v>
      </c>
      <c r="K626">
        <v>0.18137980407433499</v>
      </c>
      <c r="L626">
        <v>11</v>
      </c>
      <c r="M626">
        <v>-1650824.27825662</v>
      </c>
      <c r="N626">
        <v>0.32097515725408798</v>
      </c>
      <c r="O626">
        <v>2124645.7489356501</v>
      </c>
      <c r="P626">
        <v>473821.47067902598</v>
      </c>
      <c r="Q626">
        <v>4025081.76924648</v>
      </c>
      <c r="R626">
        <v>403691.89150532102</v>
      </c>
      <c r="S626">
        <v>2860441.4337989399</v>
      </c>
      <c r="T626">
        <v>0.22301198725311699</v>
      </c>
      <c r="U626">
        <v>-0.379110013245057</v>
      </c>
      <c r="V626">
        <v>1608.89555</v>
      </c>
      <c r="W626">
        <v>14</v>
      </c>
      <c r="X626">
        <v>11.22</v>
      </c>
      <c r="Y626" t="s">
        <v>652</v>
      </c>
      <c r="Z626" t="s">
        <v>652</v>
      </c>
      <c r="AA626" t="s">
        <v>652</v>
      </c>
    </row>
    <row r="627" spans="1:27">
      <c r="A627" t="s">
        <v>478</v>
      </c>
      <c r="B627" t="s">
        <v>1706</v>
      </c>
      <c r="C627">
        <v>639</v>
      </c>
      <c r="D627">
        <v>612</v>
      </c>
      <c r="E627">
        <v>625.5</v>
      </c>
      <c r="F627">
        <v>625</v>
      </c>
      <c r="G627" s="239">
        <v>-0.72133816544173301</v>
      </c>
      <c r="H627" s="239">
        <v>-0.28561556982911701</v>
      </c>
      <c r="K627">
        <v>0.32224071594437398</v>
      </c>
      <c r="L627">
        <v>13</v>
      </c>
      <c r="M627">
        <v>-837759.76925719995</v>
      </c>
      <c r="N627">
        <v>0.21040472323068399</v>
      </c>
      <c r="O627">
        <v>2230030.1103888801</v>
      </c>
      <c r="P627">
        <v>1392270.3411316799</v>
      </c>
      <c r="Q627">
        <v>1462998.40326755</v>
      </c>
      <c r="R627">
        <v>746538.87337426702</v>
      </c>
      <c r="S627">
        <v>1161396.7060015099</v>
      </c>
      <c r="T627">
        <v>0.62432804590647095</v>
      </c>
      <c r="U627">
        <v>-0.23185683549116901</v>
      </c>
      <c r="V627">
        <v>1707.91047</v>
      </c>
      <c r="W627">
        <v>15</v>
      </c>
      <c r="X627">
        <v>34.4</v>
      </c>
      <c r="Y627" t="s">
        <v>652</v>
      </c>
      <c r="Z627" t="s">
        <v>652</v>
      </c>
      <c r="AA627" t="s">
        <v>652</v>
      </c>
    </row>
    <row r="628" spans="1:27">
      <c r="A628" t="s">
        <v>1707</v>
      </c>
      <c r="B628" t="s">
        <v>1708</v>
      </c>
      <c r="C628">
        <v>594</v>
      </c>
      <c r="D628">
        <v>657</v>
      </c>
      <c r="E628">
        <v>625.5</v>
      </c>
      <c r="F628">
        <v>626</v>
      </c>
      <c r="G628" s="239">
        <v>-0.58902916082214196</v>
      </c>
      <c r="H628" s="239">
        <v>-0.37353477362487603</v>
      </c>
      <c r="K628">
        <v>0.18831897942182599</v>
      </c>
      <c r="L628">
        <v>14</v>
      </c>
      <c r="M628">
        <v>-50399667.1778818</v>
      </c>
      <c r="N628">
        <v>0.30681242979510398</v>
      </c>
      <c r="O628">
        <v>92282382.029516503</v>
      </c>
      <c r="P628">
        <v>41882714.851634704</v>
      </c>
      <c r="Q628">
        <v>116133734.684543</v>
      </c>
      <c r="R628">
        <v>33990262.585258201</v>
      </c>
      <c r="S628">
        <v>85563959.359051198</v>
      </c>
      <c r="T628">
        <v>0.45385385520541199</v>
      </c>
      <c r="U628">
        <v>-0.39495944629227497</v>
      </c>
      <c r="V628">
        <v>978.56186000000002</v>
      </c>
      <c r="W628">
        <v>9</v>
      </c>
      <c r="X628">
        <v>30.64</v>
      </c>
      <c r="Y628" t="s">
        <v>652</v>
      </c>
      <c r="Z628" t="s">
        <v>652</v>
      </c>
      <c r="AA628" t="s">
        <v>652</v>
      </c>
    </row>
    <row r="629" spans="1:27">
      <c r="A629" t="s">
        <v>1709</v>
      </c>
      <c r="B629" t="s">
        <v>1710</v>
      </c>
      <c r="C629">
        <v>579</v>
      </c>
      <c r="D629">
        <v>673</v>
      </c>
      <c r="E629">
        <v>626</v>
      </c>
      <c r="F629">
        <v>627</v>
      </c>
      <c r="G629" s="239">
        <v>-0.544382563416832</v>
      </c>
      <c r="H629" s="239">
        <v>-0.39162881150478401</v>
      </c>
      <c r="K629">
        <v>0.16611627460563799</v>
      </c>
      <c r="L629">
        <v>4</v>
      </c>
      <c r="M629">
        <v>-3001363.8679155102</v>
      </c>
      <c r="N629">
        <v>0.34718734616421398</v>
      </c>
      <c r="O629">
        <v>3392361.22852231</v>
      </c>
      <c r="P629">
        <v>390997.36060680298</v>
      </c>
      <c r="Q629">
        <v>7766940.4988029497</v>
      </c>
      <c r="R629">
        <v>684381.65997418796</v>
      </c>
      <c r="S629">
        <v>5513335.7855500896</v>
      </c>
      <c r="T629">
        <v>0.11525817395841401</v>
      </c>
      <c r="U629">
        <v>-0.40212382273706099</v>
      </c>
      <c r="V629">
        <v>889.44478000000004</v>
      </c>
      <c r="W629">
        <v>8</v>
      </c>
      <c r="X629">
        <v>12.49</v>
      </c>
      <c r="Y629" t="s">
        <v>652</v>
      </c>
      <c r="Z629" t="s">
        <v>652</v>
      </c>
      <c r="AA629" t="s">
        <v>652</v>
      </c>
    </row>
    <row r="630" spans="1:27">
      <c r="A630" t="s">
        <v>1711</v>
      </c>
      <c r="B630" t="s">
        <v>1712</v>
      </c>
      <c r="C630">
        <v>651</v>
      </c>
      <c r="D630">
        <v>602</v>
      </c>
      <c r="E630">
        <v>626.5</v>
      </c>
      <c r="F630">
        <v>628</v>
      </c>
      <c r="G630" s="239">
        <v>-0.76247527486657396</v>
      </c>
      <c r="H630" s="239">
        <v>-0.26714894479885198</v>
      </c>
      <c r="K630">
        <v>0.35583829779705101</v>
      </c>
      <c r="L630">
        <v>5</v>
      </c>
      <c r="M630">
        <v>-7914750.3995132698</v>
      </c>
      <c r="N630">
        <v>0.202639732754166</v>
      </c>
      <c r="O630">
        <v>8552317.5217624102</v>
      </c>
      <c r="P630">
        <v>637567.12224914099</v>
      </c>
      <c r="Q630">
        <v>14602678.769746199</v>
      </c>
      <c r="R630">
        <v>1504848.90844627</v>
      </c>
      <c r="S630">
        <v>10380337.1209621</v>
      </c>
      <c r="T630">
        <v>7.4549047159062395E-2</v>
      </c>
      <c r="U630">
        <v>-0.33101761553450298</v>
      </c>
      <c r="V630">
        <v>1080.57242</v>
      </c>
      <c r="W630">
        <v>9</v>
      </c>
      <c r="X630">
        <v>17.52</v>
      </c>
      <c r="Y630" t="s">
        <v>652</v>
      </c>
      <c r="Z630" t="s">
        <v>652</v>
      </c>
      <c r="AA630" t="s">
        <v>652</v>
      </c>
    </row>
    <row r="631" spans="1:27">
      <c r="A631" t="s">
        <v>457</v>
      </c>
      <c r="B631" t="s">
        <v>1713</v>
      </c>
      <c r="C631">
        <v>588</v>
      </c>
      <c r="D631">
        <v>665</v>
      </c>
      <c r="E631">
        <v>626.5</v>
      </c>
      <c r="F631">
        <v>629</v>
      </c>
      <c r="G631" s="239">
        <v>-0.57777953732570297</v>
      </c>
      <c r="H631" s="239">
        <v>-0.38125077166034399</v>
      </c>
      <c r="K631">
        <v>0.17863064114669</v>
      </c>
      <c r="L631">
        <v>5</v>
      </c>
      <c r="M631">
        <v>-135623.134290043</v>
      </c>
      <c r="N631">
        <v>0.32009216812276903</v>
      </c>
      <c r="O631">
        <v>189525.495748243</v>
      </c>
      <c r="P631">
        <v>53902.361458200299</v>
      </c>
      <c r="Q631">
        <v>329489.97808144201</v>
      </c>
      <c r="R631">
        <v>40425.652405698602</v>
      </c>
      <c r="S631">
        <v>234731.632964686</v>
      </c>
      <c r="T631">
        <v>0.28440691446496302</v>
      </c>
      <c r="U631">
        <v>-0.38539978116623802</v>
      </c>
      <c r="V631">
        <v>1530.86788</v>
      </c>
      <c r="W631">
        <v>13</v>
      </c>
      <c r="X631">
        <v>37.64</v>
      </c>
      <c r="Y631" t="s">
        <v>652</v>
      </c>
      <c r="Z631" t="s">
        <v>652</v>
      </c>
      <c r="AA631" t="s">
        <v>652</v>
      </c>
    </row>
    <row r="632" spans="1:27">
      <c r="A632" t="s">
        <v>1714</v>
      </c>
      <c r="B632" t="s">
        <v>1715</v>
      </c>
      <c r="C632">
        <v>688</v>
      </c>
      <c r="D632">
        <v>568</v>
      </c>
      <c r="E632">
        <v>628</v>
      </c>
      <c r="F632">
        <v>630</v>
      </c>
      <c r="G632" s="239">
        <v>-0.883603081518614</v>
      </c>
      <c r="H632" s="239">
        <v>-0.206730671625662</v>
      </c>
      <c r="K632">
        <v>0.47825246009963301</v>
      </c>
      <c r="L632">
        <v>4</v>
      </c>
      <c r="M632">
        <v>-76402.104819916</v>
      </c>
      <c r="N632">
        <v>0.13989887934508599</v>
      </c>
      <c r="O632">
        <v>174374.092066404</v>
      </c>
      <c r="P632">
        <v>97971.987246488294</v>
      </c>
      <c r="Q632">
        <v>115571.777259111</v>
      </c>
      <c r="R632">
        <v>39951.105119625703</v>
      </c>
      <c r="S632">
        <v>86466.544105535097</v>
      </c>
      <c r="T632">
        <v>0.56184944727442099</v>
      </c>
      <c r="U632">
        <v>-0.115790769157829</v>
      </c>
      <c r="V632">
        <v>1466.85771</v>
      </c>
      <c r="W632">
        <v>13</v>
      </c>
      <c r="X632">
        <v>27.07</v>
      </c>
      <c r="Y632" t="s">
        <v>652</v>
      </c>
      <c r="Z632" t="s">
        <v>652</v>
      </c>
      <c r="AA632" t="s">
        <v>652</v>
      </c>
    </row>
    <row r="633" spans="1:27">
      <c r="A633" t="s">
        <v>376</v>
      </c>
      <c r="B633" t="s">
        <v>1716</v>
      </c>
      <c r="C633">
        <v>706</v>
      </c>
      <c r="D633">
        <v>551</v>
      </c>
      <c r="E633">
        <v>628.5</v>
      </c>
      <c r="F633">
        <v>631</v>
      </c>
      <c r="G633" s="239">
        <v>-0.90674384291755705</v>
      </c>
      <c r="H633" s="239">
        <v>-0.157027403808123</v>
      </c>
      <c r="K633">
        <v>0.59188304789762702</v>
      </c>
      <c r="L633">
        <v>9</v>
      </c>
      <c r="M633">
        <v>-10374880.048518101</v>
      </c>
      <c r="N633">
        <v>0.120726586507033</v>
      </c>
      <c r="O633">
        <v>14715610.8374654</v>
      </c>
      <c r="P633">
        <v>4340730.7889473001</v>
      </c>
      <c r="Q633">
        <v>13776057.9607036</v>
      </c>
      <c r="R633">
        <v>8488507.8510463201</v>
      </c>
      <c r="S633">
        <v>11441908.4613088</v>
      </c>
      <c r="T633">
        <v>0.29497455708029302</v>
      </c>
      <c r="U633">
        <v>4.2730311246517598E-2</v>
      </c>
      <c r="V633">
        <v>947.55604000000005</v>
      </c>
      <c r="W633">
        <v>8</v>
      </c>
      <c r="X633">
        <v>16.79</v>
      </c>
      <c r="Y633" t="s">
        <v>652</v>
      </c>
      <c r="Z633" t="s">
        <v>652</v>
      </c>
      <c r="AA633" t="s">
        <v>652</v>
      </c>
    </row>
    <row r="634" spans="1:27">
      <c r="A634" t="s">
        <v>450</v>
      </c>
      <c r="B634" t="s">
        <v>741</v>
      </c>
      <c r="C634">
        <v>677</v>
      </c>
      <c r="D634">
        <v>580</v>
      </c>
      <c r="E634">
        <v>628.5</v>
      </c>
      <c r="F634">
        <v>632</v>
      </c>
      <c r="G634" s="239">
        <v>-0.86107439066528402</v>
      </c>
      <c r="H634" s="239">
        <v>-0.22123173857446299</v>
      </c>
      <c r="K634">
        <v>0.44720020629252299</v>
      </c>
      <c r="L634">
        <v>14</v>
      </c>
      <c r="M634">
        <v>-17473917.960499801</v>
      </c>
      <c r="N634">
        <v>0.14124735095288299</v>
      </c>
      <c r="O634">
        <v>31848773.2242232</v>
      </c>
      <c r="P634">
        <v>14374855.263723399</v>
      </c>
      <c r="Q634">
        <v>25372006.741180498</v>
      </c>
      <c r="R634">
        <v>13412148.644235499</v>
      </c>
      <c r="S634">
        <v>20293157.188195001</v>
      </c>
      <c r="T634">
        <v>0.451347220268765</v>
      </c>
      <c r="U634">
        <v>-0.171431382723683</v>
      </c>
      <c r="V634">
        <v>1357.8089600000001</v>
      </c>
      <c r="W634">
        <v>13</v>
      </c>
      <c r="X634">
        <v>34.11</v>
      </c>
      <c r="Y634">
        <v>3</v>
      </c>
      <c r="Z634" t="s">
        <v>703</v>
      </c>
      <c r="AA634" t="s">
        <v>121</v>
      </c>
    </row>
    <row r="635" spans="1:27">
      <c r="A635" t="s">
        <v>1717</v>
      </c>
      <c r="B635" t="s">
        <v>1718</v>
      </c>
      <c r="C635">
        <v>595</v>
      </c>
      <c r="D635">
        <v>666</v>
      </c>
      <c r="E635">
        <v>630.5</v>
      </c>
      <c r="F635">
        <v>633</v>
      </c>
      <c r="G635" s="239">
        <v>-0.59149553973940205</v>
      </c>
      <c r="H635" s="239">
        <v>-0.38519281647910603</v>
      </c>
      <c r="K635">
        <v>0.17380760760609701</v>
      </c>
      <c r="L635">
        <v>5</v>
      </c>
      <c r="M635">
        <v>-161546.831973174</v>
      </c>
      <c r="N635">
        <v>0.30989132522649399</v>
      </c>
      <c r="O635">
        <v>246550.45156051099</v>
      </c>
      <c r="P635">
        <v>85003.619587337002</v>
      </c>
      <c r="Q635">
        <v>383907.71243408398</v>
      </c>
      <c r="R635">
        <v>42419.916341706601</v>
      </c>
      <c r="S635">
        <v>273115.892039267</v>
      </c>
      <c r="T635">
        <v>0.34477170513911798</v>
      </c>
      <c r="U635">
        <v>-0.42214856847819099</v>
      </c>
      <c r="V635">
        <v>1246.6255200000001</v>
      </c>
      <c r="W635">
        <v>9</v>
      </c>
      <c r="X635">
        <v>40.869999999999997</v>
      </c>
      <c r="Y635" t="s">
        <v>652</v>
      </c>
      <c r="Z635" t="s">
        <v>652</v>
      </c>
      <c r="AA635" t="s">
        <v>652</v>
      </c>
    </row>
    <row r="636" spans="1:27">
      <c r="A636" t="s">
        <v>1719</v>
      </c>
      <c r="B636" t="s">
        <v>1720</v>
      </c>
      <c r="C636">
        <v>708</v>
      </c>
      <c r="D636">
        <v>557</v>
      </c>
      <c r="E636">
        <v>632.5</v>
      </c>
      <c r="F636">
        <v>634</v>
      </c>
      <c r="G636" s="239">
        <v>-0.90913537373547204</v>
      </c>
      <c r="H636" s="239">
        <v>-0.169548019652525</v>
      </c>
      <c r="K636">
        <v>0.562274804565849</v>
      </c>
      <c r="L636">
        <v>11</v>
      </c>
      <c r="M636">
        <v>-25113427.531643599</v>
      </c>
      <c r="N636">
        <v>0.138358358564035</v>
      </c>
      <c r="O636">
        <v>30020586.828232601</v>
      </c>
      <c r="P636">
        <v>4907159.29658903</v>
      </c>
      <c r="Q636">
        <v>38760195.049259298</v>
      </c>
      <c r="R636">
        <v>4873792.7263150504</v>
      </c>
      <c r="S636">
        <v>27623419.192740299</v>
      </c>
      <c r="T636">
        <v>0.16345980592138601</v>
      </c>
      <c r="U636">
        <v>-0.105277345012315</v>
      </c>
      <c r="V636">
        <v>1318.7365299999999</v>
      </c>
      <c r="W636">
        <v>12</v>
      </c>
      <c r="X636">
        <v>26.69</v>
      </c>
      <c r="Y636" t="s">
        <v>652</v>
      </c>
      <c r="Z636" t="s">
        <v>652</v>
      </c>
      <c r="AA636" t="s">
        <v>652</v>
      </c>
    </row>
    <row r="637" spans="1:27">
      <c r="A637" t="s">
        <v>1721</v>
      </c>
      <c r="B637" t="s">
        <v>1722</v>
      </c>
      <c r="C637">
        <v>614</v>
      </c>
      <c r="D637">
        <v>655</v>
      </c>
      <c r="E637">
        <v>634.5</v>
      </c>
      <c r="F637">
        <v>635</v>
      </c>
      <c r="G637" s="239">
        <v>-0.64856785960332497</v>
      </c>
      <c r="H637" s="239">
        <v>-0.36995750054302701</v>
      </c>
      <c r="K637">
        <v>0.19292250638549899</v>
      </c>
      <c r="L637">
        <v>4</v>
      </c>
      <c r="M637">
        <v>-341591.68201555498</v>
      </c>
      <c r="N637">
        <v>0.27035464869124598</v>
      </c>
      <c r="O637">
        <v>426279.26339784899</v>
      </c>
      <c r="P637">
        <v>84687.5813822942</v>
      </c>
      <c r="Q637">
        <v>743847.37880990503</v>
      </c>
      <c r="R637">
        <v>38569.296414628603</v>
      </c>
      <c r="S637">
        <v>526686.10841196799</v>
      </c>
      <c r="T637">
        <v>0.19866690372703999</v>
      </c>
      <c r="U637">
        <v>-0.39646251628957102</v>
      </c>
      <c r="V637">
        <v>2618.2781799999998</v>
      </c>
      <c r="W637">
        <v>22</v>
      </c>
      <c r="X637">
        <v>23.27</v>
      </c>
      <c r="Y637" t="s">
        <v>652</v>
      </c>
      <c r="Z637" t="s">
        <v>652</v>
      </c>
      <c r="AA637" t="s">
        <v>652</v>
      </c>
    </row>
    <row r="638" spans="1:27">
      <c r="A638" t="s">
        <v>1723</v>
      </c>
      <c r="B638" t="s">
        <v>1724</v>
      </c>
      <c r="C638">
        <v>680</v>
      </c>
      <c r="D638">
        <v>590</v>
      </c>
      <c r="E638">
        <v>635</v>
      </c>
      <c r="F638">
        <v>636</v>
      </c>
      <c r="G638" s="239">
        <v>-0.87064384011732499</v>
      </c>
      <c r="H638" s="239">
        <v>-0.24083464750389499</v>
      </c>
      <c r="K638">
        <v>0.40686723150158399</v>
      </c>
      <c r="L638">
        <v>8</v>
      </c>
      <c r="M638">
        <v>-192575.59690061599</v>
      </c>
      <c r="N638">
        <v>0.13077980296049299</v>
      </c>
      <c r="O638">
        <v>348424.49586277298</v>
      </c>
      <c r="P638">
        <v>155848.89896215699</v>
      </c>
      <c r="Q638">
        <v>246341.01267626099</v>
      </c>
      <c r="R638">
        <v>192779.63926118199</v>
      </c>
      <c r="S638">
        <v>221187.5718028</v>
      </c>
      <c r="T638">
        <v>0.44729604494724701</v>
      </c>
      <c r="U638">
        <v>-0.30711562297050199</v>
      </c>
      <c r="V638">
        <v>1566.8162299999999</v>
      </c>
      <c r="W638">
        <v>13</v>
      </c>
      <c r="X638">
        <v>38.11</v>
      </c>
      <c r="Y638" t="s">
        <v>652</v>
      </c>
      <c r="Z638" t="s">
        <v>652</v>
      </c>
      <c r="AA638" t="s">
        <v>652</v>
      </c>
    </row>
    <row r="639" spans="1:27">
      <c r="A639" t="s">
        <v>308</v>
      </c>
      <c r="B639" t="s">
        <v>1725</v>
      </c>
      <c r="C639">
        <v>572</v>
      </c>
      <c r="D639">
        <v>698</v>
      </c>
      <c r="E639">
        <v>635</v>
      </c>
      <c r="F639">
        <v>637</v>
      </c>
      <c r="G639" s="239">
        <v>-0.53398238263545905</v>
      </c>
      <c r="H639" s="239">
        <v>-0.429323317159717</v>
      </c>
      <c r="K639">
        <v>0.12553749676534001</v>
      </c>
      <c r="L639">
        <v>13</v>
      </c>
      <c r="M639">
        <v>-2799563.49197488</v>
      </c>
      <c r="N639">
        <v>0.34801790124405502</v>
      </c>
      <c r="O639">
        <v>5088427.2104448397</v>
      </c>
      <c r="P639">
        <v>2288863.7184699499</v>
      </c>
      <c r="Q639">
        <v>6920567.1219222704</v>
      </c>
      <c r="R639">
        <v>2660766.8379113898</v>
      </c>
      <c r="S639">
        <v>5242801.2290549604</v>
      </c>
      <c r="T639">
        <v>0.44981752195878599</v>
      </c>
      <c r="U639">
        <v>-0.45616962315056803</v>
      </c>
      <c r="V639">
        <v>879.46108000000004</v>
      </c>
      <c r="W639">
        <v>7</v>
      </c>
      <c r="X639">
        <v>20.52</v>
      </c>
      <c r="Y639" t="s">
        <v>652</v>
      </c>
      <c r="Z639" t="s">
        <v>652</v>
      </c>
      <c r="AA639" t="s">
        <v>652</v>
      </c>
    </row>
    <row r="640" spans="1:27">
      <c r="A640" t="s">
        <v>257</v>
      </c>
      <c r="B640" t="s">
        <v>1726</v>
      </c>
      <c r="C640">
        <v>581</v>
      </c>
      <c r="D640">
        <v>693</v>
      </c>
      <c r="E640">
        <v>637</v>
      </c>
      <c r="F640">
        <v>638</v>
      </c>
      <c r="G640" s="239">
        <v>-0.54845289045355705</v>
      </c>
      <c r="H640" s="239">
        <v>-0.41954484389209601</v>
      </c>
      <c r="K640">
        <v>0.13534294488776399</v>
      </c>
      <c r="L640">
        <v>12</v>
      </c>
      <c r="M640">
        <v>-34570905.923276499</v>
      </c>
      <c r="N640">
        <v>0.33644463388755103</v>
      </c>
      <c r="O640">
        <v>54367357.727288596</v>
      </c>
      <c r="P640">
        <v>19796451.804012202</v>
      </c>
      <c r="Q640">
        <v>83674118.575452507</v>
      </c>
      <c r="R640">
        <v>30742257.972677</v>
      </c>
      <c r="S640">
        <v>63033501.190388799</v>
      </c>
      <c r="T640">
        <v>0.36412385356876997</v>
      </c>
      <c r="U640">
        <v>-0.35921583165779802</v>
      </c>
      <c r="V640">
        <v>1164.55314</v>
      </c>
      <c r="W640">
        <v>10</v>
      </c>
      <c r="X640">
        <v>15.31</v>
      </c>
      <c r="Y640" t="s">
        <v>652</v>
      </c>
      <c r="Z640" t="s">
        <v>652</v>
      </c>
      <c r="AA640" t="s">
        <v>652</v>
      </c>
    </row>
    <row r="641" spans="1:27">
      <c r="A641" t="s">
        <v>264</v>
      </c>
      <c r="B641" t="s">
        <v>1727</v>
      </c>
      <c r="C641">
        <v>593</v>
      </c>
      <c r="D641">
        <v>684</v>
      </c>
      <c r="E641">
        <v>638.5</v>
      </c>
      <c r="F641">
        <v>639</v>
      </c>
      <c r="G641" s="239">
        <v>-0.58515191943878897</v>
      </c>
      <c r="H641" s="239">
        <v>-0.40246889487426402</v>
      </c>
      <c r="K641">
        <v>0.15367092688801201</v>
      </c>
      <c r="L641">
        <v>4</v>
      </c>
      <c r="M641">
        <v>-164004.60034500301</v>
      </c>
      <c r="N641">
        <v>0.31493594242341999</v>
      </c>
      <c r="O641">
        <v>263885.29590166803</v>
      </c>
      <c r="P641">
        <v>99880.695556664898</v>
      </c>
      <c r="Q641">
        <v>394641.69049556198</v>
      </c>
      <c r="R641">
        <v>36990.312983071301</v>
      </c>
      <c r="S641">
        <v>280276.95867818</v>
      </c>
      <c r="T641">
        <v>0.37850042085665703</v>
      </c>
      <c r="U641">
        <v>-0.45856748847587497</v>
      </c>
      <c r="V641">
        <v>1229.6313299999999</v>
      </c>
      <c r="W641">
        <v>9</v>
      </c>
      <c r="X641">
        <v>27.65</v>
      </c>
      <c r="Y641" t="s">
        <v>652</v>
      </c>
      <c r="Z641" t="s">
        <v>652</v>
      </c>
      <c r="AA641" t="s">
        <v>652</v>
      </c>
    </row>
    <row r="642" spans="1:27">
      <c r="A642" t="s">
        <v>383</v>
      </c>
      <c r="B642" t="s">
        <v>1728</v>
      </c>
      <c r="C642">
        <v>733</v>
      </c>
      <c r="D642">
        <v>547</v>
      </c>
      <c r="E642">
        <v>640</v>
      </c>
      <c r="F642">
        <v>640</v>
      </c>
      <c r="G642" s="239">
        <v>-0.98303686326816597</v>
      </c>
      <c r="H642" s="239">
        <v>-0.14771430694419099</v>
      </c>
      <c r="K642">
        <v>0.61429940886769896</v>
      </c>
      <c r="L642">
        <v>11</v>
      </c>
      <c r="M642">
        <v>-2006242.0892037</v>
      </c>
      <c r="N642">
        <v>0.103427183625432</v>
      </c>
      <c r="O642">
        <v>2928650.8564581801</v>
      </c>
      <c r="P642">
        <v>922408.76725448295</v>
      </c>
      <c r="Q642">
        <v>2671799.0511605898</v>
      </c>
      <c r="R642">
        <v>1091659.82347301</v>
      </c>
      <c r="S642">
        <v>2040861.5019113601</v>
      </c>
      <c r="T642">
        <v>0.31496030509079398</v>
      </c>
      <c r="U642">
        <v>-0.101579090673654</v>
      </c>
      <c r="V642">
        <v>1417.80494</v>
      </c>
      <c r="W642">
        <v>13</v>
      </c>
      <c r="X642">
        <v>30.8</v>
      </c>
      <c r="Y642" t="s">
        <v>652</v>
      </c>
      <c r="Z642" t="s">
        <v>652</v>
      </c>
      <c r="AA642" t="s">
        <v>652</v>
      </c>
    </row>
    <row r="643" spans="1:27">
      <c r="A643" t="s">
        <v>1729</v>
      </c>
      <c r="B643" t="s">
        <v>1730</v>
      </c>
      <c r="C643">
        <v>624</v>
      </c>
      <c r="D643">
        <v>661</v>
      </c>
      <c r="E643">
        <v>642.5</v>
      </c>
      <c r="F643">
        <v>641</v>
      </c>
      <c r="G643" s="239">
        <v>-0.66250795751394798</v>
      </c>
      <c r="H643" s="239">
        <v>-0.378673923600931</v>
      </c>
      <c r="K643">
        <v>0.18182960308276899</v>
      </c>
      <c r="L643">
        <v>5</v>
      </c>
      <c r="M643">
        <v>-84800769.559360698</v>
      </c>
      <c r="N643">
        <v>0.26146114215440303</v>
      </c>
      <c r="O643">
        <v>85055830.538014904</v>
      </c>
      <c r="P643">
        <v>255060.978654165</v>
      </c>
      <c r="Q643">
        <v>181017981.11684901</v>
      </c>
      <c r="R643">
        <v>545965.55123239197</v>
      </c>
      <c r="S643">
        <v>127999624.15179799</v>
      </c>
      <c r="T643">
        <v>2.9987477288834202E-3</v>
      </c>
      <c r="U643">
        <v>-0.45982856275633799</v>
      </c>
      <c r="V643">
        <v>1764.0027500000001</v>
      </c>
      <c r="W643">
        <v>15</v>
      </c>
      <c r="X643">
        <v>11.06</v>
      </c>
      <c r="Y643" t="s">
        <v>652</v>
      </c>
      <c r="Z643" t="s">
        <v>652</v>
      </c>
      <c r="AA643" t="s">
        <v>652</v>
      </c>
    </row>
    <row r="644" spans="1:27">
      <c r="A644" t="s">
        <v>1731</v>
      </c>
      <c r="B644" t="s">
        <v>1732</v>
      </c>
      <c r="C644">
        <v>612</v>
      </c>
      <c r="D644">
        <v>674</v>
      </c>
      <c r="E644">
        <v>643</v>
      </c>
      <c r="F644">
        <v>642</v>
      </c>
      <c r="G644" s="239">
        <v>-0.64382206116420204</v>
      </c>
      <c r="H644" s="239">
        <v>-0.39270332928635099</v>
      </c>
      <c r="K644">
        <v>0.16485419453750799</v>
      </c>
      <c r="L644">
        <v>8</v>
      </c>
      <c r="M644">
        <v>-4678899.2132619796</v>
      </c>
      <c r="N644">
        <v>0.27350474106772399</v>
      </c>
      <c r="O644">
        <v>5014857.2505288897</v>
      </c>
      <c r="P644">
        <v>335958.03726690199</v>
      </c>
      <c r="Q644">
        <v>10262637.325561</v>
      </c>
      <c r="R644">
        <v>554872.15335045999</v>
      </c>
      <c r="S644">
        <v>7267379.4445646703</v>
      </c>
      <c r="T644">
        <v>6.6992542456013299E-2</v>
      </c>
      <c r="U644">
        <v>-0.41389995089086401</v>
      </c>
      <c r="V644">
        <v>1910.9371699999999</v>
      </c>
      <c r="W644">
        <v>16</v>
      </c>
      <c r="X644">
        <v>26.9</v>
      </c>
      <c r="Y644" t="s">
        <v>652</v>
      </c>
      <c r="Z644" t="s">
        <v>652</v>
      </c>
      <c r="AA644" t="s">
        <v>652</v>
      </c>
    </row>
    <row r="645" spans="1:27">
      <c r="A645" t="s">
        <v>1733</v>
      </c>
      <c r="B645" t="s">
        <v>1734</v>
      </c>
      <c r="C645">
        <v>601</v>
      </c>
      <c r="D645">
        <v>686</v>
      </c>
      <c r="E645">
        <v>643.5</v>
      </c>
      <c r="F645">
        <v>643</v>
      </c>
      <c r="G645" s="239">
        <v>-0.60579405275683096</v>
      </c>
      <c r="H645" s="239">
        <v>-0.406877888175665</v>
      </c>
      <c r="K645">
        <v>0.148790156909165</v>
      </c>
      <c r="L645">
        <v>6</v>
      </c>
      <c r="M645">
        <v>-1623028.0233032501</v>
      </c>
      <c r="N645">
        <v>0.30023190618811701</v>
      </c>
      <c r="O645">
        <v>1754301.97933278</v>
      </c>
      <c r="P645">
        <v>131273.95602953201</v>
      </c>
      <c r="Q645">
        <v>3786937.9184682802</v>
      </c>
      <c r="R645">
        <v>122694.73892869501</v>
      </c>
      <c r="S645">
        <v>2679174.5741266701</v>
      </c>
      <c r="T645">
        <v>7.4829737169571794E-2</v>
      </c>
      <c r="U645">
        <v>-0.43776043376757601</v>
      </c>
      <c r="V645">
        <v>2150.14669</v>
      </c>
      <c r="W645">
        <v>18</v>
      </c>
      <c r="X645">
        <v>43.16</v>
      </c>
      <c r="Y645" t="s">
        <v>652</v>
      </c>
      <c r="Z645" t="s">
        <v>652</v>
      </c>
      <c r="AA645" t="s">
        <v>652</v>
      </c>
    </row>
    <row r="646" spans="1:27">
      <c r="A646" t="s">
        <v>1735</v>
      </c>
      <c r="B646" t="s">
        <v>1736</v>
      </c>
      <c r="C646">
        <v>605</v>
      </c>
      <c r="D646">
        <v>685</v>
      </c>
      <c r="E646">
        <v>645</v>
      </c>
      <c r="F646">
        <v>644</v>
      </c>
      <c r="G646" s="239">
        <v>-0.61479729325377896</v>
      </c>
      <c r="H646" s="239">
        <v>-0.40328255199065099</v>
      </c>
      <c r="K646">
        <v>0.15276236520922001</v>
      </c>
      <c r="L646">
        <v>14</v>
      </c>
      <c r="M646">
        <v>-9941606.0394326299</v>
      </c>
      <c r="N646">
        <v>0.29380702339042303</v>
      </c>
      <c r="O646">
        <v>10631186.897469601</v>
      </c>
      <c r="P646">
        <v>689580.85803701298</v>
      </c>
      <c r="Q646">
        <v>22864186.733433701</v>
      </c>
      <c r="R646">
        <v>449314.99470500503</v>
      </c>
      <c r="S646">
        <v>16170542.9554142</v>
      </c>
      <c r="T646">
        <v>6.48639577770138E-2</v>
      </c>
      <c r="U646">
        <v>-0.42343130833658199</v>
      </c>
      <c r="V646">
        <v>962.49819000000002</v>
      </c>
      <c r="W646">
        <v>9</v>
      </c>
      <c r="X646">
        <v>39.81</v>
      </c>
      <c r="Y646" t="s">
        <v>652</v>
      </c>
      <c r="Z646" t="s">
        <v>652</v>
      </c>
      <c r="AA646" t="s">
        <v>652</v>
      </c>
    </row>
    <row r="647" spans="1:27">
      <c r="A647" t="s">
        <v>1737</v>
      </c>
      <c r="B647" t="s">
        <v>1738</v>
      </c>
      <c r="C647">
        <v>722</v>
      </c>
      <c r="D647">
        <v>569</v>
      </c>
      <c r="E647">
        <v>645.5</v>
      </c>
      <c r="F647">
        <v>645</v>
      </c>
      <c r="G647" s="239">
        <v>-0.95113317024035804</v>
      </c>
      <c r="H647" s="239">
        <v>-0.20702628058047601</v>
      </c>
      <c r="K647">
        <v>0.47760943602269001</v>
      </c>
      <c r="L647">
        <v>4</v>
      </c>
      <c r="M647">
        <v>-623322.804160067</v>
      </c>
      <c r="N647">
        <v>0.12521140865386099</v>
      </c>
      <c r="O647">
        <v>721430.17201708094</v>
      </c>
      <c r="P647">
        <v>98107.367857013494</v>
      </c>
      <c r="Q647">
        <v>925539.16506371601</v>
      </c>
      <c r="R647">
        <v>48353.9834139542</v>
      </c>
      <c r="S647">
        <v>655347.56190087297</v>
      </c>
      <c r="T647">
        <v>0.13599010917814899</v>
      </c>
      <c r="U647">
        <v>-8.9302621427542805E-2</v>
      </c>
      <c r="V647">
        <v>1440.7117699999999</v>
      </c>
      <c r="W647">
        <v>12</v>
      </c>
      <c r="X647">
        <v>20.23</v>
      </c>
      <c r="Y647" t="s">
        <v>652</v>
      </c>
      <c r="Z647" t="s">
        <v>652</v>
      </c>
      <c r="AA647" t="s">
        <v>652</v>
      </c>
    </row>
    <row r="648" spans="1:27">
      <c r="A648" t="s">
        <v>361</v>
      </c>
      <c r="B648" t="s">
        <v>1739</v>
      </c>
      <c r="C648">
        <v>663</v>
      </c>
      <c r="D648">
        <v>628</v>
      </c>
      <c r="E648">
        <v>645.5</v>
      </c>
      <c r="F648">
        <v>646</v>
      </c>
      <c r="G648" s="239">
        <v>-0.80575896404545899</v>
      </c>
      <c r="H648" s="239">
        <v>-0.32714363677203501</v>
      </c>
      <c r="K648">
        <v>0.25357622550811598</v>
      </c>
      <c r="L648">
        <v>13</v>
      </c>
      <c r="M648">
        <v>-2472807.0918054301</v>
      </c>
      <c r="N648">
        <v>0.159727457518552</v>
      </c>
      <c r="O648">
        <v>5043043.1179049602</v>
      </c>
      <c r="P648">
        <v>2570236.02609953</v>
      </c>
      <c r="Q648">
        <v>3488476.9770276402</v>
      </c>
      <c r="R648">
        <v>2582058.6854987</v>
      </c>
      <c r="S648">
        <v>3068916.6390284402</v>
      </c>
      <c r="T648">
        <v>0.50965973639489504</v>
      </c>
      <c r="U648">
        <v>-0.37725029983484298</v>
      </c>
      <c r="V648">
        <v>1836.9530600000001</v>
      </c>
      <c r="W648">
        <v>16</v>
      </c>
      <c r="X648">
        <v>34.33</v>
      </c>
      <c r="Y648" t="s">
        <v>652</v>
      </c>
      <c r="Z648" t="s">
        <v>652</v>
      </c>
      <c r="AA648" t="s">
        <v>652</v>
      </c>
    </row>
    <row r="649" spans="1:27">
      <c r="A649" t="s">
        <v>1740</v>
      </c>
      <c r="B649" t="s">
        <v>1741</v>
      </c>
      <c r="C649">
        <v>615</v>
      </c>
      <c r="D649">
        <v>678</v>
      </c>
      <c r="E649">
        <v>646.5</v>
      </c>
      <c r="F649">
        <v>647</v>
      </c>
      <c r="G649" s="239">
        <v>-0.64870789750618596</v>
      </c>
      <c r="H649" s="239">
        <v>-0.39959872510572497</v>
      </c>
      <c r="K649">
        <v>0.15690430447356199</v>
      </c>
      <c r="L649">
        <v>6</v>
      </c>
      <c r="M649">
        <v>-853521.72278490895</v>
      </c>
      <c r="N649">
        <v>0.27044258615487099</v>
      </c>
      <c r="O649">
        <v>948972.04301800195</v>
      </c>
      <c r="P649">
        <v>95450.320233092498</v>
      </c>
      <c r="Q649">
        <v>1860167.88752348</v>
      </c>
      <c r="R649">
        <v>45213.221322739999</v>
      </c>
      <c r="S649">
        <v>1315725.8082814901</v>
      </c>
      <c r="T649">
        <v>0.100582857983396</v>
      </c>
      <c r="U649">
        <v>-0.42526648461926903</v>
      </c>
      <c r="V649">
        <v>1773.87826</v>
      </c>
      <c r="W649">
        <v>15</v>
      </c>
      <c r="X649">
        <v>34.409999999999997</v>
      </c>
      <c r="Y649" t="s">
        <v>652</v>
      </c>
      <c r="Z649" t="s">
        <v>652</v>
      </c>
      <c r="AA649" t="s">
        <v>652</v>
      </c>
    </row>
    <row r="650" spans="1:27">
      <c r="A650" t="s">
        <v>704</v>
      </c>
      <c r="B650" t="s">
        <v>756</v>
      </c>
      <c r="C650">
        <v>661</v>
      </c>
      <c r="D650">
        <v>634</v>
      </c>
      <c r="E650">
        <v>647.5</v>
      </c>
      <c r="F650">
        <v>648</v>
      </c>
      <c r="G650" s="239">
        <v>-0.80387317984877005</v>
      </c>
      <c r="H650" s="239">
        <v>-0.33650906705980599</v>
      </c>
      <c r="K650">
        <v>0.23942788314042099</v>
      </c>
      <c r="L650">
        <v>14</v>
      </c>
      <c r="M650">
        <v>-1699569350.6270299</v>
      </c>
      <c r="N650">
        <v>0.16911835668230699</v>
      </c>
      <c r="O650">
        <v>2507142069.5084701</v>
      </c>
      <c r="P650">
        <v>807572718.88143098</v>
      </c>
      <c r="Q650">
        <v>2716591159.26577</v>
      </c>
      <c r="R650">
        <v>1249012908.0170801</v>
      </c>
      <c r="S650">
        <v>2114225717.7267301</v>
      </c>
      <c r="T650">
        <v>0.32210887795431498</v>
      </c>
      <c r="U650">
        <v>-0.42525494866645402</v>
      </c>
      <c r="V650">
        <v>1535.89174</v>
      </c>
      <c r="W650">
        <v>13</v>
      </c>
      <c r="X650">
        <v>16.75</v>
      </c>
      <c r="Y650">
        <v>1</v>
      </c>
      <c r="Z650" t="s">
        <v>121</v>
      </c>
      <c r="AA650" t="s">
        <v>121</v>
      </c>
    </row>
    <row r="651" spans="1:27">
      <c r="A651" t="s">
        <v>1742</v>
      </c>
      <c r="B651" t="s">
        <v>1743</v>
      </c>
      <c r="C651">
        <v>618</v>
      </c>
      <c r="D651">
        <v>677</v>
      </c>
      <c r="E651">
        <v>647.5</v>
      </c>
      <c r="F651">
        <v>649</v>
      </c>
      <c r="G651" s="239">
        <v>-0.65053405177478196</v>
      </c>
      <c r="H651" s="239">
        <v>-0.39552428643776599</v>
      </c>
      <c r="K651">
        <v>0.161570694833859</v>
      </c>
      <c r="L651">
        <v>11</v>
      </c>
      <c r="M651">
        <v>-2930985.3607472102</v>
      </c>
      <c r="N651">
        <v>0.26825089512356698</v>
      </c>
      <c r="O651">
        <v>3608990.9098240598</v>
      </c>
      <c r="P651">
        <v>678005.54907684703</v>
      </c>
      <c r="Q651">
        <v>6333412.0086692898</v>
      </c>
      <c r="R651">
        <v>697903.23034427594</v>
      </c>
      <c r="S651">
        <v>4505506.4415935203</v>
      </c>
      <c r="T651">
        <v>0.187865684901351</v>
      </c>
      <c r="U651">
        <v>-0.38720385468885699</v>
      </c>
      <c r="V651">
        <v>1608.89555</v>
      </c>
      <c r="W651">
        <v>14</v>
      </c>
      <c r="X651">
        <v>11.17</v>
      </c>
      <c r="Y651" t="s">
        <v>652</v>
      </c>
      <c r="Z651" t="s">
        <v>652</v>
      </c>
      <c r="AA651" t="s">
        <v>652</v>
      </c>
    </row>
    <row r="652" spans="1:27">
      <c r="A652" t="s">
        <v>448</v>
      </c>
      <c r="B652" t="s">
        <v>1744</v>
      </c>
      <c r="C652">
        <v>608</v>
      </c>
      <c r="D652">
        <v>690</v>
      </c>
      <c r="E652">
        <v>649</v>
      </c>
      <c r="F652">
        <v>650</v>
      </c>
      <c r="G652" s="239">
        <v>-0.63184591846559901</v>
      </c>
      <c r="H652" s="239">
        <v>-0.41332537743192799</v>
      </c>
      <c r="K652">
        <v>0.14183947317051299</v>
      </c>
      <c r="L652">
        <v>6</v>
      </c>
      <c r="M652">
        <v>-7763510.0535755903</v>
      </c>
      <c r="N652">
        <v>0.28188563162331898</v>
      </c>
      <c r="O652">
        <v>7923386.6625172496</v>
      </c>
      <c r="P652">
        <v>159876.608941663</v>
      </c>
      <c r="Q652">
        <v>17375503.837903101</v>
      </c>
      <c r="R652">
        <v>184667.27270981701</v>
      </c>
      <c r="S652">
        <v>12287030.471651699</v>
      </c>
      <c r="T652">
        <v>2.01778123107361E-2</v>
      </c>
      <c r="U652">
        <v>-0.44041961157454801</v>
      </c>
      <c r="V652">
        <v>1168.6208300000001</v>
      </c>
      <c r="W652">
        <v>10</v>
      </c>
      <c r="X652">
        <v>27.25</v>
      </c>
      <c r="Y652" t="s">
        <v>652</v>
      </c>
      <c r="Z652" t="s">
        <v>652</v>
      </c>
      <c r="AA652" t="s">
        <v>652</v>
      </c>
    </row>
    <row r="653" spans="1:27">
      <c r="A653" t="s">
        <v>1745</v>
      </c>
      <c r="B653" t="s">
        <v>1746</v>
      </c>
      <c r="C653">
        <v>630</v>
      </c>
      <c r="D653">
        <v>671</v>
      </c>
      <c r="E653">
        <v>650.5</v>
      </c>
      <c r="F653">
        <v>651</v>
      </c>
      <c r="G653" s="239">
        <v>-0.67863138473001805</v>
      </c>
      <c r="H653" s="239">
        <v>-0.38899562979097801</v>
      </c>
      <c r="K653">
        <v>0.16923569494055901</v>
      </c>
      <c r="L653">
        <v>4</v>
      </c>
      <c r="M653">
        <v>-7046974.6420478104</v>
      </c>
      <c r="N653">
        <v>0.251243716084605</v>
      </c>
      <c r="O653">
        <v>7162574.7600076301</v>
      </c>
      <c r="P653">
        <v>115600.117959815</v>
      </c>
      <c r="Q653">
        <v>14685295.354090501</v>
      </c>
      <c r="R653">
        <v>32755.793956498099</v>
      </c>
      <c r="S653">
        <v>10384097.7600105</v>
      </c>
      <c r="T653">
        <v>1.6139464066088401E-2</v>
      </c>
      <c r="U653">
        <v>-0.469918037846558</v>
      </c>
      <c r="V653">
        <v>1203.65544</v>
      </c>
      <c r="W653">
        <v>10</v>
      </c>
      <c r="X653">
        <v>42.89</v>
      </c>
      <c r="Y653" t="s">
        <v>652</v>
      </c>
      <c r="Z653" t="s">
        <v>652</v>
      </c>
      <c r="AA653" t="s">
        <v>652</v>
      </c>
    </row>
    <row r="654" spans="1:27">
      <c r="A654" t="s">
        <v>521</v>
      </c>
      <c r="B654" t="s">
        <v>757</v>
      </c>
      <c r="C654">
        <v>611</v>
      </c>
      <c r="D654">
        <v>691</v>
      </c>
      <c r="E654">
        <v>651</v>
      </c>
      <c r="F654">
        <v>652</v>
      </c>
      <c r="G654" s="239">
        <v>-0.64021818592899604</v>
      </c>
      <c r="H654" s="239">
        <v>-0.41642469222426798</v>
      </c>
      <c r="K654">
        <v>0.138576647199883</v>
      </c>
      <c r="L654">
        <v>14</v>
      </c>
      <c r="M654">
        <v>-30927894.0948788</v>
      </c>
      <c r="N654">
        <v>0.27613523920156302</v>
      </c>
      <c r="O654">
        <v>33630194.901561499</v>
      </c>
      <c r="P654">
        <v>2702300.8066827399</v>
      </c>
      <c r="Q654">
        <v>68299146.207850099</v>
      </c>
      <c r="R654">
        <v>1619559.3746460199</v>
      </c>
      <c r="S654">
        <v>48308365.452006802</v>
      </c>
      <c r="T654">
        <v>8.0353409029968806E-2</v>
      </c>
      <c r="U654">
        <v>-0.443745941293959</v>
      </c>
      <c r="V654">
        <v>863.42978000000005</v>
      </c>
      <c r="W654">
        <v>8</v>
      </c>
      <c r="X654">
        <v>36.44</v>
      </c>
      <c r="Y654">
        <v>1</v>
      </c>
      <c r="Z654" t="s">
        <v>121</v>
      </c>
      <c r="AA654" t="s">
        <v>121</v>
      </c>
    </row>
    <row r="655" spans="1:27">
      <c r="A655" t="s">
        <v>387</v>
      </c>
      <c r="B655" t="s">
        <v>1747</v>
      </c>
      <c r="C655">
        <v>740</v>
      </c>
      <c r="D655">
        <v>563</v>
      </c>
      <c r="E655">
        <v>651.5</v>
      </c>
      <c r="F655">
        <v>653</v>
      </c>
      <c r="G655" s="239">
        <v>-1.0265147198107201</v>
      </c>
      <c r="H655" s="239">
        <v>-0.18475834448758499</v>
      </c>
      <c r="K655">
        <v>0.52717056130426598</v>
      </c>
      <c r="L655">
        <v>4</v>
      </c>
      <c r="M655">
        <v>-2152777.1972731301</v>
      </c>
      <c r="N655">
        <v>0.101922763811016</v>
      </c>
      <c r="O655">
        <v>2382431.74240728</v>
      </c>
      <c r="P655">
        <v>229654.545134154</v>
      </c>
      <c r="Q655">
        <v>2945918.8261446501</v>
      </c>
      <c r="R655">
        <v>343244.94698945602</v>
      </c>
      <c r="S655">
        <v>2097171.28817215</v>
      </c>
      <c r="T655">
        <v>9.6395015666683501E-2</v>
      </c>
      <c r="U655">
        <v>-5.0442749476590498E-2</v>
      </c>
      <c r="V655">
        <v>923.53490999999997</v>
      </c>
      <c r="W655">
        <v>7</v>
      </c>
      <c r="X655">
        <v>27.45</v>
      </c>
      <c r="Y655" t="s">
        <v>652</v>
      </c>
      <c r="Z655" t="s">
        <v>652</v>
      </c>
      <c r="AA655" t="s">
        <v>652</v>
      </c>
    </row>
    <row r="656" spans="1:27">
      <c r="A656" t="s">
        <v>1748</v>
      </c>
      <c r="B656" t="s">
        <v>1749</v>
      </c>
      <c r="C656">
        <v>629</v>
      </c>
      <c r="D656">
        <v>675</v>
      </c>
      <c r="E656">
        <v>652</v>
      </c>
      <c r="F656">
        <v>654</v>
      </c>
      <c r="G656" s="239">
        <v>-0.67375139503384995</v>
      </c>
      <c r="H656" s="239">
        <v>-0.393547308988278</v>
      </c>
      <c r="K656">
        <v>0.16386729859714599</v>
      </c>
      <c r="L656">
        <v>6</v>
      </c>
      <c r="M656">
        <v>-1497714.6284989</v>
      </c>
      <c r="N656">
        <v>0.25374421704430999</v>
      </c>
      <c r="O656">
        <v>1679387.06563771</v>
      </c>
      <c r="P656">
        <v>181672.43713880499</v>
      </c>
      <c r="Q656">
        <v>3133866.1618698402</v>
      </c>
      <c r="R656">
        <v>248762.18346627901</v>
      </c>
      <c r="S656">
        <v>2222948.4636891298</v>
      </c>
      <c r="T656">
        <v>0.10817782324042099</v>
      </c>
      <c r="U656">
        <v>-0.392796694103418</v>
      </c>
      <c r="V656">
        <v>1347.73071</v>
      </c>
      <c r="W656">
        <v>12</v>
      </c>
      <c r="X656">
        <v>25.66</v>
      </c>
      <c r="Y656" t="s">
        <v>652</v>
      </c>
      <c r="Z656" t="s">
        <v>652</v>
      </c>
      <c r="AA656" t="s">
        <v>652</v>
      </c>
    </row>
    <row r="657" spans="1:27">
      <c r="A657" t="s">
        <v>283</v>
      </c>
      <c r="B657" t="s">
        <v>1750</v>
      </c>
      <c r="C657">
        <v>697</v>
      </c>
      <c r="D657">
        <v>608</v>
      </c>
      <c r="E657">
        <v>652.5</v>
      </c>
      <c r="F657">
        <v>655</v>
      </c>
      <c r="G657" s="239">
        <v>-0.893756330924246</v>
      </c>
      <c r="H657" s="239">
        <v>-0.27738818168581603</v>
      </c>
      <c r="K657">
        <v>0.33697997107379302</v>
      </c>
      <c r="L657">
        <v>8</v>
      </c>
      <c r="M657">
        <v>-2329813.1420350601</v>
      </c>
      <c r="N657">
        <v>0.12343932576286799</v>
      </c>
      <c r="O657">
        <v>3332581.4758853898</v>
      </c>
      <c r="P657">
        <v>1002768.33385033</v>
      </c>
      <c r="Q657">
        <v>3025710.04865953</v>
      </c>
      <c r="R657">
        <v>2106070.0682711299</v>
      </c>
      <c r="S657">
        <v>2606765.4699864001</v>
      </c>
      <c r="T657">
        <v>0.30089836995925801</v>
      </c>
      <c r="U657">
        <v>-0.32518270998403798</v>
      </c>
      <c r="V657">
        <v>1258.6902500000001</v>
      </c>
      <c r="W657">
        <v>12</v>
      </c>
      <c r="X657">
        <v>11.36</v>
      </c>
      <c r="Y657" t="s">
        <v>652</v>
      </c>
      <c r="Z657" t="s">
        <v>652</v>
      </c>
      <c r="AA657" t="s">
        <v>652</v>
      </c>
    </row>
    <row r="658" spans="1:27">
      <c r="A658" t="s">
        <v>409</v>
      </c>
      <c r="B658" t="s">
        <v>1751</v>
      </c>
      <c r="C658">
        <v>634</v>
      </c>
      <c r="D658">
        <v>672</v>
      </c>
      <c r="E658">
        <v>653</v>
      </c>
      <c r="F658">
        <v>656</v>
      </c>
      <c r="G658" s="239">
        <v>-0.69963511324623395</v>
      </c>
      <c r="H658" s="239">
        <v>-0.38977631814540797</v>
      </c>
      <c r="K658">
        <v>0.168306900819924</v>
      </c>
      <c r="L658">
        <v>11</v>
      </c>
      <c r="M658">
        <v>-1281224.7705046399</v>
      </c>
      <c r="N658">
        <v>0.23479788597684401</v>
      </c>
      <c r="O658">
        <v>1668177.5249918599</v>
      </c>
      <c r="P658">
        <v>386952.75448722299</v>
      </c>
      <c r="Q658">
        <v>2535177.8065396398</v>
      </c>
      <c r="R658">
        <v>529164.19971902599</v>
      </c>
      <c r="S658">
        <v>1831275.6839202801</v>
      </c>
      <c r="T658">
        <v>0.23196137622649601</v>
      </c>
      <c r="U658">
        <v>-0.42471057030819498</v>
      </c>
      <c r="V658">
        <v>1703.9003</v>
      </c>
      <c r="W658">
        <v>15</v>
      </c>
      <c r="X658">
        <v>31.02</v>
      </c>
      <c r="Y658" t="s">
        <v>652</v>
      </c>
      <c r="Z658" t="s">
        <v>652</v>
      </c>
      <c r="AA658" t="s">
        <v>652</v>
      </c>
    </row>
    <row r="659" spans="1:27">
      <c r="A659" t="s">
        <v>1752</v>
      </c>
      <c r="B659" t="s">
        <v>1753</v>
      </c>
      <c r="C659">
        <v>702</v>
      </c>
      <c r="D659">
        <v>606</v>
      </c>
      <c r="E659">
        <v>654</v>
      </c>
      <c r="F659">
        <v>657</v>
      </c>
      <c r="G659" s="239">
        <v>-0.90028222726496399</v>
      </c>
      <c r="H659" s="239">
        <v>-0.27534564442216197</v>
      </c>
      <c r="K659">
        <v>0.340696459196211</v>
      </c>
      <c r="L659">
        <v>10</v>
      </c>
      <c r="M659">
        <v>-171478567.13476899</v>
      </c>
      <c r="N659">
        <v>0.118666234526577</v>
      </c>
      <c r="O659">
        <v>286094495.91662198</v>
      </c>
      <c r="P659">
        <v>114615928.78185301</v>
      </c>
      <c r="Q659">
        <v>205928146.726565</v>
      </c>
      <c r="R659">
        <v>173645538.51293501</v>
      </c>
      <c r="S659">
        <v>190472011.93309799</v>
      </c>
      <c r="T659">
        <v>0.400622627900036</v>
      </c>
      <c r="U659">
        <v>-0.22867875078977701</v>
      </c>
      <c r="V659">
        <v>1282.7365299999999</v>
      </c>
      <c r="W659">
        <v>12</v>
      </c>
      <c r="X659">
        <v>18.61</v>
      </c>
      <c r="Y659" t="s">
        <v>652</v>
      </c>
      <c r="Z659" t="s">
        <v>652</v>
      </c>
      <c r="AA659" t="s">
        <v>652</v>
      </c>
    </row>
    <row r="660" spans="1:27">
      <c r="A660" t="s">
        <v>1754</v>
      </c>
      <c r="B660" t="s">
        <v>1755</v>
      </c>
      <c r="C660">
        <v>617</v>
      </c>
      <c r="D660">
        <v>696</v>
      </c>
      <c r="E660">
        <v>656.5</v>
      </c>
      <c r="F660">
        <v>658</v>
      </c>
      <c r="G660" s="239">
        <v>-0.64963576869681094</v>
      </c>
      <c r="H660" s="239">
        <v>-0.42542897288882398</v>
      </c>
      <c r="K660">
        <v>0.129383145470442</v>
      </c>
      <c r="L660">
        <v>4</v>
      </c>
      <c r="M660">
        <v>-306639.21317301202</v>
      </c>
      <c r="N660">
        <v>0.269539773142221</v>
      </c>
      <c r="O660">
        <v>392769.26191719098</v>
      </c>
      <c r="P660">
        <v>86130.048744179105</v>
      </c>
      <c r="Q660">
        <v>666227.62220033805</v>
      </c>
      <c r="R660">
        <v>41726.532456819499</v>
      </c>
      <c r="S660">
        <v>472017.13321318402</v>
      </c>
      <c r="T660">
        <v>0.21928917839384801</v>
      </c>
      <c r="U660">
        <v>-0.47094111784123499</v>
      </c>
      <c r="V660">
        <v>809.46684000000005</v>
      </c>
      <c r="W660">
        <v>6</v>
      </c>
      <c r="X660">
        <v>37.630000000000003</v>
      </c>
      <c r="Y660" t="s">
        <v>652</v>
      </c>
      <c r="Z660" t="s">
        <v>652</v>
      </c>
      <c r="AA660" t="s">
        <v>652</v>
      </c>
    </row>
    <row r="661" spans="1:27">
      <c r="A661" t="s">
        <v>357</v>
      </c>
      <c r="B661" t="s">
        <v>1756</v>
      </c>
      <c r="C661">
        <v>723</v>
      </c>
      <c r="D661">
        <v>591</v>
      </c>
      <c r="E661">
        <v>657</v>
      </c>
      <c r="F661">
        <v>659</v>
      </c>
      <c r="G661" s="239">
        <v>-0.95737743644761197</v>
      </c>
      <c r="H661" s="239">
        <v>-0.242844003546549</v>
      </c>
      <c r="K661">
        <v>0.40284299877053298</v>
      </c>
      <c r="L661">
        <v>6</v>
      </c>
      <c r="M661">
        <v>-676714.92968640698</v>
      </c>
      <c r="N661">
        <v>0.123284344940611</v>
      </c>
      <c r="O661">
        <v>766577.06392982695</v>
      </c>
      <c r="P661">
        <v>89862.134243420398</v>
      </c>
      <c r="Q661">
        <v>998701.13212654996</v>
      </c>
      <c r="R661">
        <v>42991.8784907386</v>
      </c>
      <c r="S661">
        <v>706842.36323490704</v>
      </c>
      <c r="T661">
        <v>0.11722517992221899</v>
      </c>
      <c r="U661">
        <v>-0.23316562062868601</v>
      </c>
      <c r="V661">
        <v>1935.05206</v>
      </c>
      <c r="W661">
        <v>17</v>
      </c>
      <c r="X661">
        <v>22.68</v>
      </c>
      <c r="Y661" t="s">
        <v>652</v>
      </c>
      <c r="Z661" t="s">
        <v>652</v>
      </c>
      <c r="AA661" t="s">
        <v>652</v>
      </c>
    </row>
    <row r="662" spans="1:27">
      <c r="A662" t="s">
        <v>531</v>
      </c>
      <c r="B662" t="s">
        <v>1757</v>
      </c>
      <c r="C662">
        <v>635</v>
      </c>
      <c r="D662">
        <v>679</v>
      </c>
      <c r="E662">
        <v>657</v>
      </c>
      <c r="F662">
        <v>660</v>
      </c>
      <c r="G662" s="239">
        <v>-0.70685096174903606</v>
      </c>
      <c r="H662" s="239">
        <v>-0.40061159289948101</v>
      </c>
      <c r="K662">
        <v>0.15575819774524599</v>
      </c>
      <c r="L662">
        <v>6</v>
      </c>
      <c r="M662">
        <v>-347851.80826214701</v>
      </c>
      <c r="N662">
        <v>0.22966620337966601</v>
      </c>
      <c r="O662">
        <v>451087.06970706198</v>
      </c>
      <c r="P662">
        <v>103235.261444915</v>
      </c>
      <c r="Q662">
        <v>677646.17437732697</v>
      </c>
      <c r="R662">
        <v>158586.20160130199</v>
      </c>
      <c r="S662">
        <v>492114.78385969799</v>
      </c>
      <c r="T662">
        <v>0.22885883541720001</v>
      </c>
      <c r="U662">
        <v>-0.49463974742817801</v>
      </c>
      <c r="V662">
        <v>1781.99487</v>
      </c>
      <c r="W662">
        <v>16</v>
      </c>
      <c r="X662">
        <v>40.67</v>
      </c>
      <c r="Y662" t="s">
        <v>652</v>
      </c>
      <c r="Z662" t="s">
        <v>652</v>
      </c>
      <c r="AA662" t="s">
        <v>652</v>
      </c>
    </row>
    <row r="663" spans="1:27">
      <c r="A663" t="s">
        <v>371</v>
      </c>
      <c r="B663" t="s">
        <v>1758</v>
      </c>
      <c r="C663">
        <v>627</v>
      </c>
      <c r="D663">
        <v>689</v>
      </c>
      <c r="E663">
        <v>658</v>
      </c>
      <c r="F663">
        <v>661</v>
      </c>
      <c r="G663" s="239">
        <v>-0.67140357313847598</v>
      </c>
      <c r="H663" s="239">
        <v>-0.41258585642663897</v>
      </c>
      <c r="K663">
        <v>0.14262550683501499</v>
      </c>
      <c r="L663">
        <v>14</v>
      </c>
      <c r="M663">
        <v>-14277165.014615299</v>
      </c>
      <c r="N663">
        <v>0.23378092120078001</v>
      </c>
      <c r="O663">
        <v>44590563.866233997</v>
      </c>
      <c r="P663">
        <v>30313398.8516187</v>
      </c>
      <c r="Q663">
        <v>23138407.660132799</v>
      </c>
      <c r="R663">
        <v>19208986.2612589</v>
      </c>
      <c r="S663">
        <v>21264654.502621599</v>
      </c>
      <c r="T663">
        <v>0.67981645046146999</v>
      </c>
      <c r="U663">
        <v>-0.351264636626544</v>
      </c>
      <c r="V663">
        <v>740.45527000000004</v>
      </c>
      <c r="W663">
        <v>7</v>
      </c>
      <c r="X663">
        <v>24.14</v>
      </c>
      <c r="Y663" t="s">
        <v>652</v>
      </c>
      <c r="Z663" t="s">
        <v>652</v>
      </c>
      <c r="AA663" t="s">
        <v>652</v>
      </c>
    </row>
    <row r="664" spans="1:27">
      <c r="A664" t="s">
        <v>381</v>
      </c>
      <c r="B664" t="s">
        <v>1759</v>
      </c>
      <c r="C664">
        <v>636</v>
      </c>
      <c r="D664">
        <v>683</v>
      </c>
      <c r="E664">
        <v>659.5</v>
      </c>
      <c r="F664">
        <v>662</v>
      </c>
      <c r="G664" s="239">
        <v>-0.71113798943182505</v>
      </c>
      <c r="H664" s="239">
        <v>-0.40191986490841097</v>
      </c>
      <c r="K664">
        <v>0.15428600522574701</v>
      </c>
      <c r="L664">
        <v>4</v>
      </c>
      <c r="M664">
        <v>-3949662.2074617599</v>
      </c>
      <c r="N664">
        <v>0.23163974862237899</v>
      </c>
      <c r="O664">
        <v>4106369.7637449699</v>
      </c>
      <c r="P664">
        <v>156707.55628320799</v>
      </c>
      <c r="Q664">
        <v>7851505.3696898399</v>
      </c>
      <c r="R664">
        <v>218522.54837337701</v>
      </c>
      <c r="S664">
        <v>5554002.5510624303</v>
      </c>
      <c r="T664">
        <v>3.81620665695463E-2</v>
      </c>
      <c r="U664">
        <v>-0.487418816829575</v>
      </c>
      <c r="V664">
        <v>1090.5713800000001</v>
      </c>
      <c r="W664">
        <v>9</v>
      </c>
      <c r="X664">
        <v>36.520000000000003</v>
      </c>
      <c r="Y664" t="s">
        <v>652</v>
      </c>
      <c r="Z664" t="s">
        <v>652</v>
      </c>
      <c r="AA664" t="s">
        <v>652</v>
      </c>
    </row>
    <row r="665" spans="1:27">
      <c r="A665" t="s">
        <v>1760</v>
      </c>
      <c r="B665" t="s">
        <v>1761</v>
      </c>
      <c r="C665">
        <v>720</v>
      </c>
      <c r="D665">
        <v>600</v>
      </c>
      <c r="E665">
        <v>660</v>
      </c>
      <c r="F665">
        <v>663</v>
      </c>
      <c r="G665" s="239">
        <v>-0.94100291307908601</v>
      </c>
      <c r="H665" s="239">
        <v>-0.26090495121712298</v>
      </c>
      <c r="K665">
        <v>0.36761554816504899</v>
      </c>
      <c r="L665">
        <v>8</v>
      </c>
      <c r="M665">
        <v>-2101624.7408536701</v>
      </c>
      <c r="N665">
        <v>0.12854737828590401</v>
      </c>
      <c r="O665">
        <v>2281473.8344781599</v>
      </c>
      <c r="P665">
        <v>179849.09362448499</v>
      </c>
      <c r="Q665">
        <v>3154215.2983064898</v>
      </c>
      <c r="R665">
        <v>164228.417093809</v>
      </c>
      <c r="S665">
        <v>2233388.1347687701</v>
      </c>
      <c r="T665">
        <v>7.8830224088728904E-2</v>
      </c>
      <c r="U665">
        <v>-0.25023816247736003</v>
      </c>
      <c r="V665">
        <v>922.54687999999999</v>
      </c>
      <c r="W665">
        <v>7</v>
      </c>
      <c r="X665">
        <v>10.67</v>
      </c>
      <c r="Y665" t="s">
        <v>652</v>
      </c>
      <c r="Z665" t="s">
        <v>652</v>
      </c>
      <c r="AA665" t="s">
        <v>652</v>
      </c>
    </row>
    <row r="666" spans="1:27">
      <c r="A666" t="s">
        <v>285</v>
      </c>
      <c r="B666" t="s">
        <v>742</v>
      </c>
      <c r="C666">
        <v>711</v>
      </c>
      <c r="D666">
        <v>611</v>
      </c>
      <c r="E666">
        <v>661</v>
      </c>
      <c r="F666">
        <v>664</v>
      </c>
      <c r="G666" s="239">
        <v>-0.91568821697156999</v>
      </c>
      <c r="H666" s="239">
        <v>-0.28558814104879698</v>
      </c>
      <c r="K666">
        <v>0.322289237398523</v>
      </c>
      <c r="L666">
        <v>6</v>
      </c>
      <c r="M666">
        <v>-2925686.0008422299</v>
      </c>
      <c r="N666">
        <v>0.137525003531656</v>
      </c>
      <c r="O666">
        <v>3034884.6195347402</v>
      </c>
      <c r="P666">
        <v>109198.618692516</v>
      </c>
      <c r="Q666">
        <v>4518395.9700790998</v>
      </c>
      <c r="R666">
        <v>31862.884591962302</v>
      </c>
      <c r="S666">
        <v>3195067.8698457698</v>
      </c>
      <c r="T666">
        <v>3.5981143398214899E-2</v>
      </c>
      <c r="U666">
        <v>-0.22306680643538401</v>
      </c>
      <c r="V666">
        <v>831.50468000000001</v>
      </c>
      <c r="W666">
        <v>7</v>
      </c>
      <c r="X666">
        <v>10.7</v>
      </c>
      <c r="Y666">
        <v>3</v>
      </c>
      <c r="Z666" t="s">
        <v>703</v>
      </c>
      <c r="AA666" t="s">
        <v>121</v>
      </c>
    </row>
    <row r="667" spans="1:27">
      <c r="A667" t="s">
        <v>1762</v>
      </c>
      <c r="B667" t="s">
        <v>1763</v>
      </c>
      <c r="C667">
        <v>664</v>
      </c>
      <c r="D667">
        <v>658</v>
      </c>
      <c r="E667">
        <v>661</v>
      </c>
      <c r="F667">
        <v>665</v>
      </c>
      <c r="G667" s="239">
        <v>-0.80629810282326497</v>
      </c>
      <c r="H667" s="239">
        <v>-0.37403197608925998</v>
      </c>
      <c r="K667">
        <v>0.18768475814761501</v>
      </c>
      <c r="L667">
        <v>8</v>
      </c>
      <c r="M667">
        <v>-1089323.4987703799</v>
      </c>
      <c r="N667">
        <v>0.16539098434966801</v>
      </c>
      <c r="O667">
        <v>1677886.4053176199</v>
      </c>
      <c r="P667">
        <v>588562.90654724406</v>
      </c>
      <c r="Q667">
        <v>1690683.59547017</v>
      </c>
      <c r="R667">
        <v>889994.33600387804</v>
      </c>
      <c r="S667">
        <v>1351018.30818663</v>
      </c>
      <c r="T667">
        <v>0.35077637239442899</v>
      </c>
      <c r="U667">
        <v>-0.48813128198605299</v>
      </c>
      <c r="V667">
        <v>1264.7775999999999</v>
      </c>
      <c r="W667">
        <v>12</v>
      </c>
      <c r="X667">
        <v>42.5</v>
      </c>
      <c r="Y667" t="s">
        <v>652</v>
      </c>
      <c r="Z667" t="s">
        <v>652</v>
      </c>
      <c r="AA667" t="s">
        <v>652</v>
      </c>
    </row>
    <row r="668" spans="1:27">
      <c r="A668" t="s">
        <v>570</v>
      </c>
      <c r="B668" t="s">
        <v>635</v>
      </c>
      <c r="C668">
        <v>607</v>
      </c>
      <c r="D668">
        <v>715</v>
      </c>
      <c r="E668">
        <v>661</v>
      </c>
      <c r="F668">
        <v>666</v>
      </c>
      <c r="G668" s="239">
        <v>-0.62865859989819295</v>
      </c>
      <c r="H668" s="239">
        <v>-0.47035510618334903</v>
      </c>
      <c r="K668">
        <v>8.9640858699932602E-2</v>
      </c>
      <c r="L668">
        <v>11</v>
      </c>
      <c r="M668">
        <v>-13446524.1613349</v>
      </c>
      <c r="N668">
        <v>0.282612042422204</v>
      </c>
      <c r="O668">
        <v>19119710.901956402</v>
      </c>
      <c r="P668">
        <v>5673186.74062151</v>
      </c>
      <c r="Q668">
        <v>29978781.2851841</v>
      </c>
      <c r="R668">
        <v>4033744.9518415802</v>
      </c>
      <c r="S668">
        <v>21389231.235383499</v>
      </c>
      <c r="T668">
        <v>0.296719274141379</v>
      </c>
      <c r="U668">
        <v>-0.51252196095824898</v>
      </c>
      <c r="V668">
        <v>759.37054999999998</v>
      </c>
      <c r="W668">
        <v>7</v>
      </c>
      <c r="X668">
        <v>16.45</v>
      </c>
      <c r="Y668" t="s">
        <v>652</v>
      </c>
      <c r="Z668" t="s">
        <v>652</v>
      </c>
      <c r="AA668" t="s">
        <v>652</v>
      </c>
    </row>
    <row r="669" spans="1:27">
      <c r="A669" t="s">
        <v>360</v>
      </c>
      <c r="B669" t="s">
        <v>1764</v>
      </c>
      <c r="C669">
        <v>655</v>
      </c>
      <c r="D669">
        <v>668</v>
      </c>
      <c r="E669">
        <v>661.5</v>
      </c>
      <c r="F669">
        <v>667</v>
      </c>
      <c r="G669" s="239">
        <v>-0.77666838146355599</v>
      </c>
      <c r="H669" s="239">
        <v>-0.38721941477800598</v>
      </c>
      <c r="K669">
        <v>0.171361288360486</v>
      </c>
      <c r="L669">
        <v>8</v>
      </c>
      <c r="M669">
        <v>-20313404.242394201</v>
      </c>
      <c r="N669">
        <v>0.19594795152959699</v>
      </c>
      <c r="O669">
        <v>21898615.604614899</v>
      </c>
      <c r="P669">
        <v>1585211.3622206801</v>
      </c>
      <c r="Q669">
        <v>36893239.194191404</v>
      </c>
      <c r="R669">
        <v>2647418.7421086701</v>
      </c>
      <c r="S669">
        <v>26154539.9905627</v>
      </c>
      <c r="T669">
        <v>7.2388656472266402E-2</v>
      </c>
      <c r="U669">
        <v>-0.42143923826332003</v>
      </c>
      <c r="V669">
        <v>1363.6852200000001</v>
      </c>
      <c r="W669">
        <v>11</v>
      </c>
      <c r="X669">
        <v>11.66</v>
      </c>
      <c r="Y669" t="s">
        <v>652</v>
      </c>
      <c r="Z669" t="s">
        <v>652</v>
      </c>
      <c r="AA669" t="s">
        <v>652</v>
      </c>
    </row>
    <row r="670" spans="1:27">
      <c r="A670" t="s">
        <v>1765</v>
      </c>
      <c r="B670" t="s">
        <v>1766</v>
      </c>
      <c r="C670">
        <v>691</v>
      </c>
      <c r="D670">
        <v>633</v>
      </c>
      <c r="E670">
        <v>662</v>
      </c>
      <c r="F670">
        <v>668</v>
      </c>
      <c r="G670" s="239">
        <v>-0.88595080477195298</v>
      </c>
      <c r="H670" s="239">
        <v>-0.33277161409170197</v>
      </c>
      <c r="K670">
        <v>0.24501480503112499</v>
      </c>
      <c r="L670">
        <v>8</v>
      </c>
      <c r="M670">
        <v>-3016784.97356412</v>
      </c>
      <c r="N670">
        <v>0.132368141081147</v>
      </c>
      <c r="O670">
        <v>4186564.12109074</v>
      </c>
      <c r="P670">
        <v>1169779.14752662</v>
      </c>
      <c r="Q670">
        <v>4302248.6099335197</v>
      </c>
      <c r="R670">
        <v>2163467.1042183</v>
      </c>
      <c r="S670">
        <v>3405138.2506962698</v>
      </c>
      <c r="T670">
        <v>0.27941269109759898</v>
      </c>
      <c r="U670">
        <v>-0.38436365476654399</v>
      </c>
      <c r="V670">
        <v>1033.5789</v>
      </c>
      <c r="W670">
        <v>8</v>
      </c>
      <c r="X670">
        <v>19.68</v>
      </c>
      <c r="Y670" t="s">
        <v>652</v>
      </c>
      <c r="Z670" t="s">
        <v>652</v>
      </c>
      <c r="AA670" t="s">
        <v>652</v>
      </c>
    </row>
    <row r="671" spans="1:27">
      <c r="A671" t="s">
        <v>705</v>
      </c>
      <c r="B671" t="s">
        <v>758</v>
      </c>
      <c r="C671">
        <v>616</v>
      </c>
      <c r="D671">
        <v>708</v>
      </c>
      <c r="E671">
        <v>662</v>
      </c>
      <c r="F671">
        <v>669</v>
      </c>
      <c r="G671" s="239">
        <v>-0.64889073526684804</v>
      </c>
      <c r="H671" s="239">
        <v>-0.45221716139253199</v>
      </c>
      <c r="K671">
        <v>0.10448777679648701</v>
      </c>
      <c r="L671">
        <v>14</v>
      </c>
      <c r="M671">
        <v>-445454939.72798198</v>
      </c>
      <c r="N671">
        <v>0.26474007185906601</v>
      </c>
      <c r="O671">
        <v>873657596.38173795</v>
      </c>
      <c r="P671">
        <v>428202656.65375602</v>
      </c>
      <c r="Q671">
        <v>936629126.46451604</v>
      </c>
      <c r="R671">
        <v>255449011.46499199</v>
      </c>
      <c r="S671">
        <v>686486823.617221</v>
      </c>
      <c r="T671">
        <v>0.49012640470037899</v>
      </c>
      <c r="U671">
        <v>-0.55357325184701001</v>
      </c>
      <c r="V671">
        <v>1140.6748700000001</v>
      </c>
      <c r="W671">
        <v>9</v>
      </c>
      <c r="X671">
        <v>2.92</v>
      </c>
      <c r="Y671">
        <v>1</v>
      </c>
      <c r="Z671" t="s">
        <v>121</v>
      </c>
      <c r="AA671" t="s">
        <v>121</v>
      </c>
    </row>
    <row r="672" spans="1:27">
      <c r="A672" t="s">
        <v>1767</v>
      </c>
      <c r="B672" t="s">
        <v>1768</v>
      </c>
      <c r="C672">
        <v>633</v>
      </c>
      <c r="D672">
        <v>692</v>
      </c>
      <c r="E672">
        <v>662.5</v>
      </c>
      <c r="F672">
        <v>670</v>
      </c>
      <c r="G672" s="239">
        <v>-0.69871137120469595</v>
      </c>
      <c r="H672" s="239">
        <v>-0.41845830403942502</v>
      </c>
      <c r="K672">
        <v>0.13646322925830701</v>
      </c>
      <c r="L672">
        <v>9</v>
      </c>
      <c r="M672">
        <v>-1159127.4941759999</v>
      </c>
      <c r="N672">
        <v>0.23734552685719601</v>
      </c>
      <c r="O672">
        <v>1381362.19478814</v>
      </c>
      <c r="P672">
        <v>222234.700612146</v>
      </c>
      <c r="Q672">
        <v>2324193.0858199601</v>
      </c>
      <c r="R672">
        <v>319936.27613360703</v>
      </c>
      <c r="S672">
        <v>1658950.3791493501</v>
      </c>
      <c r="T672">
        <v>0.16088083302889999</v>
      </c>
      <c r="U672">
        <v>-0.42859805392483902</v>
      </c>
      <c r="V672">
        <v>1810.8857700000001</v>
      </c>
      <c r="W672">
        <v>15</v>
      </c>
      <c r="X672">
        <v>41.96</v>
      </c>
      <c r="Y672" t="s">
        <v>652</v>
      </c>
      <c r="Z672" t="s">
        <v>652</v>
      </c>
      <c r="AA672" t="s">
        <v>652</v>
      </c>
    </row>
    <row r="673" spans="1:27">
      <c r="A673" t="s">
        <v>1769</v>
      </c>
      <c r="B673" t="s">
        <v>1770</v>
      </c>
      <c r="C673">
        <v>737</v>
      </c>
      <c r="D673">
        <v>589</v>
      </c>
      <c r="E673">
        <v>663</v>
      </c>
      <c r="F673">
        <v>671</v>
      </c>
      <c r="G673" s="239">
        <v>-1.01142901235113</v>
      </c>
      <c r="H673" s="239">
        <v>-0.23955940565074699</v>
      </c>
      <c r="K673">
        <v>0.40943197560820999</v>
      </c>
      <c r="L673">
        <v>6</v>
      </c>
      <c r="M673">
        <v>-16541424.680478999</v>
      </c>
      <c r="N673">
        <v>0.10709455259650499</v>
      </c>
      <c r="O673">
        <v>17029941.257001299</v>
      </c>
      <c r="P673">
        <v>488516.57652231603</v>
      </c>
      <c r="Q673">
        <v>23101608.295867901</v>
      </c>
      <c r="R673">
        <v>1120540.11759723</v>
      </c>
      <c r="S673">
        <v>16354508.7974365</v>
      </c>
      <c r="T673">
        <v>2.8685746424490899E-2</v>
      </c>
      <c r="U673">
        <v>-0.22072471644753799</v>
      </c>
      <c r="V673">
        <v>1004.57751</v>
      </c>
      <c r="W673">
        <v>8</v>
      </c>
      <c r="X673">
        <v>13.61</v>
      </c>
      <c r="Y673" t="s">
        <v>652</v>
      </c>
      <c r="Z673" t="s">
        <v>652</v>
      </c>
      <c r="AA673" t="s">
        <v>652</v>
      </c>
    </row>
    <row r="674" spans="1:27">
      <c r="A674" t="s">
        <v>463</v>
      </c>
      <c r="B674" t="s">
        <v>1771</v>
      </c>
      <c r="C674">
        <v>660</v>
      </c>
      <c r="D674">
        <v>667</v>
      </c>
      <c r="E674">
        <v>663.5</v>
      </c>
      <c r="F674">
        <v>672</v>
      </c>
      <c r="G674" s="239">
        <v>-0.79995253015226997</v>
      </c>
      <c r="H674" s="239">
        <v>-0.38665486397076598</v>
      </c>
      <c r="K674">
        <v>0.17204050021265099</v>
      </c>
      <c r="L674">
        <v>5</v>
      </c>
      <c r="M674">
        <v>-10492015.3613215</v>
      </c>
      <c r="N674">
        <v>0.18486748563949301</v>
      </c>
      <c r="O674">
        <v>10920897.5036372</v>
      </c>
      <c r="P674">
        <v>428882.14231560798</v>
      </c>
      <c r="Q674">
        <v>18522134.414093301</v>
      </c>
      <c r="R674">
        <v>989354.66525030602</v>
      </c>
      <c r="S674">
        <v>13115797.457787201</v>
      </c>
      <c r="T674">
        <v>3.92716937571084E-2</v>
      </c>
      <c r="U674">
        <v>-0.41090481875451101</v>
      </c>
      <c r="V674">
        <v>1476.76928</v>
      </c>
      <c r="W674">
        <v>12</v>
      </c>
      <c r="X674">
        <v>15.73</v>
      </c>
      <c r="Y674" t="s">
        <v>652</v>
      </c>
      <c r="Z674" t="s">
        <v>652</v>
      </c>
      <c r="AA674" t="s">
        <v>652</v>
      </c>
    </row>
    <row r="675" spans="1:27">
      <c r="A675" t="s">
        <v>249</v>
      </c>
      <c r="B675" t="s">
        <v>1772</v>
      </c>
      <c r="C675">
        <v>626</v>
      </c>
      <c r="D675">
        <v>701</v>
      </c>
      <c r="E675">
        <v>663.5</v>
      </c>
      <c r="F675">
        <v>673</v>
      </c>
      <c r="G675" s="239">
        <v>-0.67047100081600297</v>
      </c>
      <c r="H675" s="239">
        <v>-0.43241671024356299</v>
      </c>
      <c r="K675">
        <v>0.122538414459094</v>
      </c>
      <c r="L675">
        <v>10</v>
      </c>
      <c r="M675">
        <v>-127108137.301254</v>
      </c>
      <c r="N675">
        <v>0.25634897895640801</v>
      </c>
      <c r="O675">
        <v>131627979.80365001</v>
      </c>
      <c r="P675">
        <v>4519842.5023955703</v>
      </c>
      <c r="Q675">
        <v>268074003.81815201</v>
      </c>
      <c r="R675">
        <v>4214064.6255414505</v>
      </c>
      <c r="S675">
        <v>189580365.36488</v>
      </c>
      <c r="T675">
        <v>3.43380070797853E-2</v>
      </c>
      <c r="U675">
        <v>-0.459834517175506</v>
      </c>
      <c r="V675">
        <v>997.52004999999997</v>
      </c>
      <c r="W675">
        <v>9</v>
      </c>
      <c r="X675">
        <v>15.4</v>
      </c>
      <c r="Y675" t="s">
        <v>652</v>
      </c>
      <c r="Z675" t="s">
        <v>652</v>
      </c>
      <c r="AA675" t="s">
        <v>652</v>
      </c>
    </row>
    <row r="676" spans="1:27">
      <c r="A676" t="s">
        <v>474</v>
      </c>
      <c r="B676" t="s">
        <v>743</v>
      </c>
      <c r="C676">
        <v>750</v>
      </c>
      <c r="D676">
        <v>578</v>
      </c>
      <c r="E676">
        <v>664</v>
      </c>
      <c r="F676">
        <v>674</v>
      </c>
      <c r="G676" s="239">
        <v>-1.05822443595153</v>
      </c>
      <c r="H676" s="239">
        <v>-0.21808771810886701</v>
      </c>
      <c r="K676">
        <v>0.45384667615500202</v>
      </c>
      <c r="L676">
        <v>13</v>
      </c>
      <c r="M676">
        <v>-29228211.3806099</v>
      </c>
      <c r="N676">
        <v>9.2554287221792694E-2</v>
      </c>
      <c r="O676">
        <v>34681721.469231397</v>
      </c>
      <c r="P676">
        <v>5453510.0886214897</v>
      </c>
      <c r="Q676">
        <v>38532779.042773701</v>
      </c>
      <c r="R676">
        <v>6399938.7574242996</v>
      </c>
      <c r="S676">
        <v>27620049.5732539</v>
      </c>
      <c r="T676">
        <v>0.157244503951734</v>
      </c>
      <c r="U676">
        <v>-0.16475070624909099</v>
      </c>
      <c r="V676">
        <v>1264.7048299999999</v>
      </c>
      <c r="W676">
        <v>12</v>
      </c>
      <c r="X676">
        <v>31.23</v>
      </c>
      <c r="Y676">
        <v>3</v>
      </c>
      <c r="Z676" t="s">
        <v>121</v>
      </c>
      <c r="AA676" t="s">
        <v>681</v>
      </c>
    </row>
    <row r="677" spans="1:27">
      <c r="A677" t="s">
        <v>1773</v>
      </c>
      <c r="B677" t="s">
        <v>1774</v>
      </c>
      <c r="C677">
        <v>625</v>
      </c>
      <c r="D677">
        <v>704</v>
      </c>
      <c r="E677">
        <v>664.5</v>
      </c>
      <c r="F677">
        <v>675</v>
      </c>
      <c r="G677" s="239">
        <v>-0.66853763766188401</v>
      </c>
      <c r="H677" s="239">
        <v>-0.43710293919426602</v>
      </c>
      <c r="K677">
        <v>0.11808818753431399</v>
      </c>
      <c r="L677">
        <v>7</v>
      </c>
      <c r="M677">
        <v>-765837.54957519798</v>
      </c>
      <c r="N677">
        <v>0.25608038982494502</v>
      </c>
      <c r="O677">
        <v>1002170.14934873</v>
      </c>
      <c r="P677">
        <v>236332.59977353</v>
      </c>
      <c r="Q677">
        <v>1605882.5538983</v>
      </c>
      <c r="R677">
        <v>213708.86117960099</v>
      </c>
      <c r="S677">
        <v>1145541.4122286499</v>
      </c>
      <c r="T677">
        <v>0.23582083334562901</v>
      </c>
      <c r="U677">
        <v>-0.520533305510542</v>
      </c>
      <c r="V677">
        <v>1106.56629</v>
      </c>
      <c r="W677">
        <v>9</v>
      </c>
      <c r="X677">
        <v>29.06</v>
      </c>
      <c r="Y677" t="s">
        <v>652</v>
      </c>
      <c r="Z677" t="s">
        <v>652</v>
      </c>
      <c r="AA677" t="s">
        <v>652</v>
      </c>
    </row>
    <row r="678" spans="1:27">
      <c r="A678" t="s">
        <v>706</v>
      </c>
      <c r="B678" t="s">
        <v>744</v>
      </c>
      <c r="C678">
        <v>751</v>
      </c>
      <c r="D678">
        <v>579</v>
      </c>
      <c r="E678">
        <v>665</v>
      </c>
      <c r="F678">
        <v>676</v>
      </c>
      <c r="G678" s="239">
        <v>-1.05835910421727</v>
      </c>
      <c r="H678" s="239">
        <v>-0.219792515719235</v>
      </c>
      <c r="K678">
        <v>0.45023674200258901</v>
      </c>
      <c r="L678">
        <v>11</v>
      </c>
      <c r="M678">
        <v>-6979083.3428589599</v>
      </c>
      <c r="N678">
        <v>8.2530067192247397E-2</v>
      </c>
      <c r="O678">
        <v>8957676.6740969997</v>
      </c>
      <c r="P678">
        <v>1978593.33123804</v>
      </c>
      <c r="Q678">
        <v>8576720.1205698792</v>
      </c>
      <c r="R678">
        <v>3661708.4382402198</v>
      </c>
      <c r="S678">
        <v>6594248.8849477004</v>
      </c>
      <c r="T678">
        <v>0.22088242333635</v>
      </c>
      <c r="U678">
        <v>-0.217014588660809</v>
      </c>
      <c r="V678">
        <v>1135.6622400000001</v>
      </c>
      <c r="W678">
        <v>11</v>
      </c>
      <c r="X678">
        <v>29.07</v>
      </c>
      <c r="Y678">
        <v>3</v>
      </c>
      <c r="Z678" t="s">
        <v>121</v>
      </c>
      <c r="AA678" t="s">
        <v>681</v>
      </c>
    </row>
    <row r="679" spans="1:27">
      <c r="A679" t="s">
        <v>1775</v>
      </c>
      <c r="B679" t="s">
        <v>1776</v>
      </c>
      <c r="C679">
        <v>610</v>
      </c>
      <c r="D679">
        <v>726</v>
      </c>
      <c r="E679">
        <v>668</v>
      </c>
      <c r="F679">
        <v>677</v>
      </c>
      <c r="G679" s="239">
        <v>-0.63697802948355098</v>
      </c>
      <c r="H679" s="239">
        <v>-0.48843822848684798</v>
      </c>
      <c r="K679">
        <v>7.6372074369341902E-2</v>
      </c>
      <c r="L679">
        <v>14</v>
      </c>
      <c r="M679">
        <v>-497174789.927544</v>
      </c>
      <c r="N679">
        <v>0.273521153697033</v>
      </c>
      <c r="O679">
        <v>772508876.66999102</v>
      </c>
      <c r="P679">
        <v>275334086.74244702</v>
      </c>
      <c r="Q679">
        <v>1070183618.4024</v>
      </c>
      <c r="R679">
        <v>270431852.078215</v>
      </c>
      <c r="S679">
        <v>780521096.35656297</v>
      </c>
      <c r="T679">
        <v>0.35641543425276001</v>
      </c>
      <c r="U679">
        <v>-0.45964973531979803</v>
      </c>
      <c r="V679">
        <v>884.46248000000003</v>
      </c>
      <c r="W679">
        <v>7</v>
      </c>
      <c r="X679">
        <v>12.85</v>
      </c>
      <c r="Y679" t="s">
        <v>652</v>
      </c>
      <c r="Z679" t="s">
        <v>652</v>
      </c>
      <c r="AA679" t="s">
        <v>652</v>
      </c>
    </row>
    <row r="680" spans="1:27">
      <c r="A680" t="s">
        <v>1777</v>
      </c>
      <c r="B680" t="s">
        <v>1778</v>
      </c>
      <c r="C680">
        <v>623</v>
      </c>
      <c r="D680">
        <v>724</v>
      </c>
      <c r="E680">
        <v>673.5</v>
      </c>
      <c r="F680">
        <v>678</v>
      </c>
      <c r="G680" s="239">
        <v>-0.66236798884795001</v>
      </c>
      <c r="H680" s="239">
        <v>-0.48376164549754203</v>
      </c>
      <c r="K680">
        <v>7.9661067701117999E-2</v>
      </c>
      <c r="L680">
        <v>9</v>
      </c>
      <c r="M680">
        <v>-2711340.9457082101</v>
      </c>
      <c r="N680">
        <v>0.25861728403384698</v>
      </c>
      <c r="O680">
        <v>3559056.67212654</v>
      </c>
      <c r="P680">
        <v>847715.726418323</v>
      </c>
      <c r="Q680">
        <v>5688554.8647399005</v>
      </c>
      <c r="R680">
        <v>1073445.4361672599</v>
      </c>
      <c r="S680">
        <v>4093405.7674254798</v>
      </c>
      <c r="T680">
        <v>0.238185509395616</v>
      </c>
      <c r="U680">
        <v>-0.48362463924807197</v>
      </c>
      <c r="V680">
        <v>958.54687999999999</v>
      </c>
      <c r="W680">
        <v>8</v>
      </c>
      <c r="X680">
        <v>10.85</v>
      </c>
      <c r="Y680" t="s">
        <v>652</v>
      </c>
      <c r="Z680" t="s">
        <v>652</v>
      </c>
      <c r="AA680" t="s">
        <v>652</v>
      </c>
    </row>
    <row r="681" spans="1:27">
      <c r="A681" t="s">
        <v>1779</v>
      </c>
      <c r="B681" t="s">
        <v>1780</v>
      </c>
      <c r="C681">
        <v>772</v>
      </c>
      <c r="D681">
        <v>577</v>
      </c>
      <c r="E681">
        <v>674.5</v>
      </c>
      <c r="F681">
        <v>679</v>
      </c>
      <c r="G681" s="239">
        <v>-1.10167606038224</v>
      </c>
      <c r="H681" s="239">
        <v>-0.214648193193165</v>
      </c>
      <c r="K681">
        <v>0.46117283198998299</v>
      </c>
      <c r="L681">
        <v>9</v>
      </c>
      <c r="M681">
        <v>-15834641.232281201</v>
      </c>
      <c r="N681">
        <v>7.8327660394687096E-2</v>
      </c>
      <c r="O681">
        <v>18876190.942947399</v>
      </c>
      <c r="P681">
        <v>3041549.7106662001</v>
      </c>
      <c r="Q681">
        <v>19535257.7483803</v>
      </c>
      <c r="R681">
        <v>5617212.1886679903</v>
      </c>
      <c r="S681">
        <v>14373228.031103</v>
      </c>
      <c r="T681">
        <v>0.16113153971895999</v>
      </c>
      <c r="U681">
        <v>-0.117307193780276</v>
      </c>
      <c r="V681">
        <v>1414.7147500000001</v>
      </c>
      <c r="W681">
        <v>12</v>
      </c>
      <c r="X681">
        <v>19.559999999999999</v>
      </c>
      <c r="Y681" t="s">
        <v>652</v>
      </c>
      <c r="Z681" t="s">
        <v>652</v>
      </c>
      <c r="AA681" t="s">
        <v>652</v>
      </c>
    </row>
    <row r="682" spans="1:27">
      <c r="A682" t="s">
        <v>1781</v>
      </c>
      <c r="B682" t="s">
        <v>1782</v>
      </c>
      <c r="C682">
        <v>656</v>
      </c>
      <c r="D682">
        <v>694</v>
      </c>
      <c r="E682">
        <v>675</v>
      </c>
      <c r="F682">
        <v>680</v>
      </c>
      <c r="G682" s="239">
        <v>-0.77942414946191896</v>
      </c>
      <c r="H682" s="239">
        <v>-0.42279318741524502</v>
      </c>
      <c r="K682">
        <v>0.132030532440499</v>
      </c>
      <c r="L682">
        <v>10</v>
      </c>
      <c r="M682">
        <v>-1379910.09437608</v>
      </c>
      <c r="N682">
        <v>0.193861237620641</v>
      </c>
      <c r="O682">
        <v>1836490.2523575199</v>
      </c>
      <c r="P682">
        <v>456580.157981447</v>
      </c>
      <c r="Q682">
        <v>2487809.5345286801</v>
      </c>
      <c r="R682">
        <v>282127.22085744102</v>
      </c>
      <c r="S682">
        <v>1770422.55532974</v>
      </c>
      <c r="T682">
        <v>0.24861561742314101</v>
      </c>
      <c r="U682">
        <v>-0.44851017916084801</v>
      </c>
      <c r="V682">
        <v>2280.1910600000001</v>
      </c>
      <c r="W682">
        <v>20</v>
      </c>
      <c r="X682">
        <v>33.5</v>
      </c>
      <c r="Y682" t="s">
        <v>652</v>
      </c>
      <c r="Z682" t="s">
        <v>652</v>
      </c>
      <c r="AA682" t="s">
        <v>652</v>
      </c>
    </row>
    <row r="683" spans="1:27">
      <c r="A683" t="s">
        <v>1783</v>
      </c>
      <c r="B683" t="s">
        <v>1784</v>
      </c>
      <c r="C683">
        <v>640</v>
      </c>
      <c r="D683">
        <v>710</v>
      </c>
      <c r="E683">
        <v>675</v>
      </c>
      <c r="F683">
        <v>681</v>
      </c>
      <c r="G683" s="239">
        <v>-0.72136302717157097</v>
      </c>
      <c r="H683" s="239">
        <v>-0.45969312762095399</v>
      </c>
      <c r="K683">
        <v>9.8176922455077295E-2</v>
      </c>
      <c r="L683">
        <v>8</v>
      </c>
      <c r="M683">
        <v>-470951.59921504097</v>
      </c>
      <c r="N683">
        <v>0.22349312257953199</v>
      </c>
      <c r="O683">
        <v>626150.73808671697</v>
      </c>
      <c r="P683">
        <v>155199.13887167699</v>
      </c>
      <c r="Q683">
        <v>911186.31530893105</v>
      </c>
      <c r="R683">
        <v>149000.097050048</v>
      </c>
      <c r="S683">
        <v>652863.51181820198</v>
      </c>
      <c r="T683">
        <v>0.247862262920758</v>
      </c>
      <c r="U683">
        <v>-0.498362476274676</v>
      </c>
      <c r="V683">
        <v>1001.53022</v>
      </c>
      <c r="W683">
        <v>9</v>
      </c>
      <c r="X683">
        <v>25.95</v>
      </c>
      <c r="Y683" t="s">
        <v>652</v>
      </c>
      <c r="Z683" t="s">
        <v>652</v>
      </c>
      <c r="AA683" t="s">
        <v>652</v>
      </c>
    </row>
    <row r="684" spans="1:27">
      <c r="A684" t="s">
        <v>384</v>
      </c>
      <c r="B684" t="s">
        <v>1785</v>
      </c>
      <c r="C684">
        <v>736</v>
      </c>
      <c r="D684">
        <v>618</v>
      </c>
      <c r="E684">
        <v>677</v>
      </c>
      <c r="F684">
        <v>682</v>
      </c>
      <c r="G684" s="239">
        <v>-0.99785955963247996</v>
      </c>
      <c r="H684" s="239">
        <v>-0.29216238827233598</v>
      </c>
      <c r="K684">
        <v>0.310778043906975</v>
      </c>
      <c r="L684">
        <v>7</v>
      </c>
      <c r="M684">
        <v>-836004.43998195301</v>
      </c>
      <c r="N684">
        <v>0.109185933457932</v>
      </c>
      <c r="O684">
        <v>987230.76882720704</v>
      </c>
      <c r="P684">
        <v>151226.328845254</v>
      </c>
      <c r="Q684">
        <v>1172517.3985468</v>
      </c>
      <c r="R684">
        <v>170331.761331335</v>
      </c>
      <c r="S684">
        <v>837797.695990265</v>
      </c>
      <c r="T684">
        <v>0.15318234967990799</v>
      </c>
      <c r="U684">
        <v>-0.30036832398955698</v>
      </c>
      <c r="V684">
        <v>1568.75911</v>
      </c>
      <c r="W684">
        <v>13</v>
      </c>
      <c r="X684">
        <v>28.85</v>
      </c>
      <c r="Y684" t="s">
        <v>652</v>
      </c>
      <c r="Z684" t="s">
        <v>652</v>
      </c>
      <c r="AA684" t="s">
        <v>652</v>
      </c>
    </row>
    <row r="685" spans="1:27">
      <c r="A685" t="s">
        <v>316</v>
      </c>
      <c r="B685" t="s">
        <v>1786</v>
      </c>
      <c r="C685">
        <v>769</v>
      </c>
      <c r="D685">
        <v>592</v>
      </c>
      <c r="E685">
        <v>680.5</v>
      </c>
      <c r="F685">
        <v>683</v>
      </c>
      <c r="G685" s="239">
        <v>-1.1005856005841199</v>
      </c>
      <c r="H685" s="239">
        <v>-0.24444549211022901</v>
      </c>
      <c r="K685">
        <v>0.399650522321288</v>
      </c>
      <c r="L685">
        <v>4</v>
      </c>
      <c r="M685">
        <v>-533156.34300193901</v>
      </c>
      <c r="N685">
        <v>8.4883530173774396E-2</v>
      </c>
      <c r="O685">
        <v>604257.16125273902</v>
      </c>
      <c r="P685">
        <v>71100.818250800294</v>
      </c>
      <c r="Q685">
        <v>684024.11651844694</v>
      </c>
      <c r="R685">
        <v>38147.871605396998</v>
      </c>
      <c r="S685">
        <v>484429.69153782498</v>
      </c>
      <c r="T685">
        <v>0.117666488392781</v>
      </c>
      <c r="U685">
        <v>-0.140888434472039</v>
      </c>
      <c r="V685">
        <v>886.43453</v>
      </c>
      <c r="W685">
        <v>7</v>
      </c>
      <c r="X685">
        <v>24.59</v>
      </c>
      <c r="Y685" t="s">
        <v>652</v>
      </c>
      <c r="Z685" t="s">
        <v>652</v>
      </c>
      <c r="AA685" t="s">
        <v>652</v>
      </c>
    </row>
    <row r="686" spans="1:27">
      <c r="A686" t="s">
        <v>1787</v>
      </c>
      <c r="B686" t="s">
        <v>1788</v>
      </c>
      <c r="C686">
        <v>726</v>
      </c>
      <c r="D686">
        <v>636</v>
      </c>
      <c r="E686">
        <v>681</v>
      </c>
      <c r="F686">
        <v>684</v>
      </c>
      <c r="G686" s="239">
        <v>-0.97173047567379101</v>
      </c>
      <c r="H686" s="239">
        <v>-0.33832443707943899</v>
      </c>
      <c r="K686">
        <v>0.23674257271611299</v>
      </c>
      <c r="L686">
        <v>9</v>
      </c>
      <c r="M686">
        <v>-19633028.9565074</v>
      </c>
      <c r="N686">
        <v>9.4634621405910002E-2</v>
      </c>
      <c r="O686">
        <v>27326202.101991199</v>
      </c>
      <c r="P686">
        <v>7693173.14548379</v>
      </c>
      <c r="Q686">
        <v>21619706.7004175</v>
      </c>
      <c r="R686">
        <v>18681729.5443905</v>
      </c>
      <c r="S686">
        <v>20204191.849487901</v>
      </c>
      <c r="T686">
        <v>0.28153100517847701</v>
      </c>
      <c r="U686">
        <v>-0.42242668909047298</v>
      </c>
      <c r="V686">
        <v>1613.84682</v>
      </c>
      <c r="W686">
        <v>14</v>
      </c>
      <c r="X686">
        <v>16.68</v>
      </c>
      <c r="Y686" t="s">
        <v>652</v>
      </c>
      <c r="Z686" t="s">
        <v>652</v>
      </c>
      <c r="AA686" t="s">
        <v>652</v>
      </c>
    </row>
    <row r="687" spans="1:27">
      <c r="A687" t="s">
        <v>344</v>
      </c>
      <c r="B687" t="s">
        <v>745</v>
      </c>
      <c r="C687">
        <v>649</v>
      </c>
      <c r="D687">
        <v>713</v>
      </c>
      <c r="E687">
        <v>681</v>
      </c>
      <c r="F687">
        <v>685</v>
      </c>
      <c r="G687" s="239">
        <v>-0.75970941926134306</v>
      </c>
      <c r="H687" s="239">
        <v>-0.46379143427304098</v>
      </c>
      <c r="K687">
        <v>9.4831833968052004E-2</v>
      </c>
      <c r="L687">
        <v>9</v>
      </c>
      <c r="M687">
        <v>-444997.63757447101</v>
      </c>
      <c r="N687">
        <v>0.204771507578418</v>
      </c>
      <c r="O687">
        <v>527842.50218411302</v>
      </c>
      <c r="P687">
        <v>82844.864609641896</v>
      </c>
      <c r="Q687">
        <v>827103.47986222897</v>
      </c>
      <c r="R687">
        <v>45818.262553018401</v>
      </c>
      <c r="S687">
        <v>585747.16370785201</v>
      </c>
      <c r="T687">
        <v>0.156949969483029</v>
      </c>
      <c r="U687">
        <v>-0.48456584220274501</v>
      </c>
      <c r="V687">
        <v>1094.6720800000001</v>
      </c>
      <c r="W687">
        <v>10</v>
      </c>
      <c r="X687">
        <v>37.89</v>
      </c>
      <c r="Y687">
        <v>2</v>
      </c>
      <c r="Z687">
        <v>4</v>
      </c>
      <c r="AA687" t="s">
        <v>121</v>
      </c>
    </row>
    <row r="688" spans="1:27">
      <c r="A688" t="s">
        <v>1789</v>
      </c>
      <c r="B688" t="s">
        <v>1790</v>
      </c>
      <c r="C688">
        <v>748</v>
      </c>
      <c r="D688">
        <v>619</v>
      </c>
      <c r="E688">
        <v>683.5</v>
      </c>
      <c r="F688">
        <v>686</v>
      </c>
      <c r="G688" s="239">
        <v>-1.05673753381865</v>
      </c>
      <c r="H688" s="239">
        <v>-0.296481279123675</v>
      </c>
      <c r="K688">
        <v>0.30334598068485902</v>
      </c>
      <c r="L688">
        <v>10</v>
      </c>
      <c r="M688">
        <v>-55065179.467207603</v>
      </c>
      <c r="N688">
        <v>7.7822852067698095E-2</v>
      </c>
      <c r="O688">
        <v>88634085.722352698</v>
      </c>
      <c r="P688">
        <v>33568906.255145103</v>
      </c>
      <c r="Q688">
        <v>64144583.669866301</v>
      </c>
      <c r="R688">
        <v>36278062.162468001</v>
      </c>
      <c r="S688">
        <v>52108662.468175001</v>
      </c>
      <c r="T688">
        <v>0.37873585519119601</v>
      </c>
      <c r="U688">
        <v>-0.174048576900383</v>
      </c>
      <c r="V688">
        <v>1410.83149</v>
      </c>
      <c r="W688">
        <v>13</v>
      </c>
      <c r="X688">
        <v>13.99</v>
      </c>
      <c r="Y688" t="s">
        <v>652</v>
      </c>
      <c r="Z688" t="s">
        <v>652</v>
      </c>
      <c r="AA688" t="s">
        <v>652</v>
      </c>
    </row>
    <row r="689" spans="1:27">
      <c r="A689" t="s">
        <v>1791</v>
      </c>
      <c r="B689" t="s">
        <v>1792</v>
      </c>
      <c r="C689">
        <v>671</v>
      </c>
      <c r="D689">
        <v>697</v>
      </c>
      <c r="E689">
        <v>684</v>
      </c>
      <c r="F689">
        <v>687</v>
      </c>
      <c r="G689" s="239">
        <v>-0.84508269233642197</v>
      </c>
      <c r="H689" s="239">
        <v>-0.42748933585776799</v>
      </c>
      <c r="K689">
        <v>0.12733879100276499</v>
      </c>
      <c r="L689">
        <v>9</v>
      </c>
      <c r="M689">
        <v>-467804669.47429299</v>
      </c>
      <c r="N689">
        <v>0.158819901746551</v>
      </c>
      <c r="O689">
        <v>562851343.53895497</v>
      </c>
      <c r="P689">
        <v>95046674.064661995</v>
      </c>
      <c r="Q689">
        <v>756374733.72444499</v>
      </c>
      <c r="R689">
        <v>201882214.58035299</v>
      </c>
      <c r="S689">
        <v>553560821.58178103</v>
      </c>
      <c r="T689">
        <v>0.16886638924418601</v>
      </c>
      <c r="U689">
        <v>-0.358092583013218</v>
      </c>
      <c r="V689">
        <v>866.50942999999995</v>
      </c>
      <c r="W689">
        <v>8</v>
      </c>
      <c r="X689">
        <v>14.35</v>
      </c>
      <c r="Y689" t="s">
        <v>652</v>
      </c>
      <c r="Z689" t="s">
        <v>652</v>
      </c>
      <c r="AA689" t="s">
        <v>652</v>
      </c>
    </row>
    <row r="690" spans="1:27">
      <c r="A690" t="s">
        <v>1793</v>
      </c>
      <c r="B690" t="s">
        <v>1794</v>
      </c>
      <c r="C690">
        <v>659</v>
      </c>
      <c r="D690">
        <v>709</v>
      </c>
      <c r="E690">
        <v>684</v>
      </c>
      <c r="F690">
        <v>688</v>
      </c>
      <c r="G690" s="239">
        <v>-0.79624411643253001</v>
      </c>
      <c r="H690" s="239">
        <v>-0.45226992646821801</v>
      </c>
      <c r="K690">
        <v>0.104442280647982</v>
      </c>
      <c r="L690">
        <v>9</v>
      </c>
      <c r="M690">
        <v>-310496596.89382201</v>
      </c>
      <c r="N690">
        <v>0.186898791961708</v>
      </c>
      <c r="O690">
        <v>311507659.81186599</v>
      </c>
      <c r="P690">
        <v>1011062.9180442001</v>
      </c>
      <c r="Q690">
        <v>551470173.20459497</v>
      </c>
      <c r="R690">
        <v>2238534.5693619102</v>
      </c>
      <c r="S690">
        <v>389951511.71095902</v>
      </c>
      <c r="T690">
        <v>3.2457080466490899E-3</v>
      </c>
      <c r="U690">
        <v>-0.53485153323317502</v>
      </c>
      <c r="V690">
        <v>1117.63642</v>
      </c>
      <c r="W690">
        <v>9</v>
      </c>
      <c r="X690">
        <v>34.19</v>
      </c>
      <c r="Y690" t="s">
        <v>652</v>
      </c>
      <c r="Z690" t="s">
        <v>652</v>
      </c>
      <c r="AA690" t="s">
        <v>652</v>
      </c>
    </row>
    <row r="691" spans="1:27">
      <c r="A691" t="s">
        <v>1795</v>
      </c>
      <c r="B691" t="s">
        <v>1796</v>
      </c>
      <c r="C691">
        <v>689</v>
      </c>
      <c r="D691">
        <v>681</v>
      </c>
      <c r="E691">
        <v>685</v>
      </c>
      <c r="F691">
        <v>689</v>
      </c>
      <c r="G691" s="239">
        <v>-0.88510240889085701</v>
      </c>
      <c r="H691" s="239">
        <v>-0.40135497080292398</v>
      </c>
      <c r="K691">
        <v>0.15492054799814101</v>
      </c>
      <c r="L691">
        <v>6</v>
      </c>
      <c r="M691">
        <v>-704623.54225667997</v>
      </c>
      <c r="N691">
        <v>0.14734919441286601</v>
      </c>
      <c r="O691">
        <v>883218.29545104899</v>
      </c>
      <c r="P691">
        <v>178594.753194369</v>
      </c>
      <c r="Q691">
        <v>1117292.08744227</v>
      </c>
      <c r="R691">
        <v>138511.65369979199</v>
      </c>
      <c r="S691">
        <v>796092.67264300096</v>
      </c>
      <c r="T691">
        <v>0.20220907346938799</v>
      </c>
      <c r="U691">
        <v>-0.43953546365422702</v>
      </c>
      <c r="V691">
        <v>794.45191</v>
      </c>
      <c r="W691">
        <v>6</v>
      </c>
      <c r="X691">
        <v>5.09</v>
      </c>
      <c r="Y691" t="s">
        <v>652</v>
      </c>
      <c r="Z691" t="s">
        <v>652</v>
      </c>
      <c r="AA691" t="s">
        <v>652</v>
      </c>
    </row>
    <row r="692" spans="1:27">
      <c r="A692" t="s">
        <v>488</v>
      </c>
      <c r="B692" t="s">
        <v>1797</v>
      </c>
      <c r="C692">
        <v>694</v>
      </c>
      <c r="D692">
        <v>682</v>
      </c>
      <c r="E692">
        <v>688</v>
      </c>
      <c r="F692">
        <v>690</v>
      </c>
      <c r="G692" s="239">
        <v>-0.89031491200900204</v>
      </c>
      <c r="H692" s="239">
        <v>-0.40162067818798503</v>
      </c>
      <c r="K692">
        <v>0.154621866379024</v>
      </c>
      <c r="L692">
        <v>13</v>
      </c>
      <c r="M692">
        <v>-607093.580030413</v>
      </c>
      <c r="N692">
        <v>0.121724821025243</v>
      </c>
      <c r="O692">
        <v>1272637.4175116101</v>
      </c>
      <c r="P692">
        <v>665543.8374812</v>
      </c>
      <c r="Q692">
        <v>699185.76726584695</v>
      </c>
      <c r="R692">
        <v>664136.45745066705</v>
      </c>
      <c r="S692">
        <v>681886.34363149304</v>
      </c>
      <c r="T692">
        <v>0.52296422242757701</v>
      </c>
      <c r="U692">
        <v>-0.38588708245086001</v>
      </c>
      <c r="V692">
        <v>1802.9687100000001</v>
      </c>
      <c r="W692">
        <v>16</v>
      </c>
      <c r="X692">
        <v>33.590000000000003</v>
      </c>
      <c r="Y692" t="s">
        <v>652</v>
      </c>
      <c r="Z692" t="s">
        <v>652</v>
      </c>
      <c r="AA692" t="s">
        <v>652</v>
      </c>
    </row>
    <row r="693" spans="1:27">
      <c r="A693" t="s">
        <v>1798</v>
      </c>
      <c r="B693" t="s">
        <v>1799</v>
      </c>
      <c r="C693">
        <v>674</v>
      </c>
      <c r="D693">
        <v>702</v>
      </c>
      <c r="E693">
        <v>688</v>
      </c>
      <c r="F693">
        <v>691</v>
      </c>
      <c r="G693" s="239">
        <v>-0.85113935754887704</v>
      </c>
      <c r="H693" s="239">
        <v>-0.43524171110280901</v>
      </c>
      <c r="K693">
        <v>0.119842303340064</v>
      </c>
      <c r="L693">
        <v>9</v>
      </c>
      <c r="M693">
        <v>-569874.31376904901</v>
      </c>
      <c r="N693">
        <v>0.16026298844950401</v>
      </c>
      <c r="O693">
        <v>716856.49673716305</v>
      </c>
      <c r="P693">
        <v>146982.18296811401</v>
      </c>
      <c r="Q693">
        <v>936255.28612274502</v>
      </c>
      <c r="R693">
        <v>141426.40886572201</v>
      </c>
      <c r="S693">
        <v>669542.900013673</v>
      </c>
      <c r="T693">
        <v>0.20503710803642899</v>
      </c>
      <c r="U693">
        <v>-0.457782500359593</v>
      </c>
      <c r="V693">
        <v>1890.00074</v>
      </c>
      <c r="W693">
        <v>17</v>
      </c>
      <c r="X693">
        <v>31.03</v>
      </c>
      <c r="Y693" t="s">
        <v>652</v>
      </c>
      <c r="Z693" t="s">
        <v>652</v>
      </c>
      <c r="AA693" t="s">
        <v>652</v>
      </c>
    </row>
    <row r="694" spans="1:27">
      <c r="A694" t="s">
        <v>574</v>
      </c>
      <c r="B694" t="s">
        <v>636</v>
      </c>
      <c r="C694">
        <v>648</v>
      </c>
      <c r="D694">
        <v>728</v>
      </c>
      <c r="E694">
        <v>688</v>
      </c>
      <c r="F694">
        <v>692</v>
      </c>
      <c r="G694" s="239">
        <v>-0.75697567524338505</v>
      </c>
      <c r="H694" s="239">
        <v>-0.49008020292652099</v>
      </c>
      <c r="K694">
        <v>7.5240417376354105E-2</v>
      </c>
      <c r="L694">
        <v>14</v>
      </c>
      <c r="M694">
        <v>-13101295.2700893</v>
      </c>
      <c r="N694">
        <v>0.19572867221099799</v>
      </c>
      <c r="O694">
        <v>26739224.511252299</v>
      </c>
      <c r="P694">
        <v>13637929.241163</v>
      </c>
      <c r="Q694">
        <v>22850174.378754999</v>
      </c>
      <c r="R694">
        <v>8772858.3480261993</v>
      </c>
      <c r="S694">
        <v>17307419.113403998</v>
      </c>
      <c r="T694">
        <v>0.51003458366655197</v>
      </c>
      <c r="U694">
        <v>-0.49672588422411201</v>
      </c>
      <c r="V694">
        <v>805.39129000000003</v>
      </c>
      <c r="W694">
        <v>7</v>
      </c>
      <c r="X694">
        <v>19.22</v>
      </c>
      <c r="Y694" t="s">
        <v>652</v>
      </c>
      <c r="Z694" t="s">
        <v>652</v>
      </c>
      <c r="AA694" t="s">
        <v>652</v>
      </c>
    </row>
    <row r="695" spans="1:27">
      <c r="A695" t="s">
        <v>1800</v>
      </c>
      <c r="B695" t="s">
        <v>1801</v>
      </c>
      <c r="C695">
        <v>645</v>
      </c>
      <c r="D695">
        <v>731</v>
      </c>
      <c r="E695">
        <v>688</v>
      </c>
      <c r="F695">
        <v>693</v>
      </c>
      <c r="G695" s="239">
        <v>-0.74774930267833595</v>
      </c>
      <c r="H695" s="239">
        <v>-0.49489672520809203</v>
      </c>
      <c r="K695">
        <v>7.1989394653902097E-2</v>
      </c>
      <c r="L695">
        <v>8</v>
      </c>
      <c r="M695">
        <v>-730447.18139440101</v>
      </c>
      <c r="N695">
        <v>0.209162478170101</v>
      </c>
      <c r="O695">
        <v>948295.53964104003</v>
      </c>
      <c r="P695">
        <v>217848.358246638</v>
      </c>
      <c r="Q695">
        <v>1365042.21010081</v>
      </c>
      <c r="R695">
        <v>212543.764154481</v>
      </c>
      <c r="S695">
        <v>976861.066640971</v>
      </c>
      <c r="T695">
        <v>0.229726228944513</v>
      </c>
      <c r="U695">
        <v>-0.56618745631666001</v>
      </c>
      <c r="V695">
        <v>1107.51055</v>
      </c>
      <c r="W695">
        <v>10</v>
      </c>
      <c r="X695">
        <v>27.56</v>
      </c>
      <c r="Y695" t="s">
        <v>652</v>
      </c>
      <c r="Z695" t="s">
        <v>652</v>
      </c>
      <c r="AA695" t="s">
        <v>652</v>
      </c>
    </row>
    <row r="696" spans="1:27">
      <c r="A696" t="s">
        <v>1802</v>
      </c>
      <c r="B696" t="s">
        <v>1803</v>
      </c>
      <c r="C696">
        <v>638</v>
      </c>
      <c r="D696">
        <v>740</v>
      </c>
      <c r="E696">
        <v>689</v>
      </c>
      <c r="F696">
        <v>694</v>
      </c>
      <c r="G696" s="239">
        <v>-0.72020458328513903</v>
      </c>
      <c r="H696" s="239">
        <v>-0.51110047144638804</v>
      </c>
      <c r="K696">
        <v>6.1784738887489699E-2</v>
      </c>
      <c r="L696">
        <v>14</v>
      </c>
      <c r="M696">
        <v>-109302444.432197</v>
      </c>
      <c r="N696">
        <v>0.209534298177114</v>
      </c>
      <c r="O696">
        <v>206798532.01596001</v>
      </c>
      <c r="P696">
        <v>97496087.583763495</v>
      </c>
      <c r="Q696">
        <v>187712763.117064</v>
      </c>
      <c r="R696">
        <v>104065610.342049</v>
      </c>
      <c r="S696">
        <v>151765827.33426201</v>
      </c>
      <c r="T696">
        <v>0.47145444715361401</v>
      </c>
      <c r="U696">
        <v>-0.55146833986034105</v>
      </c>
      <c r="V696">
        <v>968.58153000000004</v>
      </c>
      <c r="W696">
        <v>9</v>
      </c>
      <c r="X696">
        <v>43.31</v>
      </c>
      <c r="Y696" t="s">
        <v>652</v>
      </c>
      <c r="Z696" t="s">
        <v>652</v>
      </c>
      <c r="AA696" t="s">
        <v>652</v>
      </c>
    </row>
    <row r="697" spans="1:27">
      <c r="A697" t="s">
        <v>1804</v>
      </c>
      <c r="B697" t="s">
        <v>1805</v>
      </c>
      <c r="C697">
        <v>778</v>
      </c>
      <c r="D697">
        <v>604</v>
      </c>
      <c r="E697">
        <v>691</v>
      </c>
      <c r="F697">
        <v>695</v>
      </c>
      <c r="G697" s="239">
        <v>-1.11995635592926</v>
      </c>
      <c r="H697" s="239">
        <v>-0.26883718689752401</v>
      </c>
      <c r="K697">
        <v>0.35268991049931803</v>
      </c>
      <c r="L697">
        <v>5</v>
      </c>
      <c r="M697">
        <v>-35425418.059218898</v>
      </c>
      <c r="N697">
        <v>8.0020150798577494E-2</v>
      </c>
      <c r="O697">
        <v>37265366.395577297</v>
      </c>
      <c r="P697">
        <v>1839948.33635833</v>
      </c>
      <c r="Q697">
        <v>44491575.640663497</v>
      </c>
      <c r="R697">
        <v>4642078.7009982299</v>
      </c>
      <c r="S697">
        <v>31631070.149894901</v>
      </c>
      <c r="T697">
        <v>4.9374218324516397E-2</v>
      </c>
      <c r="U697">
        <v>-0.14949958509076</v>
      </c>
      <c r="V697">
        <v>994.46050000000002</v>
      </c>
      <c r="W697">
        <v>8</v>
      </c>
      <c r="X697">
        <v>12.56</v>
      </c>
      <c r="Y697" t="s">
        <v>652</v>
      </c>
      <c r="Z697" t="s">
        <v>652</v>
      </c>
      <c r="AA697" t="s">
        <v>652</v>
      </c>
    </row>
    <row r="698" spans="1:27">
      <c r="A698" t="s">
        <v>1806</v>
      </c>
      <c r="B698" t="s">
        <v>1807</v>
      </c>
      <c r="C698">
        <v>687</v>
      </c>
      <c r="D698">
        <v>699</v>
      </c>
      <c r="E698">
        <v>693</v>
      </c>
      <c r="F698">
        <v>696</v>
      </c>
      <c r="G698" s="239">
        <v>-0.88271734134971502</v>
      </c>
      <c r="H698" s="239">
        <v>-0.43033154604809798</v>
      </c>
      <c r="K698">
        <v>0.124554612665482</v>
      </c>
      <c r="L698">
        <v>10</v>
      </c>
      <c r="M698">
        <v>-2532143.6106800698</v>
      </c>
      <c r="N698">
        <v>0.14444134183458801</v>
      </c>
      <c r="O698">
        <v>3237709.2946116501</v>
      </c>
      <c r="P698">
        <v>705565.68393157097</v>
      </c>
      <c r="Q698">
        <v>3940375.5248423698</v>
      </c>
      <c r="R698">
        <v>964842.50174409896</v>
      </c>
      <c r="S698">
        <v>2868578.0737107899</v>
      </c>
      <c r="T698">
        <v>0.217921258435959</v>
      </c>
      <c r="U698">
        <v>-0.51047205761635295</v>
      </c>
      <c r="V698">
        <v>757.37667999999996</v>
      </c>
      <c r="W698">
        <v>6</v>
      </c>
      <c r="X698">
        <v>24.33</v>
      </c>
      <c r="Y698" t="s">
        <v>652</v>
      </c>
      <c r="Z698" t="s">
        <v>652</v>
      </c>
      <c r="AA698" t="s">
        <v>652</v>
      </c>
    </row>
    <row r="699" spans="1:27">
      <c r="A699" t="s">
        <v>1808</v>
      </c>
      <c r="B699" t="s">
        <v>1809</v>
      </c>
      <c r="C699">
        <v>670</v>
      </c>
      <c r="D699">
        <v>720</v>
      </c>
      <c r="E699">
        <v>695</v>
      </c>
      <c r="F699">
        <v>697</v>
      </c>
      <c r="G699" s="239">
        <v>-0.84485131727131701</v>
      </c>
      <c r="H699" s="239">
        <v>-0.47532713803717302</v>
      </c>
      <c r="K699">
        <v>8.5843148565216396E-2</v>
      </c>
      <c r="L699">
        <v>14</v>
      </c>
      <c r="M699">
        <v>-57237922.735194497</v>
      </c>
      <c r="N699">
        <v>0.14585119109490299</v>
      </c>
      <c r="O699">
        <v>96591293.009651497</v>
      </c>
      <c r="P699">
        <v>39353370.274457</v>
      </c>
      <c r="Q699">
        <v>82446453.114231706</v>
      </c>
      <c r="R699">
        <v>48810506.136971898</v>
      </c>
      <c r="S699">
        <v>67749107.523511201</v>
      </c>
      <c r="T699">
        <v>0.40742150817387601</v>
      </c>
      <c r="U699">
        <v>-0.47974657456191</v>
      </c>
      <c r="V699">
        <v>1197.69633</v>
      </c>
      <c r="W699">
        <v>10</v>
      </c>
      <c r="X699">
        <v>2.94</v>
      </c>
      <c r="Y699" t="s">
        <v>652</v>
      </c>
      <c r="Z699" t="s">
        <v>652</v>
      </c>
      <c r="AA699" t="s">
        <v>652</v>
      </c>
    </row>
    <row r="700" spans="1:27">
      <c r="A700" t="s">
        <v>1810</v>
      </c>
      <c r="B700" t="s">
        <v>1811</v>
      </c>
      <c r="C700">
        <v>658</v>
      </c>
      <c r="D700">
        <v>733</v>
      </c>
      <c r="E700">
        <v>695.5</v>
      </c>
      <c r="F700">
        <v>698</v>
      </c>
      <c r="G700" s="239">
        <v>-0.78212463764719298</v>
      </c>
      <c r="H700" s="239">
        <v>-0.50047516584613205</v>
      </c>
      <c r="K700">
        <v>6.8350254891491394E-2</v>
      </c>
      <c r="L700">
        <v>5</v>
      </c>
      <c r="M700">
        <v>-8011480.4044901105</v>
      </c>
      <c r="N700">
        <v>0.19337477826642799</v>
      </c>
      <c r="O700">
        <v>8659069.9658617806</v>
      </c>
      <c r="P700">
        <v>647589.56137167395</v>
      </c>
      <c r="Q700">
        <v>14458897.989778601</v>
      </c>
      <c r="R700">
        <v>887512.29935660004</v>
      </c>
      <c r="S700">
        <v>10243227.254150201</v>
      </c>
      <c r="T700">
        <v>7.4787426816596198E-2</v>
      </c>
      <c r="U700">
        <v>-0.52721761589117699</v>
      </c>
      <c r="V700">
        <v>969.41111000000001</v>
      </c>
      <c r="W700">
        <v>8</v>
      </c>
      <c r="X700">
        <v>11.7</v>
      </c>
      <c r="Y700" t="s">
        <v>652</v>
      </c>
      <c r="Z700" t="s">
        <v>652</v>
      </c>
      <c r="AA700" t="s">
        <v>652</v>
      </c>
    </row>
    <row r="701" spans="1:27">
      <c r="A701" t="s">
        <v>1812</v>
      </c>
      <c r="B701" t="s">
        <v>1813</v>
      </c>
      <c r="C701">
        <v>794</v>
      </c>
      <c r="D701">
        <v>598</v>
      </c>
      <c r="E701">
        <v>696</v>
      </c>
      <c r="F701">
        <v>699</v>
      </c>
      <c r="G701" s="239">
        <v>-1.16840614031373</v>
      </c>
      <c r="H701" s="239">
        <v>-0.25682596839360999</v>
      </c>
      <c r="K701">
        <v>0.37542149574906802</v>
      </c>
      <c r="L701">
        <v>4</v>
      </c>
      <c r="M701">
        <v>-2370581.36426797</v>
      </c>
      <c r="N701">
        <v>7.1455968542790793E-2</v>
      </c>
      <c r="O701">
        <v>2455668.04567389</v>
      </c>
      <c r="P701">
        <v>85086.681405919604</v>
      </c>
      <c r="Q701">
        <v>2868936.6432026401</v>
      </c>
      <c r="R701">
        <v>45693.155134607201</v>
      </c>
      <c r="S701">
        <v>2028901.8368488101</v>
      </c>
      <c r="T701">
        <v>3.4649097444508198E-2</v>
      </c>
      <c r="U701">
        <v>-0.14468624548417899</v>
      </c>
      <c r="V701">
        <v>948.58767999999998</v>
      </c>
      <c r="W701">
        <v>9</v>
      </c>
      <c r="X701">
        <v>15.78</v>
      </c>
      <c r="Y701" t="s">
        <v>652</v>
      </c>
      <c r="Z701" t="s">
        <v>652</v>
      </c>
      <c r="AA701" t="s">
        <v>652</v>
      </c>
    </row>
    <row r="702" spans="1:27">
      <c r="A702" t="s">
        <v>346</v>
      </c>
      <c r="B702" t="s">
        <v>759</v>
      </c>
      <c r="C702">
        <v>653</v>
      </c>
      <c r="D702">
        <v>739</v>
      </c>
      <c r="E702">
        <v>696</v>
      </c>
      <c r="F702">
        <v>700</v>
      </c>
      <c r="G702" s="239">
        <v>-0.77578634837299298</v>
      </c>
      <c r="H702" s="239">
        <v>-0.50876906231115804</v>
      </c>
      <c r="K702">
        <v>6.3184888880062004E-2</v>
      </c>
      <c r="L702">
        <v>14</v>
      </c>
      <c r="M702">
        <v>-11619263.278432401</v>
      </c>
      <c r="N702">
        <v>0.19414953158260501</v>
      </c>
      <c r="O702">
        <v>16920453.169064201</v>
      </c>
      <c r="P702">
        <v>5301189.8906318201</v>
      </c>
      <c r="Q702">
        <v>20869765.2678409</v>
      </c>
      <c r="R702">
        <v>3619113.5436854502</v>
      </c>
      <c r="S702">
        <v>14977401.0625486</v>
      </c>
      <c r="T702">
        <v>0.31330070404520999</v>
      </c>
      <c r="U702">
        <v>-0.55233676124653697</v>
      </c>
      <c r="V702">
        <v>806.40832</v>
      </c>
      <c r="W702">
        <v>7</v>
      </c>
      <c r="X702">
        <v>37.9</v>
      </c>
      <c r="Y702">
        <v>1</v>
      </c>
      <c r="Z702" t="s">
        <v>121</v>
      </c>
      <c r="AA702" t="s">
        <v>121</v>
      </c>
    </row>
    <row r="703" spans="1:27">
      <c r="A703" t="s">
        <v>469</v>
      </c>
      <c r="B703" t="s">
        <v>1814</v>
      </c>
      <c r="C703">
        <v>800</v>
      </c>
      <c r="D703">
        <v>593</v>
      </c>
      <c r="E703">
        <v>696.5</v>
      </c>
      <c r="F703">
        <v>701</v>
      </c>
      <c r="G703" s="239">
        <v>-1.1930937831889099</v>
      </c>
      <c r="H703" s="239">
        <v>-0.24651455261681701</v>
      </c>
      <c r="K703">
        <v>0.39554561265869698</v>
      </c>
      <c r="L703">
        <v>9</v>
      </c>
      <c r="M703">
        <v>-3558965.45926145</v>
      </c>
      <c r="N703">
        <v>5.1606224699221201E-2</v>
      </c>
      <c r="O703">
        <v>5139560.2917655399</v>
      </c>
      <c r="P703">
        <v>1580594.8325040899</v>
      </c>
      <c r="Q703">
        <v>3700868.33808011</v>
      </c>
      <c r="R703">
        <v>2024800.86828334</v>
      </c>
      <c r="S703">
        <v>2982972.0927293901</v>
      </c>
      <c r="T703">
        <v>0.307535030776169</v>
      </c>
      <c r="U703">
        <v>-0.23468790224382199</v>
      </c>
      <c r="V703">
        <v>1038.6094800000001</v>
      </c>
      <c r="W703">
        <v>10</v>
      </c>
      <c r="X703">
        <v>28.4</v>
      </c>
      <c r="Y703" t="s">
        <v>652</v>
      </c>
      <c r="Z703" t="s">
        <v>652</v>
      </c>
      <c r="AA703" t="s">
        <v>652</v>
      </c>
    </row>
    <row r="704" spans="1:27">
      <c r="A704" t="s">
        <v>313</v>
      </c>
      <c r="B704" t="s">
        <v>1815</v>
      </c>
      <c r="C704">
        <v>667</v>
      </c>
      <c r="D704">
        <v>732</v>
      </c>
      <c r="E704">
        <v>699.5</v>
      </c>
      <c r="F704">
        <v>702</v>
      </c>
      <c r="G704" s="239">
        <v>-0.83333750874171597</v>
      </c>
      <c r="H704" s="239">
        <v>-0.49910180554470801</v>
      </c>
      <c r="K704">
        <v>6.9233735483230502E-2</v>
      </c>
      <c r="L704">
        <v>14</v>
      </c>
      <c r="M704">
        <v>-39213380.1922305</v>
      </c>
      <c r="N704">
        <v>0.16999499586192199</v>
      </c>
      <c r="O704">
        <v>40767782.138518803</v>
      </c>
      <c r="P704">
        <v>1554401.94628828</v>
      </c>
      <c r="Q704">
        <v>66544115.481840402</v>
      </c>
      <c r="R704">
        <v>617391.83851483697</v>
      </c>
      <c r="S704">
        <v>47055820.457956001</v>
      </c>
      <c r="T704">
        <v>3.8128194980212901E-2</v>
      </c>
      <c r="U704">
        <v>-0.54614628035365997</v>
      </c>
      <c r="V704">
        <v>1090.5931599999999</v>
      </c>
      <c r="W704">
        <v>10</v>
      </c>
      <c r="X704">
        <v>31</v>
      </c>
      <c r="Y704" t="s">
        <v>652</v>
      </c>
      <c r="Z704" t="s">
        <v>652</v>
      </c>
      <c r="AA704" t="s">
        <v>652</v>
      </c>
    </row>
    <row r="705" spans="1:27">
      <c r="A705" t="s">
        <v>256</v>
      </c>
      <c r="B705" t="s">
        <v>746</v>
      </c>
      <c r="C705">
        <v>686</v>
      </c>
      <c r="D705">
        <v>714</v>
      </c>
      <c r="E705">
        <v>700</v>
      </c>
      <c r="F705">
        <v>703</v>
      </c>
      <c r="G705" s="239">
        <v>-0.88001901728467902</v>
      </c>
      <c r="H705" s="239">
        <v>-0.46981103396007201</v>
      </c>
      <c r="K705">
        <v>9.0063428314234403E-2</v>
      </c>
      <c r="L705">
        <v>5</v>
      </c>
      <c r="M705">
        <v>-8585339.3923363201</v>
      </c>
      <c r="N705">
        <v>0.15078758682740601</v>
      </c>
      <c r="O705">
        <v>8668689.3654832896</v>
      </c>
      <c r="P705">
        <v>83349.973146968594</v>
      </c>
      <c r="Q705">
        <v>13796783.4634105</v>
      </c>
      <c r="R705">
        <v>47375.912699710898</v>
      </c>
      <c r="S705">
        <v>9755856.6618555505</v>
      </c>
      <c r="T705">
        <v>9.6150605510042699E-3</v>
      </c>
      <c r="U705">
        <v>-0.44608769430352002</v>
      </c>
      <c r="V705">
        <v>1244.73613</v>
      </c>
      <c r="W705">
        <v>11</v>
      </c>
      <c r="X705">
        <v>43.01</v>
      </c>
      <c r="Y705">
        <v>2</v>
      </c>
      <c r="Z705">
        <v>180</v>
      </c>
      <c r="AA705" t="s">
        <v>121</v>
      </c>
    </row>
    <row r="706" spans="1:27">
      <c r="A706" t="s">
        <v>519</v>
      </c>
      <c r="B706" t="s">
        <v>1816</v>
      </c>
      <c r="C706">
        <v>668</v>
      </c>
      <c r="D706">
        <v>734</v>
      </c>
      <c r="E706">
        <v>701</v>
      </c>
      <c r="F706">
        <v>704</v>
      </c>
      <c r="G706" s="239">
        <v>-0.836682497860056</v>
      </c>
      <c r="H706" s="239">
        <v>-0.50169478904683196</v>
      </c>
      <c r="K706">
        <v>6.7572435351490198E-2</v>
      </c>
      <c r="L706">
        <v>10</v>
      </c>
      <c r="M706">
        <v>-377435.82714462699</v>
      </c>
      <c r="N706">
        <v>0.160924517737699</v>
      </c>
      <c r="O706">
        <v>559975.90575506201</v>
      </c>
      <c r="P706">
        <v>182540.07861043501</v>
      </c>
      <c r="Q706">
        <v>610495.51912291499</v>
      </c>
      <c r="R706">
        <v>185190.85866937801</v>
      </c>
      <c r="S706">
        <v>451109.98271145503</v>
      </c>
      <c r="T706">
        <v>0.32597845145551602</v>
      </c>
      <c r="U706">
        <v>-0.59932422021283605</v>
      </c>
      <c r="V706">
        <v>1593.86754</v>
      </c>
      <c r="W706">
        <v>14</v>
      </c>
      <c r="X706">
        <v>36.47</v>
      </c>
      <c r="Y706" t="s">
        <v>652</v>
      </c>
      <c r="Z706" t="s">
        <v>652</v>
      </c>
      <c r="AA706" t="s">
        <v>652</v>
      </c>
    </row>
    <row r="707" spans="1:27">
      <c r="A707" t="s">
        <v>1817</v>
      </c>
      <c r="B707" t="s">
        <v>1818</v>
      </c>
      <c r="C707">
        <v>701</v>
      </c>
      <c r="D707">
        <v>706</v>
      </c>
      <c r="E707">
        <v>703.5</v>
      </c>
      <c r="F707">
        <v>705</v>
      </c>
      <c r="G707" s="239">
        <v>-0.900107709452722</v>
      </c>
      <c r="H707" s="239">
        <v>-0.44242785857605399</v>
      </c>
      <c r="K707">
        <v>0.113166427357229</v>
      </c>
      <c r="L707">
        <v>5</v>
      </c>
      <c r="M707">
        <v>-119760537.512399</v>
      </c>
      <c r="N707">
        <v>0.14317665674889399</v>
      </c>
      <c r="O707">
        <v>119830847.363996</v>
      </c>
      <c r="P707">
        <v>70309.851597876695</v>
      </c>
      <c r="Q707">
        <v>188163007.082228</v>
      </c>
      <c r="R707">
        <v>35876.6497493118</v>
      </c>
      <c r="S707">
        <v>133051340.694787</v>
      </c>
      <c r="T707">
        <v>5.86742505327568E-4</v>
      </c>
      <c r="U707">
        <v>-0.52058598172257597</v>
      </c>
      <c r="V707">
        <v>1132.67247</v>
      </c>
      <c r="W707">
        <v>9</v>
      </c>
      <c r="X707">
        <v>12.06</v>
      </c>
      <c r="Y707" t="s">
        <v>652</v>
      </c>
      <c r="Z707" t="s">
        <v>652</v>
      </c>
      <c r="AA707" t="s">
        <v>652</v>
      </c>
    </row>
    <row r="708" spans="1:27">
      <c r="A708" t="s">
        <v>402</v>
      </c>
      <c r="B708" t="s">
        <v>1819</v>
      </c>
      <c r="C708">
        <v>759</v>
      </c>
      <c r="D708">
        <v>652</v>
      </c>
      <c r="E708">
        <v>705.5</v>
      </c>
      <c r="F708">
        <v>706</v>
      </c>
      <c r="G708" s="239">
        <v>-1.07406998675875</v>
      </c>
      <c r="H708" s="239">
        <v>-0.36484198084451203</v>
      </c>
      <c r="K708">
        <v>0.19962920336049</v>
      </c>
      <c r="L708">
        <v>9</v>
      </c>
      <c r="M708">
        <v>-750274.01120297902</v>
      </c>
      <c r="N708">
        <v>6.8042784294596703E-2</v>
      </c>
      <c r="O708">
        <v>1178810.48864032</v>
      </c>
      <c r="P708">
        <v>428536.47743734601</v>
      </c>
      <c r="Q708">
        <v>748260.311495136</v>
      </c>
      <c r="R708">
        <v>644984.48227326805</v>
      </c>
      <c r="S708">
        <v>698533.63416950498</v>
      </c>
      <c r="T708">
        <v>0.363532969520515</v>
      </c>
      <c r="U708">
        <v>-0.35907852397025702</v>
      </c>
      <c r="V708">
        <v>1104.6411700000001</v>
      </c>
      <c r="W708">
        <v>9</v>
      </c>
      <c r="X708">
        <v>37.369999999999997</v>
      </c>
      <c r="Y708" t="s">
        <v>652</v>
      </c>
      <c r="Z708" t="s">
        <v>652</v>
      </c>
      <c r="AA708" t="s">
        <v>652</v>
      </c>
    </row>
    <row r="709" spans="1:27">
      <c r="A709" t="s">
        <v>305</v>
      </c>
      <c r="B709" t="s">
        <v>1820</v>
      </c>
      <c r="C709">
        <v>758</v>
      </c>
      <c r="D709">
        <v>653</v>
      </c>
      <c r="E709">
        <v>705.5</v>
      </c>
      <c r="F709">
        <v>707</v>
      </c>
      <c r="G709" s="239">
        <v>-1.0691156234078401</v>
      </c>
      <c r="H709" s="239">
        <v>-0.36540309357711898</v>
      </c>
      <c r="K709">
        <v>0.198886438851619</v>
      </c>
      <c r="L709">
        <v>5</v>
      </c>
      <c r="M709">
        <v>-1980499.2327232</v>
      </c>
      <c r="N709">
        <v>9.2380046830587398E-2</v>
      </c>
      <c r="O709">
        <v>2081469.56055131</v>
      </c>
      <c r="P709">
        <v>100970.327828111</v>
      </c>
      <c r="Q709">
        <v>2619377.5293553299</v>
      </c>
      <c r="R709">
        <v>45980.754832845902</v>
      </c>
      <c r="S709">
        <v>1852464.9620312201</v>
      </c>
      <c r="T709">
        <v>4.85091541772859E-2</v>
      </c>
      <c r="U709">
        <v>-0.39967086897026599</v>
      </c>
      <c r="V709">
        <v>1622.98397</v>
      </c>
      <c r="W709">
        <v>15</v>
      </c>
      <c r="X709">
        <v>21.86</v>
      </c>
      <c r="Y709" t="s">
        <v>652</v>
      </c>
      <c r="Z709" t="s">
        <v>652</v>
      </c>
      <c r="AA709" t="s">
        <v>652</v>
      </c>
    </row>
    <row r="710" spans="1:27">
      <c r="A710" t="s">
        <v>568</v>
      </c>
      <c r="B710" t="s">
        <v>637</v>
      </c>
      <c r="C710">
        <v>662</v>
      </c>
      <c r="D710">
        <v>749</v>
      </c>
      <c r="E710">
        <v>705.5</v>
      </c>
      <c r="F710">
        <v>708</v>
      </c>
      <c r="G710" s="239">
        <v>-0.80478127654717202</v>
      </c>
      <c r="H710" s="239">
        <v>-0.52379725659938003</v>
      </c>
      <c r="K710">
        <v>5.4547869016278797E-2</v>
      </c>
      <c r="L710">
        <v>14</v>
      </c>
      <c r="M710">
        <v>-855298970.618788</v>
      </c>
      <c r="N710">
        <v>0.18236691897531301</v>
      </c>
      <c r="O710">
        <v>1044956464.87088</v>
      </c>
      <c r="P710">
        <v>189657494.25208801</v>
      </c>
      <c r="Q710">
        <v>1499015707.97261</v>
      </c>
      <c r="R710">
        <v>109180419.013136</v>
      </c>
      <c r="S710">
        <v>1062771954.99423</v>
      </c>
      <c r="T710">
        <v>0.18149798640226</v>
      </c>
      <c r="U710">
        <v>-0.55270183923393401</v>
      </c>
      <c r="V710">
        <v>1157.6313299999999</v>
      </c>
      <c r="W710">
        <v>10</v>
      </c>
      <c r="X710">
        <v>17.87</v>
      </c>
      <c r="Y710" t="s">
        <v>652</v>
      </c>
      <c r="Z710" t="s">
        <v>652</v>
      </c>
      <c r="AA710" t="s">
        <v>652</v>
      </c>
    </row>
    <row r="711" spans="1:27">
      <c r="A711" t="s">
        <v>549</v>
      </c>
      <c r="B711" t="s">
        <v>1821</v>
      </c>
      <c r="C711">
        <v>683</v>
      </c>
      <c r="D711">
        <v>729</v>
      </c>
      <c r="E711">
        <v>706</v>
      </c>
      <c r="F711">
        <v>709</v>
      </c>
      <c r="G711" s="239">
        <v>-0.878393357441694</v>
      </c>
      <c r="H711" s="239">
        <v>-0.49434240688470399</v>
      </c>
      <c r="K711">
        <v>7.23583706022254E-2</v>
      </c>
      <c r="L711">
        <v>7</v>
      </c>
      <c r="M711">
        <v>-817994.45185459103</v>
      </c>
      <c r="N711">
        <v>0.15128942542785301</v>
      </c>
      <c r="O711">
        <v>895087.00762776996</v>
      </c>
      <c r="P711">
        <v>77092.555773178407</v>
      </c>
      <c r="Q711">
        <v>1316090.7558812101</v>
      </c>
      <c r="R711">
        <v>48151.271961088998</v>
      </c>
      <c r="S711">
        <v>931239.34160543501</v>
      </c>
      <c r="T711">
        <v>8.6128560817227404E-2</v>
      </c>
      <c r="U711">
        <v>-0.57606061916928997</v>
      </c>
      <c r="V711">
        <v>885.54039</v>
      </c>
      <c r="W711">
        <v>7</v>
      </c>
      <c r="X711">
        <v>32.53</v>
      </c>
      <c r="Y711" t="s">
        <v>652</v>
      </c>
      <c r="Z711" t="s">
        <v>652</v>
      </c>
      <c r="AA711" t="s">
        <v>652</v>
      </c>
    </row>
    <row r="712" spans="1:27">
      <c r="A712" t="s">
        <v>493</v>
      </c>
      <c r="B712" t="s">
        <v>1822</v>
      </c>
      <c r="C712">
        <v>793</v>
      </c>
      <c r="D712">
        <v>620</v>
      </c>
      <c r="E712">
        <v>706.5</v>
      </c>
      <c r="F712">
        <v>710</v>
      </c>
      <c r="G712" s="239">
        <v>-1.1681906809129301</v>
      </c>
      <c r="H712" s="239">
        <v>-0.30392622852921303</v>
      </c>
      <c r="K712">
        <v>0.29077793207271502</v>
      </c>
      <c r="L712">
        <v>7</v>
      </c>
      <c r="M712">
        <v>-3387123.5267995899</v>
      </c>
      <c r="N712">
        <v>6.8702880850929807E-2</v>
      </c>
      <c r="O712">
        <v>3751545.4056301801</v>
      </c>
      <c r="P712">
        <v>364421.87883059302</v>
      </c>
      <c r="Q712">
        <v>4033547.7490282599</v>
      </c>
      <c r="R712">
        <v>737728.12861612602</v>
      </c>
      <c r="S712">
        <v>2899461.1771363998</v>
      </c>
      <c r="T712">
        <v>9.7139135856834299E-2</v>
      </c>
      <c r="U712">
        <v>-0.28424009014162299</v>
      </c>
      <c r="V712">
        <v>710.40832</v>
      </c>
      <c r="W712">
        <v>7</v>
      </c>
      <c r="X712">
        <v>21.56</v>
      </c>
      <c r="Y712" t="s">
        <v>652</v>
      </c>
      <c r="Z712" t="s">
        <v>652</v>
      </c>
      <c r="AA712" t="s">
        <v>652</v>
      </c>
    </row>
    <row r="713" spans="1:27">
      <c r="A713" t="s">
        <v>1823</v>
      </c>
      <c r="B713" t="s">
        <v>1824</v>
      </c>
      <c r="C713">
        <v>681</v>
      </c>
      <c r="D713">
        <v>735</v>
      </c>
      <c r="E713">
        <v>708</v>
      </c>
      <c r="F713">
        <v>711</v>
      </c>
      <c r="G713" s="239">
        <v>-0.876543340574643</v>
      </c>
      <c r="H713" s="239">
        <v>-0.50184113408761999</v>
      </c>
      <c r="K713">
        <v>6.74795293609253E-2</v>
      </c>
      <c r="L713">
        <v>4</v>
      </c>
      <c r="M713">
        <v>-292127.64925266698</v>
      </c>
      <c r="N713">
        <v>0.15127234375880999</v>
      </c>
      <c r="O713">
        <v>378217.077867335</v>
      </c>
      <c r="P713">
        <v>86089.428614668795</v>
      </c>
      <c r="Q713">
        <v>469217.97446678899</v>
      </c>
      <c r="R713">
        <v>44445.429203427797</v>
      </c>
      <c r="S713">
        <v>333272.33889102802</v>
      </c>
      <c r="T713">
        <v>0.227619094040132</v>
      </c>
      <c r="U713">
        <v>-0.56541507724107498</v>
      </c>
      <c r="V713">
        <v>2450.2965899999999</v>
      </c>
      <c r="W713">
        <v>22</v>
      </c>
      <c r="X713">
        <v>38.28</v>
      </c>
      <c r="Y713" t="s">
        <v>652</v>
      </c>
      <c r="Z713" t="s">
        <v>652</v>
      </c>
      <c r="AA713" t="s">
        <v>652</v>
      </c>
    </row>
    <row r="714" spans="1:27">
      <c r="A714" t="s">
        <v>1825</v>
      </c>
      <c r="B714" t="s">
        <v>1826</v>
      </c>
      <c r="C714">
        <v>675</v>
      </c>
      <c r="D714">
        <v>743</v>
      </c>
      <c r="E714">
        <v>709</v>
      </c>
      <c r="F714">
        <v>712</v>
      </c>
      <c r="G714" s="239">
        <v>-0.85442517223437398</v>
      </c>
      <c r="H714" s="239">
        <v>-0.51725058867262497</v>
      </c>
      <c r="K714">
        <v>5.81982279956723E-2</v>
      </c>
      <c r="L714">
        <v>9</v>
      </c>
      <c r="M714">
        <v>-1625523.7961156</v>
      </c>
      <c r="N714">
        <v>0.15597297910642399</v>
      </c>
      <c r="O714">
        <v>2196538.69444437</v>
      </c>
      <c r="P714">
        <v>571014.898328771</v>
      </c>
      <c r="Q714">
        <v>2616535.51083813</v>
      </c>
      <c r="R714">
        <v>626558.41899882397</v>
      </c>
      <c r="S714">
        <v>1902476.4823638799</v>
      </c>
      <c r="T714">
        <v>0.25996122889754603</v>
      </c>
      <c r="U714">
        <v>-0.60105084634770101</v>
      </c>
      <c r="V714">
        <v>1372.79873</v>
      </c>
      <c r="W714">
        <v>11</v>
      </c>
      <c r="X714">
        <v>21.7</v>
      </c>
      <c r="Y714" t="s">
        <v>652</v>
      </c>
      <c r="Z714" t="s">
        <v>652</v>
      </c>
      <c r="AA714" t="s">
        <v>652</v>
      </c>
    </row>
    <row r="715" spans="1:27">
      <c r="A715" t="s">
        <v>251</v>
      </c>
      <c r="B715" t="s">
        <v>1827</v>
      </c>
      <c r="C715">
        <v>792</v>
      </c>
      <c r="D715">
        <v>629</v>
      </c>
      <c r="E715">
        <v>710.5</v>
      </c>
      <c r="F715">
        <v>713</v>
      </c>
      <c r="G715" s="239">
        <v>-1.16042743886776</v>
      </c>
      <c r="H715" s="239">
        <v>-0.32777894073187902</v>
      </c>
      <c r="K715">
        <v>0.25260085281993599</v>
      </c>
      <c r="L715">
        <v>13</v>
      </c>
      <c r="M715">
        <v>-2222943.9538311502</v>
      </c>
      <c r="N715">
        <v>6.5762760886480406E-2</v>
      </c>
      <c r="O715">
        <v>3177802.2324276599</v>
      </c>
      <c r="P715">
        <v>954858.27859650401</v>
      </c>
      <c r="Q715">
        <v>2587788.93568704</v>
      </c>
      <c r="R715">
        <v>801615.642489783</v>
      </c>
      <c r="S715">
        <v>1915625.12172248</v>
      </c>
      <c r="T715">
        <v>0.30047756554914601</v>
      </c>
      <c r="U715">
        <v>-0.31927640769027399</v>
      </c>
      <c r="V715">
        <v>2037.06915</v>
      </c>
      <c r="W715">
        <v>18</v>
      </c>
      <c r="X715">
        <v>37.61</v>
      </c>
      <c r="Y715" t="s">
        <v>652</v>
      </c>
      <c r="Z715" t="s">
        <v>652</v>
      </c>
      <c r="AA715" t="s">
        <v>652</v>
      </c>
    </row>
    <row r="716" spans="1:27">
      <c r="A716" t="s">
        <v>365</v>
      </c>
      <c r="B716" t="s">
        <v>1828</v>
      </c>
      <c r="C716">
        <v>641</v>
      </c>
      <c r="D716">
        <v>780</v>
      </c>
      <c r="E716">
        <v>710.5</v>
      </c>
      <c r="F716">
        <v>714</v>
      </c>
      <c r="G716" s="239">
        <v>-0.72386559154474595</v>
      </c>
      <c r="H716" s="239">
        <v>-0.56076324741332595</v>
      </c>
      <c r="K716">
        <v>3.6971623853957497E-2</v>
      </c>
      <c r="L716">
        <v>9</v>
      </c>
      <c r="M716">
        <v>-8471908.1064121407</v>
      </c>
      <c r="N716">
        <v>0.20510882179237799</v>
      </c>
      <c r="O716">
        <v>14563430.185248099</v>
      </c>
      <c r="P716">
        <v>6091522.0788359502</v>
      </c>
      <c r="Q716">
        <v>13995983.189302601</v>
      </c>
      <c r="R716">
        <v>8835485.0482975692</v>
      </c>
      <c r="S716">
        <v>11703703.291564001</v>
      </c>
      <c r="T716">
        <v>0.418275227837897</v>
      </c>
      <c r="U716">
        <v>-0.51361590585359296</v>
      </c>
      <c r="V716">
        <v>943.48835999999994</v>
      </c>
      <c r="W716">
        <v>8</v>
      </c>
      <c r="X716">
        <v>16.27</v>
      </c>
      <c r="Y716" t="s">
        <v>652</v>
      </c>
      <c r="Z716" t="s">
        <v>652</v>
      </c>
      <c r="AA716" t="s">
        <v>652</v>
      </c>
    </row>
    <row r="717" spans="1:27">
      <c r="A717" t="s">
        <v>1829</v>
      </c>
      <c r="B717" t="s">
        <v>1830</v>
      </c>
      <c r="C717">
        <v>710</v>
      </c>
      <c r="D717">
        <v>712</v>
      </c>
      <c r="E717">
        <v>711</v>
      </c>
      <c r="F717">
        <v>715</v>
      </c>
      <c r="G717" s="239">
        <v>-0.91466728548741305</v>
      </c>
      <c r="H717" s="239">
        <v>-0.460184101299347</v>
      </c>
      <c r="K717">
        <v>9.7771936323346006E-2</v>
      </c>
      <c r="L717">
        <v>6</v>
      </c>
      <c r="M717">
        <v>-601425.61568179599</v>
      </c>
      <c r="N717">
        <v>0.12287399724720199</v>
      </c>
      <c r="O717">
        <v>809132.07353060495</v>
      </c>
      <c r="P717">
        <v>207706.45784880899</v>
      </c>
      <c r="Q717">
        <v>839978.55107843003</v>
      </c>
      <c r="R717">
        <v>398923.78933673003</v>
      </c>
      <c r="S717">
        <v>657534.84925538197</v>
      </c>
      <c r="T717">
        <v>0.25670278640975502</v>
      </c>
      <c r="U717">
        <v>-0.54378124658015403</v>
      </c>
      <c r="V717">
        <v>1581.92103</v>
      </c>
      <c r="W717">
        <v>15</v>
      </c>
      <c r="X717">
        <v>31.18</v>
      </c>
      <c r="Y717" t="s">
        <v>652</v>
      </c>
      <c r="Z717" t="s">
        <v>652</v>
      </c>
      <c r="AA717" t="s">
        <v>652</v>
      </c>
    </row>
    <row r="718" spans="1:27">
      <c r="A718" t="s">
        <v>1831</v>
      </c>
      <c r="B718" t="s">
        <v>1832</v>
      </c>
      <c r="C718">
        <v>729</v>
      </c>
      <c r="D718">
        <v>695</v>
      </c>
      <c r="E718">
        <v>712</v>
      </c>
      <c r="F718">
        <v>716</v>
      </c>
      <c r="G718" s="239">
        <v>-0.97730992403476302</v>
      </c>
      <c r="H718" s="239">
        <v>-0.42521327483743099</v>
      </c>
      <c r="K718">
        <v>0.12959843815631999</v>
      </c>
      <c r="L718">
        <v>8</v>
      </c>
      <c r="M718">
        <v>-1579984524.7360001</v>
      </c>
      <c r="N718">
        <v>0.102989237986491</v>
      </c>
      <c r="O718">
        <v>1944239065.5223601</v>
      </c>
      <c r="P718">
        <v>364254540.78636098</v>
      </c>
      <c r="Q718">
        <v>2076978795.88235</v>
      </c>
      <c r="R718">
        <v>955710353.59212697</v>
      </c>
      <c r="S718">
        <v>1616666817.6387</v>
      </c>
      <c r="T718">
        <v>0.18735069531611101</v>
      </c>
      <c r="U718">
        <v>-0.51773535753982602</v>
      </c>
      <c r="V718">
        <v>1003.62988</v>
      </c>
      <c r="W718">
        <v>8</v>
      </c>
      <c r="X718">
        <v>12.6</v>
      </c>
      <c r="Y718" t="s">
        <v>652</v>
      </c>
      <c r="Z718" t="s">
        <v>652</v>
      </c>
      <c r="AA718" t="s">
        <v>652</v>
      </c>
    </row>
    <row r="719" spans="1:27">
      <c r="A719" t="s">
        <v>1833</v>
      </c>
      <c r="B719" t="s">
        <v>1834</v>
      </c>
      <c r="C719">
        <v>650</v>
      </c>
      <c r="D719">
        <v>775</v>
      </c>
      <c r="E719">
        <v>712.5</v>
      </c>
      <c r="F719">
        <v>717</v>
      </c>
      <c r="G719" s="239">
        <v>-0.76021766566660198</v>
      </c>
      <c r="H719" s="239">
        <v>-0.55738032259430503</v>
      </c>
      <c r="K719">
        <v>3.8377553445592898E-2</v>
      </c>
      <c r="L719">
        <v>13</v>
      </c>
      <c r="M719">
        <v>-3393202.1577135902</v>
      </c>
      <c r="N719">
        <v>0.20251655577061001</v>
      </c>
      <c r="O719">
        <v>5025116.1664153105</v>
      </c>
      <c r="P719">
        <v>1631914.00870172</v>
      </c>
      <c r="Q719">
        <v>6234445.8029567003</v>
      </c>
      <c r="R719">
        <v>988260.96123041003</v>
      </c>
      <c r="S719">
        <v>4463461.3360875295</v>
      </c>
      <c r="T719">
        <v>0.32475149920083402</v>
      </c>
      <c r="U719">
        <v>-0.58407193249460598</v>
      </c>
      <c r="V719">
        <v>1289.6008200000001</v>
      </c>
      <c r="W719">
        <v>12</v>
      </c>
      <c r="X719">
        <v>25.95</v>
      </c>
      <c r="Y719" t="s">
        <v>652</v>
      </c>
      <c r="Z719" t="s">
        <v>652</v>
      </c>
      <c r="AA719" t="s">
        <v>652</v>
      </c>
    </row>
    <row r="720" spans="1:27">
      <c r="A720" t="s">
        <v>1835</v>
      </c>
      <c r="B720" t="s">
        <v>1836</v>
      </c>
      <c r="C720">
        <v>707</v>
      </c>
      <c r="D720">
        <v>721</v>
      </c>
      <c r="E720">
        <v>714</v>
      </c>
      <c r="F720">
        <v>718</v>
      </c>
      <c r="G720" s="239">
        <v>-0.90851866288619598</v>
      </c>
      <c r="H720" s="239">
        <v>-0.47651886031636398</v>
      </c>
      <c r="K720">
        <v>8.4949919634257104E-2</v>
      </c>
      <c r="L720">
        <v>4</v>
      </c>
      <c r="M720">
        <v>-7092637.8472215598</v>
      </c>
      <c r="N720">
        <v>0.13959656896415101</v>
      </c>
      <c r="O720">
        <v>7456359.9724346902</v>
      </c>
      <c r="P720">
        <v>363722.12521313399</v>
      </c>
      <c r="Q720">
        <v>11012227.7727933</v>
      </c>
      <c r="R720">
        <v>789674.10089619702</v>
      </c>
      <c r="S720">
        <v>7806815.7947240798</v>
      </c>
      <c r="T720">
        <v>4.8780118792248903E-2</v>
      </c>
      <c r="U720">
        <v>-0.561835459016502</v>
      </c>
      <c r="V720">
        <v>2278.31693</v>
      </c>
      <c r="W720">
        <v>21</v>
      </c>
      <c r="X720">
        <v>29.01</v>
      </c>
      <c r="Y720" t="s">
        <v>652</v>
      </c>
      <c r="Z720" t="s">
        <v>652</v>
      </c>
      <c r="AA720" t="s">
        <v>652</v>
      </c>
    </row>
    <row r="721" spans="1:27">
      <c r="A721" t="s">
        <v>1837</v>
      </c>
      <c r="B721" t="s">
        <v>1838</v>
      </c>
      <c r="C721">
        <v>712</v>
      </c>
      <c r="D721">
        <v>718</v>
      </c>
      <c r="E721">
        <v>715</v>
      </c>
      <c r="F721">
        <v>719</v>
      </c>
      <c r="G721" s="239">
        <v>-0.92167650107642396</v>
      </c>
      <c r="H721" s="239">
        <v>-0.472558432702335</v>
      </c>
      <c r="K721">
        <v>8.7943734232426796E-2</v>
      </c>
      <c r="L721">
        <v>8</v>
      </c>
      <c r="M721">
        <v>-1665525.48487136</v>
      </c>
      <c r="N721">
        <v>0.134477920900647</v>
      </c>
      <c r="O721">
        <v>1841914.69938366</v>
      </c>
      <c r="P721">
        <v>176389.21451229899</v>
      </c>
      <c r="Q721">
        <v>2543306.52363306</v>
      </c>
      <c r="R721">
        <v>250058.93525981199</v>
      </c>
      <c r="S721">
        <v>1807060.8103018799</v>
      </c>
      <c r="T721">
        <v>9.5764051707346795E-2</v>
      </c>
      <c r="U721">
        <v>-0.562023642360858</v>
      </c>
      <c r="V721">
        <v>676.36644999999999</v>
      </c>
      <c r="W721">
        <v>6</v>
      </c>
      <c r="X721">
        <v>27.34</v>
      </c>
      <c r="Y721" t="s">
        <v>652</v>
      </c>
      <c r="Z721" t="s">
        <v>652</v>
      </c>
      <c r="AA721" t="s">
        <v>652</v>
      </c>
    </row>
    <row r="722" spans="1:27">
      <c r="A722" t="s">
        <v>1839</v>
      </c>
      <c r="B722" t="s">
        <v>1840</v>
      </c>
      <c r="C722">
        <v>679</v>
      </c>
      <c r="D722">
        <v>752</v>
      </c>
      <c r="E722">
        <v>715.5</v>
      </c>
      <c r="F722">
        <v>720</v>
      </c>
      <c r="G722" s="239">
        <v>-0.86758551449626498</v>
      </c>
      <c r="H722" s="239">
        <v>-0.52519286693654199</v>
      </c>
      <c r="K722">
        <v>5.3791621947993702E-2</v>
      </c>
      <c r="L722">
        <v>5</v>
      </c>
      <c r="M722">
        <v>-6329214.6212264597</v>
      </c>
      <c r="N722">
        <v>0.155691254592491</v>
      </c>
      <c r="O722">
        <v>6408176.8725858396</v>
      </c>
      <c r="P722">
        <v>78962.251359384405</v>
      </c>
      <c r="Q722">
        <v>10316861.285149699</v>
      </c>
      <c r="R722">
        <v>49192.856419597498</v>
      </c>
      <c r="S722">
        <v>7295205.5047868202</v>
      </c>
      <c r="T722">
        <v>1.23221086011506E-2</v>
      </c>
      <c r="U722">
        <v>-0.57222316057057099</v>
      </c>
      <c r="V722">
        <v>1424.78963</v>
      </c>
      <c r="W722">
        <v>13</v>
      </c>
      <c r="X722">
        <v>23.96</v>
      </c>
      <c r="Y722" t="s">
        <v>652</v>
      </c>
      <c r="Z722" t="s">
        <v>652</v>
      </c>
      <c r="AA722" t="s">
        <v>652</v>
      </c>
    </row>
    <row r="723" spans="1:27">
      <c r="A723" t="s">
        <v>1841</v>
      </c>
      <c r="B723" t="s">
        <v>1842</v>
      </c>
      <c r="C723">
        <v>696</v>
      </c>
      <c r="D723">
        <v>736</v>
      </c>
      <c r="E723">
        <v>716</v>
      </c>
      <c r="F723">
        <v>721</v>
      </c>
      <c r="G723" s="239">
        <v>-0.893555957628272</v>
      </c>
      <c r="H723" s="239">
        <v>-0.50468443973911503</v>
      </c>
      <c r="K723">
        <v>6.5692514394515497E-2</v>
      </c>
      <c r="L723">
        <v>8</v>
      </c>
      <c r="M723">
        <v>-1960513.0889365701</v>
      </c>
      <c r="N723">
        <v>0.14028848038337399</v>
      </c>
      <c r="O723">
        <v>2422557.5454409099</v>
      </c>
      <c r="P723">
        <v>462044.45650434698</v>
      </c>
      <c r="Q723">
        <v>3013408.45945377</v>
      </c>
      <c r="R723">
        <v>739692.82706321799</v>
      </c>
      <c r="S723">
        <v>2194057.4310984099</v>
      </c>
      <c r="T723">
        <v>0.19072589519034699</v>
      </c>
      <c r="U723">
        <v>-0.60050143211679696</v>
      </c>
      <c r="V723">
        <v>820.54033000000004</v>
      </c>
      <c r="W723">
        <v>6</v>
      </c>
      <c r="X723">
        <v>10.67</v>
      </c>
      <c r="Y723" t="s">
        <v>652</v>
      </c>
      <c r="Z723" t="s">
        <v>652</v>
      </c>
      <c r="AA723" t="s">
        <v>652</v>
      </c>
    </row>
    <row r="724" spans="1:27">
      <c r="A724" t="s">
        <v>1843</v>
      </c>
      <c r="B724" t="s">
        <v>1844</v>
      </c>
      <c r="C724">
        <v>790</v>
      </c>
      <c r="D724">
        <v>643</v>
      </c>
      <c r="E724">
        <v>716.5</v>
      </c>
      <c r="F724">
        <v>722</v>
      </c>
      <c r="G724" s="239">
        <v>-1.1536442812479399</v>
      </c>
      <c r="H724" s="239">
        <v>-0.35520762054760102</v>
      </c>
      <c r="K724">
        <v>0.21265696208774201</v>
      </c>
      <c r="L724">
        <v>14</v>
      </c>
      <c r="M724">
        <v>-25012948.109244</v>
      </c>
      <c r="N724">
        <v>6.6912515010998999E-2</v>
      </c>
      <c r="O724">
        <v>35174833.972981803</v>
      </c>
      <c r="P724">
        <v>10161885.863737799</v>
      </c>
      <c r="Q724">
        <v>29266852.7580611</v>
      </c>
      <c r="R724">
        <v>9145598.5553008094</v>
      </c>
      <c r="S724">
        <v>21681681.707108799</v>
      </c>
      <c r="T724">
        <v>0.28889648410404001</v>
      </c>
      <c r="U724">
        <v>-0.33195291408903599</v>
      </c>
      <c r="V724">
        <v>876.48253999999997</v>
      </c>
      <c r="W724">
        <v>7</v>
      </c>
      <c r="X724">
        <v>17.05</v>
      </c>
      <c r="Y724" t="s">
        <v>652</v>
      </c>
      <c r="Z724" t="s">
        <v>652</v>
      </c>
      <c r="AA724" t="s">
        <v>652</v>
      </c>
    </row>
    <row r="725" spans="1:27">
      <c r="A725" t="s">
        <v>473</v>
      </c>
      <c r="B725" t="s">
        <v>1845</v>
      </c>
      <c r="C725">
        <v>684</v>
      </c>
      <c r="D725">
        <v>750</v>
      </c>
      <c r="E725">
        <v>717</v>
      </c>
      <c r="F725">
        <v>723</v>
      </c>
      <c r="G725" s="239">
        <v>-0.87985810476658399</v>
      </c>
      <c r="H725" s="239">
        <v>-0.52417732017561502</v>
      </c>
      <c r="K725">
        <v>5.4341164927286897E-2</v>
      </c>
      <c r="L725">
        <v>4</v>
      </c>
      <c r="M725">
        <v>-2764294.6204791102</v>
      </c>
      <c r="N725">
        <v>0.150843384327359</v>
      </c>
      <c r="O725">
        <v>2843062.6818745602</v>
      </c>
      <c r="P725">
        <v>78768.061395451805</v>
      </c>
      <c r="Q725">
        <v>4442929.0120997597</v>
      </c>
      <c r="R725">
        <v>39672.595700063401</v>
      </c>
      <c r="S725">
        <v>3141750.477155</v>
      </c>
      <c r="T725">
        <v>2.77053551782813E-2</v>
      </c>
      <c r="U725">
        <v>-0.58434983313356403</v>
      </c>
      <c r="V725">
        <v>1154.6204399999999</v>
      </c>
      <c r="W725">
        <v>9</v>
      </c>
      <c r="X725">
        <v>30.33</v>
      </c>
      <c r="Y725" t="s">
        <v>652</v>
      </c>
      <c r="Z725" t="s">
        <v>652</v>
      </c>
      <c r="AA725" t="s">
        <v>652</v>
      </c>
    </row>
    <row r="726" spans="1:27">
      <c r="A726" t="s">
        <v>1846</v>
      </c>
      <c r="B726" t="s">
        <v>1847</v>
      </c>
      <c r="C726">
        <v>676</v>
      </c>
      <c r="D726">
        <v>760</v>
      </c>
      <c r="E726">
        <v>718</v>
      </c>
      <c r="F726">
        <v>724</v>
      </c>
      <c r="G726" s="239">
        <v>-0.86104687541472302</v>
      </c>
      <c r="H726" s="239">
        <v>-0.53645286560341499</v>
      </c>
      <c r="K726">
        <v>4.7965107808302702E-2</v>
      </c>
      <c r="L726">
        <v>14</v>
      </c>
      <c r="M726">
        <v>-76830118.526993006</v>
      </c>
      <c r="N726">
        <v>0.15274101776816301</v>
      </c>
      <c r="O726">
        <v>123774775.852569</v>
      </c>
      <c r="P726">
        <v>46944657.325575903</v>
      </c>
      <c r="Q726">
        <v>122343896.705649</v>
      </c>
      <c r="R726">
        <v>30911214.627870001</v>
      </c>
      <c r="S726">
        <v>89228729.260515302</v>
      </c>
      <c r="T726">
        <v>0.37927483206669499</v>
      </c>
      <c r="U726">
        <v>-0.64307449512298698</v>
      </c>
      <c r="V726">
        <v>1012.61629</v>
      </c>
      <c r="W726">
        <v>8</v>
      </c>
      <c r="X726">
        <v>2.87</v>
      </c>
      <c r="Y726" t="s">
        <v>652</v>
      </c>
      <c r="Z726" t="s">
        <v>652</v>
      </c>
      <c r="AA726" t="s">
        <v>652</v>
      </c>
    </row>
    <row r="727" spans="1:27">
      <c r="A727" t="s">
        <v>575</v>
      </c>
      <c r="B727" t="s">
        <v>1848</v>
      </c>
      <c r="C727">
        <v>678</v>
      </c>
      <c r="D727">
        <v>761</v>
      </c>
      <c r="E727">
        <v>719.5</v>
      </c>
      <c r="F727">
        <v>725</v>
      </c>
      <c r="G727" s="239">
        <v>-0.86514084549457904</v>
      </c>
      <c r="H727" s="239">
        <v>-0.54060603714659194</v>
      </c>
      <c r="K727">
        <v>4.5936808110917E-2</v>
      </c>
      <c r="L727">
        <v>7</v>
      </c>
      <c r="M727">
        <v>-420994053.66653001</v>
      </c>
      <c r="N727">
        <v>0.15666995393623701</v>
      </c>
      <c r="O727">
        <v>423437772.80281103</v>
      </c>
      <c r="P727">
        <v>2443719.1362806102</v>
      </c>
      <c r="Q727">
        <v>688163362.33198702</v>
      </c>
      <c r="R727">
        <v>5241216.1083215196</v>
      </c>
      <c r="S727">
        <v>486619093.13258499</v>
      </c>
      <c r="T727">
        <v>5.7711411055872304E-3</v>
      </c>
      <c r="U727">
        <v>-0.57871553633770401</v>
      </c>
      <c r="V727">
        <v>812.45123999999998</v>
      </c>
      <c r="W727">
        <v>7</v>
      </c>
      <c r="X727">
        <v>16.05</v>
      </c>
      <c r="Y727" t="s">
        <v>652</v>
      </c>
      <c r="Z727" t="s">
        <v>652</v>
      </c>
      <c r="AA727" t="s">
        <v>652</v>
      </c>
    </row>
    <row r="728" spans="1:27">
      <c r="A728" t="s">
        <v>282</v>
      </c>
      <c r="B728" t="s">
        <v>1849</v>
      </c>
      <c r="C728">
        <v>810</v>
      </c>
      <c r="D728">
        <v>630</v>
      </c>
      <c r="E728">
        <v>720</v>
      </c>
      <c r="F728">
        <v>726</v>
      </c>
      <c r="G728" s="239">
        <v>-1.2307375643590399</v>
      </c>
      <c r="H728" s="239">
        <v>-0.32969800838859697</v>
      </c>
      <c r="K728">
        <v>0.249668340383949</v>
      </c>
      <c r="L728">
        <v>12</v>
      </c>
      <c r="M728">
        <v>-4190254206.79634</v>
      </c>
      <c r="N728">
        <v>4.4159309879835698E-2</v>
      </c>
      <c r="O728">
        <v>6990828949.8250504</v>
      </c>
      <c r="P728">
        <v>2800574743.0287099</v>
      </c>
      <c r="Q728">
        <v>4102959480.96875</v>
      </c>
      <c r="R728">
        <v>2519775272.7620802</v>
      </c>
      <c r="S728">
        <v>3404669141.61233</v>
      </c>
      <c r="T728">
        <v>0.40060696136740698</v>
      </c>
      <c r="U728">
        <v>-0.24575858781992099</v>
      </c>
      <c r="V728">
        <v>1186.7194199999999</v>
      </c>
      <c r="W728">
        <v>10</v>
      </c>
      <c r="X728">
        <v>13.92</v>
      </c>
      <c r="Y728" t="s">
        <v>652</v>
      </c>
      <c r="Z728" t="s">
        <v>652</v>
      </c>
      <c r="AA728" t="s">
        <v>652</v>
      </c>
    </row>
    <row r="729" spans="1:27">
      <c r="A729" t="s">
        <v>340</v>
      </c>
      <c r="B729" t="s">
        <v>1850</v>
      </c>
      <c r="C729">
        <v>715</v>
      </c>
      <c r="D729">
        <v>727</v>
      </c>
      <c r="E729">
        <v>721</v>
      </c>
      <c r="F729">
        <v>727</v>
      </c>
      <c r="G729" s="239">
        <v>-0.928751447796899</v>
      </c>
      <c r="H729" s="239">
        <v>-0.48873760697941299</v>
      </c>
      <c r="K729">
        <v>7.6164849789443698E-2</v>
      </c>
      <c r="L729">
        <v>7</v>
      </c>
      <c r="M729">
        <v>-140155743.578567</v>
      </c>
      <c r="N729">
        <v>0.132649908652542</v>
      </c>
      <c r="O729">
        <v>144796755.09908599</v>
      </c>
      <c r="P729">
        <v>4641011.52051875</v>
      </c>
      <c r="Q729">
        <v>213077211.988278</v>
      </c>
      <c r="R729">
        <v>12015354.255088</v>
      </c>
      <c r="S729">
        <v>150907698.62166199</v>
      </c>
      <c r="T729">
        <v>3.20519028022615E-2</v>
      </c>
      <c r="U729">
        <v>-0.58179384638735099</v>
      </c>
      <c r="V729">
        <v>1555.92064</v>
      </c>
      <c r="W729">
        <v>13</v>
      </c>
      <c r="X729">
        <v>19.43</v>
      </c>
      <c r="Y729" t="s">
        <v>652</v>
      </c>
      <c r="Z729" t="s">
        <v>652</v>
      </c>
      <c r="AA729" t="s">
        <v>652</v>
      </c>
    </row>
    <row r="730" spans="1:27">
      <c r="A730" t="s">
        <v>1851</v>
      </c>
      <c r="B730" t="s">
        <v>1852</v>
      </c>
      <c r="C730">
        <v>700</v>
      </c>
      <c r="D730">
        <v>745</v>
      </c>
      <c r="E730">
        <v>722.5</v>
      </c>
      <c r="F730">
        <v>728</v>
      </c>
      <c r="G730" s="239">
        <v>-0.89848020823291597</v>
      </c>
      <c r="H730" s="239">
        <v>-0.51832201957972202</v>
      </c>
      <c r="K730">
        <v>5.7589099606438703E-2</v>
      </c>
      <c r="L730">
        <v>8</v>
      </c>
      <c r="M730">
        <v>-2640629.7346586701</v>
      </c>
      <c r="N730">
        <v>0.12597554973161401</v>
      </c>
      <c r="O730">
        <v>3517265.8064287901</v>
      </c>
      <c r="P730">
        <v>876636.07177012297</v>
      </c>
      <c r="Q730">
        <v>3645097.7567554601</v>
      </c>
      <c r="R730">
        <v>1997162.30562734</v>
      </c>
      <c r="S730">
        <v>2938995.9961968702</v>
      </c>
      <c r="T730">
        <v>0.24923793651529699</v>
      </c>
      <c r="U730">
        <v>-0.60498871581905</v>
      </c>
      <c r="V730">
        <v>1411.67399</v>
      </c>
      <c r="W730">
        <v>13</v>
      </c>
      <c r="X730">
        <v>20.87</v>
      </c>
      <c r="Y730" t="s">
        <v>652</v>
      </c>
      <c r="Z730" t="s">
        <v>652</v>
      </c>
      <c r="AA730" t="s">
        <v>652</v>
      </c>
    </row>
    <row r="731" spans="1:27">
      <c r="A731" t="s">
        <v>1853</v>
      </c>
      <c r="B731" t="s">
        <v>1854</v>
      </c>
      <c r="C731">
        <v>816</v>
      </c>
      <c r="D731">
        <v>632</v>
      </c>
      <c r="E731">
        <v>724</v>
      </c>
      <c r="F731">
        <v>729</v>
      </c>
      <c r="G731" s="239">
        <v>-1.27943256160186</v>
      </c>
      <c r="H731" s="239">
        <v>-0.33140961713977102</v>
      </c>
      <c r="K731">
        <v>0.24707034522429899</v>
      </c>
      <c r="L731">
        <v>4</v>
      </c>
      <c r="M731">
        <v>-268495.12390356697</v>
      </c>
      <c r="N731">
        <v>5.1009030682291401E-2</v>
      </c>
      <c r="O731">
        <v>332465.361716135</v>
      </c>
      <c r="P731">
        <v>63970.237812567597</v>
      </c>
      <c r="Q731">
        <v>291591.12203718402</v>
      </c>
      <c r="R731">
        <v>55251.523070856398</v>
      </c>
      <c r="S731">
        <v>209854.846563706</v>
      </c>
      <c r="T731">
        <v>0.192411737217866</v>
      </c>
      <c r="U731">
        <v>-9.9477141038926797E-2</v>
      </c>
      <c r="V731">
        <v>1286.65617</v>
      </c>
      <c r="W731">
        <v>11</v>
      </c>
      <c r="X731">
        <v>22.83</v>
      </c>
      <c r="Y731" t="s">
        <v>652</v>
      </c>
      <c r="Z731" t="s">
        <v>652</v>
      </c>
      <c r="AA731" t="s">
        <v>652</v>
      </c>
    </row>
    <row r="732" spans="1:27">
      <c r="A732" t="s">
        <v>707</v>
      </c>
      <c r="B732" t="s">
        <v>747</v>
      </c>
      <c r="C732">
        <v>741</v>
      </c>
      <c r="D732">
        <v>707</v>
      </c>
      <c r="E732">
        <v>724</v>
      </c>
      <c r="F732">
        <v>730</v>
      </c>
      <c r="G732" s="239">
        <v>-1.03125813555815</v>
      </c>
      <c r="H732" s="239">
        <v>-0.44478109505387498</v>
      </c>
      <c r="K732">
        <v>0.111036723220172</v>
      </c>
      <c r="L732">
        <v>12</v>
      </c>
      <c r="M732">
        <v>-125498203.481851</v>
      </c>
      <c r="N732">
        <v>9.5485104065071505E-2</v>
      </c>
      <c r="O732">
        <v>154767895.57517701</v>
      </c>
      <c r="P732">
        <v>29269692.0933262</v>
      </c>
      <c r="Q732">
        <v>165809985.75832099</v>
      </c>
      <c r="R732">
        <v>46108981.135851398</v>
      </c>
      <c r="S732">
        <v>121694267.56951401</v>
      </c>
      <c r="T732">
        <v>0.18911992041081099</v>
      </c>
      <c r="U732">
        <v>-0.48901722716299001</v>
      </c>
      <c r="V732">
        <v>1555.82674</v>
      </c>
      <c r="W732">
        <v>14</v>
      </c>
      <c r="X732">
        <v>33.67</v>
      </c>
      <c r="Y732">
        <v>3</v>
      </c>
      <c r="Z732" t="s">
        <v>121</v>
      </c>
      <c r="AA732" t="s">
        <v>121</v>
      </c>
    </row>
    <row r="733" spans="1:27">
      <c r="A733" t="s">
        <v>1855</v>
      </c>
      <c r="B733" t="s">
        <v>1856</v>
      </c>
      <c r="C733">
        <v>690</v>
      </c>
      <c r="D733">
        <v>765</v>
      </c>
      <c r="E733">
        <v>727.5</v>
      </c>
      <c r="F733">
        <v>731</v>
      </c>
      <c r="G733" s="239">
        <v>-0.88545996678291605</v>
      </c>
      <c r="H733" s="239">
        <v>-0.54483724469170902</v>
      </c>
      <c r="K733">
        <v>4.3935520777240999E-2</v>
      </c>
      <c r="L733">
        <v>5</v>
      </c>
      <c r="M733">
        <v>-19323974.842656001</v>
      </c>
      <c r="N733">
        <v>0.14868917230169301</v>
      </c>
      <c r="O733">
        <v>19390118.8253241</v>
      </c>
      <c r="P733">
        <v>66143.982668093304</v>
      </c>
      <c r="Q733">
        <v>30863277.3177194</v>
      </c>
      <c r="R733">
        <v>46331.550719057101</v>
      </c>
      <c r="S733">
        <v>21823657.271445598</v>
      </c>
      <c r="T733">
        <v>3.4112211102960001E-3</v>
      </c>
      <c r="U733">
        <v>-0.58465246975440299</v>
      </c>
      <c r="V733">
        <v>1071.5469399999999</v>
      </c>
      <c r="W733">
        <v>9</v>
      </c>
      <c r="X733">
        <v>15.73</v>
      </c>
      <c r="Y733" t="s">
        <v>652</v>
      </c>
      <c r="Z733" t="s">
        <v>652</v>
      </c>
      <c r="AA733" t="s">
        <v>652</v>
      </c>
    </row>
    <row r="734" spans="1:27">
      <c r="A734" t="s">
        <v>556</v>
      </c>
      <c r="B734" t="s">
        <v>1857</v>
      </c>
      <c r="C734">
        <v>703</v>
      </c>
      <c r="D734">
        <v>753</v>
      </c>
      <c r="E734">
        <v>728</v>
      </c>
      <c r="F734">
        <v>732</v>
      </c>
      <c r="G734" s="239">
        <v>-0.90138039643933798</v>
      </c>
      <c r="H734" s="239">
        <v>-0.52535237417670699</v>
      </c>
      <c r="K734">
        <v>5.3705674604957801E-2</v>
      </c>
      <c r="L734">
        <v>14</v>
      </c>
      <c r="M734">
        <v>-543058855.96177399</v>
      </c>
      <c r="N734">
        <v>0.14265024621421099</v>
      </c>
      <c r="O734">
        <v>551332577.66105604</v>
      </c>
      <c r="P734">
        <v>8273721.6992812501</v>
      </c>
      <c r="Q734">
        <v>851783149.18036795</v>
      </c>
      <c r="R734">
        <v>20418625.710406199</v>
      </c>
      <c r="S734">
        <v>602474668.97103906</v>
      </c>
      <c r="T734">
        <v>1.5006770930136699E-2</v>
      </c>
      <c r="U734">
        <v>-0.59222940732207097</v>
      </c>
      <c r="V734">
        <v>1664.93433</v>
      </c>
      <c r="W734">
        <v>14</v>
      </c>
      <c r="X734">
        <v>6.26</v>
      </c>
      <c r="Y734" t="s">
        <v>652</v>
      </c>
      <c r="Z734" t="s">
        <v>652</v>
      </c>
      <c r="AA734" t="s">
        <v>652</v>
      </c>
    </row>
    <row r="735" spans="1:27">
      <c r="A735" t="s">
        <v>1858</v>
      </c>
      <c r="B735" t="s">
        <v>1859</v>
      </c>
      <c r="C735">
        <v>698</v>
      </c>
      <c r="D735">
        <v>762</v>
      </c>
      <c r="E735">
        <v>730</v>
      </c>
      <c r="F735">
        <v>733</v>
      </c>
      <c r="G735" s="239">
        <v>-0.89595592708540095</v>
      </c>
      <c r="H735" s="239">
        <v>-0.54142190447365202</v>
      </c>
      <c r="K735">
        <v>4.5545838126628997E-2</v>
      </c>
      <c r="L735">
        <v>7</v>
      </c>
      <c r="M735">
        <v>-672102593.78345597</v>
      </c>
      <c r="N735">
        <v>0.14471883911509101</v>
      </c>
      <c r="O735">
        <v>672173862.44394898</v>
      </c>
      <c r="P735">
        <v>71268.660492364404</v>
      </c>
      <c r="Q735">
        <v>1060874283.80486</v>
      </c>
      <c r="R735">
        <v>47860.056087335797</v>
      </c>
      <c r="S735">
        <v>750151400.828215</v>
      </c>
      <c r="T735">
        <v>1.06027122556119E-4</v>
      </c>
      <c r="U735">
        <v>-0.58590886466311698</v>
      </c>
      <c r="V735">
        <v>1061.4914699999999</v>
      </c>
      <c r="W735">
        <v>8</v>
      </c>
      <c r="X735">
        <v>12.86</v>
      </c>
      <c r="Y735" t="s">
        <v>652</v>
      </c>
      <c r="Z735" t="s">
        <v>652</v>
      </c>
      <c r="AA735" t="s">
        <v>652</v>
      </c>
    </row>
    <row r="736" spans="1:27">
      <c r="A736" t="s">
        <v>1860</v>
      </c>
      <c r="B736" t="s">
        <v>1861</v>
      </c>
      <c r="C736">
        <v>818</v>
      </c>
      <c r="D736">
        <v>645</v>
      </c>
      <c r="E736">
        <v>731.5</v>
      </c>
      <c r="F736">
        <v>734</v>
      </c>
      <c r="G736" s="239">
        <v>-1.2846171581608099</v>
      </c>
      <c r="H736" s="239">
        <v>-0.35587384985970699</v>
      </c>
      <c r="K736">
        <v>0.21173935397819499</v>
      </c>
      <c r="L736">
        <v>10</v>
      </c>
      <c r="M736">
        <v>-18637523.297973599</v>
      </c>
      <c r="N736">
        <v>3.5536340587896897E-2</v>
      </c>
      <c r="O736">
        <v>25711459.5321826</v>
      </c>
      <c r="P736">
        <v>7073936.2342090197</v>
      </c>
      <c r="Q736">
        <v>16814243.186633501</v>
      </c>
      <c r="R736">
        <v>11758350.0815343</v>
      </c>
      <c r="S736">
        <v>14508231.638955301</v>
      </c>
      <c r="T736">
        <v>0.27512775870831802</v>
      </c>
      <c r="U736">
        <v>-0.38501014089387098</v>
      </c>
      <c r="V736">
        <v>890.54580999999996</v>
      </c>
      <c r="W736">
        <v>7</v>
      </c>
      <c r="X736">
        <v>5.55</v>
      </c>
      <c r="Y736" t="s">
        <v>652</v>
      </c>
      <c r="Z736" t="s">
        <v>652</v>
      </c>
      <c r="AA736" t="s">
        <v>652</v>
      </c>
    </row>
    <row r="737" spans="1:27">
      <c r="A737" t="s">
        <v>307</v>
      </c>
      <c r="B737" t="s">
        <v>1862</v>
      </c>
      <c r="C737">
        <v>727</v>
      </c>
      <c r="D737">
        <v>737</v>
      </c>
      <c r="E737">
        <v>732</v>
      </c>
      <c r="F737">
        <v>735</v>
      </c>
      <c r="G737" s="239">
        <v>-0.97190381690527095</v>
      </c>
      <c r="H737" s="239">
        <v>-0.50524862632409395</v>
      </c>
      <c r="K737">
        <v>6.5341986024109094E-2</v>
      </c>
      <c r="L737">
        <v>11</v>
      </c>
      <c r="M737">
        <v>-213396056.38898799</v>
      </c>
      <c r="N737">
        <v>0.11158449545785</v>
      </c>
      <c r="O737">
        <v>257363255.80313501</v>
      </c>
      <c r="P737">
        <v>43967199.414146803</v>
      </c>
      <c r="Q737">
        <v>297729639.03781497</v>
      </c>
      <c r="R737">
        <v>88173895.324590296</v>
      </c>
      <c r="S737">
        <v>219564994.680731</v>
      </c>
      <c r="T737">
        <v>0.17083712776690499</v>
      </c>
      <c r="U737">
        <v>-0.59210155107596896</v>
      </c>
      <c r="V737">
        <v>973.47779000000003</v>
      </c>
      <c r="W737">
        <v>7</v>
      </c>
      <c r="X737">
        <v>15.37</v>
      </c>
      <c r="Y737" t="s">
        <v>652</v>
      </c>
      <c r="Z737" t="s">
        <v>652</v>
      </c>
      <c r="AA737" t="s">
        <v>652</v>
      </c>
    </row>
    <row r="738" spans="1:27">
      <c r="A738" t="s">
        <v>414</v>
      </c>
      <c r="B738" t="s">
        <v>1863</v>
      </c>
      <c r="C738">
        <v>719</v>
      </c>
      <c r="D738">
        <v>746</v>
      </c>
      <c r="E738">
        <v>732.5</v>
      </c>
      <c r="F738">
        <v>736</v>
      </c>
      <c r="G738" s="239">
        <v>-0.93768175714505397</v>
      </c>
      <c r="H738" s="239">
        <v>-0.51938665343373802</v>
      </c>
      <c r="K738">
        <v>5.6988399657836301E-2</v>
      </c>
      <c r="L738">
        <v>12</v>
      </c>
      <c r="M738">
        <v>-16628470.157175399</v>
      </c>
      <c r="N738">
        <v>0.12970114986796</v>
      </c>
      <c r="O738">
        <v>17738662.5675916</v>
      </c>
      <c r="P738">
        <v>1110192.4104162201</v>
      </c>
      <c r="Q738">
        <v>25050510.0523597</v>
      </c>
      <c r="R738">
        <v>1197018.4657549099</v>
      </c>
      <c r="S738">
        <v>17733596.745876599</v>
      </c>
      <c r="T738">
        <v>6.2586026775464598E-2</v>
      </c>
      <c r="U738">
        <v>-0.57400538750893304</v>
      </c>
      <c r="V738">
        <v>1283.6630299999999</v>
      </c>
      <c r="W738">
        <v>10</v>
      </c>
      <c r="X738">
        <v>33.869999999999997</v>
      </c>
      <c r="Y738" t="s">
        <v>652</v>
      </c>
      <c r="Z738" t="s">
        <v>652</v>
      </c>
      <c r="AA738" t="s">
        <v>652</v>
      </c>
    </row>
    <row r="739" spans="1:27">
      <c r="A739" t="s">
        <v>327</v>
      </c>
      <c r="B739" t="s">
        <v>1864</v>
      </c>
      <c r="C739">
        <v>709</v>
      </c>
      <c r="D739">
        <v>756</v>
      </c>
      <c r="E739">
        <v>732.5</v>
      </c>
      <c r="F739">
        <v>737</v>
      </c>
      <c r="G739" s="239">
        <v>-0.91185577467076395</v>
      </c>
      <c r="H739" s="239">
        <v>-0.52900047366236702</v>
      </c>
      <c r="K739">
        <v>5.1766983812184697E-2</v>
      </c>
      <c r="L739">
        <v>6</v>
      </c>
      <c r="M739">
        <v>-1007272.71272318</v>
      </c>
      <c r="N739">
        <v>0.13542625899885799</v>
      </c>
      <c r="O739">
        <v>1204247.77085657</v>
      </c>
      <c r="P739">
        <v>196975.05813339</v>
      </c>
      <c r="Q739">
        <v>1533595.1771209501</v>
      </c>
      <c r="R739">
        <v>297567.78536284802</v>
      </c>
      <c r="S739">
        <v>1104640.3836032799</v>
      </c>
      <c r="T739">
        <v>0.163566886234121</v>
      </c>
      <c r="U739">
        <v>-0.60248443583272604</v>
      </c>
      <c r="V739">
        <v>1128.62994</v>
      </c>
      <c r="W739">
        <v>10</v>
      </c>
      <c r="X739">
        <v>31.48</v>
      </c>
      <c r="Y739" t="s">
        <v>652</v>
      </c>
      <c r="Z739" t="s">
        <v>652</v>
      </c>
      <c r="AA739" t="s">
        <v>652</v>
      </c>
    </row>
    <row r="740" spans="1:27">
      <c r="A740" t="s">
        <v>342</v>
      </c>
      <c r="B740" t="s">
        <v>1865</v>
      </c>
      <c r="C740">
        <v>725</v>
      </c>
      <c r="D740">
        <v>742</v>
      </c>
      <c r="E740">
        <v>733.5</v>
      </c>
      <c r="F740">
        <v>738</v>
      </c>
      <c r="G740" s="239">
        <v>-0.971426485463042</v>
      </c>
      <c r="H740" s="239">
        <v>-0.51339160277076501</v>
      </c>
      <c r="K740">
        <v>6.0430603966054999E-2</v>
      </c>
      <c r="L740">
        <v>14</v>
      </c>
      <c r="M740">
        <v>-130943424.661566</v>
      </c>
      <c r="N740">
        <v>0.118667119294213</v>
      </c>
      <c r="O740">
        <v>146999469.20367301</v>
      </c>
      <c r="P740">
        <v>16056044.542106399</v>
      </c>
      <c r="Q740">
        <v>190253557.467473</v>
      </c>
      <c r="R740">
        <v>11956723.3334496</v>
      </c>
      <c r="S740">
        <v>134794991.30513299</v>
      </c>
      <c r="T740">
        <v>0.109225187200235</v>
      </c>
      <c r="U740">
        <v>-0.56032309345136999</v>
      </c>
      <c r="V740">
        <v>1248.6623</v>
      </c>
      <c r="W740">
        <v>11</v>
      </c>
      <c r="X740">
        <v>21.6</v>
      </c>
      <c r="Y740" t="s">
        <v>652</v>
      </c>
      <c r="Z740" t="s">
        <v>652</v>
      </c>
      <c r="AA740" t="s">
        <v>652</v>
      </c>
    </row>
    <row r="741" spans="1:27">
      <c r="A741" t="s">
        <v>1866</v>
      </c>
      <c r="B741" t="s">
        <v>1867</v>
      </c>
      <c r="C741">
        <v>721</v>
      </c>
      <c r="D741">
        <v>747</v>
      </c>
      <c r="E741">
        <v>734</v>
      </c>
      <c r="F741">
        <v>739</v>
      </c>
      <c r="G741" s="239">
        <v>-0.948008334795717</v>
      </c>
      <c r="H741" s="239">
        <v>-0.52304840685460796</v>
      </c>
      <c r="K741">
        <v>5.4956806292964497E-2</v>
      </c>
      <c r="L741">
        <v>7</v>
      </c>
      <c r="M741">
        <v>-31137444.899393</v>
      </c>
      <c r="N741">
        <v>0.126489593261363</v>
      </c>
      <c r="O741">
        <v>31391691.6169855</v>
      </c>
      <c r="P741">
        <v>254246.71759244599</v>
      </c>
      <c r="Q741">
        <v>46447796.848435797</v>
      </c>
      <c r="R741">
        <v>453454.23306661198</v>
      </c>
      <c r="S741">
        <v>32845117.238449998</v>
      </c>
      <c r="T741">
        <v>8.0991722489678706E-3</v>
      </c>
      <c r="U741">
        <v>-0.52353020909007597</v>
      </c>
      <c r="V741">
        <v>1586.7574099999999</v>
      </c>
      <c r="W741">
        <v>13</v>
      </c>
      <c r="X741">
        <v>20.88</v>
      </c>
      <c r="Y741" t="s">
        <v>652</v>
      </c>
      <c r="Z741" t="s">
        <v>652</v>
      </c>
      <c r="AA741" t="s">
        <v>652</v>
      </c>
    </row>
    <row r="742" spans="1:27">
      <c r="A742" t="s">
        <v>1868</v>
      </c>
      <c r="B742" t="s">
        <v>1869</v>
      </c>
      <c r="C742">
        <v>760</v>
      </c>
      <c r="D742">
        <v>711</v>
      </c>
      <c r="E742">
        <v>735.5</v>
      </c>
      <c r="F742">
        <v>740</v>
      </c>
      <c r="G742" s="239">
        <v>-1.0740801494977601</v>
      </c>
      <c r="H742" s="239">
        <v>-0.45994439232406897</v>
      </c>
      <c r="K742">
        <v>9.7969518535303196E-2</v>
      </c>
      <c r="L742">
        <v>14</v>
      </c>
      <c r="M742">
        <v>-31497718.745967399</v>
      </c>
      <c r="N742">
        <v>8.6894354882906005E-2</v>
      </c>
      <c r="O742">
        <v>43171195.360949501</v>
      </c>
      <c r="P742">
        <v>11673476.6149821</v>
      </c>
      <c r="Q742">
        <v>40467228.555666499</v>
      </c>
      <c r="R742">
        <v>9074658.7495268807</v>
      </c>
      <c r="S742">
        <v>29325296.404272798</v>
      </c>
      <c r="T742">
        <v>0.27039966156557699</v>
      </c>
      <c r="U742">
        <v>-0.47970910898563301</v>
      </c>
      <c r="V742">
        <v>1207.5718400000001</v>
      </c>
      <c r="W742">
        <v>10</v>
      </c>
      <c r="X742">
        <v>16.809999999999999</v>
      </c>
      <c r="Y742" t="s">
        <v>652</v>
      </c>
      <c r="Z742" t="s">
        <v>652</v>
      </c>
      <c r="AA742" t="s">
        <v>652</v>
      </c>
    </row>
    <row r="743" spans="1:27">
      <c r="A743" t="s">
        <v>1870</v>
      </c>
      <c r="B743" t="s">
        <v>1871</v>
      </c>
      <c r="C743">
        <v>796</v>
      </c>
      <c r="D743">
        <v>680</v>
      </c>
      <c r="E743">
        <v>738</v>
      </c>
      <c r="F743">
        <v>741</v>
      </c>
      <c r="G743" s="239">
        <v>-1.17693096194017</v>
      </c>
      <c r="H743" s="239">
        <v>-0.40089699841167098</v>
      </c>
      <c r="K743">
        <v>0.15543624650855101</v>
      </c>
      <c r="L743">
        <v>14</v>
      </c>
      <c r="M743">
        <v>-1162317550.34622</v>
      </c>
      <c r="N743">
        <v>6.1968675618384102E-2</v>
      </c>
      <c r="O743">
        <v>1785386336.15661</v>
      </c>
      <c r="P743">
        <v>623068785.81038105</v>
      </c>
      <c r="Q743">
        <v>1325560186.05796</v>
      </c>
      <c r="R743">
        <v>439923140.955495</v>
      </c>
      <c r="S743">
        <v>987583458.95680201</v>
      </c>
      <c r="T743">
        <v>0.348982611321905</v>
      </c>
      <c r="U743">
        <v>-0.37313577696437</v>
      </c>
      <c r="V743">
        <v>742.39814999999999</v>
      </c>
      <c r="W743">
        <v>7</v>
      </c>
      <c r="X743">
        <v>14.58</v>
      </c>
      <c r="Y743" t="s">
        <v>652</v>
      </c>
      <c r="Z743" t="s">
        <v>652</v>
      </c>
      <c r="AA743" t="s">
        <v>652</v>
      </c>
    </row>
    <row r="744" spans="1:27">
      <c r="A744" t="s">
        <v>548</v>
      </c>
      <c r="B744" t="s">
        <v>1872</v>
      </c>
      <c r="C744">
        <v>746</v>
      </c>
      <c r="D744">
        <v>730</v>
      </c>
      <c r="E744">
        <v>738</v>
      </c>
      <c r="F744">
        <v>742</v>
      </c>
      <c r="G744" s="239">
        <v>-1.0533322549978099</v>
      </c>
      <c r="H744" s="239">
        <v>-0.494768059495312</v>
      </c>
      <c r="K744">
        <v>7.2074920244492593E-2</v>
      </c>
      <c r="L744">
        <v>6</v>
      </c>
      <c r="M744">
        <v>-2181634.5598693299</v>
      </c>
      <c r="N744">
        <v>9.5944038798495598E-2</v>
      </c>
      <c r="O744">
        <v>2322685.98328311</v>
      </c>
      <c r="P744">
        <v>141051.423413774</v>
      </c>
      <c r="Q744">
        <v>2924091.9197744499</v>
      </c>
      <c r="R744">
        <v>170913.24308051501</v>
      </c>
      <c r="S744">
        <v>2071174.17084495</v>
      </c>
      <c r="T744">
        <v>6.0727719730068103E-2</v>
      </c>
      <c r="U744">
        <v>-0.56460703756979902</v>
      </c>
      <c r="V744">
        <v>1494.8890100000001</v>
      </c>
      <c r="W744">
        <v>14</v>
      </c>
      <c r="X744">
        <v>28.32</v>
      </c>
      <c r="Y744" t="s">
        <v>652</v>
      </c>
      <c r="Z744" t="s">
        <v>652</v>
      </c>
      <c r="AA744" t="s">
        <v>652</v>
      </c>
    </row>
    <row r="745" spans="1:27">
      <c r="A745" t="s">
        <v>1873</v>
      </c>
      <c r="B745" t="s">
        <v>1874</v>
      </c>
      <c r="C745">
        <v>695</v>
      </c>
      <c r="D745">
        <v>782</v>
      </c>
      <c r="E745">
        <v>738.5</v>
      </c>
      <c r="F745">
        <v>743</v>
      </c>
      <c r="G745" s="239">
        <v>-0.89049467050602304</v>
      </c>
      <c r="H745" s="239">
        <v>-0.56122429877823499</v>
      </c>
      <c r="K745">
        <v>3.6782997666664097E-2</v>
      </c>
      <c r="L745">
        <v>14</v>
      </c>
      <c r="M745">
        <v>-45689291.8637795</v>
      </c>
      <c r="N745">
        <v>0.146606698463004</v>
      </c>
      <c r="O745">
        <v>56977528.810538597</v>
      </c>
      <c r="P745">
        <v>11288236.946759099</v>
      </c>
      <c r="Q745">
        <v>72499506.373900205</v>
      </c>
      <c r="R745">
        <v>2965671.3932870701</v>
      </c>
      <c r="S745">
        <v>51307765.646499202</v>
      </c>
      <c r="T745">
        <v>0.19811734875857301</v>
      </c>
      <c r="U745">
        <v>-0.60473899202316905</v>
      </c>
      <c r="V745">
        <v>896.51999000000001</v>
      </c>
      <c r="W745">
        <v>8</v>
      </c>
      <c r="X745">
        <v>17.600000000000001</v>
      </c>
      <c r="Y745" t="s">
        <v>652</v>
      </c>
      <c r="Z745" t="s">
        <v>652</v>
      </c>
      <c r="AA745" t="s">
        <v>652</v>
      </c>
    </row>
    <row r="746" spans="1:27">
      <c r="A746" t="s">
        <v>1875</v>
      </c>
      <c r="B746" t="s">
        <v>1876</v>
      </c>
      <c r="C746">
        <v>809</v>
      </c>
      <c r="D746">
        <v>669</v>
      </c>
      <c r="E746">
        <v>739</v>
      </c>
      <c r="F746">
        <v>744</v>
      </c>
      <c r="G746" s="239">
        <v>-1.23001908438864</v>
      </c>
      <c r="H746" s="239">
        <v>-0.387886313156242</v>
      </c>
      <c r="K746">
        <v>0.17056118940919199</v>
      </c>
      <c r="L746">
        <v>10</v>
      </c>
      <c r="M746">
        <v>-29970338.987255398</v>
      </c>
      <c r="N746">
        <v>5.3012255560399499E-2</v>
      </c>
      <c r="O746">
        <v>36459059.501947001</v>
      </c>
      <c r="P746">
        <v>6488720.5146915698</v>
      </c>
      <c r="Q746">
        <v>32605490.978456602</v>
      </c>
      <c r="R746">
        <v>11147269.6923135</v>
      </c>
      <c r="S746">
        <v>24365751.204707202</v>
      </c>
      <c r="T746">
        <v>0.177972789296582</v>
      </c>
      <c r="U746">
        <v>-0.431180291486435</v>
      </c>
      <c r="V746">
        <v>985.53129000000001</v>
      </c>
      <c r="W746">
        <v>9</v>
      </c>
      <c r="X746">
        <v>12.21</v>
      </c>
      <c r="Y746" t="s">
        <v>652</v>
      </c>
      <c r="Z746" t="s">
        <v>652</v>
      </c>
      <c r="AA746" t="s">
        <v>652</v>
      </c>
    </row>
    <row r="747" spans="1:27">
      <c r="A747" t="s">
        <v>1877</v>
      </c>
      <c r="B747" t="s">
        <v>1878</v>
      </c>
      <c r="C747">
        <v>734</v>
      </c>
      <c r="D747">
        <v>744</v>
      </c>
      <c r="E747">
        <v>739</v>
      </c>
      <c r="F747">
        <v>745</v>
      </c>
      <c r="G747" s="239">
        <v>-0.98583925526248495</v>
      </c>
      <c r="H747" s="239">
        <v>-0.517941643332266</v>
      </c>
      <c r="K747">
        <v>5.7804822060712698E-2</v>
      </c>
      <c r="L747">
        <v>7</v>
      </c>
      <c r="M747">
        <v>-10322241.7422419</v>
      </c>
      <c r="N747">
        <v>0.108297086173235</v>
      </c>
      <c r="O747">
        <v>12766864.8813267</v>
      </c>
      <c r="P747">
        <v>2444623.1390847401</v>
      </c>
      <c r="Q747">
        <v>14281210.18348</v>
      </c>
      <c r="R747">
        <v>3912835.0786075601</v>
      </c>
      <c r="S747">
        <v>10470511.9898006</v>
      </c>
      <c r="T747">
        <v>0.191481868243185</v>
      </c>
      <c r="U747">
        <v>-0.60116621293612804</v>
      </c>
      <c r="V747">
        <v>832.49271999999996</v>
      </c>
      <c r="W747">
        <v>7</v>
      </c>
      <c r="X747">
        <v>16.47</v>
      </c>
      <c r="Y747" t="s">
        <v>652</v>
      </c>
      <c r="Z747" t="s">
        <v>652</v>
      </c>
      <c r="AA747" t="s">
        <v>652</v>
      </c>
    </row>
    <row r="748" spans="1:27">
      <c r="A748" t="s">
        <v>545</v>
      </c>
      <c r="B748" t="s">
        <v>1879</v>
      </c>
      <c r="C748">
        <v>755</v>
      </c>
      <c r="D748">
        <v>725</v>
      </c>
      <c r="E748">
        <v>740</v>
      </c>
      <c r="F748">
        <v>746</v>
      </c>
      <c r="G748" s="239">
        <v>-1.06366841462499</v>
      </c>
      <c r="H748" s="239">
        <v>-0.487972027763446</v>
      </c>
      <c r="K748">
        <v>7.6695563671871206E-2</v>
      </c>
      <c r="L748">
        <v>5</v>
      </c>
      <c r="M748">
        <v>-12730306.2285455</v>
      </c>
      <c r="N748">
        <v>9.3723154698113195E-2</v>
      </c>
      <c r="O748">
        <v>12782257.503379701</v>
      </c>
      <c r="P748">
        <v>51951.274834244199</v>
      </c>
      <c r="Q748">
        <v>16925692.964765798</v>
      </c>
      <c r="R748">
        <v>38559.694677130203</v>
      </c>
      <c r="S748">
        <v>11968303.3297869</v>
      </c>
      <c r="T748">
        <v>4.0643270424264204E-3</v>
      </c>
      <c r="U748">
        <v>-0.48434520772469603</v>
      </c>
      <c r="V748">
        <v>1354.76639</v>
      </c>
      <c r="W748">
        <v>11</v>
      </c>
      <c r="X748">
        <v>12.55</v>
      </c>
      <c r="Y748" t="s">
        <v>652</v>
      </c>
      <c r="Z748" t="s">
        <v>652</v>
      </c>
      <c r="AA748" t="s">
        <v>652</v>
      </c>
    </row>
    <row r="749" spans="1:27">
      <c r="A749" t="s">
        <v>1880</v>
      </c>
      <c r="B749" t="s">
        <v>1881</v>
      </c>
      <c r="C749">
        <v>717</v>
      </c>
      <c r="D749">
        <v>770</v>
      </c>
      <c r="E749">
        <v>743.5</v>
      </c>
      <c r="F749">
        <v>747</v>
      </c>
      <c r="G749" s="239">
        <v>-0.93434372959602896</v>
      </c>
      <c r="H749" s="239">
        <v>-0.55301574418744703</v>
      </c>
      <c r="K749">
        <v>4.02491418039084E-2</v>
      </c>
      <c r="L749">
        <v>12</v>
      </c>
      <c r="M749">
        <v>-38024052.720550403</v>
      </c>
      <c r="N749">
        <v>0.121531983785424</v>
      </c>
      <c r="O749">
        <v>52571055.445110299</v>
      </c>
      <c r="P749">
        <v>14547002.724559899</v>
      </c>
      <c r="Q749">
        <v>54381845.524703696</v>
      </c>
      <c r="R749">
        <v>18839951.2141812</v>
      </c>
      <c r="S749">
        <v>40696000.322055399</v>
      </c>
      <c r="T749">
        <v>0.276711254917614</v>
      </c>
      <c r="U749">
        <v>-0.62269994076319202</v>
      </c>
      <c r="V749">
        <v>1317.6619800000001</v>
      </c>
      <c r="W749">
        <v>11</v>
      </c>
      <c r="X749">
        <v>11.42</v>
      </c>
      <c r="Y749" t="s">
        <v>652</v>
      </c>
      <c r="Z749" t="s">
        <v>652</v>
      </c>
      <c r="AA749" t="s">
        <v>652</v>
      </c>
    </row>
    <row r="750" spans="1:27">
      <c r="A750" t="s">
        <v>468</v>
      </c>
      <c r="B750" t="s">
        <v>1882</v>
      </c>
      <c r="C750">
        <v>705</v>
      </c>
      <c r="D750">
        <v>785</v>
      </c>
      <c r="E750">
        <v>745</v>
      </c>
      <c r="F750">
        <v>748</v>
      </c>
      <c r="G750" s="239">
        <v>-0.90577514221128397</v>
      </c>
      <c r="H750" s="239">
        <v>-0.56381402870258801</v>
      </c>
      <c r="K750">
        <v>3.5736653700356703E-2</v>
      </c>
      <c r="L750">
        <v>10</v>
      </c>
      <c r="M750">
        <v>-653109.54839759099</v>
      </c>
      <c r="N750">
        <v>0.140140575939183</v>
      </c>
      <c r="O750">
        <v>842903.29790573101</v>
      </c>
      <c r="P750">
        <v>189793.74950814</v>
      </c>
      <c r="Q750">
        <v>1014739.2968101799</v>
      </c>
      <c r="R750">
        <v>100655.75604461299</v>
      </c>
      <c r="S750">
        <v>721050.42185540998</v>
      </c>
      <c r="T750">
        <v>0.22516669466082301</v>
      </c>
      <c r="U750">
        <v>-0.57721140699696805</v>
      </c>
      <c r="V750">
        <v>900.56253000000004</v>
      </c>
      <c r="W750">
        <v>7</v>
      </c>
      <c r="X750">
        <v>10.16</v>
      </c>
      <c r="Y750" t="s">
        <v>652</v>
      </c>
      <c r="Z750" t="s">
        <v>652</v>
      </c>
      <c r="AA750" t="s">
        <v>652</v>
      </c>
    </row>
    <row r="751" spans="1:27">
      <c r="A751" t="s">
        <v>334</v>
      </c>
      <c r="B751" t="s">
        <v>1883</v>
      </c>
      <c r="C751">
        <v>692</v>
      </c>
      <c r="D751">
        <v>798</v>
      </c>
      <c r="E751">
        <v>745</v>
      </c>
      <c r="F751">
        <v>749</v>
      </c>
      <c r="G751" s="239">
        <v>-0.88858404928738299</v>
      </c>
      <c r="H751" s="239">
        <v>-0.59240532771306298</v>
      </c>
      <c r="K751">
        <v>2.55956678396227E-2</v>
      </c>
      <c r="L751">
        <v>14</v>
      </c>
      <c r="M751">
        <v>-16835040.963669799</v>
      </c>
      <c r="N751">
        <v>0.123605671705893</v>
      </c>
      <c r="O751">
        <v>33098819.090102699</v>
      </c>
      <c r="P751">
        <v>16263778.126432899</v>
      </c>
      <c r="Q751">
        <v>20967866.341924801</v>
      </c>
      <c r="R751">
        <v>16680654.526886901</v>
      </c>
      <c r="S751">
        <v>18945918.483649399</v>
      </c>
      <c r="T751">
        <v>0.49137034412494002</v>
      </c>
      <c r="U751">
        <v>-0.63435686020620297</v>
      </c>
      <c r="V751">
        <v>863.43314999999996</v>
      </c>
      <c r="W751">
        <v>7</v>
      </c>
      <c r="X751">
        <v>26.48</v>
      </c>
      <c r="Y751" t="s">
        <v>652</v>
      </c>
      <c r="Z751" t="s">
        <v>652</v>
      </c>
      <c r="AA751" t="s">
        <v>652</v>
      </c>
    </row>
    <row r="752" spans="1:27">
      <c r="A752" t="s">
        <v>1884</v>
      </c>
      <c r="B752" t="s">
        <v>1885</v>
      </c>
      <c r="C752">
        <v>713</v>
      </c>
      <c r="D752">
        <v>778</v>
      </c>
      <c r="E752">
        <v>745.5</v>
      </c>
      <c r="F752">
        <v>750</v>
      </c>
      <c r="G752" s="239">
        <v>-0.92610140894886805</v>
      </c>
      <c r="H752" s="239">
        <v>-0.55987402933443997</v>
      </c>
      <c r="K752">
        <v>3.7337436630253698E-2</v>
      </c>
      <c r="L752">
        <v>9</v>
      </c>
      <c r="M752">
        <v>-968242.58827149903</v>
      </c>
      <c r="N752">
        <v>0.10968034893924899</v>
      </c>
      <c r="O752">
        <v>1511932.6089828401</v>
      </c>
      <c r="P752">
        <v>543690.02071134595</v>
      </c>
      <c r="Q752">
        <v>1140272.23919152</v>
      </c>
      <c r="R752">
        <v>941241.63742214697</v>
      </c>
      <c r="S752">
        <v>1045503.84970309</v>
      </c>
      <c r="T752">
        <v>0.35959937465540498</v>
      </c>
      <c r="U752">
        <v>-0.60258510115017605</v>
      </c>
      <c r="V752">
        <v>1000.54218</v>
      </c>
      <c r="W752">
        <v>8</v>
      </c>
      <c r="X752">
        <v>26.7</v>
      </c>
      <c r="Y752" t="s">
        <v>652</v>
      </c>
      <c r="Z752" t="s">
        <v>652</v>
      </c>
      <c r="AA752" t="s">
        <v>652</v>
      </c>
    </row>
    <row r="753" spans="1:27">
      <c r="A753" t="s">
        <v>1886</v>
      </c>
      <c r="B753" t="s">
        <v>1887</v>
      </c>
      <c r="C753">
        <v>724</v>
      </c>
      <c r="D753">
        <v>769</v>
      </c>
      <c r="E753">
        <v>746.5</v>
      </c>
      <c r="F753">
        <v>751</v>
      </c>
      <c r="G753" s="239">
        <v>-0.96820963367296997</v>
      </c>
      <c r="H753" s="239">
        <v>-0.55263864032852394</v>
      </c>
      <c r="K753">
        <v>4.0413937896421101E-2</v>
      </c>
      <c r="L753">
        <v>13</v>
      </c>
      <c r="M753">
        <v>-7046087.4914851496</v>
      </c>
      <c r="N753">
        <v>0.11933596101483</v>
      </c>
      <c r="O753">
        <v>8297455.6428093202</v>
      </c>
      <c r="P753">
        <v>1251368.1513241699</v>
      </c>
      <c r="Q753">
        <v>10254240.075285301</v>
      </c>
      <c r="R753">
        <v>879105.01887967298</v>
      </c>
      <c r="S753">
        <v>7277439.9741875501</v>
      </c>
      <c r="T753">
        <v>0.15081347887754201</v>
      </c>
      <c r="U753">
        <v>-0.61966491680483504</v>
      </c>
      <c r="V753">
        <v>1177.62519</v>
      </c>
      <c r="W753">
        <v>10</v>
      </c>
      <c r="X753">
        <v>24.33</v>
      </c>
      <c r="Y753" t="s">
        <v>652</v>
      </c>
      <c r="Z753" t="s">
        <v>652</v>
      </c>
      <c r="AA753" t="s">
        <v>652</v>
      </c>
    </row>
    <row r="754" spans="1:27">
      <c r="A754" t="s">
        <v>1888</v>
      </c>
      <c r="B754" t="s">
        <v>1889</v>
      </c>
      <c r="C754">
        <v>832</v>
      </c>
      <c r="D754">
        <v>663</v>
      </c>
      <c r="E754">
        <v>747.5</v>
      </c>
      <c r="F754">
        <v>752</v>
      </c>
      <c r="G754" s="239">
        <v>-1.35089291849478</v>
      </c>
      <c r="H754" s="239">
        <v>-0.37976132751541802</v>
      </c>
      <c r="K754">
        <v>0.18047520874793899</v>
      </c>
      <c r="L754">
        <v>11</v>
      </c>
      <c r="M754">
        <v>-187291865.166076</v>
      </c>
      <c r="N754">
        <v>4.46798676337994E-2</v>
      </c>
      <c r="O754">
        <v>193171430.87342501</v>
      </c>
      <c r="P754">
        <v>5879565.7073493898</v>
      </c>
      <c r="Q754">
        <v>195862921.15314901</v>
      </c>
      <c r="R754">
        <v>9026988.1164719295</v>
      </c>
      <c r="S754">
        <v>138643013.52231801</v>
      </c>
      <c r="T754">
        <v>3.04370355428073E-2</v>
      </c>
      <c r="U754">
        <v>-0.38678866974155102</v>
      </c>
      <c r="V754">
        <v>1083.5469399999999</v>
      </c>
      <c r="W754">
        <v>9</v>
      </c>
      <c r="X754">
        <v>17.16</v>
      </c>
      <c r="Y754" t="s">
        <v>652</v>
      </c>
      <c r="Z754" t="s">
        <v>652</v>
      </c>
      <c r="AA754" t="s">
        <v>652</v>
      </c>
    </row>
    <row r="755" spans="1:27">
      <c r="A755" t="s">
        <v>1890</v>
      </c>
      <c r="B755" t="s">
        <v>646</v>
      </c>
      <c r="C755">
        <v>714</v>
      </c>
      <c r="D755">
        <v>781</v>
      </c>
      <c r="E755">
        <v>747.5</v>
      </c>
      <c r="F755">
        <v>753</v>
      </c>
      <c r="G755" s="239">
        <v>-0.92760404715489098</v>
      </c>
      <c r="H755" s="239">
        <v>-0.56094992922425502</v>
      </c>
      <c r="K755">
        <v>3.6895162467942597E-2</v>
      </c>
      <c r="L755">
        <v>4</v>
      </c>
      <c r="M755">
        <v>-27959462.321955901</v>
      </c>
      <c r="N755">
        <v>0.13335782611456601</v>
      </c>
      <c r="O755">
        <v>28045775.008298099</v>
      </c>
      <c r="P755">
        <v>86312.686342239598</v>
      </c>
      <c r="Q755">
        <v>42626623.993368</v>
      </c>
      <c r="R755">
        <v>44842.8923250019</v>
      </c>
      <c r="S755">
        <v>30141591.5634607</v>
      </c>
      <c r="T755">
        <v>3.0775646712098898E-3</v>
      </c>
      <c r="U755">
        <v>-0.61139195307188399</v>
      </c>
      <c r="V755">
        <v>1189.56702</v>
      </c>
      <c r="W755">
        <v>10</v>
      </c>
      <c r="X755">
        <v>12.32</v>
      </c>
      <c r="Y755" t="s">
        <v>652</v>
      </c>
      <c r="Z755" t="s">
        <v>652</v>
      </c>
      <c r="AA755" t="s">
        <v>652</v>
      </c>
    </row>
    <row r="756" spans="1:27">
      <c r="A756" t="s">
        <v>1891</v>
      </c>
      <c r="B756" t="s">
        <v>1892</v>
      </c>
      <c r="C756">
        <v>840</v>
      </c>
      <c r="D756">
        <v>659</v>
      </c>
      <c r="E756">
        <v>749.5</v>
      </c>
      <c r="F756">
        <v>754</v>
      </c>
      <c r="G756" s="239">
        <v>-1.4466721270816201</v>
      </c>
      <c r="H756" s="239">
        <v>-0.37773076612252299</v>
      </c>
      <c r="K756">
        <v>0.18300961900417101</v>
      </c>
      <c r="L756">
        <v>4</v>
      </c>
      <c r="M756">
        <v>-671312.23002188106</v>
      </c>
      <c r="N756">
        <v>3.49193814752536E-2</v>
      </c>
      <c r="O756">
        <v>734204.197378729</v>
      </c>
      <c r="P756">
        <v>62891.967356848298</v>
      </c>
      <c r="Q756">
        <v>654594.26296401105</v>
      </c>
      <c r="R756">
        <v>46590.391726743299</v>
      </c>
      <c r="S756">
        <v>464038.96049073699</v>
      </c>
      <c r="T756">
        <v>8.5660048773061395E-2</v>
      </c>
      <c r="U756">
        <v>-0.22980399748411201</v>
      </c>
      <c r="V756">
        <v>2574.2697199999998</v>
      </c>
      <c r="W756">
        <v>22</v>
      </c>
      <c r="X756">
        <v>23.07</v>
      </c>
      <c r="Y756" t="s">
        <v>652</v>
      </c>
      <c r="Z756" t="s">
        <v>652</v>
      </c>
      <c r="AA756" t="s">
        <v>652</v>
      </c>
    </row>
    <row r="757" spans="1:27">
      <c r="A757" t="s">
        <v>555</v>
      </c>
      <c r="B757" t="s">
        <v>1893</v>
      </c>
      <c r="C757">
        <v>744</v>
      </c>
      <c r="D757">
        <v>755</v>
      </c>
      <c r="E757">
        <v>749.5</v>
      </c>
      <c r="F757">
        <v>755</v>
      </c>
      <c r="G757" s="239">
        <v>-1.0459188307762399</v>
      </c>
      <c r="H757" s="239">
        <v>-0.52794125306495399</v>
      </c>
      <c r="K757">
        <v>5.2324565842279798E-2</v>
      </c>
      <c r="L757">
        <v>14</v>
      </c>
      <c r="M757">
        <v>-385653026.58467001</v>
      </c>
      <c r="N757">
        <v>8.9688977867708394E-2</v>
      </c>
      <c r="O757">
        <v>566913929.55632401</v>
      </c>
      <c r="P757">
        <v>181260902.971654</v>
      </c>
      <c r="Q757">
        <v>495479791.64635801</v>
      </c>
      <c r="R757">
        <v>162515355.847884</v>
      </c>
      <c r="S757">
        <v>368721754.72589302</v>
      </c>
      <c r="T757">
        <v>0.319732667555923</v>
      </c>
      <c r="U757">
        <v>-0.561222694474249</v>
      </c>
      <c r="V757">
        <v>1301.66707</v>
      </c>
      <c r="W757">
        <v>11</v>
      </c>
      <c r="X757">
        <v>12.91</v>
      </c>
      <c r="Y757" t="s">
        <v>652</v>
      </c>
      <c r="Z757" t="s">
        <v>652</v>
      </c>
      <c r="AA757" t="s">
        <v>652</v>
      </c>
    </row>
    <row r="758" spans="1:27">
      <c r="A758" t="s">
        <v>1894</v>
      </c>
      <c r="B758" t="s">
        <v>1895</v>
      </c>
      <c r="C758">
        <v>716</v>
      </c>
      <c r="D758">
        <v>783</v>
      </c>
      <c r="E758">
        <v>749.5</v>
      </c>
      <c r="F758">
        <v>756</v>
      </c>
      <c r="G758" s="239">
        <v>-0.92948052709250195</v>
      </c>
      <c r="H758" s="239">
        <v>-0.56159010462035197</v>
      </c>
      <c r="K758">
        <v>3.6633844536050203E-2</v>
      </c>
      <c r="L758">
        <v>4</v>
      </c>
      <c r="M758">
        <v>-28005108.580195598</v>
      </c>
      <c r="N758">
        <v>0.132712137804428</v>
      </c>
      <c r="O758">
        <v>28067477.764875598</v>
      </c>
      <c r="P758">
        <v>62369.184680045197</v>
      </c>
      <c r="Q758">
        <v>42610012.287557296</v>
      </c>
      <c r="R758">
        <v>50385.715073876301</v>
      </c>
      <c r="S758">
        <v>30129849.699808199</v>
      </c>
      <c r="T758">
        <v>2.22211575983132E-3</v>
      </c>
      <c r="U758">
        <v>-0.61188479083812397</v>
      </c>
      <c r="V758">
        <v>1189.5500500000001</v>
      </c>
      <c r="W758">
        <v>9</v>
      </c>
      <c r="X758">
        <v>12.32</v>
      </c>
      <c r="Y758" t="s">
        <v>652</v>
      </c>
      <c r="Z758" t="s">
        <v>652</v>
      </c>
      <c r="AA758" t="s">
        <v>652</v>
      </c>
    </row>
    <row r="759" spans="1:27">
      <c r="A759" t="s">
        <v>1896</v>
      </c>
      <c r="B759" t="s">
        <v>1897</v>
      </c>
      <c r="C759">
        <v>837</v>
      </c>
      <c r="D759">
        <v>664</v>
      </c>
      <c r="E759">
        <v>750.5</v>
      </c>
      <c r="F759">
        <v>757</v>
      </c>
      <c r="G759" s="239">
        <v>-1.3972500693954699</v>
      </c>
      <c r="H759" s="239">
        <v>-0.37978295969107501</v>
      </c>
      <c r="K759">
        <v>0.18044833138394401</v>
      </c>
      <c r="L759">
        <v>6</v>
      </c>
      <c r="M759">
        <v>-176702.26953537401</v>
      </c>
      <c r="N759">
        <v>3.8152888006049601E-2</v>
      </c>
      <c r="O759">
        <v>228664.25006222099</v>
      </c>
      <c r="P759">
        <v>51961.980526846899</v>
      </c>
      <c r="Q759">
        <v>176649.97069343799</v>
      </c>
      <c r="R759">
        <v>27950.5379049527</v>
      </c>
      <c r="S759">
        <v>126464.312584952</v>
      </c>
      <c r="T759">
        <v>0.22724138343754</v>
      </c>
      <c r="U759">
        <v>-0.219749339146706</v>
      </c>
      <c r="V759">
        <v>1801.9271799999999</v>
      </c>
      <c r="W759">
        <v>16</v>
      </c>
      <c r="X759">
        <v>36.78</v>
      </c>
      <c r="Y759" t="s">
        <v>652</v>
      </c>
      <c r="Z759" t="s">
        <v>652</v>
      </c>
      <c r="AA759" t="s">
        <v>652</v>
      </c>
    </row>
    <row r="760" spans="1:27">
      <c r="A760" t="s">
        <v>1898</v>
      </c>
      <c r="B760" t="s">
        <v>1899</v>
      </c>
      <c r="C760">
        <v>718</v>
      </c>
      <c r="D760">
        <v>784</v>
      </c>
      <c r="E760">
        <v>751</v>
      </c>
      <c r="F760">
        <v>758</v>
      </c>
      <c r="G760" s="239">
        <v>-0.93717929718141102</v>
      </c>
      <c r="H760" s="239">
        <v>-0.56314200401250702</v>
      </c>
      <c r="K760">
        <v>3.6006035543672398E-2</v>
      </c>
      <c r="L760">
        <v>4</v>
      </c>
      <c r="M760">
        <v>-53944792.442586899</v>
      </c>
      <c r="N760">
        <v>0.13009506715076199</v>
      </c>
      <c r="O760">
        <v>53998163.224209398</v>
      </c>
      <c r="P760">
        <v>53370.781622522802</v>
      </c>
      <c r="Q760">
        <v>81403263.210097</v>
      </c>
      <c r="R760">
        <v>26649.582854771801</v>
      </c>
      <c r="S760">
        <v>57560802.511138603</v>
      </c>
      <c r="T760">
        <v>9.883814269925871E-4</v>
      </c>
      <c r="U760">
        <v>-0.61617841534742601</v>
      </c>
      <c r="V760">
        <v>898.45164</v>
      </c>
      <c r="W760">
        <v>8</v>
      </c>
      <c r="X760">
        <v>14.97</v>
      </c>
      <c r="Y760" t="s">
        <v>652</v>
      </c>
      <c r="Z760" t="s">
        <v>652</v>
      </c>
      <c r="AA760" t="s">
        <v>652</v>
      </c>
    </row>
    <row r="761" spans="1:27">
      <c r="A761" t="s">
        <v>399</v>
      </c>
      <c r="B761" t="s">
        <v>1900</v>
      </c>
      <c r="C761">
        <v>747</v>
      </c>
      <c r="D761">
        <v>759</v>
      </c>
      <c r="E761">
        <v>753</v>
      </c>
      <c r="F761">
        <v>759</v>
      </c>
      <c r="G761" s="239">
        <v>-1.05428172256062</v>
      </c>
      <c r="H761" s="239">
        <v>-0.53626100983023794</v>
      </c>
      <c r="K761">
        <v>4.80603539999825E-2</v>
      </c>
      <c r="L761">
        <v>12</v>
      </c>
      <c r="M761">
        <v>-10773140.9567573</v>
      </c>
      <c r="N761">
        <v>9.24138310274258E-2</v>
      </c>
      <c r="O761">
        <v>12626764.202089</v>
      </c>
      <c r="P761">
        <v>1853623.2453317</v>
      </c>
      <c r="Q761">
        <v>14164553.187405</v>
      </c>
      <c r="R761">
        <v>2863475.1277173902</v>
      </c>
      <c r="S761">
        <v>10218465.0707893</v>
      </c>
      <c r="T761">
        <v>0.146801129383967</v>
      </c>
      <c r="U761">
        <v>-0.61308322803615301</v>
      </c>
      <c r="V761">
        <v>934.53563999999994</v>
      </c>
      <c r="W761">
        <v>7</v>
      </c>
      <c r="X761">
        <v>24.15</v>
      </c>
      <c r="Y761" t="s">
        <v>652</v>
      </c>
      <c r="Z761" t="s">
        <v>652</v>
      </c>
      <c r="AA761" t="s">
        <v>652</v>
      </c>
    </row>
    <row r="762" spans="1:27">
      <c r="A762" t="s">
        <v>276</v>
      </c>
      <c r="B762" t="s">
        <v>1901</v>
      </c>
      <c r="C762">
        <v>824</v>
      </c>
      <c r="D762">
        <v>687</v>
      </c>
      <c r="E762">
        <v>755.5</v>
      </c>
      <c r="F762">
        <v>760</v>
      </c>
      <c r="G762" s="239">
        <v>-1.32405932277071</v>
      </c>
      <c r="H762" s="239">
        <v>-0.40852054283418199</v>
      </c>
      <c r="K762">
        <v>0.14699831054614801</v>
      </c>
      <c r="L762">
        <v>12</v>
      </c>
      <c r="M762">
        <v>-51913976.571199797</v>
      </c>
      <c r="N762">
        <v>3.5121917439956803E-2</v>
      </c>
      <c r="O762">
        <v>80376599.603468806</v>
      </c>
      <c r="P762">
        <v>28462623.032269001</v>
      </c>
      <c r="Q762">
        <v>49215533.855728999</v>
      </c>
      <c r="R762">
        <v>25542051.42901</v>
      </c>
      <c r="S762">
        <v>39208195.341705002</v>
      </c>
      <c r="T762">
        <v>0.35411578957914303</v>
      </c>
      <c r="U762">
        <v>-0.33240312218736601</v>
      </c>
      <c r="V762">
        <v>945.57677999999999</v>
      </c>
      <c r="W762">
        <v>8</v>
      </c>
      <c r="X762">
        <v>14.16</v>
      </c>
      <c r="Y762" t="s">
        <v>652</v>
      </c>
      <c r="Z762" t="s">
        <v>652</v>
      </c>
      <c r="AA762" t="s">
        <v>652</v>
      </c>
    </row>
    <row r="763" spans="1:27">
      <c r="A763" t="s">
        <v>1902</v>
      </c>
      <c r="B763" t="s">
        <v>1903</v>
      </c>
      <c r="C763">
        <v>757</v>
      </c>
      <c r="D763">
        <v>757</v>
      </c>
      <c r="E763">
        <v>757</v>
      </c>
      <c r="F763">
        <v>761</v>
      </c>
      <c r="G763" s="239">
        <v>-1.0658745485521299</v>
      </c>
      <c r="H763" s="239">
        <v>-0.53360436921194498</v>
      </c>
      <c r="K763">
        <v>4.9393432650934398E-2</v>
      </c>
      <c r="L763">
        <v>7</v>
      </c>
      <c r="M763">
        <v>-1703031.57548267</v>
      </c>
      <c r="N763">
        <v>9.3154190743779994E-2</v>
      </c>
      <c r="O763">
        <v>1802983.4590594801</v>
      </c>
      <c r="P763">
        <v>99951.883576810898</v>
      </c>
      <c r="Q763">
        <v>2259186.49947582</v>
      </c>
      <c r="R763">
        <v>43237.2389080672</v>
      </c>
      <c r="S763">
        <v>1597778.62957329</v>
      </c>
      <c r="T763">
        <v>5.5436938744269103E-2</v>
      </c>
      <c r="U763">
        <v>-0.53028738739248604</v>
      </c>
      <c r="V763">
        <v>1049.5302200000001</v>
      </c>
      <c r="W763">
        <v>9</v>
      </c>
      <c r="X763">
        <v>26.59</v>
      </c>
      <c r="Y763" t="s">
        <v>652</v>
      </c>
      <c r="Z763" t="s">
        <v>652</v>
      </c>
      <c r="AA763" t="s">
        <v>652</v>
      </c>
    </row>
    <row r="764" spans="1:27">
      <c r="A764" t="s">
        <v>1904</v>
      </c>
      <c r="B764" t="s">
        <v>1905</v>
      </c>
      <c r="C764">
        <v>699</v>
      </c>
      <c r="D764">
        <v>818</v>
      </c>
      <c r="E764">
        <v>758.5</v>
      </c>
      <c r="F764">
        <v>762</v>
      </c>
      <c r="G764" s="239">
        <v>-0.89640420903988205</v>
      </c>
      <c r="H764" s="239">
        <v>-0.62103848466420697</v>
      </c>
      <c r="K764">
        <v>1.77717706723487E-2</v>
      </c>
      <c r="L764">
        <v>8</v>
      </c>
      <c r="M764">
        <v>-48305017.270631902</v>
      </c>
      <c r="N764">
        <v>0.13576194388708601</v>
      </c>
      <c r="O764">
        <v>64614090.024966903</v>
      </c>
      <c r="P764">
        <v>16309072.754334901</v>
      </c>
      <c r="Q764">
        <v>72388419.707690299</v>
      </c>
      <c r="R764">
        <v>23825417.7403147</v>
      </c>
      <c r="S764">
        <v>53887539.553579703</v>
      </c>
      <c r="T764">
        <v>0.25240737350062697</v>
      </c>
      <c r="U764">
        <v>-0.59654809714911305</v>
      </c>
      <c r="V764">
        <v>812.45123999999998</v>
      </c>
      <c r="W764">
        <v>8</v>
      </c>
      <c r="X764">
        <v>14.29</v>
      </c>
      <c r="Y764" t="s">
        <v>652</v>
      </c>
      <c r="Z764" t="s">
        <v>652</v>
      </c>
      <c r="AA764" t="s">
        <v>652</v>
      </c>
    </row>
    <row r="765" spans="1:27">
      <c r="A765" t="s">
        <v>1906</v>
      </c>
      <c r="B765" t="s">
        <v>1907</v>
      </c>
      <c r="C765">
        <v>802</v>
      </c>
      <c r="D765">
        <v>716</v>
      </c>
      <c r="E765">
        <v>759</v>
      </c>
      <c r="F765">
        <v>763</v>
      </c>
      <c r="G765" s="239">
        <v>-1.2098100673077801</v>
      </c>
      <c r="H765" s="239">
        <v>-0.47079837639896999</v>
      </c>
      <c r="K765">
        <v>8.9297604841847997E-2</v>
      </c>
      <c r="L765">
        <v>10</v>
      </c>
      <c r="M765">
        <v>-172497976.042797</v>
      </c>
      <c r="N765">
        <v>5.89820010151988E-2</v>
      </c>
      <c r="O765">
        <v>196884602.43215299</v>
      </c>
      <c r="P765">
        <v>24386626.3893562</v>
      </c>
      <c r="Q765">
        <v>195002116.40899199</v>
      </c>
      <c r="R765">
        <v>51320781.709478997</v>
      </c>
      <c r="S765">
        <v>142582691.86556</v>
      </c>
      <c r="T765">
        <v>0.123862537182205</v>
      </c>
      <c r="U765">
        <v>-0.40926243585507499</v>
      </c>
      <c r="V765">
        <v>1107.5316800000001</v>
      </c>
      <c r="W765">
        <v>9</v>
      </c>
      <c r="X765">
        <v>17.260000000000002</v>
      </c>
      <c r="Y765" t="s">
        <v>652</v>
      </c>
      <c r="Z765" t="s">
        <v>652</v>
      </c>
      <c r="AA765" t="s">
        <v>652</v>
      </c>
    </row>
    <row r="766" spans="1:27">
      <c r="A766" t="s">
        <v>1908</v>
      </c>
      <c r="B766" t="s">
        <v>1909</v>
      </c>
      <c r="C766">
        <v>732</v>
      </c>
      <c r="D766">
        <v>786</v>
      </c>
      <c r="E766">
        <v>759</v>
      </c>
      <c r="F766">
        <v>764</v>
      </c>
      <c r="G766" s="239">
        <v>-0.98263224775323799</v>
      </c>
      <c r="H766" s="239">
        <v>-0.56732567732689798</v>
      </c>
      <c r="K766">
        <v>3.4353165651751699E-2</v>
      </c>
      <c r="L766">
        <v>4</v>
      </c>
      <c r="M766">
        <v>-1364620.1182963401</v>
      </c>
      <c r="N766">
        <v>0.115586560689541</v>
      </c>
      <c r="O766">
        <v>1444208.6324760399</v>
      </c>
      <c r="P766">
        <v>79588.514179697901</v>
      </c>
      <c r="Q766">
        <v>1963394.9250469301</v>
      </c>
      <c r="R766">
        <v>47692.884840538798</v>
      </c>
      <c r="S766">
        <v>1388739.40013317</v>
      </c>
      <c r="T766">
        <v>5.5108737331978602E-2</v>
      </c>
      <c r="U766">
        <v>-0.59239109112032895</v>
      </c>
      <c r="V766">
        <v>1262.7830799999999</v>
      </c>
      <c r="W766">
        <v>12</v>
      </c>
      <c r="X766">
        <v>15.45</v>
      </c>
      <c r="Y766" t="s">
        <v>652</v>
      </c>
      <c r="Z766" t="s">
        <v>652</v>
      </c>
      <c r="AA766" t="s">
        <v>652</v>
      </c>
    </row>
    <row r="767" spans="1:27">
      <c r="A767" t="s">
        <v>1910</v>
      </c>
      <c r="B767" t="s">
        <v>1911</v>
      </c>
      <c r="C767">
        <v>771</v>
      </c>
      <c r="D767">
        <v>748</v>
      </c>
      <c r="E767">
        <v>759.5</v>
      </c>
      <c r="F767">
        <v>765</v>
      </c>
      <c r="G767" s="239">
        <v>-1.1009900136419699</v>
      </c>
      <c r="H767" s="239">
        <v>-0.52318822347312899</v>
      </c>
      <c r="K767">
        <v>5.4880286551886301E-2</v>
      </c>
      <c r="L767">
        <v>9</v>
      </c>
      <c r="M767">
        <v>-2639859.2070112298</v>
      </c>
      <c r="N767">
        <v>8.4320990918619595E-2</v>
      </c>
      <c r="O767">
        <v>2870765.0511488901</v>
      </c>
      <c r="P767">
        <v>230905.84413766101</v>
      </c>
      <c r="Q767">
        <v>3376934.6371667502</v>
      </c>
      <c r="R767">
        <v>307209.43028251303</v>
      </c>
      <c r="S767">
        <v>2397714.0340072899</v>
      </c>
      <c r="T767">
        <v>8.0433556917258703E-2</v>
      </c>
      <c r="U767">
        <v>-0.53692557800347196</v>
      </c>
      <c r="V767">
        <v>1625.83809</v>
      </c>
      <c r="W767">
        <v>14</v>
      </c>
      <c r="X767">
        <v>28.32</v>
      </c>
      <c r="Y767" t="s">
        <v>652</v>
      </c>
      <c r="Z767" t="s">
        <v>652</v>
      </c>
      <c r="AA767" t="s">
        <v>652</v>
      </c>
    </row>
    <row r="768" spans="1:27">
      <c r="A768" t="s">
        <v>708</v>
      </c>
      <c r="B768" t="s">
        <v>748</v>
      </c>
      <c r="C768">
        <v>728</v>
      </c>
      <c r="D768">
        <v>791</v>
      </c>
      <c r="E768">
        <v>759.5</v>
      </c>
      <c r="F768">
        <v>766</v>
      </c>
      <c r="G768" s="239">
        <v>-0.97594919846346795</v>
      </c>
      <c r="H768" s="239">
        <v>-0.57795864095228</v>
      </c>
      <c r="K768">
        <v>3.04054676953678E-2</v>
      </c>
      <c r="L768">
        <v>8</v>
      </c>
      <c r="M768">
        <v>-24977061.027929801</v>
      </c>
      <c r="N768">
        <v>0.11429782461271799</v>
      </c>
      <c r="O768">
        <v>27619429.5269696</v>
      </c>
      <c r="P768">
        <v>2642368.4990398302</v>
      </c>
      <c r="Q768">
        <v>35546088.240404099</v>
      </c>
      <c r="R768">
        <v>6814413.9198588496</v>
      </c>
      <c r="S768">
        <v>25592583.166473798</v>
      </c>
      <c r="T768">
        <v>9.5670639991301598E-2</v>
      </c>
      <c r="U768">
        <v>-0.63609028608121498</v>
      </c>
      <c r="V768">
        <v>802.44577000000004</v>
      </c>
      <c r="W768">
        <v>7</v>
      </c>
      <c r="X768">
        <v>11.64</v>
      </c>
      <c r="Y768">
        <v>1</v>
      </c>
      <c r="Z768" t="s">
        <v>121</v>
      </c>
      <c r="AA768" t="s">
        <v>121</v>
      </c>
    </row>
    <row r="769" spans="1:27">
      <c r="A769" t="s">
        <v>1912</v>
      </c>
      <c r="B769" t="s">
        <v>1913</v>
      </c>
      <c r="C769">
        <v>817</v>
      </c>
      <c r="D769">
        <v>705</v>
      </c>
      <c r="E769">
        <v>761</v>
      </c>
      <c r="F769">
        <v>767</v>
      </c>
      <c r="G769" s="239">
        <v>-1.28055935806184</v>
      </c>
      <c r="H769" s="239">
        <v>-0.43870884418359601</v>
      </c>
      <c r="K769">
        <v>0.116588809593436</v>
      </c>
      <c r="L769">
        <v>14</v>
      </c>
      <c r="M769">
        <v>-659646985.41105294</v>
      </c>
      <c r="N769">
        <v>3.37980223020262E-2</v>
      </c>
      <c r="O769">
        <v>1154433495.0996301</v>
      </c>
      <c r="P769">
        <v>494786509.68857801</v>
      </c>
      <c r="Q769">
        <v>522582756.81037003</v>
      </c>
      <c r="R769">
        <v>507555846.01296902</v>
      </c>
      <c r="S769">
        <v>515124098.90116203</v>
      </c>
      <c r="T769">
        <v>0.428596806822446</v>
      </c>
      <c r="U769">
        <v>-0.48229693049947803</v>
      </c>
      <c r="V769">
        <v>891.52982999999995</v>
      </c>
      <c r="W769">
        <v>8</v>
      </c>
      <c r="X769">
        <v>28.68</v>
      </c>
      <c r="Y769" t="s">
        <v>652</v>
      </c>
      <c r="Z769" t="s">
        <v>652</v>
      </c>
      <c r="AA769" t="s">
        <v>652</v>
      </c>
    </row>
    <row r="770" spans="1:27">
      <c r="A770" t="s">
        <v>511</v>
      </c>
      <c r="B770" t="s">
        <v>1914</v>
      </c>
      <c r="C770">
        <v>745</v>
      </c>
      <c r="D770">
        <v>777</v>
      </c>
      <c r="E770">
        <v>761</v>
      </c>
      <c r="F770">
        <v>768</v>
      </c>
      <c r="G770" s="239">
        <v>-1.05032917311711</v>
      </c>
      <c r="H770" s="239">
        <v>-0.55952431384760204</v>
      </c>
      <c r="K770">
        <v>3.7482033849138598E-2</v>
      </c>
      <c r="L770">
        <v>6</v>
      </c>
      <c r="M770">
        <v>-4002920.2731852899</v>
      </c>
      <c r="N770">
        <v>7.7293082132322194E-2</v>
      </c>
      <c r="O770">
        <v>5204009.4183575604</v>
      </c>
      <c r="P770">
        <v>1201089.14517227</v>
      </c>
      <c r="Q770">
        <v>4546983.5846748203</v>
      </c>
      <c r="R770">
        <v>2893797.3137029898</v>
      </c>
      <c r="S770">
        <v>3811110.2458533598</v>
      </c>
      <c r="T770">
        <v>0.23080072471339699</v>
      </c>
      <c r="U770">
        <v>-0.48248029886098398</v>
      </c>
      <c r="V770">
        <v>777.41413</v>
      </c>
      <c r="W770">
        <v>7</v>
      </c>
      <c r="X770">
        <v>14.03</v>
      </c>
      <c r="Y770" t="s">
        <v>652</v>
      </c>
      <c r="Z770" t="s">
        <v>652</v>
      </c>
      <c r="AA770" t="s">
        <v>652</v>
      </c>
    </row>
    <row r="771" spans="1:27">
      <c r="A771" t="s">
        <v>709</v>
      </c>
      <c r="B771" t="s">
        <v>760</v>
      </c>
      <c r="C771">
        <v>738</v>
      </c>
      <c r="D771">
        <v>788</v>
      </c>
      <c r="E771">
        <v>763</v>
      </c>
      <c r="F771">
        <v>769</v>
      </c>
      <c r="G771" s="239">
        <v>-1.02054851515304</v>
      </c>
      <c r="H771" s="239">
        <v>-0.56963160512140798</v>
      </c>
      <c r="K771">
        <v>3.34665252634124E-2</v>
      </c>
      <c r="L771">
        <v>14</v>
      </c>
      <c r="M771">
        <v>-25671687.3822283</v>
      </c>
      <c r="N771">
        <v>0.104770120972251</v>
      </c>
      <c r="O771">
        <v>26987023.6187471</v>
      </c>
      <c r="P771">
        <v>1315336.23651878</v>
      </c>
      <c r="Q771">
        <v>35566257.505789503</v>
      </c>
      <c r="R771">
        <v>754069.923986746</v>
      </c>
      <c r="S771">
        <v>25154793.722254898</v>
      </c>
      <c r="T771">
        <v>4.8739581478153597E-2</v>
      </c>
      <c r="U771">
        <v>-0.60722930212763804</v>
      </c>
      <c r="V771">
        <v>1219.6357499999999</v>
      </c>
      <c r="W771">
        <v>11</v>
      </c>
      <c r="X771">
        <v>31.52</v>
      </c>
      <c r="Y771">
        <v>2</v>
      </c>
      <c r="Z771">
        <v>570</v>
      </c>
      <c r="AA771" t="s">
        <v>121</v>
      </c>
    </row>
    <row r="772" spans="1:27">
      <c r="A772" t="s">
        <v>1915</v>
      </c>
      <c r="B772" t="s">
        <v>1916</v>
      </c>
      <c r="C772">
        <v>786</v>
      </c>
      <c r="D772">
        <v>741</v>
      </c>
      <c r="E772">
        <v>763.5</v>
      </c>
      <c r="F772">
        <v>770</v>
      </c>
      <c r="G772" s="239">
        <v>-1.1465398670412099</v>
      </c>
      <c r="H772" s="239">
        <v>-0.51249355888891701</v>
      </c>
      <c r="K772">
        <v>6.0958811074299499E-2</v>
      </c>
      <c r="L772">
        <v>13</v>
      </c>
      <c r="M772">
        <v>-9171946.8386043794</v>
      </c>
      <c r="N772">
        <v>7.2928149342870896E-2</v>
      </c>
      <c r="O772">
        <v>12095002.277558099</v>
      </c>
      <c r="P772">
        <v>2923055.43895368</v>
      </c>
      <c r="Q772">
        <v>11139172.4899185</v>
      </c>
      <c r="R772">
        <v>1976980.3184435</v>
      </c>
      <c r="S772">
        <v>7999675.4602818498</v>
      </c>
      <c r="T772">
        <v>0.24167464973341299</v>
      </c>
      <c r="U772">
        <v>-0.49821999445055798</v>
      </c>
      <c r="V772">
        <v>1327.6164699999999</v>
      </c>
      <c r="W772">
        <v>11</v>
      </c>
      <c r="X772">
        <v>20.329999999999998</v>
      </c>
      <c r="Y772" t="s">
        <v>652</v>
      </c>
      <c r="Z772" t="s">
        <v>652</v>
      </c>
      <c r="AA772" t="s">
        <v>652</v>
      </c>
    </row>
    <row r="773" spans="1:27">
      <c r="A773" t="s">
        <v>309</v>
      </c>
      <c r="B773" t="s">
        <v>1917</v>
      </c>
      <c r="C773">
        <v>754</v>
      </c>
      <c r="D773">
        <v>774</v>
      </c>
      <c r="E773">
        <v>764</v>
      </c>
      <c r="F773">
        <v>771</v>
      </c>
      <c r="G773" s="239">
        <v>-1.0622151766815999</v>
      </c>
      <c r="H773" s="239">
        <v>-0.55642907872733305</v>
      </c>
      <c r="K773">
        <v>3.8779882705695302E-2</v>
      </c>
      <c r="L773">
        <v>9</v>
      </c>
      <c r="M773">
        <v>-36752856.148563899</v>
      </c>
      <c r="N773">
        <v>9.4044783572764107E-2</v>
      </c>
      <c r="O773">
        <v>37372077.626106396</v>
      </c>
      <c r="P773">
        <v>619221.47754254099</v>
      </c>
      <c r="Q773">
        <v>48923701.800774001</v>
      </c>
      <c r="R773">
        <v>904930.26209011301</v>
      </c>
      <c r="S773">
        <v>34600198.674792998</v>
      </c>
      <c r="T773">
        <v>1.65690942777551E-2</v>
      </c>
      <c r="U773">
        <v>-0.600228473460241</v>
      </c>
      <c r="V773">
        <v>952.47745999999995</v>
      </c>
      <c r="W773">
        <v>8</v>
      </c>
      <c r="X773">
        <v>22.69</v>
      </c>
      <c r="Y773" t="s">
        <v>652</v>
      </c>
      <c r="Z773" t="s">
        <v>652</v>
      </c>
      <c r="AA773" t="s">
        <v>652</v>
      </c>
    </row>
    <row r="774" spans="1:27">
      <c r="A774" t="s">
        <v>1918</v>
      </c>
      <c r="B774" t="s">
        <v>1919</v>
      </c>
      <c r="C774">
        <v>735</v>
      </c>
      <c r="D774">
        <v>796</v>
      </c>
      <c r="E774">
        <v>765.5</v>
      </c>
      <c r="F774">
        <v>772</v>
      </c>
      <c r="G774" s="239">
        <v>-0.99006430534653</v>
      </c>
      <c r="H774" s="239">
        <v>-0.58897620177804</v>
      </c>
      <c r="K774">
        <v>2.66817782191416E-2</v>
      </c>
      <c r="L774">
        <v>12</v>
      </c>
      <c r="M774">
        <v>-1424008.0362116999</v>
      </c>
      <c r="N774">
        <v>0.11310601798037601</v>
      </c>
      <c r="O774">
        <v>1723864.74141651</v>
      </c>
      <c r="P774">
        <v>299856.70520480903</v>
      </c>
      <c r="Q774">
        <v>2030609.8303558801</v>
      </c>
      <c r="R774">
        <v>118444.277144962</v>
      </c>
      <c r="S774">
        <v>1438298.5312386199</v>
      </c>
      <c r="T774">
        <v>0.17394445051321999</v>
      </c>
      <c r="U774">
        <v>-0.66684456525261704</v>
      </c>
      <c r="V774">
        <v>905.47672999999998</v>
      </c>
      <c r="W774">
        <v>8</v>
      </c>
      <c r="X774">
        <v>41.04</v>
      </c>
      <c r="Y774" t="s">
        <v>652</v>
      </c>
      <c r="Z774" t="s">
        <v>652</v>
      </c>
      <c r="AA774" t="s">
        <v>652</v>
      </c>
    </row>
    <row r="775" spans="1:27">
      <c r="A775" t="s">
        <v>337</v>
      </c>
      <c r="B775" t="s">
        <v>1920</v>
      </c>
      <c r="C775">
        <v>781</v>
      </c>
      <c r="D775">
        <v>751</v>
      </c>
      <c r="E775">
        <v>766</v>
      </c>
      <c r="F775">
        <v>773</v>
      </c>
      <c r="G775" s="239">
        <v>-1.1353321000684899</v>
      </c>
      <c r="H775" s="239">
        <v>-0.52442682565286503</v>
      </c>
      <c r="K775">
        <v>5.4205775459645E-2</v>
      </c>
      <c r="L775">
        <v>9</v>
      </c>
      <c r="M775">
        <v>-9691173.0450654794</v>
      </c>
      <c r="N775">
        <v>6.8664198568373094E-2</v>
      </c>
      <c r="O775">
        <v>13204929.2007004</v>
      </c>
      <c r="P775">
        <v>3513756.1556348898</v>
      </c>
      <c r="Q775">
        <v>11369034.0577488</v>
      </c>
      <c r="R775">
        <v>4058448.2441146001</v>
      </c>
      <c r="S775">
        <v>8535980.8328161296</v>
      </c>
      <c r="T775">
        <v>0.266094282084339</v>
      </c>
      <c r="U775">
        <v>-0.52091733798202799</v>
      </c>
      <c r="V775">
        <v>756.42502999999999</v>
      </c>
      <c r="W775">
        <v>7</v>
      </c>
      <c r="X775">
        <v>16.14</v>
      </c>
      <c r="Y775" t="s">
        <v>652</v>
      </c>
      <c r="Z775" t="s">
        <v>652</v>
      </c>
      <c r="AA775" t="s">
        <v>652</v>
      </c>
    </row>
    <row r="776" spans="1:27">
      <c r="A776" t="s">
        <v>1921</v>
      </c>
      <c r="B776" t="s">
        <v>1922</v>
      </c>
      <c r="C776">
        <v>768</v>
      </c>
      <c r="D776">
        <v>764</v>
      </c>
      <c r="E776">
        <v>766</v>
      </c>
      <c r="F776">
        <v>774</v>
      </c>
      <c r="G776" s="239">
        <v>-1.0934739934242499</v>
      </c>
      <c r="H776" s="239">
        <v>-0.54473665562957596</v>
      </c>
      <c r="K776">
        <v>4.3982343914931402E-2</v>
      </c>
      <c r="L776">
        <v>10</v>
      </c>
      <c r="M776">
        <v>-180147312.899468</v>
      </c>
      <c r="N776">
        <v>7.8874546055936703E-2</v>
      </c>
      <c r="O776">
        <v>210753633.98110899</v>
      </c>
      <c r="P776">
        <v>30606321.081640702</v>
      </c>
      <c r="Q776">
        <v>221973945.00838</v>
      </c>
      <c r="R776">
        <v>70789614.340704307</v>
      </c>
      <c r="S776">
        <v>164747688.543859</v>
      </c>
      <c r="T776">
        <v>0.14522321871035501</v>
      </c>
      <c r="U776">
        <v>-0.63987610352878599</v>
      </c>
      <c r="V776">
        <v>977.48730999999998</v>
      </c>
      <c r="W776">
        <v>8</v>
      </c>
      <c r="X776">
        <v>22.33</v>
      </c>
      <c r="Y776" t="s">
        <v>652</v>
      </c>
      <c r="Z776" t="s">
        <v>652</v>
      </c>
      <c r="AA776" t="s">
        <v>652</v>
      </c>
    </row>
    <row r="777" spans="1:27">
      <c r="A777" t="s">
        <v>1923</v>
      </c>
      <c r="B777" t="s">
        <v>1924</v>
      </c>
      <c r="C777">
        <v>834</v>
      </c>
      <c r="D777">
        <v>703</v>
      </c>
      <c r="E777">
        <v>768.5</v>
      </c>
      <c r="F777">
        <v>775</v>
      </c>
      <c r="G777" s="239">
        <v>-1.3719549109657501</v>
      </c>
      <c r="H777" s="239">
        <v>-0.43560378026986502</v>
      </c>
      <c r="K777">
        <v>0.11949969270242999</v>
      </c>
      <c r="L777">
        <v>6</v>
      </c>
      <c r="M777">
        <v>-680129.31835434295</v>
      </c>
      <c r="N777">
        <v>4.1168609773923802E-2</v>
      </c>
      <c r="O777">
        <v>821329.99972864403</v>
      </c>
      <c r="P777">
        <v>141200.681374301</v>
      </c>
      <c r="Q777">
        <v>694643.99684968102</v>
      </c>
      <c r="R777">
        <v>94767.063228483195</v>
      </c>
      <c r="S777">
        <v>495737.369295604</v>
      </c>
      <c r="T777">
        <v>0.17191711178326799</v>
      </c>
      <c r="U777">
        <v>-0.41101216420890102</v>
      </c>
      <c r="V777">
        <v>1875.96396</v>
      </c>
      <c r="W777">
        <v>17</v>
      </c>
      <c r="X777">
        <v>42.17</v>
      </c>
      <c r="Y777" t="s">
        <v>652</v>
      </c>
      <c r="Z777" t="s">
        <v>652</v>
      </c>
      <c r="AA777" t="s">
        <v>652</v>
      </c>
    </row>
    <row r="778" spans="1:27">
      <c r="A778" t="s">
        <v>290</v>
      </c>
      <c r="B778" t="s">
        <v>749</v>
      </c>
      <c r="C778">
        <v>767</v>
      </c>
      <c r="D778">
        <v>772</v>
      </c>
      <c r="E778">
        <v>769.5</v>
      </c>
      <c r="F778">
        <v>776</v>
      </c>
      <c r="G778" s="239">
        <v>-1.09194850909869</v>
      </c>
      <c r="H778" s="239">
        <v>-0.55574010405658902</v>
      </c>
      <c r="K778">
        <v>3.9073217754548702E-2</v>
      </c>
      <c r="L778">
        <v>7</v>
      </c>
      <c r="M778">
        <v>-103880919.483849</v>
      </c>
      <c r="N778">
        <v>8.0040021826535704E-2</v>
      </c>
      <c r="O778">
        <v>118498076.535726</v>
      </c>
      <c r="P778">
        <v>14617157.0518765</v>
      </c>
      <c r="Q778">
        <v>128929774.22680999</v>
      </c>
      <c r="R778">
        <v>38443354.506762102</v>
      </c>
      <c r="S778">
        <v>95133532.962643698</v>
      </c>
      <c r="T778">
        <v>0.123353538548531</v>
      </c>
      <c r="U778">
        <v>-0.64483105895316495</v>
      </c>
      <c r="V778">
        <v>1563.9257299999999</v>
      </c>
      <c r="W778">
        <v>14</v>
      </c>
      <c r="X778">
        <v>17.329999999999998</v>
      </c>
      <c r="Y778">
        <v>2</v>
      </c>
      <c r="Z778">
        <v>140</v>
      </c>
      <c r="AA778" t="s">
        <v>121</v>
      </c>
    </row>
    <row r="779" spans="1:27">
      <c r="A779" t="s">
        <v>490</v>
      </c>
      <c r="B779" t="s">
        <v>1925</v>
      </c>
      <c r="C779">
        <v>777</v>
      </c>
      <c r="D779">
        <v>766</v>
      </c>
      <c r="E779">
        <v>771.5</v>
      </c>
      <c r="F779">
        <v>777</v>
      </c>
      <c r="G779" s="239">
        <v>-1.1162727657797</v>
      </c>
      <c r="H779" s="239">
        <v>-0.54502512097478695</v>
      </c>
      <c r="K779">
        <v>4.38481640546887E-2</v>
      </c>
      <c r="L779">
        <v>12</v>
      </c>
      <c r="M779">
        <v>-59479847.994837098</v>
      </c>
      <c r="N779">
        <v>8.1550082339913205E-2</v>
      </c>
      <c r="O779">
        <v>64170621.0778317</v>
      </c>
      <c r="P779">
        <v>4690773.0829945896</v>
      </c>
      <c r="Q779">
        <v>75260283.460034996</v>
      </c>
      <c r="R779">
        <v>3785456.5061299098</v>
      </c>
      <c r="S779">
        <v>53284331.409170501</v>
      </c>
      <c r="T779">
        <v>7.3098452285590504E-2</v>
      </c>
      <c r="U779">
        <v>-0.56903865301211298</v>
      </c>
      <c r="V779">
        <v>1327.75549</v>
      </c>
      <c r="W779">
        <v>11</v>
      </c>
      <c r="X779">
        <v>12.68</v>
      </c>
      <c r="Y779" t="s">
        <v>652</v>
      </c>
      <c r="Z779" t="s">
        <v>652</v>
      </c>
      <c r="AA779" t="s">
        <v>652</v>
      </c>
    </row>
    <row r="780" spans="1:27">
      <c r="A780" t="s">
        <v>1926</v>
      </c>
      <c r="B780" t="s">
        <v>1927</v>
      </c>
      <c r="C780">
        <v>766</v>
      </c>
      <c r="D780">
        <v>779</v>
      </c>
      <c r="E780">
        <v>772.5</v>
      </c>
      <c r="F780">
        <v>778</v>
      </c>
      <c r="G780" s="239">
        <v>-1.09003210622701</v>
      </c>
      <c r="H780" s="239">
        <v>-0.56009710092012399</v>
      </c>
      <c r="K780">
        <v>3.72454181456051E-2</v>
      </c>
      <c r="L780">
        <v>14</v>
      </c>
      <c r="M780">
        <v>-20899462.445934501</v>
      </c>
      <c r="N780">
        <v>8.2810279930581099E-2</v>
      </c>
      <c r="O780">
        <v>29238028.135016002</v>
      </c>
      <c r="P780">
        <v>8338565.6890814602</v>
      </c>
      <c r="Q780">
        <v>26388180.179505099</v>
      </c>
      <c r="R780">
        <v>6236287.7634912897</v>
      </c>
      <c r="S780">
        <v>19173254.004668798</v>
      </c>
      <c r="T780">
        <v>0.28519589797832701</v>
      </c>
      <c r="U780">
        <v>-0.63103854419059902</v>
      </c>
      <c r="V780">
        <v>1494.7991300000001</v>
      </c>
      <c r="W780">
        <v>13</v>
      </c>
      <c r="X780">
        <v>33.61</v>
      </c>
      <c r="Y780" t="s">
        <v>652</v>
      </c>
      <c r="Z780" t="s">
        <v>652</v>
      </c>
      <c r="AA780" t="s">
        <v>652</v>
      </c>
    </row>
    <row r="781" spans="1:27">
      <c r="A781" t="s">
        <v>1928</v>
      </c>
      <c r="B781" t="s">
        <v>1929</v>
      </c>
      <c r="C781">
        <v>775</v>
      </c>
      <c r="D781">
        <v>771</v>
      </c>
      <c r="E781">
        <v>773</v>
      </c>
      <c r="F781">
        <v>779</v>
      </c>
      <c r="G781" s="239">
        <v>-1.1093017516111101</v>
      </c>
      <c r="H781" s="239">
        <v>-0.55328996161976896</v>
      </c>
      <c r="K781">
        <v>4.0129618023734097E-2</v>
      </c>
      <c r="L781">
        <v>5</v>
      </c>
      <c r="M781">
        <v>-774332.59285656502</v>
      </c>
      <c r="N781">
        <v>7.6826072533901002E-2</v>
      </c>
      <c r="O781">
        <v>936057.12801329803</v>
      </c>
      <c r="P781">
        <v>161724.53515673301</v>
      </c>
      <c r="Q781">
        <v>949571.05504247698</v>
      </c>
      <c r="R781">
        <v>269858.13873622502</v>
      </c>
      <c r="S781">
        <v>698036.03188397898</v>
      </c>
      <c r="T781">
        <v>0.17277207802474601</v>
      </c>
      <c r="U781">
        <v>-0.48045245925980601</v>
      </c>
      <c r="V781">
        <v>1098.61285</v>
      </c>
      <c r="W781">
        <v>9</v>
      </c>
      <c r="X781">
        <v>16</v>
      </c>
      <c r="Y781" t="s">
        <v>652</v>
      </c>
      <c r="Z781" t="s">
        <v>652</v>
      </c>
      <c r="AA781" t="s">
        <v>652</v>
      </c>
    </row>
    <row r="782" spans="1:27">
      <c r="A782" t="s">
        <v>1930</v>
      </c>
      <c r="B782" t="s">
        <v>1931</v>
      </c>
      <c r="C782">
        <v>752</v>
      </c>
      <c r="D782">
        <v>794</v>
      </c>
      <c r="E782">
        <v>773</v>
      </c>
      <c r="F782">
        <v>780</v>
      </c>
      <c r="G782" s="239">
        <v>-1.0587973693233299</v>
      </c>
      <c r="H782" s="239">
        <v>-0.58818393837151295</v>
      </c>
      <c r="K782">
        <v>2.6937539976470099E-2</v>
      </c>
      <c r="L782">
        <v>8</v>
      </c>
      <c r="M782">
        <v>-5119798.8238043301</v>
      </c>
      <c r="N782">
        <v>9.4910513466434795E-2</v>
      </c>
      <c r="O782">
        <v>5218157.2976887198</v>
      </c>
      <c r="P782">
        <v>98358.473884394902</v>
      </c>
      <c r="Q782">
        <v>6838252.68955174</v>
      </c>
      <c r="R782">
        <v>46162.826968868503</v>
      </c>
      <c r="S782">
        <v>4835485.0249357298</v>
      </c>
      <c r="T782">
        <v>1.8849273464401101E-2</v>
      </c>
      <c r="U782">
        <v>-0.64120913446293504</v>
      </c>
      <c r="V782">
        <v>887.52099999999996</v>
      </c>
      <c r="W782">
        <v>7</v>
      </c>
      <c r="X782">
        <v>2.86</v>
      </c>
      <c r="Y782" t="s">
        <v>652</v>
      </c>
      <c r="Z782" t="s">
        <v>652</v>
      </c>
      <c r="AA782" t="s">
        <v>652</v>
      </c>
    </row>
    <row r="783" spans="1:27">
      <c r="A783" t="s">
        <v>1932</v>
      </c>
      <c r="B783" t="s">
        <v>1933</v>
      </c>
      <c r="C783">
        <v>731</v>
      </c>
      <c r="D783">
        <v>817</v>
      </c>
      <c r="E783">
        <v>774</v>
      </c>
      <c r="F783">
        <v>781</v>
      </c>
      <c r="G783" s="239">
        <v>-0.98106792917701602</v>
      </c>
      <c r="H783" s="239">
        <v>-0.61890527821584096</v>
      </c>
      <c r="K783">
        <v>1.8282449132273702E-2</v>
      </c>
      <c r="L783">
        <v>11</v>
      </c>
      <c r="M783">
        <v>-55819903.642366901</v>
      </c>
      <c r="N783">
        <v>0.109852940700329</v>
      </c>
      <c r="O783">
        <v>67197152.245215297</v>
      </c>
      <c r="P783">
        <v>11377248.602848301</v>
      </c>
      <c r="Q783">
        <v>77671270.090385094</v>
      </c>
      <c r="R783">
        <v>21017372.998145401</v>
      </c>
      <c r="S783">
        <v>56897083.252117299</v>
      </c>
      <c r="T783">
        <v>0.16931146964875199</v>
      </c>
      <c r="U783">
        <v>-0.617818701603012</v>
      </c>
      <c r="V783">
        <v>1311.7055600000001</v>
      </c>
      <c r="W783">
        <v>12</v>
      </c>
      <c r="X783">
        <v>21.21</v>
      </c>
      <c r="Y783" t="s">
        <v>652</v>
      </c>
      <c r="Z783" t="s">
        <v>652</v>
      </c>
      <c r="AA783" t="s">
        <v>652</v>
      </c>
    </row>
    <row r="784" spans="1:27">
      <c r="A784" t="s">
        <v>1934</v>
      </c>
      <c r="B784" t="s">
        <v>1935</v>
      </c>
      <c r="C784">
        <v>795</v>
      </c>
      <c r="D784">
        <v>754</v>
      </c>
      <c r="E784">
        <v>774.5</v>
      </c>
      <c r="F784">
        <v>782</v>
      </c>
      <c r="G784" s="239">
        <v>-1.17157590462473</v>
      </c>
      <c r="H784" s="239">
        <v>-0.52564038586727602</v>
      </c>
      <c r="K784">
        <v>5.3550736947571197E-2</v>
      </c>
      <c r="L784">
        <v>8</v>
      </c>
      <c r="M784">
        <v>-24980605.942852002</v>
      </c>
      <c r="N784">
        <v>7.0263622844686902E-2</v>
      </c>
      <c r="O784">
        <v>26019594.898365501</v>
      </c>
      <c r="P784">
        <v>1038988.95551352</v>
      </c>
      <c r="Q784">
        <v>30046884.8356653</v>
      </c>
      <c r="R784">
        <v>2541522.1978726499</v>
      </c>
      <c r="S784">
        <v>21322225.768080801</v>
      </c>
      <c r="T784">
        <v>3.9931019663138098E-2</v>
      </c>
      <c r="U784">
        <v>-0.58763986919835898</v>
      </c>
      <c r="V784">
        <v>1427.8256799999999</v>
      </c>
      <c r="W784">
        <v>12</v>
      </c>
      <c r="X784">
        <v>23.62</v>
      </c>
      <c r="Y784" t="s">
        <v>652</v>
      </c>
      <c r="Z784" t="s">
        <v>652</v>
      </c>
      <c r="AA784" t="s">
        <v>652</v>
      </c>
    </row>
    <row r="785" spans="1:27">
      <c r="A785" t="s">
        <v>1936</v>
      </c>
      <c r="B785" t="s">
        <v>1937</v>
      </c>
      <c r="C785">
        <v>828</v>
      </c>
      <c r="D785">
        <v>723</v>
      </c>
      <c r="E785">
        <v>775.5</v>
      </c>
      <c r="F785">
        <v>783</v>
      </c>
      <c r="G785" s="239">
        <v>-1.33856814191526</v>
      </c>
      <c r="H785" s="239">
        <v>-0.482598016377836</v>
      </c>
      <c r="K785">
        <v>8.0494700193455004E-2</v>
      </c>
      <c r="L785">
        <v>5</v>
      </c>
      <c r="M785">
        <v>-20331547.761189099</v>
      </c>
      <c r="N785">
        <v>4.6262424404674603E-2</v>
      </c>
      <c r="O785">
        <v>20394649.156839099</v>
      </c>
      <c r="P785">
        <v>63101.395649972197</v>
      </c>
      <c r="Q785">
        <v>21480495.581873801</v>
      </c>
      <c r="R785">
        <v>37377.3682121737</v>
      </c>
      <c r="S785">
        <v>15189027.0838944</v>
      </c>
      <c r="T785">
        <v>3.0940172181786098E-3</v>
      </c>
      <c r="U785">
        <v>-0.52777188208656001</v>
      </c>
      <c r="V785">
        <v>1065.4976200000001</v>
      </c>
      <c r="W785">
        <v>9</v>
      </c>
      <c r="X785">
        <v>13.35</v>
      </c>
      <c r="Y785" t="s">
        <v>652</v>
      </c>
      <c r="Z785" t="s">
        <v>652</v>
      </c>
      <c r="AA785" t="s">
        <v>652</v>
      </c>
    </row>
    <row r="786" spans="1:27">
      <c r="A786" t="s">
        <v>1938</v>
      </c>
      <c r="B786" t="s">
        <v>1939</v>
      </c>
      <c r="C786">
        <v>739</v>
      </c>
      <c r="D786">
        <v>812</v>
      </c>
      <c r="E786">
        <v>775.5</v>
      </c>
      <c r="F786">
        <v>784</v>
      </c>
      <c r="G786" s="239">
        <v>-1.0215042886471599</v>
      </c>
      <c r="H786" s="239">
        <v>-0.60371207863018805</v>
      </c>
      <c r="K786">
        <v>2.2248077660378101E-2</v>
      </c>
      <c r="L786">
        <v>13</v>
      </c>
      <c r="M786">
        <v>-1261143.9861148</v>
      </c>
      <c r="N786">
        <v>9.1458263968324793E-2</v>
      </c>
      <c r="O786">
        <v>2353414.16687271</v>
      </c>
      <c r="P786">
        <v>1092270.18075791</v>
      </c>
      <c r="Q786">
        <v>1600155.7219743601</v>
      </c>
      <c r="R786">
        <v>698534.75546305301</v>
      </c>
      <c r="S786">
        <v>1234594.90100136</v>
      </c>
      <c r="T786">
        <v>0.464121528685005</v>
      </c>
      <c r="U786">
        <v>-0.57964568641140102</v>
      </c>
      <c r="V786">
        <v>1237.66157</v>
      </c>
      <c r="W786">
        <v>11</v>
      </c>
      <c r="X786">
        <v>39.5</v>
      </c>
      <c r="Y786" t="s">
        <v>652</v>
      </c>
      <c r="Z786" t="s">
        <v>652</v>
      </c>
      <c r="AA786" t="s">
        <v>652</v>
      </c>
    </row>
    <row r="787" spans="1:27">
      <c r="A787" t="s">
        <v>1940</v>
      </c>
      <c r="B787" t="s">
        <v>647</v>
      </c>
      <c r="C787">
        <v>730</v>
      </c>
      <c r="D787">
        <v>821</v>
      </c>
      <c r="E787">
        <v>775.5</v>
      </c>
      <c r="F787">
        <v>785</v>
      </c>
      <c r="G787" s="239">
        <v>-0.97827936011801397</v>
      </c>
      <c r="H787" s="239">
        <v>-0.62274548448288003</v>
      </c>
      <c r="K787">
        <v>1.7370978454906601E-2</v>
      </c>
      <c r="L787">
        <v>4</v>
      </c>
      <c r="M787">
        <v>-3274308.3595207199</v>
      </c>
      <c r="N787">
        <v>0.116415262509116</v>
      </c>
      <c r="O787">
        <v>3497124.0635042898</v>
      </c>
      <c r="P787">
        <v>222815.703983566</v>
      </c>
      <c r="Q787">
        <v>4720254.8882486699</v>
      </c>
      <c r="R787">
        <v>352295.69445392</v>
      </c>
      <c r="S787">
        <v>3347007.5042018001</v>
      </c>
      <c r="T787">
        <v>6.3713983243789699E-2</v>
      </c>
      <c r="U787">
        <v>-0.64952831447118697</v>
      </c>
      <c r="V787">
        <v>1144.61833</v>
      </c>
      <c r="W787">
        <v>9</v>
      </c>
      <c r="X787">
        <v>13.08</v>
      </c>
      <c r="Y787" t="s">
        <v>652</v>
      </c>
      <c r="Z787" t="s">
        <v>652</v>
      </c>
      <c r="AA787" t="s">
        <v>652</v>
      </c>
    </row>
    <row r="788" spans="1:27">
      <c r="A788" t="s">
        <v>1941</v>
      </c>
      <c r="B788" t="s">
        <v>1942</v>
      </c>
      <c r="C788">
        <v>756</v>
      </c>
      <c r="D788">
        <v>799</v>
      </c>
      <c r="E788">
        <v>777.5</v>
      </c>
      <c r="F788">
        <v>786</v>
      </c>
      <c r="G788" s="239">
        <v>-1.06500767536194</v>
      </c>
      <c r="H788" s="239">
        <v>-0.59257996372607002</v>
      </c>
      <c r="K788">
        <v>2.55412562346281E-2</v>
      </c>
      <c r="L788">
        <v>7</v>
      </c>
      <c r="M788">
        <v>-24403809.087951802</v>
      </c>
      <c r="N788">
        <v>9.3398486504934999E-2</v>
      </c>
      <c r="O788">
        <v>24470187.020423599</v>
      </c>
      <c r="P788">
        <v>66377.932471781503</v>
      </c>
      <c r="Q788">
        <v>32405535.640386298</v>
      </c>
      <c r="R788">
        <v>57114.857988429801</v>
      </c>
      <c r="S788">
        <v>22914209.589764901</v>
      </c>
      <c r="T788">
        <v>2.7126042157495801E-3</v>
      </c>
      <c r="U788">
        <v>-0.66944704340369998</v>
      </c>
      <c r="V788">
        <v>871.49959000000001</v>
      </c>
      <c r="W788">
        <v>7</v>
      </c>
      <c r="X788">
        <v>15.7</v>
      </c>
      <c r="Y788" t="s">
        <v>652</v>
      </c>
      <c r="Z788" t="s">
        <v>652</v>
      </c>
      <c r="AA788" t="s">
        <v>652</v>
      </c>
    </row>
    <row r="789" spans="1:27">
      <c r="A789" t="s">
        <v>1943</v>
      </c>
      <c r="B789" t="s">
        <v>1944</v>
      </c>
      <c r="C789">
        <v>743</v>
      </c>
      <c r="D789">
        <v>813</v>
      </c>
      <c r="E789">
        <v>778</v>
      </c>
      <c r="F789">
        <v>787</v>
      </c>
      <c r="G789" s="239">
        <v>-1.04085913152022</v>
      </c>
      <c r="H789" s="239">
        <v>-0.60617777134470396</v>
      </c>
      <c r="K789">
        <v>2.15641228735702E-2</v>
      </c>
      <c r="L789">
        <v>7</v>
      </c>
      <c r="M789">
        <v>-4260629.7428455399</v>
      </c>
      <c r="N789">
        <v>9.93302914229829E-2</v>
      </c>
      <c r="O789">
        <v>4418084.3847538903</v>
      </c>
      <c r="P789">
        <v>157454.641908358</v>
      </c>
      <c r="Q789">
        <v>5785771.3457312398</v>
      </c>
      <c r="R789">
        <v>190616.98623155101</v>
      </c>
      <c r="S789">
        <v>4093377.8777755601</v>
      </c>
      <c r="T789">
        <v>3.5638667847021799E-2</v>
      </c>
      <c r="U789">
        <v>-0.65488568976261596</v>
      </c>
      <c r="V789">
        <v>879.42807000000005</v>
      </c>
      <c r="W789">
        <v>7</v>
      </c>
      <c r="X789">
        <v>17.87</v>
      </c>
      <c r="Y789" t="s">
        <v>652</v>
      </c>
      <c r="Z789" t="s">
        <v>652</v>
      </c>
      <c r="AA789" t="s">
        <v>652</v>
      </c>
    </row>
    <row r="790" spans="1:27">
      <c r="A790" t="s">
        <v>1945</v>
      </c>
      <c r="B790" t="s">
        <v>1946</v>
      </c>
      <c r="C790">
        <v>838</v>
      </c>
      <c r="D790">
        <v>719</v>
      </c>
      <c r="E790">
        <v>778.5</v>
      </c>
      <c r="F790">
        <v>788</v>
      </c>
      <c r="G790" s="239">
        <v>-1.41652716633788</v>
      </c>
      <c r="H790" s="239">
        <v>-0.47384117379830698</v>
      </c>
      <c r="K790">
        <v>8.6966112869277898E-2</v>
      </c>
      <c r="L790">
        <v>12</v>
      </c>
      <c r="M790">
        <v>-514888.43781349302</v>
      </c>
      <c r="N790">
        <v>2.1175956027823201E-2</v>
      </c>
      <c r="O790">
        <v>913394.84682240395</v>
      </c>
      <c r="P790">
        <v>398506.40900891199</v>
      </c>
      <c r="Q790">
        <v>363237.24173615198</v>
      </c>
      <c r="R790">
        <v>363735.49710652599</v>
      </c>
      <c r="S790">
        <v>363486.45479537401</v>
      </c>
      <c r="T790">
        <v>0.43629150130994199</v>
      </c>
      <c r="U790">
        <v>-0.46666732642679498</v>
      </c>
      <c r="V790">
        <v>1311.6579400000001</v>
      </c>
      <c r="W790">
        <v>11</v>
      </c>
      <c r="X790">
        <v>32.69</v>
      </c>
      <c r="Y790" t="s">
        <v>652</v>
      </c>
      <c r="Z790" t="s">
        <v>652</v>
      </c>
      <c r="AA790" t="s">
        <v>652</v>
      </c>
    </row>
    <row r="791" spans="1:27">
      <c r="A791" t="s">
        <v>533</v>
      </c>
      <c r="B791" t="s">
        <v>1947</v>
      </c>
      <c r="C791">
        <v>742</v>
      </c>
      <c r="D791">
        <v>815</v>
      </c>
      <c r="E791">
        <v>778.5</v>
      </c>
      <c r="F791">
        <v>789</v>
      </c>
      <c r="G791" s="239">
        <v>-1.0390491721586701</v>
      </c>
      <c r="H791" s="239">
        <v>-0.61522841203263001</v>
      </c>
      <c r="K791">
        <v>1.9188685090565601E-2</v>
      </c>
      <c r="L791">
        <v>7</v>
      </c>
      <c r="M791">
        <v>-5489220.7007966097</v>
      </c>
      <c r="N791">
        <v>9.9671331698339305E-2</v>
      </c>
      <c r="O791">
        <v>5746731.6452647597</v>
      </c>
      <c r="P791">
        <v>257510.94446815099</v>
      </c>
      <c r="Q791">
        <v>7462205.2779216096</v>
      </c>
      <c r="R791">
        <v>366228.325317771</v>
      </c>
      <c r="S791">
        <v>5282926.7833326198</v>
      </c>
      <c r="T791">
        <v>4.4809982502025697E-2</v>
      </c>
      <c r="U791">
        <v>-0.66656162873401803</v>
      </c>
      <c r="V791">
        <v>861.47164999999995</v>
      </c>
      <c r="W791">
        <v>7</v>
      </c>
      <c r="X791">
        <v>23.78</v>
      </c>
      <c r="Y791" t="s">
        <v>652</v>
      </c>
      <c r="Z791" t="s">
        <v>652</v>
      </c>
      <c r="AA791" t="s">
        <v>652</v>
      </c>
    </row>
    <row r="792" spans="1:27">
      <c r="A792" t="s">
        <v>1948</v>
      </c>
      <c r="B792" t="s">
        <v>1949</v>
      </c>
      <c r="C792">
        <v>763</v>
      </c>
      <c r="D792">
        <v>795</v>
      </c>
      <c r="E792">
        <v>779</v>
      </c>
      <c r="F792">
        <v>790</v>
      </c>
      <c r="G792" s="239">
        <v>-1.0856556013757099</v>
      </c>
      <c r="H792" s="239">
        <v>-0.58855544853408304</v>
      </c>
      <c r="K792">
        <v>2.6817380296321199E-2</v>
      </c>
      <c r="L792">
        <v>4</v>
      </c>
      <c r="M792">
        <v>-693702.50247617997</v>
      </c>
      <c r="N792">
        <v>8.8278448402266105E-2</v>
      </c>
      <c r="O792">
        <v>767162.08051791298</v>
      </c>
      <c r="P792">
        <v>73459.578041733097</v>
      </c>
      <c r="Q792">
        <v>902426.27067676699</v>
      </c>
      <c r="R792">
        <v>46849.102007329799</v>
      </c>
      <c r="S792">
        <v>638971.05269584397</v>
      </c>
      <c r="T792">
        <v>9.5754964833689907E-2</v>
      </c>
      <c r="U792">
        <v>-0.67007290597036095</v>
      </c>
      <c r="V792">
        <v>947.49450999999999</v>
      </c>
      <c r="W792">
        <v>7</v>
      </c>
      <c r="X792">
        <v>33.799999999999997</v>
      </c>
      <c r="Y792" t="s">
        <v>652</v>
      </c>
      <c r="Z792" t="s">
        <v>652</v>
      </c>
      <c r="AA792" t="s">
        <v>652</v>
      </c>
    </row>
    <row r="793" spans="1:27">
      <c r="A793" t="s">
        <v>458</v>
      </c>
      <c r="B793" t="s">
        <v>1950</v>
      </c>
      <c r="C793">
        <v>845</v>
      </c>
      <c r="D793">
        <v>717</v>
      </c>
      <c r="E793">
        <v>781</v>
      </c>
      <c r="F793">
        <v>791</v>
      </c>
      <c r="G793" s="239">
        <v>-1.5068195098846799</v>
      </c>
      <c r="H793" s="239">
        <v>-0.472363358429708</v>
      </c>
      <c r="K793">
        <v>8.8093077419625701E-2</v>
      </c>
      <c r="L793">
        <v>10</v>
      </c>
      <c r="M793">
        <v>-10321647.250416599</v>
      </c>
      <c r="N793">
        <v>2.76937330371149E-2</v>
      </c>
      <c r="O793">
        <v>11987998.9908763</v>
      </c>
      <c r="P793">
        <v>1666351.74045964</v>
      </c>
      <c r="Q793">
        <v>9474009.3271551505</v>
      </c>
      <c r="R793">
        <v>2021618.1626754401</v>
      </c>
      <c r="S793">
        <v>6849955.9387882901</v>
      </c>
      <c r="T793">
        <v>0.13900165838584599</v>
      </c>
      <c r="U793">
        <v>-0.49270353589581101</v>
      </c>
      <c r="V793">
        <v>1299.73071</v>
      </c>
      <c r="W793">
        <v>11</v>
      </c>
      <c r="X793">
        <v>28.86</v>
      </c>
      <c r="Y793" t="s">
        <v>652</v>
      </c>
      <c r="Z793" t="s">
        <v>652</v>
      </c>
      <c r="AA793" t="s">
        <v>652</v>
      </c>
    </row>
    <row r="794" spans="1:27">
      <c r="A794" t="s">
        <v>1951</v>
      </c>
      <c r="B794" t="s">
        <v>1952</v>
      </c>
      <c r="C794">
        <v>761</v>
      </c>
      <c r="D794">
        <v>802</v>
      </c>
      <c r="E794">
        <v>781.5</v>
      </c>
      <c r="F794">
        <v>792</v>
      </c>
      <c r="G794" s="239">
        <v>-1.0766868960776299</v>
      </c>
      <c r="H794" s="239">
        <v>-0.59592124816986403</v>
      </c>
      <c r="K794">
        <v>2.4516809016277698E-2</v>
      </c>
      <c r="L794">
        <v>4</v>
      </c>
      <c r="M794">
        <v>-18845152.457148701</v>
      </c>
      <c r="N794">
        <v>9.0613177045346105E-2</v>
      </c>
      <c r="O794">
        <v>18940208.367056999</v>
      </c>
      <c r="P794">
        <v>95055.909908308997</v>
      </c>
      <c r="Q794">
        <v>24752807.8372963</v>
      </c>
      <c r="R794">
        <v>46164.611783730499</v>
      </c>
      <c r="S794">
        <v>17502908.7154321</v>
      </c>
      <c r="T794">
        <v>5.0187362285644696E-3</v>
      </c>
      <c r="U794">
        <v>-0.68649116704521895</v>
      </c>
      <c r="V794">
        <v>993.48222999999996</v>
      </c>
      <c r="W794">
        <v>8</v>
      </c>
      <c r="X794">
        <v>16.66</v>
      </c>
      <c r="Y794" t="s">
        <v>652</v>
      </c>
      <c r="Z794" t="s">
        <v>652</v>
      </c>
      <c r="AA794" t="s">
        <v>652</v>
      </c>
    </row>
    <row r="795" spans="1:27">
      <c r="A795" t="s">
        <v>1953</v>
      </c>
      <c r="B795" t="s">
        <v>1954</v>
      </c>
      <c r="C795">
        <v>808</v>
      </c>
      <c r="D795">
        <v>758</v>
      </c>
      <c r="E795">
        <v>783</v>
      </c>
      <c r="F795">
        <v>793</v>
      </c>
      <c r="G795" s="239">
        <v>-1.22729929416642</v>
      </c>
      <c r="H795" s="239">
        <v>-0.53559469358863798</v>
      </c>
      <c r="K795">
        <v>4.8392214467861502E-2</v>
      </c>
      <c r="L795">
        <v>11</v>
      </c>
      <c r="M795">
        <v>-974439075.63762903</v>
      </c>
      <c r="N795">
        <v>5.8579330130956203E-2</v>
      </c>
      <c r="O795">
        <v>1066189667.3953</v>
      </c>
      <c r="P795">
        <v>91750591.757667199</v>
      </c>
      <c r="Q795">
        <v>1103396049.18893</v>
      </c>
      <c r="R795">
        <v>208073401.52547801</v>
      </c>
      <c r="S795">
        <v>793970207.81265104</v>
      </c>
      <c r="T795">
        <v>8.6054662283319705E-2</v>
      </c>
      <c r="U795">
        <v>-0.58948001516723103</v>
      </c>
      <c r="V795">
        <v>1038.6094800000001</v>
      </c>
      <c r="W795">
        <v>10</v>
      </c>
      <c r="X795">
        <v>26.05</v>
      </c>
      <c r="Y795" t="s">
        <v>652</v>
      </c>
      <c r="Z795" t="s">
        <v>652</v>
      </c>
      <c r="AA795" t="s">
        <v>652</v>
      </c>
    </row>
    <row r="796" spans="1:27">
      <c r="A796" t="s">
        <v>380</v>
      </c>
      <c r="B796" t="s">
        <v>1955</v>
      </c>
      <c r="C796">
        <v>764</v>
      </c>
      <c r="D796">
        <v>803</v>
      </c>
      <c r="E796">
        <v>783.5</v>
      </c>
      <c r="F796">
        <v>794</v>
      </c>
      <c r="G796" s="239">
        <v>-1.0887300587917399</v>
      </c>
      <c r="H796" s="239">
        <v>-0.59741280205812097</v>
      </c>
      <c r="K796">
        <v>2.4069585340730199E-2</v>
      </c>
      <c r="L796">
        <v>9</v>
      </c>
      <c r="M796">
        <v>-23710413.0844368</v>
      </c>
      <c r="N796">
        <v>8.7825532770993101E-2</v>
      </c>
      <c r="O796">
        <v>23902767.5630854</v>
      </c>
      <c r="P796">
        <v>192354.47864863201</v>
      </c>
      <c r="Q796">
        <v>30798175.653683599</v>
      </c>
      <c r="R796">
        <v>197317.402503825</v>
      </c>
      <c r="S796">
        <v>21778045.800214499</v>
      </c>
      <c r="T796">
        <v>8.0473726793753395E-3</v>
      </c>
      <c r="U796">
        <v>-0.67992899798533601</v>
      </c>
      <c r="V796">
        <v>1018.56801</v>
      </c>
      <c r="W796">
        <v>8</v>
      </c>
      <c r="X796">
        <v>31.38</v>
      </c>
      <c r="Y796" t="s">
        <v>652</v>
      </c>
      <c r="Z796" t="s">
        <v>652</v>
      </c>
      <c r="AA796" t="s">
        <v>652</v>
      </c>
    </row>
    <row r="797" spans="1:27">
      <c r="A797" t="s">
        <v>1956</v>
      </c>
      <c r="B797" t="s">
        <v>1957</v>
      </c>
      <c r="C797">
        <v>765</v>
      </c>
      <c r="D797">
        <v>805</v>
      </c>
      <c r="E797">
        <v>785</v>
      </c>
      <c r="F797">
        <v>795</v>
      </c>
      <c r="G797" s="239">
        <v>-1.08948563632506</v>
      </c>
      <c r="H797" s="239">
        <v>-0.59803799997611196</v>
      </c>
      <c r="K797">
        <v>2.38839610003426E-2</v>
      </c>
      <c r="L797">
        <v>7</v>
      </c>
      <c r="M797">
        <v>-1146252.9501315299</v>
      </c>
      <c r="N797">
        <v>8.4477947011119506E-2</v>
      </c>
      <c r="O797">
        <v>1357644.85218765</v>
      </c>
      <c r="P797">
        <v>211391.90205612301</v>
      </c>
      <c r="Q797">
        <v>1461681.5668255901</v>
      </c>
      <c r="R797">
        <v>278092.72584691801</v>
      </c>
      <c r="S797">
        <v>1052104.6922637201</v>
      </c>
      <c r="T797">
        <v>0.155704860306799</v>
      </c>
      <c r="U797">
        <v>-0.66679073001566902</v>
      </c>
      <c r="V797">
        <v>979.45196999999996</v>
      </c>
      <c r="W797">
        <v>9</v>
      </c>
      <c r="X797">
        <v>26.64</v>
      </c>
      <c r="Y797" t="s">
        <v>652</v>
      </c>
      <c r="Z797" t="s">
        <v>652</v>
      </c>
      <c r="AA797" t="s">
        <v>652</v>
      </c>
    </row>
    <row r="798" spans="1:27">
      <c r="A798" t="s">
        <v>1958</v>
      </c>
      <c r="B798" t="s">
        <v>1959</v>
      </c>
      <c r="C798">
        <v>762</v>
      </c>
      <c r="D798">
        <v>808</v>
      </c>
      <c r="E798">
        <v>785</v>
      </c>
      <c r="F798">
        <v>796</v>
      </c>
      <c r="G798" s="239">
        <v>-1.08344707060176</v>
      </c>
      <c r="H798" s="239">
        <v>-0.60139346904327695</v>
      </c>
      <c r="K798">
        <v>2.2906016291614099E-2</v>
      </c>
      <c r="L798">
        <v>7</v>
      </c>
      <c r="M798">
        <v>-783686.54986529402</v>
      </c>
      <c r="N798">
        <v>8.8978440924997598E-2</v>
      </c>
      <c r="O798">
        <v>867752.28604157397</v>
      </c>
      <c r="P798">
        <v>84065.736176279999</v>
      </c>
      <c r="Q798">
        <v>1022606.50314505</v>
      </c>
      <c r="R798">
        <v>26075.263658143002</v>
      </c>
      <c r="S798">
        <v>723327.02826915903</v>
      </c>
      <c r="T798">
        <v>9.6877573852052506E-2</v>
      </c>
      <c r="U798">
        <v>-0.63617032912715199</v>
      </c>
      <c r="V798">
        <v>797.51311999999996</v>
      </c>
      <c r="W798">
        <v>7</v>
      </c>
      <c r="X798">
        <v>27.93</v>
      </c>
      <c r="Y798" t="s">
        <v>652</v>
      </c>
      <c r="Z798" t="s">
        <v>652</v>
      </c>
      <c r="AA798" t="s">
        <v>652</v>
      </c>
    </row>
    <row r="799" spans="1:27">
      <c r="A799" t="s">
        <v>1960</v>
      </c>
      <c r="B799" t="s">
        <v>1961</v>
      </c>
      <c r="C799">
        <v>779</v>
      </c>
      <c r="D799">
        <v>793</v>
      </c>
      <c r="E799">
        <v>786</v>
      </c>
      <c r="F799">
        <v>797</v>
      </c>
      <c r="G799" s="239">
        <v>-1.13105877592274</v>
      </c>
      <c r="H799" s="239">
        <v>-0.58765984051892395</v>
      </c>
      <c r="K799">
        <v>2.7107735957232301E-2</v>
      </c>
      <c r="L799">
        <v>11</v>
      </c>
      <c r="M799">
        <v>-1203076025.3668699</v>
      </c>
      <c r="N799">
        <v>7.8039187638421395E-2</v>
      </c>
      <c r="O799">
        <v>1263597899.1946499</v>
      </c>
      <c r="P799">
        <v>60521873.827776797</v>
      </c>
      <c r="Q799">
        <v>1498689743.03649</v>
      </c>
      <c r="R799">
        <v>129333245.245019</v>
      </c>
      <c r="S799">
        <v>1063672420.0167</v>
      </c>
      <c r="T799">
        <v>4.7896466008965501E-2</v>
      </c>
      <c r="U799">
        <v>-0.64252114405546701</v>
      </c>
      <c r="V799">
        <v>933.54039</v>
      </c>
      <c r="W799">
        <v>8</v>
      </c>
      <c r="X799">
        <v>17.940000000000001</v>
      </c>
      <c r="Y799" t="s">
        <v>652</v>
      </c>
      <c r="Z799" t="s">
        <v>652</v>
      </c>
      <c r="AA799" t="s">
        <v>652</v>
      </c>
    </row>
    <row r="800" spans="1:27">
      <c r="A800" t="s">
        <v>1962</v>
      </c>
      <c r="B800" t="s">
        <v>1963</v>
      </c>
      <c r="C800">
        <v>770</v>
      </c>
      <c r="D800">
        <v>804</v>
      </c>
      <c r="E800">
        <v>787</v>
      </c>
      <c r="F800">
        <v>798</v>
      </c>
      <c r="G800" s="239">
        <v>-1.1008209825050499</v>
      </c>
      <c r="H800" s="239">
        <v>-0.59776212735155998</v>
      </c>
      <c r="K800">
        <v>2.3965735904137898E-2</v>
      </c>
      <c r="L800">
        <v>11</v>
      </c>
      <c r="M800">
        <v>-269306448.39657998</v>
      </c>
      <c r="N800">
        <v>8.5025055399687299E-2</v>
      </c>
      <c r="O800">
        <v>273899110.00417399</v>
      </c>
      <c r="P800">
        <v>4592661.6075943699</v>
      </c>
      <c r="Q800">
        <v>345797083.76191801</v>
      </c>
      <c r="R800">
        <v>11102307.9379072</v>
      </c>
      <c r="S800">
        <v>244641456.40078601</v>
      </c>
      <c r="T800">
        <v>1.6767712781266E-2</v>
      </c>
      <c r="U800">
        <v>-0.68247405930068405</v>
      </c>
      <c r="V800">
        <v>884.55637999999999</v>
      </c>
      <c r="W800">
        <v>7</v>
      </c>
      <c r="X800">
        <v>30.69</v>
      </c>
      <c r="Y800" t="s">
        <v>652</v>
      </c>
      <c r="Z800" t="s">
        <v>652</v>
      </c>
      <c r="AA800" t="s">
        <v>652</v>
      </c>
    </row>
    <row r="801" spans="1:27">
      <c r="A801" t="s">
        <v>1964</v>
      </c>
      <c r="B801" t="s">
        <v>1965</v>
      </c>
      <c r="C801">
        <v>854</v>
      </c>
      <c r="D801">
        <v>722</v>
      </c>
      <c r="E801">
        <v>788</v>
      </c>
      <c r="F801">
        <v>799</v>
      </c>
      <c r="G801" s="239">
        <v>-1.7074846617378701</v>
      </c>
      <c r="H801" s="239">
        <v>-0.47657955713966299</v>
      </c>
      <c r="K801">
        <v>8.4904600859301294E-2</v>
      </c>
      <c r="L801">
        <v>9</v>
      </c>
      <c r="M801">
        <v>-673344.74431396497</v>
      </c>
      <c r="N801">
        <v>1.5426903211529199E-2</v>
      </c>
      <c r="O801">
        <v>822039.82573074696</v>
      </c>
      <c r="P801">
        <v>148695.08141678199</v>
      </c>
      <c r="Q801">
        <v>537405.76614539302</v>
      </c>
      <c r="R801">
        <v>149054.33589033101</v>
      </c>
      <c r="S801">
        <v>394348.927051935</v>
      </c>
      <c r="T801">
        <v>0.180885495766096</v>
      </c>
      <c r="U801">
        <v>-0.39906707211361803</v>
      </c>
      <c r="V801">
        <v>1938.98073</v>
      </c>
      <c r="W801">
        <v>16</v>
      </c>
      <c r="X801">
        <v>37.409999999999997</v>
      </c>
      <c r="Y801" t="s">
        <v>652</v>
      </c>
      <c r="Z801" t="s">
        <v>652</v>
      </c>
      <c r="AA801" t="s">
        <v>652</v>
      </c>
    </row>
    <row r="802" spans="1:27">
      <c r="A802" t="s">
        <v>1966</v>
      </c>
      <c r="B802" t="s">
        <v>1967</v>
      </c>
      <c r="C802">
        <v>776</v>
      </c>
      <c r="D802">
        <v>801</v>
      </c>
      <c r="E802">
        <v>788.5</v>
      </c>
      <c r="F802">
        <v>800</v>
      </c>
      <c r="G802" s="239">
        <v>-1.1129532553314501</v>
      </c>
      <c r="H802" s="239">
        <v>-0.59411894870244797</v>
      </c>
      <c r="K802">
        <v>2.5065491954288501E-2</v>
      </c>
      <c r="L802">
        <v>14</v>
      </c>
      <c r="M802">
        <v>-7293345.2866250305</v>
      </c>
      <c r="N802">
        <v>8.1347966281023698E-2</v>
      </c>
      <c r="O802">
        <v>9085501.9192603994</v>
      </c>
      <c r="P802">
        <v>1792156.6326353699</v>
      </c>
      <c r="Q802">
        <v>9209853.3022591993</v>
      </c>
      <c r="R802">
        <v>1032496.88284897</v>
      </c>
      <c r="S802">
        <v>6553146.1017677402</v>
      </c>
      <c r="T802">
        <v>0.19725455440564801</v>
      </c>
      <c r="U802">
        <v>-0.58969468615569198</v>
      </c>
      <c r="V802">
        <v>1197.6877899999999</v>
      </c>
      <c r="W802">
        <v>11</v>
      </c>
      <c r="X802">
        <v>38.08</v>
      </c>
      <c r="Y802" t="s">
        <v>652</v>
      </c>
      <c r="Z802" t="s">
        <v>652</v>
      </c>
      <c r="AA802" t="s">
        <v>652</v>
      </c>
    </row>
    <row r="803" spans="1:27">
      <c r="A803" t="s">
        <v>504</v>
      </c>
      <c r="B803" t="s">
        <v>1968</v>
      </c>
      <c r="C803">
        <v>791</v>
      </c>
      <c r="D803">
        <v>790</v>
      </c>
      <c r="E803">
        <v>790.5</v>
      </c>
      <c r="F803">
        <v>801</v>
      </c>
      <c r="G803" s="239">
        <v>-1.15539869822527</v>
      </c>
      <c r="H803" s="239">
        <v>-0.57583222430918102</v>
      </c>
      <c r="K803">
        <v>3.1166491678557801E-2</v>
      </c>
      <c r="L803">
        <v>14</v>
      </c>
      <c r="M803">
        <v>-235820232.644483</v>
      </c>
      <c r="N803">
        <v>7.0281692098645598E-2</v>
      </c>
      <c r="O803">
        <v>410028811.19057798</v>
      </c>
      <c r="P803">
        <v>174208578.54609501</v>
      </c>
      <c r="Q803">
        <v>282537420.70084602</v>
      </c>
      <c r="R803">
        <v>59064362.415982902</v>
      </c>
      <c r="S803">
        <v>204102906.64747199</v>
      </c>
      <c r="T803">
        <v>0.424869116002495</v>
      </c>
      <c r="U803">
        <v>-0.60772438716768495</v>
      </c>
      <c r="V803">
        <v>856.44106999999997</v>
      </c>
      <c r="W803">
        <v>8</v>
      </c>
      <c r="X803">
        <v>16.2</v>
      </c>
      <c r="Y803" t="s">
        <v>652</v>
      </c>
      <c r="Z803" t="s">
        <v>652</v>
      </c>
      <c r="AA803" t="s">
        <v>652</v>
      </c>
    </row>
    <row r="804" spans="1:27">
      <c r="A804" t="s">
        <v>369</v>
      </c>
      <c r="B804" t="s">
        <v>1969</v>
      </c>
      <c r="C804">
        <v>846</v>
      </c>
      <c r="D804">
        <v>738</v>
      </c>
      <c r="E804">
        <v>792</v>
      </c>
      <c r="F804">
        <v>802</v>
      </c>
      <c r="G804" s="239">
        <v>-1.5142572997517001</v>
      </c>
      <c r="H804" s="239">
        <v>-0.50776399791296101</v>
      </c>
      <c r="K804">
        <v>6.3795446865608396E-2</v>
      </c>
      <c r="L804">
        <v>14</v>
      </c>
      <c r="M804">
        <v>-825233417.78343594</v>
      </c>
      <c r="N804">
        <v>2.88516996587555E-2</v>
      </c>
      <c r="O804">
        <v>941379784.22433496</v>
      </c>
      <c r="P804">
        <v>116146366.440899</v>
      </c>
      <c r="Q804">
        <v>764701749.11059201</v>
      </c>
      <c r="R804">
        <v>96063737.947710693</v>
      </c>
      <c r="S804">
        <v>544975690.66944802</v>
      </c>
      <c r="T804">
        <v>0.12337886195059899</v>
      </c>
      <c r="U804">
        <v>-0.50456309882956696</v>
      </c>
      <c r="V804">
        <v>978.48909000000003</v>
      </c>
      <c r="W804">
        <v>8</v>
      </c>
      <c r="X804">
        <v>17.13</v>
      </c>
      <c r="Y804" t="s">
        <v>652</v>
      </c>
      <c r="Z804" t="s">
        <v>652</v>
      </c>
      <c r="AA804" t="s">
        <v>652</v>
      </c>
    </row>
    <row r="805" spans="1:27">
      <c r="A805" t="s">
        <v>460</v>
      </c>
      <c r="B805" t="s">
        <v>638</v>
      </c>
      <c r="C805">
        <v>753</v>
      </c>
      <c r="D805">
        <v>831</v>
      </c>
      <c r="E805">
        <v>792</v>
      </c>
      <c r="F805">
        <v>803</v>
      </c>
      <c r="G805" s="239">
        <v>-1.0601355182500201</v>
      </c>
      <c r="H805" s="239">
        <v>-0.64468152199997397</v>
      </c>
      <c r="K805">
        <v>1.2807766861710999E-2</v>
      </c>
      <c r="L805">
        <v>14</v>
      </c>
      <c r="M805">
        <v>-1063270337.71447</v>
      </c>
      <c r="N805">
        <v>8.0702510010090198E-2</v>
      </c>
      <c r="O805">
        <v>2219895117.9869299</v>
      </c>
      <c r="P805">
        <v>1156624780.27247</v>
      </c>
      <c r="Q805">
        <v>1287498339.4591701</v>
      </c>
      <c r="R805">
        <v>595141587.19440699</v>
      </c>
      <c r="S805">
        <v>1002956998.80863</v>
      </c>
      <c r="T805">
        <v>0.52102676874271803</v>
      </c>
      <c r="U805">
        <v>-0.66176423998312905</v>
      </c>
      <c r="V805">
        <v>830.41890000000001</v>
      </c>
      <c r="W805">
        <v>7</v>
      </c>
      <c r="X805">
        <v>12.87</v>
      </c>
      <c r="Y805" t="s">
        <v>652</v>
      </c>
      <c r="Z805" t="s">
        <v>652</v>
      </c>
      <c r="AA805" t="s">
        <v>652</v>
      </c>
    </row>
    <row r="806" spans="1:27">
      <c r="A806" t="s">
        <v>1970</v>
      </c>
      <c r="B806" t="s">
        <v>1971</v>
      </c>
      <c r="C806">
        <v>749</v>
      </c>
      <c r="D806">
        <v>835</v>
      </c>
      <c r="E806">
        <v>792</v>
      </c>
      <c r="F806">
        <v>804</v>
      </c>
      <c r="G806" s="239">
        <v>-1.0571917822405601</v>
      </c>
      <c r="H806" s="239">
        <v>-0.65374533316150696</v>
      </c>
      <c r="K806">
        <v>1.121729026471E-2</v>
      </c>
      <c r="L806">
        <v>11</v>
      </c>
      <c r="M806">
        <v>-34520198.523952097</v>
      </c>
      <c r="N806">
        <v>9.2590163227639605E-2</v>
      </c>
      <c r="O806">
        <v>38839405.973657899</v>
      </c>
      <c r="P806">
        <v>4319207.44970576</v>
      </c>
      <c r="Q806">
        <v>45497479.297172397</v>
      </c>
      <c r="R806">
        <v>7898165.4211274097</v>
      </c>
      <c r="S806">
        <v>32652730.6623514</v>
      </c>
      <c r="T806">
        <v>0.111206835980838</v>
      </c>
      <c r="U806">
        <v>-0.66168128074910004</v>
      </c>
      <c r="V806">
        <v>1148.6422299999999</v>
      </c>
      <c r="W806">
        <v>11</v>
      </c>
      <c r="X806">
        <v>17.84</v>
      </c>
      <c r="Y806" t="s">
        <v>652</v>
      </c>
      <c r="Z806" t="s">
        <v>652</v>
      </c>
      <c r="AA806" t="s">
        <v>652</v>
      </c>
    </row>
    <row r="807" spans="1:27">
      <c r="A807" t="s">
        <v>390</v>
      </c>
      <c r="B807" t="s">
        <v>1972</v>
      </c>
      <c r="C807">
        <v>798</v>
      </c>
      <c r="D807">
        <v>789</v>
      </c>
      <c r="E807">
        <v>793.5</v>
      </c>
      <c r="F807">
        <v>805</v>
      </c>
      <c r="G807" s="239">
        <v>-1.18921204757126</v>
      </c>
      <c r="H807" s="239">
        <v>-0.57445438767863599</v>
      </c>
      <c r="K807">
        <v>3.1667108223551198E-2</v>
      </c>
      <c r="L807">
        <v>9</v>
      </c>
      <c r="M807">
        <v>-438292.83597654698</v>
      </c>
      <c r="N807">
        <v>6.4812372654854997E-2</v>
      </c>
      <c r="O807">
        <v>537450.96572552097</v>
      </c>
      <c r="P807">
        <v>99158.129748974199</v>
      </c>
      <c r="Q807">
        <v>512194.19401060097</v>
      </c>
      <c r="R807">
        <v>96571.952810531293</v>
      </c>
      <c r="S807">
        <v>368557.34590956703</v>
      </c>
      <c r="T807">
        <v>0.184497072426166</v>
      </c>
      <c r="U807">
        <v>-0.59176928914156801</v>
      </c>
      <c r="V807">
        <v>2165.1641199999999</v>
      </c>
      <c r="W807">
        <v>19</v>
      </c>
      <c r="X807">
        <v>33.08</v>
      </c>
      <c r="Y807" t="s">
        <v>652</v>
      </c>
      <c r="Z807" t="s">
        <v>652</v>
      </c>
      <c r="AA807" t="s">
        <v>652</v>
      </c>
    </row>
    <row r="808" spans="1:27">
      <c r="A808" t="s">
        <v>1973</v>
      </c>
      <c r="B808" t="s">
        <v>1974</v>
      </c>
      <c r="C808">
        <v>773</v>
      </c>
      <c r="D808">
        <v>814</v>
      </c>
      <c r="E808">
        <v>793.5</v>
      </c>
      <c r="F808">
        <v>806</v>
      </c>
      <c r="G808" s="239">
        <v>-1.1045004279820601</v>
      </c>
      <c r="H808" s="239">
        <v>-0.61320594529341399</v>
      </c>
      <c r="K808">
        <v>1.9701432503358401E-2</v>
      </c>
      <c r="L808">
        <v>9</v>
      </c>
      <c r="M808">
        <v>-8238321.5149924299</v>
      </c>
      <c r="N808">
        <v>8.4313889995239297E-2</v>
      </c>
      <c r="O808">
        <v>8343049.1499276003</v>
      </c>
      <c r="P808">
        <v>104727.63493517099</v>
      </c>
      <c r="Q808">
        <v>10548400.0698075</v>
      </c>
      <c r="R808">
        <v>25343.330157856901</v>
      </c>
      <c r="S808">
        <v>7458866.7476064302</v>
      </c>
      <c r="T808">
        <v>1.25526810466027E-2</v>
      </c>
      <c r="U808">
        <v>-0.69719345877322603</v>
      </c>
      <c r="V808">
        <v>1047.6197099999999</v>
      </c>
      <c r="W808">
        <v>8</v>
      </c>
      <c r="X808">
        <v>40.200000000000003</v>
      </c>
      <c r="Y808" t="s">
        <v>652</v>
      </c>
      <c r="Z808" t="s">
        <v>652</v>
      </c>
      <c r="AA808" t="s">
        <v>652</v>
      </c>
    </row>
    <row r="809" spans="1:27">
      <c r="A809" t="s">
        <v>310</v>
      </c>
      <c r="B809" t="s">
        <v>1975</v>
      </c>
      <c r="C809">
        <v>827</v>
      </c>
      <c r="D809">
        <v>763</v>
      </c>
      <c r="E809">
        <v>795</v>
      </c>
      <c r="F809">
        <v>807</v>
      </c>
      <c r="G809" s="239">
        <v>-1.3352776336557499</v>
      </c>
      <c r="H809" s="239">
        <v>-0.54194325586467995</v>
      </c>
      <c r="K809">
        <v>4.5297278484268497E-2</v>
      </c>
      <c r="L809">
        <v>5</v>
      </c>
      <c r="M809">
        <v>-202520.02946907299</v>
      </c>
      <c r="N809">
        <v>4.29127555558977E-2</v>
      </c>
      <c r="O809">
        <v>295526.91807036399</v>
      </c>
      <c r="P809">
        <v>93006.888601291401</v>
      </c>
      <c r="Q809">
        <v>209004.858764267</v>
      </c>
      <c r="R809">
        <v>48206.348284489199</v>
      </c>
      <c r="S809">
        <v>151668.85474941201</v>
      </c>
      <c r="T809">
        <v>0.31471545539261703</v>
      </c>
      <c r="U809">
        <v>-0.53036767620982495</v>
      </c>
      <c r="V809">
        <v>2467.24134</v>
      </c>
      <c r="W809">
        <v>21</v>
      </c>
      <c r="X809">
        <v>39.9</v>
      </c>
      <c r="Y809" t="s">
        <v>652</v>
      </c>
      <c r="Z809" t="s">
        <v>652</v>
      </c>
      <c r="AA809" t="s">
        <v>652</v>
      </c>
    </row>
    <row r="810" spans="1:27">
      <c r="A810" t="s">
        <v>546</v>
      </c>
      <c r="B810" t="s">
        <v>1976</v>
      </c>
      <c r="C810">
        <v>774</v>
      </c>
      <c r="D810">
        <v>816</v>
      </c>
      <c r="E810">
        <v>795</v>
      </c>
      <c r="F810">
        <v>808</v>
      </c>
      <c r="G810" s="239">
        <v>-1.1075807588628299</v>
      </c>
      <c r="H810" s="239">
        <v>-0.61862918110434395</v>
      </c>
      <c r="K810">
        <v>1.83493494785857E-2</v>
      </c>
      <c r="L810">
        <v>10</v>
      </c>
      <c r="M810">
        <v>-2744442.05081482</v>
      </c>
      <c r="N810">
        <v>8.3555446953804E-2</v>
      </c>
      <c r="O810">
        <v>2890023.6356220902</v>
      </c>
      <c r="P810">
        <v>145581.58480726701</v>
      </c>
      <c r="Q810">
        <v>3502561.8762635398</v>
      </c>
      <c r="R810">
        <v>108388.064312298</v>
      </c>
      <c r="S810">
        <v>2477870.8268935401</v>
      </c>
      <c r="T810">
        <v>5.03738388201556E-2</v>
      </c>
      <c r="U810">
        <v>-0.66982362920483796</v>
      </c>
      <c r="V810">
        <v>1446.7991300000001</v>
      </c>
      <c r="W810">
        <v>13</v>
      </c>
      <c r="X810">
        <v>28.79</v>
      </c>
      <c r="Y810" t="s">
        <v>652</v>
      </c>
      <c r="Z810" t="s">
        <v>652</v>
      </c>
      <c r="AA810" t="s">
        <v>652</v>
      </c>
    </row>
    <row r="811" spans="1:27">
      <c r="A811" t="s">
        <v>710</v>
      </c>
      <c r="B811" t="s">
        <v>750</v>
      </c>
      <c r="C811">
        <v>825</v>
      </c>
      <c r="D811">
        <v>767</v>
      </c>
      <c r="E811">
        <v>796</v>
      </c>
      <c r="F811">
        <v>809</v>
      </c>
      <c r="G811" s="239">
        <v>-1.3259997214150301</v>
      </c>
      <c r="H811" s="239">
        <v>-0.54858761232673503</v>
      </c>
      <c r="K811">
        <v>4.2215661964807701E-2</v>
      </c>
      <c r="L811">
        <v>10</v>
      </c>
      <c r="M811">
        <v>-20315975.612955999</v>
      </c>
      <c r="N811">
        <v>4.3642124321882997E-2</v>
      </c>
      <c r="O811">
        <v>23039322.723698799</v>
      </c>
      <c r="P811">
        <v>2723347.11074282</v>
      </c>
      <c r="Q811">
        <v>21057916.474508502</v>
      </c>
      <c r="R811">
        <v>5103495.5602048496</v>
      </c>
      <c r="S811">
        <v>15321251.7957967</v>
      </c>
      <c r="T811">
        <v>0.118204304154371</v>
      </c>
      <c r="U811">
        <v>-0.63138578477191898</v>
      </c>
      <c r="V811">
        <v>1151.69354</v>
      </c>
      <c r="W811">
        <v>11</v>
      </c>
      <c r="X811">
        <v>38.24</v>
      </c>
      <c r="Y811">
        <v>3</v>
      </c>
      <c r="Z811" t="s">
        <v>121</v>
      </c>
      <c r="AA811">
        <v>4.5599999999999996</v>
      </c>
    </row>
    <row r="812" spans="1:27">
      <c r="A812" t="s">
        <v>382</v>
      </c>
      <c r="B812" t="s">
        <v>761</v>
      </c>
      <c r="C812">
        <v>811</v>
      </c>
      <c r="D812">
        <v>792</v>
      </c>
      <c r="E812">
        <v>801.5</v>
      </c>
      <c r="F812">
        <v>810</v>
      </c>
      <c r="G812" s="239">
        <v>-1.23336690851151</v>
      </c>
      <c r="H812" s="239">
        <v>-0.58054060835339505</v>
      </c>
      <c r="K812">
        <v>2.9500097872798E-2</v>
      </c>
      <c r="L812">
        <v>9</v>
      </c>
      <c r="M812">
        <v>-202077.923533533</v>
      </c>
      <c r="N812">
        <v>5.6595126719385797E-2</v>
      </c>
      <c r="O812">
        <v>294365.16816098202</v>
      </c>
      <c r="P812">
        <v>92287.244627448803</v>
      </c>
      <c r="Q812">
        <v>226107.10773126199</v>
      </c>
      <c r="R812">
        <v>50639.002177230999</v>
      </c>
      <c r="S812">
        <v>163842.50472344199</v>
      </c>
      <c r="T812">
        <v>0.31351278822832401</v>
      </c>
      <c r="U812">
        <v>-0.54852861963754695</v>
      </c>
      <c r="V812">
        <v>1267.7045000000001</v>
      </c>
      <c r="W812">
        <v>10</v>
      </c>
      <c r="X812">
        <v>42.69</v>
      </c>
      <c r="Y812">
        <v>1</v>
      </c>
      <c r="Z812" t="s">
        <v>121</v>
      </c>
      <c r="AA812" t="s">
        <v>121</v>
      </c>
    </row>
    <row r="813" spans="1:27">
      <c r="A813" t="s">
        <v>1977</v>
      </c>
      <c r="B813" t="s">
        <v>1978</v>
      </c>
      <c r="C813">
        <v>784</v>
      </c>
      <c r="D813">
        <v>819</v>
      </c>
      <c r="E813">
        <v>801.5</v>
      </c>
      <c r="F813">
        <v>811</v>
      </c>
      <c r="G813" s="239">
        <v>-1.1419495882289901</v>
      </c>
      <c r="H813" s="239">
        <v>-0.62133896695189095</v>
      </c>
      <c r="K813">
        <v>1.7700715678219701E-2</v>
      </c>
      <c r="L813">
        <v>10</v>
      </c>
      <c r="M813">
        <v>-4543615.2528088903</v>
      </c>
      <c r="N813">
        <v>7.4547950320021997E-2</v>
      </c>
      <c r="O813">
        <v>5169677.1759598097</v>
      </c>
      <c r="P813">
        <v>626061.92315092206</v>
      </c>
      <c r="Q813">
        <v>5564215.5222000601</v>
      </c>
      <c r="R813">
        <v>837597.805518521</v>
      </c>
      <c r="S813">
        <v>3978822.97050909</v>
      </c>
      <c r="T813">
        <v>0.121102711415377</v>
      </c>
      <c r="U813">
        <v>-0.61708772855733396</v>
      </c>
      <c r="V813">
        <v>812.45123999999998</v>
      </c>
      <c r="W813">
        <v>7</v>
      </c>
      <c r="X813">
        <v>20.58</v>
      </c>
      <c r="Y813" t="s">
        <v>652</v>
      </c>
      <c r="Z813" t="s">
        <v>652</v>
      </c>
      <c r="AA813" t="s">
        <v>652</v>
      </c>
    </row>
    <row r="814" spans="1:27">
      <c r="A814" t="s">
        <v>1979</v>
      </c>
      <c r="B814" t="s">
        <v>1980</v>
      </c>
      <c r="C814">
        <v>836</v>
      </c>
      <c r="D814">
        <v>768</v>
      </c>
      <c r="E814">
        <v>802</v>
      </c>
      <c r="F814">
        <v>812</v>
      </c>
      <c r="G814" s="239">
        <v>-1.3814068332990901</v>
      </c>
      <c r="H814" s="239">
        <v>-0.55194266682543802</v>
      </c>
      <c r="K814">
        <v>4.0719382395983203E-2</v>
      </c>
      <c r="L814">
        <v>8</v>
      </c>
      <c r="M814">
        <v>-2081091.0856105499</v>
      </c>
      <c r="N814">
        <v>3.9096164242000603E-2</v>
      </c>
      <c r="O814">
        <v>2346052.1582765598</v>
      </c>
      <c r="P814">
        <v>264961.07266600901</v>
      </c>
      <c r="Q814">
        <v>2094325.9052192699</v>
      </c>
      <c r="R814">
        <v>391012.63446938299</v>
      </c>
      <c r="S814">
        <v>1506501.2242920999</v>
      </c>
      <c r="T814">
        <v>0.112939122743398</v>
      </c>
      <c r="U814">
        <v>-0.52466219155728899</v>
      </c>
      <c r="V814">
        <v>1337.81511</v>
      </c>
      <c r="W814">
        <v>12</v>
      </c>
      <c r="X814">
        <v>25.31</v>
      </c>
      <c r="Y814" t="s">
        <v>652</v>
      </c>
      <c r="Z814" t="s">
        <v>652</v>
      </c>
      <c r="AA814" t="s">
        <v>652</v>
      </c>
    </row>
    <row r="815" spans="1:27">
      <c r="A815" t="s">
        <v>1981</v>
      </c>
      <c r="B815" t="s">
        <v>1982</v>
      </c>
      <c r="C815">
        <v>780</v>
      </c>
      <c r="D815">
        <v>833</v>
      </c>
      <c r="E815">
        <v>806.5</v>
      </c>
      <c r="F815">
        <v>813</v>
      </c>
      <c r="G815" s="239">
        <v>-1.13185015083367</v>
      </c>
      <c r="H815" s="239">
        <v>-0.65201683418807199</v>
      </c>
      <c r="K815">
        <v>1.15082055275652E-2</v>
      </c>
      <c r="L815">
        <v>5</v>
      </c>
      <c r="M815">
        <v>-7896333.0945697399</v>
      </c>
      <c r="N815">
        <v>7.8552940071809393E-2</v>
      </c>
      <c r="O815">
        <v>7983963.1903164303</v>
      </c>
      <c r="P815">
        <v>87630.095746699197</v>
      </c>
      <c r="Q815">
        <v>9866148.5871204007</v>
      </c>
      <c r="R815">
        <v>41667.816393052999</v>
      </c>
      <c r="S815">
        <v>6976482.7868368197</v>
      </c>
      <c r="T815">
        <v>1.09757639981336E-2</v>
      </c>
      <c r="U815">
        <v>-0.69005378012376495</v>
      </c>
      <c r="V815">
        <v>981.52513999999996</v>
      </c>
      <c r="W815">
        <v>8</v>
      </c>
      <c r="X815">
        <v>11.46</v>
      </c>
      <c r="Y815" t="s">
        <v>652</v>
      </c>
      <c r="Z815" t="s">
        <v>652</v>
      </c>
      <c r="AA815" t="s">
        <v>652</v>
      </c>
    </row>
    <row r="816" spans="1:27">
      <c r="A816" t="s">
        <v>1983</v>
      </c>
      <c r="B816" t="s">
        <v>1984</v>
      </c>
      <c r="C816">
        <v>804</v>
      </c>
      <c r="D816">
        <v>811</v>
      </c>
      <c r="E816">
        <v>807.5</v>
      </c>
      <c r="F816">
        <v>814</v>
      </c>
      <c r="G816" s="239">
        <v>-1.2172048073158499</v>
      </c>
      <c r="H816" s="239">
        <v>-0.60341513645404399</v>
      </c>
      <c r="K816">
        <v>2.2331534854775601E-2</v>
      </c>
      <c r="L816">
        <v>14</v>
      </c>
      <c r="M816">
        <v>-39340496.259261698</v>
      </c>
      <c r="N816">
        <v>4.2406856903838899E-2</v>
      </c>
      <c r="O816">
        <v>87357476.128361002</v>
      </c>
      <c r="P816">
        <v>48016979.869099297</v>
      </c>
      <c r="Q816">
        <v>29640264.8140954</v>
      </c>
      <c r="R816">
        <v>34794624.642314203</v>
      </c>
      <c r="S816">
        <v>32320358.926296301</v>
      </c>
      <c r="T816">
        <v>0.54966079604388196</v>
      </c>
      <c r="U816">
        <v>-0.47883108654706202</v>
      </c>
      <c r="V816">
        <v>821.38620000000003</v>
      </c>
      <c r="W816">
        <v>7</v>
      </c>
      <c r="X816">
        <v>31.43</v>
      </c>
      <c r="Y816" t="s">
        <v>652</v>
      </c>
      <c r="Z816" t="s">
        <v>652</v>
      </c>
      <c r="AA816" t="s">
        <v>652</v>
      </c>
    </row>
    <row r="817" spans="1:27">
      <c r="A817" t="s">
        <v>1985</v>
      </c>
      <c r="B817" t="s">
        <v>1986</v>
      </c>
      <c r="C817">
        <v>785</v>
      </c>
      <c r="D817">
        <v>830</v>
      </c>
      <c r="E817">
        <v>807.5</v>
      </c>
      <c r="F817">
        <v>815</v>
      </c>
      <c r="G817" s="239">
        <v>-1.14585167858435</v>
      </c>
      <c r="H817" s="239">
        <v>-0.64261401215581004</v>
      </c>
      <c r="K817">
        <v>1.31935899385126E-2</v>
      </c>
      <c r="L817">
        <v>5</v>
      </c>
      <c r="M817">
        <v>-6697248.2504642</v>
      </c>
      <c r="N817">
        <v>7.5759770483574504E-2</v>
      </c>
      <c r="O817">
        <v>6779111.5394242303</v>
      </c>
      <c r="P817">
        <v>81863.288960026606</v>
      </c>
      <c r="Q817">
        <v>8265610.9570501</v>
      </c>
      <c r="R817">
        <v>50263.658487863097</v>
      </c>
      <c r="S817">
        <v>5844777.6231722999</v>
      </c>
      <c r="T817">
        <v>1.20758138413783E-2</v>
      </c>
      <c r="U817">
        <v>-0.71300171481588703</v>
      </c>
      <c r="V817">
        <v>1393.74506</v>
      </c>
      <c r="W817">
        <v>11</v>
      </c>
      <c r="X817">
        <v>26.39</v>
      </c>
      <c r="Y817" t="s">
        <v>652</v>
      </c>
      <c r="Z817" t="s">
        <v>652</v>
      </c>
      <c r="AA817" t="s">
        <v>652</v>
      </c>
    </row>
    <row r="818" spans="1:27">
      <c r="A818" t="s">
        <v>1987</v>
      </c>
      <c r="B818" t="s">
        <v>1988</v>
      </c>
      <c r="C818">
        <v>783</v>
      </c>
      <c r="D818">
        <v>832</v>
      </c>
      <c r="E818">
        <v>807.5</v>
      </c>
      <c r="F818">
        <v>816</v>
      </c>
      <c r="G818" s="239">
        <v>-1.1392131760227</v>
      </c>
      <c r="H818" s="239">
        <v>-0.64577963816457895</v>
      </c>
      <c r="K818">
        <v>1.26063906955009E-2</v>
      </c>
      <c r="L818">
        <v>14</v>
      </c>
      <c r="M818">
        <v>-1090367165.7056</v>
      </c>
      <c r="N818">
        <v>7.7018582248205306E-2</v>
      </c>
      <c r="O818">
        <v>1130287816.22492</v>
      </c>
      <c r="P818">
        <v>39920650.5193206</v>
      </c>
      <c r="Q818">
        <v>1353169026.65903</v>
      </c>
      <c r="R818">
        <v>33204977.8635493</v>
      </c>
      <c r="S818">
        <v>957123028.99477196</v>
      </c>
      <c r="T818">
        <v>3.5319013393113101E-2</v>
      </c>
      <c r="U818">
        <v>-0.70926009220123698</v>
      </c>
      <c r="V818">
        <v>806.40832</v>
      </c>
      <c r="W818">
        <v>7</v>
      </c>
      <c r="X818">
        <v>29.1</v>
      </c>
      <c r="Y818" t="s">
        <v>652</v>
      </c>
      <c r="Z818" t="s">
        <v>652</v>
      </c>
      <c r="AA818" t="s">
        <v>652</v>
      </c>
    </row>
    <row r="819" spans="1:27">
      <c r="A819" t="s">
        <v>1989</v>
      </c>
      <c r="B819" t="s">
        <v>1990</v>
      </c>
      <c r="C819">
        <v>789</v>
      </c>
      <c r="D819">
        <v>828</v>
      </c>
      <c r="E819">
        <v>808.5</v>
      </c>
      <c r="F819">
        <v>817</v>
      </c>
      <c r="G819" s="239">
        <v>-1.1516599027615699</v>
      </c>
      <c r="H819" s="239">
        <v>-0.641616705617297</v>
      </c>
      <c r="K819">
        <v>1.3382849124346599E-2</v>
      </c>
      <c r="L819">
        <v>11</v>
      </c>
      <c r="M819">
        <v>-42210393.356843799</v>
      </c>
      <c r="N819">
        <v>5.2983653777375198E-2</v>
      </c>
      <c r="O819">
        <v>62381413.852632597</v>
      </c>
      <c r="P819">
        <v>20171020.495788701</v>
      </c>
      <c r="Q819">
        <v>39931040.876494497</v>
      </c>
      <c r="R819">
        <v>33048735.8749885</v>
      </c>
      <c r="S819">
        <v>36651786.916977398</v>
      </c>
      <c r="T819">
        <v>0.32334984493041402</v>
      </c>
      <c r="U819">
        <v>-0.54158848389536296</v>
      </c>
      <c r="V819">
        <v>1199.6605300000001</v>
      </c>
      <c r="W819">
        <v>10</v>
      </c>
      <c r="X819">
        <v>15.6</v>
      </c>
      <c r="Y819" t="s">
        <v>652</v>
      </c>
      <c r="Z819" t="s">
        <v>652</v>
      </c>
      <c r="AA819" t="s">
        <v>652</v>
      </c>
    </row>
    <row r="820" spans="1:27">
      <c r="A820" t="s">
        <v>572</v>
      </c>
      <c r="B820" t="s">
        <v>639</v>
      </c>
      <c r="C820">
        <v>788</v>
      </c>
      <c r="D820">
        <v>829</v>
      </c>
      <c r="E820">
        <v>808.5</v>
      </c>
      <c r="F820">
        <v>818</v>
      </c>
      <c r="G820" s="239">
        <v>-1.14965512396346</v>
      </c>
      <c r="H820" s="239">
        <v>-0.64191506621561401</v>
      </c>
      <c r="K820">
        <v>1.3326012836580799E-2</v>
      </c>
      <c r="L820">
        <v>11</v>
      </c>
      <c r="M820">
        <v>-47272169.999156199</v>
      </c>
      <c r="N820">
        <v>6.8033301632106205E-2</v>
      </c>
      <c r="O820">
        <v>58772641.794763103</v>
      </c>
      <c r="P820">
        <v>11500471.7956069</v>
      </c>
      <c r="Q820">
        <v>55654895.639822699</v>
      </c>
      <c r="R820">
        <v>16852463.2573581</v>
      </c>
      <c r="S820">
        <v>41118565.919303201</v>
      </c>
      <c r="T820">
        <v>0.19567729889983701</v>
      </c>
      <c r="U820">
        <v>-0.78108335308399301</v>
      </c>
      <c r="V820">
        <v>887.42575999999997</v>
      </c>
      <c r="W820">
        <v>7</v>
      </c>
      <c r="X820">
        <v>15.29</v>
      </c>
      <c r="Y820" t="s">
        <v>652</v>
      </c>
      <c r="Z820" t="s">
        <v>652</v>
      </c>
      <c r="AA820" t="s">
        <v>652</v>
      </c>
    </row>
    <row r="821" spans="1:27">
      <c r="A821" t="s">
        <v>1991</v>
      </c>
      <c r="B821" t="s">
        <v>1992</v>
      </c>
      <c r="C821">
        <v>799</v>
      </c>
      <c r="D821">
        <v>820</v>
      </c>
      <c r="E821">
        <v>809.5</v>
      </c>
      <c r="F821">
        <v>819</v>
      </c>
      <c r="G821" s="239">
        <v>-1.1918057577193599</v>
      </c>
      <c r="H821" s="239">
        <v>-0.62233468866001795</v>
      </c>
      <c r="K821">
        <v>1.74667972812662E-2</v>
      </c>
      <c r="L821">
        <v>7</v>
      </c>
      <c r="M821">
        <v>-2086003.0354269701</v>
      </c>
      <c r="N821">
        <v>6.7278578144035706E-2</v>
      </c>
      <c r="O821">
        <v>2184342.9260649602</v>
      </c>
      <c r="P821">
        <v>98339.890637984994</v>
      </c>
      <c r="Q821">
        <v>2475023.4675901001</v>
      </c>
      <c r="R821">
        <v>35684.060475501203</v>
      </c>
      <c r="S821">
        <v>1750287.7645252701</v>
      </c>
      <c r="T821">
        <v>4.5020353473134399E-2</v>
      </c>
      <c r="U821">
        <v>-0.69593414027693101</v>
      </c>
      <c r="V821">
        <v>920.48762999999997</v>
      </c>
      <c r="W821">
        <v>8</v>
      </c>
      <c r="X821">
        <v>30.98</v>
      </c>
      <c r="Y821" t="s">
        <v>652</v>
      </c>
      <c r="Z821" t="s">
        <v>652</v>
      </c>
      <c r="AA821" t="s">
        <v>652</v>
      </c>
    </row>
    <row r="822" spans="1:27">
      <c r="A822" t="s">
        <v>1993</v>
      </c>
      <c r="B822" t="s">
        <v>1994</v>
      </c>
      <c r="C822">
        <v>782</v>
      </c>
      <c r="D822">
        <v>837</v>
      </c>
      <c r="E822">
        <v>809.5</v>
      </c>
      <c r="F822">
        <v>820</v>
      </c>
      <c r="G822" s="239">
        <v>-1.1379578283385099</v>
      </c>
      <c r="H822" s="239">
        <v>-0.65925138240668302</v>
      </c>
      <c r="K822">
        <v>1.03281274865914E-2</v>
      </c>
      <c r="L822">
        <v>7</v>
      </c>
      <c r="M822">
        <v>-6137953.5357546499</v>
      </c>
      <c r="N822">
        <v>7.7235453572019802E-2</v>
      </c>
      <c r="O822">
        <v>6373312.0691176904</v>
      </c>
      <c r="P822">
        <v>235358.53336304199</v>
      </c>
      <c r="Q822">
        <v>7624339.4484692505</v>
      </c>
      <c r="R822">
        <v>237273.68389198501</v>
      </c>
      <c r="S822">
        <v>5393832.1639884198</v>
      </c>
      <c r="T822">
        <v>3.6928763382462898E-2</v>
      </c>
      <c r="U822">
        <v>-0.71718094781210096</v>
      </c>
      <c r="V822">
        <v>1383.79946</v>
      </c>
      <c r="W822">
        <v>12</v>
      </c>
      <c r="X822">
        <v>27.65</v>
      </c>
      <c r="Y822" t="s">
        <v>652</v>
      </c>
      <c r="Z822" t="s">
        <v>652</v>
      </c>
      <c r="AA822" t="s">
        <v>652</v>
      </c>
    </row>
    <row r="823" spans="1:27">
      <c r="A823" t="s">
        <v>286</v>
      </c>
      <c r="B823" t="s">
        <v>1995</v>
      </c>
      <c r="C823">
        <v>820</v>
      </c>
      <c r="D823">
        <v>800</v>
      </c>
      <c r="E823">
        <v>810</v>
      </c>
      <c r="F823">
        <v>821</v>
      </c>
      <c r="G823" s="239">
        <v>-1.30370419384807</v>
      </c>
      <c r="H823" s="239">
        <v>-0.59286061438458004</v>
      </c>
      <c r="K823">
        <v>2.5453995101313E-2</v>
      </c>
      <c r="L823">
        <v>10</v>
      </c>
      <c r="M823">
        <v>-1889157268.5652101</v>
      </c>
      <c r="N823">
        <v>5.0452422821531097E-2</v>
      </c>
      <c r="O823">
        <v>1918722094.7066</v>
      </c>
      <c r="P823">
        <v>29564826.141387898</v>
      </c>
      <c r="Q823">
        <v>2048183756.0218301</v>
      </c>
      <c r="R823">
        <v>67416251.349258497</v>
      </c>
      <c r="S823">
        <v>1449068950.9781201</v>
      </c>
      <c r="T823">
        <v>1.54086025396548E-2</v>
      </c>
      <c r="U823">
        <v>-0.66761353098596099</v>
      </c>
      <c r="V823">
        <v>862.50328000000002</v>
      </c>
      <c r="W823">
        <v>7</v>
      </c>
      <c r="X823">
        <v>16.47</v>
      </c>
      <c r="Y823" t="s">
        <v>652</v>
      </c>
      <c r="Z823" t="s">
        <v>652</v>
      </c>
      <c r="AA823" t="s">
        <v>652</v>
      </c>
    </row>
    <row r="824" spans="1:27">
      <c r="A824" t="s">
        <v>1996</v>
      </c>
      <c r="B824" t="s">
        <v>1997</v>
      </c>
      <c r="C824">
        <v>813</v>
      </c>
      <c r="D824">
        <v>807</v>
      </c>
      <c r="E824">
        <v>810</v>
      </c>
      <c r="F824">
        <v>822</v>
      </c>
      <c r="G824" s="239">
        <v>-1.25617200951751</v>
      </c>
      <c r="H824" s="239">
        <v>-0.59925876708520998</v>
      </c>
      <c r="K824">
        <v>2.3524611211966098E-2</v>
      </c>
      <c r="L824">
        <v>4</v>
      </c>
      <c r="M824">
        <v>-1602406.3414098099</v>
      </c>
      <c r="N824">
        <v>5.6975040665344298E-2</v>
      </c>
      <c r="O824">
        <v>1680148.3958286301</v>
      </c>
      <c r="P824">
        <v>77742.054418826694</v>
      </c>
      <c r="Q824">
        <v>1803183.4595096</v>
      </c>
      <c r="R824">
        <v>54548.132171167301</v>
      </c>
      <c r="S824">
        <v>1275626.5298613801</v>
      </c>
      <c r="T824">
        <v>4.6270945240217902E-2</v>
      </c>
      <c r="U824">
        <v>-0.66795033665159897</v>
      </c>
      <c r="V824">
        <v>984.47852</v>
      </c>
      <c r="W824">
        <v>8</v>
      </c>
      <c r="X824">
        <v>20.45</v>
      </c>
      <c r="Y824" t="s">
        <v>652</v>
      </c>
      <c r="Z824" t="s">
        <v>652</v>
      </c>
      <c r="AA824" t="s">
        <v>652</v>
      </c>
    </row>
    <row r="825" spans="1:27">
      <c r="A825" t="s">
        <v>358</v>
      </c>
      <c r="B825" t="s">
        <v>1998</v>
      </c>
      <c r="C825">
        <v>849</v>
      </c>
      <c r="D825">
        <v>773</v>
      </c>
      <c r="E825">
        <v>811</v>
      </c>
      <c r="F825">
        <v>823</v>
      </c>
      <c r="G825" s="239">
        <v>-1.55760847296632</v>
      </c>
      <c r="H825" s="239">
        <v>-0.55597087230817499</v>
      </c>
      <c r="K825">
        <v>3.8974785565018197E-2</v>
      </c>
      <c r="L825">
        <v>8</v>
      </c>
      <c r="M825">
        <v>-339406.18653064303</v>
      </c>
      <c r="N825">
        <v>2.5302724825628502E-2</v>
      </c>
      <c r="O825">
        <v>424648.505825823</v>
      </c>
      <c r="P825">
        <v>85242.3192951807</v>
      </c>
      <c r="Q825">
        <v>304177.035506599</v>
      </c>
      <c r="R825">
        <v>49386.210943170801</v>
      </c>
      <c r="S825">
        <v>217902.11880670901</v>
      </c>
      <c r="T825">
        <v>0.200736180925465</v>
      </c>
      <c r="U825">
        <v>-0.56487458199959495</v>
      </c>
      <c r="V825">
        <v>788.39774999999997</v>
      </c>
      <c r="W825">
        <v>7</v>
      </c>
      <c r="X825">
        <v>27.36</v>
      </c>
      <c r="Y825" t="s">
        <v>652</v>
      </c>
      <c r="Z825" t="s">
        <v>652</v>
      </c>
      <c r="AA825" t="s">
        <v>652</v>
      </c>
    </row>
    <row r="826" spans="1:27">
      <c r="A826" t="s">
        <v>1999</v>
      </c>
      <c r="B826" t="s">
        <v>2000</v>
      </c>
      <c r="C826">
        <v>797</v>
      </c>
      <c r="D826">
        <v>825</v>
      </c>
      <c r="E826">
        <v>811</v>
      </c>
      <c r="F826">
        <v>824</v>
      </c>
      <c r="G826" s="239">
        <v>-1.17975631687453</v>
      </c>
      <c r="H826" s="239">
        <v>-0.63863446656606604</v>
      </c>
      <c r="K826">
        <v>1.3961196154831299E-2</v>
      </c>
      <c r="L826">
        <v>14</v>
      </c>
      <c r="M826">
        <v>-4141626202.1156502</v>
      </c>
      <c r="N826">
        <v>6.9366808495808605E-2</v>
      </c>
      <c r="O826">
        <v>4209321927.3398099</v>
      </c>
      <c r="P826">
        <v>67695725.224154904</v>
      </c>
      <c r="Q826">
        <v>4963286431.3228502</v>
      </c>
      <c r="R826">
        <v>118740025.075109</v>
      </c>
      <c r="S826">
        <v>3510577686.9988499</v>
      </c>
      <c r="T826">
        <v>1.6082334968125601E-2</v>
      </c>
      <c r="U826">
        <v>-0.72417578428641405</v>
      </c>
      <c r="V826">
        <v>905.48393999999996</v>
      </c>
      <c r="W826">
        <v>7</v>
      </c>
      <c r="X826">
        <v>24.67</v>
      </c>
      <c r="Y826" t="s">
        <v>652</v>
      </c>
      <c r="Z826" t="s">
        <v>652</v>
      </c>
      <c r="AA826" t="s">
        <v>652</v>
      </c>
    </row>
    <row r="827" spans="1:27">
      <c r="A827" t="s">
        <v>407</v>
      </c>
      <c r="B827" t="s">
        <v>2001</v>
      </c>
      <c r="C827">
        <v>803</v>
      </c>
      <c r="D827">
        <v>822</v>
      </c>
      <c r="E827">
        <v>812.5</v>
      </c>
      <c r="F827">
        <v>825</v>
      </c>
      <c r="G827" s="239">
        <v>-1.2122822570879599</v>
      </c>
      <c r="H827" s="239">
        <v>-0.62403474359009203</v>
      </c>
      <c r="K827">
        <v>1.7072846483738899E-2</v>
      </c>
      <c r="L827">
        <v>6</v>
      </c>
      <c r="M827">
        <v>-24602693.320949599</v>
      </c>
      <c r="N827">
        <v>6.3638116483725096E-2</v>
      </c>
      <c r="O827">
        <v>25259830.819173899</v>
      </c>
      <c r="P827">
        <v>657137.49822427402</v>
      </c>
      <c r="Q827">
        <v>28666618.179050099</v>
      </c>
      <c r="R827">
        <v>1400193.62140867</v>
      </c>
      <c r="S827">
        <v>20294525.616540998</v>
      </c>
      <c r="T827">
        <v>2.6015118744400399E-2</v>
      </c>
      <c r="U827">
        <v>-0.70841245314751999</v>
      </c>
      <c r="V827">
        <v>749.41922</v>
      </c>
      <c r="W827">
        <v>6</v>
      </c>
      <c r="X827">
        <v>17.97</v>
      </c>
      <c r="Y827" t="s">
        <v>652</v>
      </c>
      <c r="Z827" t="s">
        <v>652</v>
      </c>
      <c r="AA827" t="s">
        <v>652</v>
      </c>
    </row>
    <row r="828" spans="1:27">
      <c r="A828" t="s">
        <v>2002</v>
      </c>
      <c r="B828" t="s">
        <v>2003</v>
      </c>
      <c r="C828">
        <v>787</v>
      </c>
      <c r="D828">
        <v>840</v>
      </c>
      <c r="E828">
        <v>813.5</v>
      </c>
      <c r="F828">
        <v>826</v>
      </c>
      <c r="G828" s="239">
        <v>-1.1466392481146499</v>
      </c>
      <c r="H828" s="239">
        <v>-0.66726239774974005</v>
      </c>
      <c r="K828">
        <v>9.1325420600839695E-3</v>
      </c>
      <c r="L828">
        <v>8</v>
      </c>
      <c r="M828">
        <v>-1461304.0733890701</v>
      </c>
      <c r="N828">
        <v>7.4483167193714894E-2</v>
      </c>
      <c r="O828">
        <v>1612433.7369361301</v>
      </c>
      <c r="P828">
        <v>151129.66354706601</v>
      </c>
      <c r="Q828">
        <v>1791012.88629076</v>
      </c>
      <c r="R828">
        <v>201453.878430235</v>
      </c>
      <c r="S828">
        <v>1274423.5606724599</v>
      </c>
      <c r="T828">
        <v>9.3727673941029502E-2</v>
      </c>
      <c r="U828">
        <v>-0.71059990531307404</v>
      </c>
      <c r="V828">
        <v>1136.5235</v>
      </c>
      <c r="W828">
        <v>10</v>
      </c>
      <c r="X828">
        <v>30.42</v>
      </c>
      <c r="Y828" t="s">
        <v>652</v>
      </c>
      <c r="Z828" t="s">
        <v>652</v>
      </c>
      <c r="AA828" t="s">
        <v>652</v>
      </c>
    </row>
    <row r="829" spans="1:27">
      <c r="A829" t="s">
        <v>510</v>
      </c>
      <c r="B829" t="s">
        <v>2004</v>
      </c>
      <c r="C829">
        <v>826</v>
      </c>
      <c r="D829">
        <v>806</v>
      </c>
      <c r="E829">
        <v>816</v>
      </c>
      <c r="F829">
        <v>827</v>
      </c>
      <c r="G829" s="239">
        <v>-1.3279080225592299</v>
      </c>
      <c r="H829" s="239">
        <v>-0.59913619956058894</v>
      </c>
      <c r="K829">
        <v>2.3560505999474301E-2</v>
      </c>
      <c r="L829">
        <v>8</v>
      </c>
      <c r="M829">
        <v>-53011878.482936896</v>
      </c>
      <c r="N829">
        <v>4.75211724037016E-2</v>
      </c>
      <c r="O829">
        <v>53298565.137062401</v>
      </c>
      <c r="P829">
        <v>286686.65412549098</v>
      </c>
      <c r="Q829">
        <v>56454724.9442316</v>
      </c>
      <c r="R829">
        <v>540470.23930656805</v>
      </c>
      <c r="S829">
        <v>39921348.152388498</v>
      </c>
      <c r="T829">
        <v>5.3788812773523697E-3</v>
      </c>
      <c r="U829">
        <v>-0.66446775839316596</v>
      </c>
      <c r="V829">
        <v>823.43487000000005</v>
      </c>
      <c r="W829">
        <v>7</v>
      </c>
      <c r="X829">
        <v>22.17</v>
      </c>
      <c r="Y829" t="s">
        <v>652</v>
      </c>
      <c r="Z829" t="s">
        <v>652</v>
      </c>
      <c r="AA829" t="s">
        <v>652</v>
      </c>
    </row>
    <row r="830" spans="1:27">
      <c r="A830" t="s">
        <v>454</v>
      </c>
      <c r="B830" t="s">
        <v>2005</v>
      </c>
      <c r="C830">
        <v>861</v>
      </c>
      <c r="D830">
        <v>776</v>
      </c>
      <c r="E830">
        <v>818.5</v>
      </c>
      <c r="F830">
        <v>828</v>
      </c>
      <c r="G830" s="239">
        <v>-1.8829309522279301</v>
      </c>
      <c r="H830" s="239">
        <v>-0.55881583821206204</v>
      </c>
      <c r="K830">
        <v>3.7776232941787502E-2</v>
      </c>
      <c r="L830">
        <v>7</v>
      </c>
      <c r="M830">
        <v>-7092782.37869325</v>
      </c>
      <c r="N830">
        <v>1.2474764965663E-2</v>
      </c>
      <c r="O830">
        <v>7168638.4877582602</v>
      </c>
      <c r="P830">
        <v>75856.109065017197</v>
      </c>
      <c r="Q830">
        <v>5326935.4336555302</v>
      </c>
      <c r="R830">
        <v>50874.7235123797</v>
      </c>
      <c r="S830">
        <v>3766883.94776288</v>
      </c>
      <c r="T830">
        <v>1.0581661942439299E-2</v>
      </c>
      <c r="U830">
        <v>-0.35963725903925298</v>
      </c>
      <c r="V830">
        <v>1157.7041099999999</v>
      </c>
      <c r="W830">
        <v>10</v>
      </c>
      <c r="X830">
        <v>43.23</v>
      </c>
      <c r="Y830" t="s">
        <v>652</v>
      </c>
      <c r="Z830" t="s">
        <v>652</v>
      </c>
      <c r="AA830" t="s">
        <v>652</v>
      </c>
    </row>
    <row r="831" spans="1:27">
      <c r="A831" t="s">
        <v>2006</v>
      </c>
      <c r="B831" t="s">
        <v>2007</v>
      </c>
      <c r="C831">
        <v>855</v>
      </c>
      <c r="D831">
        <v>787</v>
      </c>
      <c r="E831">
        <v>821</v>
      </c>
      <c r="F831">
        <v>829</v>
      </c>
      <c r="G831" s="239">
        <v>-1.72436137944235</v>
      </c>
      <c r="H831" s="239">
        <v>-0.567426186668889</v>
      </c>
      <c r="K831">
        <v>3.4314160770656701E-2</v>
      </c>
      <c r="L831">
        <v>13</v>
      </c>
      <c r="M831">
        <v>-68018402.536395505</v>
      </c>
      <c r="N831">
        <v>1.7286527215557599E-2</v>
      </c>
      <c r="O831">
        <v>76003808.133058697</v>
      </c>
      <c r="P831">
        <v>7985405.5966632199</v>
      </c>
      <c r="Q831">
        <v>55379835.6782258</v>
      </c>
      <c r="R831">
        <v>6706594.9989371197</v>
      </c>
      <c r="S831">
        <v>39445561.323341899</v>
      </c>
      <c r="T831">
        <v>0.10506586173528699</v>
      </c>
      <c r="U831">
        <v>-0.57955277564973795</v>
      </c>
      <c r="V831">
        <v>764.39373000000001</v>
      </c>
      <c r="W831">
        <v>6</v>
      </c>
      <c r="X831">
        <v>17.170000000000002</v>
      </c>
      <c r="Y831" t="s">
        <v>652</v>
      </c>
      <c r="Z831" t="s">
        <v>652</v>
      </c>
      <c r="AA831" t="s">
        <v>652</v>
      </c>
    </row>
    <row r="832" spans="1:27">
      <c r="A832" t="s">
        <v>363</v>
      </c>
      <c r="B832" t="s">
        <v>640</v>
      </c>
      <c r="C832">
        <v>801</v>
      </c>
      <c r="D832">
        <v>841</v>
      </c>
      <c r="E832">
        <v>821</v>
      </c>
      <c r="F832">
        <v>830</v>
      </c>
      <c r="G832" s="239">
        <v>-1.20638056322636</v>
      </c>
      <c r="H832" s="239">
        <v>-0.67303536721540402</v>
      </c>
      <c r="K832">
        <v>8.3394589399681997E-3</v>
      </c>
      <c r="L832">
        <v>6</v>
      </c>
      <c r="M832">
        <v>-121426966.91795801</v>
      </c>
      <c r="N832">
        <v>6.4820830176274005E-2</v>
      </c>
      <c r="O832">
        <v>121509828.465156</v>
      </c>
      <c r="P832">
        <v>82861.547197561405</v>
      </c>
      <c r="Q832">
        <v>142346171.918704</v>
      </c>
      <c r="R832">
        <v>44525.227028867499</v>
      </c>
      <c r="S832">
        <v>100653948.363701</v>
      </c>
      <c r="T832">
        <v>6.8193287937463399E-4</v>
      </c>
      <c r="U832">
        <v>-0.73444617380979005</v>
      </c>
      <c r="V832">
        <v>970.56800999999996</v>
      </c>
      <c r="W832">
        <v>8</v>
      </c>
      <c r="X832">
        <v>18.05</v>
      </c>
      <c r="Y832" t="s">
        <v>652</v>
      </c>
      <c r="Z832" t="s">
        <v>652</v>
      </c>
      <c r="AA832" t="s">
        <v>652</v>
      </c>
    </row>
    <row r="833" spans="1:27">
      <c r="A833" t="s">
        <v>2008</v>
      </c>
      <c r="B833" t="s">
        <v>2009</v>
      </c>
      <c r="C833">
        <v>847</v>
      </c>
      <c r="D833">
        <v>797</v>
      </c>
      <c r="E833">
        <v>822</v>
      </c>
      <c r="F833">
        <v>831</v>
      </c>
      <c r="G833" s="239">
        <v>-1.5299242757103799</v>
      </c>
      <c r="H833" s="239">
        <v>-0.58981161063759602</v>
      </c>
      <c r="K833">
        <v>2.6414060173110199E-2</v>
      </c>
      <c r="L833">
        <v>10</v>
      </c>
      <c r="M833">
        <v>-2522121.3080523098</v>
      </c>
      <c r="N833">
        <v>2.17314666716883E-2</v>
      </c>
      <c r="O833">
        <v>3145734.2073899298</v>
      </c>
      <c r="P833">
        <v>623612.89933761803</v>
      </c>
      <c r="Q833">
        <v>2173361.7776739202</v>
      </c>
      <c r="R833">
        <v>843670.787057871</v>
      </c>
      <c r="S833">
        <v>1648526.8899215399</v>
      </c>
      <c r="T833">
        <v>0.19824081064211699</v>
      </c>
      <c r="U833">
        <v>-0.62411253941780898</v>
      </c>
      <c r="V833">
        <v>1440.70054</v>
      </c>
      <c r="W833">
        <v>12</v>
      </c>
      <c r="X833">
        <v>30.01</v>
      </c>
      <c r="Y833" t="s">
        <v>652</v>
      </c>
      <c r="Z833" t="s">
        <v>652</v>
      </c>
      <c r="AA833" t="s">
        <v>652</v>
      </c>
    </row>
    <row r="834" spans="1:27">
      <c r="A834" t="s">
        <v>347</v>
      </c>
      <c r="B834" t="s">
        <v>2010</v>
      </c>
      <c r="C834">
        <v>807</v>
      </c>
      <c r="D834">
        <v>839</v>
      </c>
      <c r="E834">
        <v>823</v>
      </c>
      <c r="F834">
        <v>832</v>
      </c>
      <c r="G834" s="239">
        <v>-1.2272521182471801</v>
      </c>
      <c r="H834" s="239">
        <v>-0.66337838819910599</v>
      </c>
      <c r="K834">
        <v>9.6980452154132504E-3</v>
      </c>
      <c r="L834">
        <v>13</v>
      </c>
      <c r="M834">
        <v>-273532903.34292603</v>
      </c>
      <c r="N834">
        <v>6.1411537472530801E-2</v>
      </c>
      <c r="O834">
        <v>275898547.45630503</v>
      </c>
      <c r="P834">
        <v>2365644.11337882</v>
      </c>
      <c r="Q834">
        <v>315154448.82232898</v>
      </c>
      <c r="R834">
        <v>5550322.24570073</v>
      </c>
      <c r="S834">
        <v>222882404.744674</v>
      </c>
      <c r="T834">
        <v>8.5743260890254504E-3</v>
      </c>
      <c r="U834">
        <v>-0.74743460001112105</v>
      </c>
      <c r="V834">
        <v>1246.6790100000001</v>
      </c>
      <c r="W834">
        <v>10</v>
      </c>
      <c r="X834">
        <v>37.01</v>
      </c>
      <c r="Y834" t="s">
        <v>652</v>
      </c>
      <c r="Z834" t="s">
        <v>652</v>
      </c>
      <c r="AA834" t="s">
        <v>652</v>
      </c>
    </row>
    <row r="835" spans="1:27">
      <c r="A835" t="s">
        <v>2011</v>
      </c>
      <c r="B835" t="s">
        <v>2012</v>
      </c>
      <c r="C835">
        <v>805</v>
      </c>
      <c r="D835">
        <v>842</v>
      </c>
      <c r="E835">
        <v>823.5</v>
      </c>
      <c r="F835">
        <v>833</v>
      </c>
      <c r="G835" s="239">
        <v>-1.2189160901688401</v>
      </c>
      <c r="H835" s="239">
        <v>-0.67379704246279504</v>
      </c>
      <c r="K835">
        <v>8.2389378466003402E-3</v>
      </c>
      <c r="L835">
        <v>14</v>
      </c>
      <c r="M835">
        <v>-4661000278.9853601</v>
      </c>
      <c r="N835">
        <v>6.27579862554625E-2</v>
      </c>
      <c r="O835">
        <v>4694776031.2013502</v>
      </c>
      <c r="P835">
        <v>33775752.215995997</v>
      </c>
      <c r="Q835">
        <v>5407523992.0703001</v>
      </c>
      <c r="R835">
        <v>54259459.651741996</v>
      </c>
      <c r="S835">
        <v>3823889369.0702901</v>
      </c>
      <c r="T835">
        <v>7.1943266284745597E-3</v>
      </c>
      <c r="U835">
        <v>-0.74541924851490704</v>
      </c>
      <c r="V835">
        <v>791.44101000000001</v>
      </c>
      <c r="W835">
        <v>6</v>
      </c>
      <c r="X835">
        <v>25.73</v>
      </c>
      <c r="Y835" t="s">
        <v>652</v>
      </c>
      <c r="Z835" t="s">
        <v>652</v>
      </c>
      <c r="AA835" t="s">
        <v>652</v>
      </c>
    </row>
    <row r="836" spans="1:27">
      <c r="A836" t="s">
        <v>2013</v>
      </c>
      <c r="B836" t="s">
        <v>2014</v>
      </c>
      <c r="C836">
        <v>812</v>
      </c>
      <c r="D836">
        <v>838</v>
      </c>
      <c r="E836">
        <v>825</v>
      </c>
      <c r="F836">
        <v>834</v>
      </c>
      <c r="G836" s="239">
        <v>-1.23634514043959</v>
      </c>
      <c r="H836" s="239">
        <v>-0.66035270580880401</v>
      </c>
      <c r="K836">
        <v>1.01569880412356E-2</v>
      </c>
      <c r="L836">
        <v>14</v>
      </c>
      <c r="M836">
        <v>-147126532.55343401</v>
      </c>
      <c r="N836">
        <v>5.9961935726216997E-2</v>
      </c>
      <c r="O836">
        <v>158404712.45901299</v>
      </c>
      <c r="P836">
        <v>11278179.9055789</v>
      </c>
      <c r="Q836">
        <v>168233539.12797001</v>
      </c>
      <c r="R836">
        <v>4476465.9627791503</v>
      </c>
      <c r="S836">
        <v>119001181.580349</v>
      </c>
      <c r="T836">
        <v>7.1198512534765002E-2</v>
      </c>
      <c r="U836">
        <v>-0.719913312633507</v>
      </c>
      <c r="V836">
        <v>1347.73071</v>
      </c>
      <c r="W836">
        <v>12</v>
      </c>
      <c r="X836">
        <v>24.66</v>
      </c>
      <c r="Y836" t="s">
        <v>652</v>
      </c>
      <c r="Z836" t="s">
        <v>652</v>
      </c>
      <c r="AA836" t="s">
        <v>652</v>
      </c>
    </row>
    <row r="837" spans="1:27">
      <c r="A837" t="s">
        <v>419</v>
      </c>
      <c r="B837" t="s">
        <v>2015</v>
      </c>
      <c r="C837">
        <v>806</v>
      </c>
      <c r="D837">
        <v>847</v>
      </c>
      <c r="E837">
        <v>826.5</v>
      </c>
      <c r="F837">
        <v>835</v>
      </c>
      <c r="G837" s="239">
        <v>-1.2212105248429901</v>
      </c>
      <c r="H837" s="239">
        <v>-0.68733650216029796</v>
      </c>
      <c r="K837">
        <v>6.6034833569836096E-3</v>
      </c>
      <c r="L837">
        <v>14</v>
      </c>
      <c r="M837">
        <v>-1963769146.0662799</v>
      </c>
      <c r="N837">
        <v>6.2318612901924399E-2</v>
      </c>
      <c r="O837">
        <v>2123160342.2740901</v>
      </c>
      <c r="P837">
        <v>159391196.207811</v>
      </c>
      <c r="Q837">
        <v>2273083192.9521098</v>
      </c>
      <c r="R837">
        <v>68924799.145815</v>
      </c>
      <c r="S837">
        <v>1608051278.72506</v>
      </c>
      <c r="T837">
        <v>7.5072613704290206E-2</v>
      </c>
      <c r="U837">
        <v>-0.73879639445217404</v>
      </c>
      <c r="V837">
        <v>659.33989999999994</v>
      </c>
      <c r="W837">
        <v>6</v>
      </c>
      <c r="X837">
        <v>18.38</v>
      </c>
      <c r="Y837" t="s">
        <v>652</v>
      </c>
      <c r="Z837" t="s">
        <v>652</v>
      </c>
      <c r="AA837" t="s">
        <v>652</v>
      </c>
    </row>
    <row r="838" spans="1:27">
      <c r="A838" t="s">
        <v>2016</v>
      </c>
      <c r="B838" t="s">
        <v>2017</v>
      </c>
      <c r="C838">
        <v>814</v>
      </c>
      <c r="D838">
        <v>846</v>
      </c>
      <c r="E838">
        <v>830</v>
      </c>
      <c r="F838">
        <v>836</v>
      </c>
      <c r="G838" s="239">
        <v>-1.25768288401168</v>
      </c>
      <c r="H838" s="239">
        <v>-0.68712046778338898</v>
      </c>
      <c r="K838">
        <v>6.6274177101876301E-3</v>
      </c>
      <c r="L838">
        <v>13</v>
      </c>
      <c r="M838">
        <v>-8820382.23014009</v>
      </c>
      <c r="N838">
        <v>5.04314468966982E-2</v>
      </c>
      <c r="O838">
        <v>10791612.739958599</v>
      </c>
      <c r="P838">
        <v>1971230.5098184899</v>
      </c>
      <c r="Q838">
        <v>9493841.1477320306</v>
      </c>
      <c r="R838">
        <v>2870007.4475556901</v>
      </c>
      <c r="S838">
        <v>7013200.4993225103</v>
      </c>
      <c r="T838">
        <v>0.18266319940480499</v>
      </c>
      <c r="U838">
        <v>-0.74685099712080105</v>
      </c>
      <c r="V838">
        <v>1109.5666100000001</v>
      </c>
      <c r="W838">
        <v>10</v>
      </c>
      <c r="X838">
        <v>43.28</v>
      </c>
      <c r="Y838" t="s">
        <v>652</v>
      </c>
      <c r="Z838" t="s">
        <v>652</v>
      </c>
      <c r="AA838" t="s">
        <v>652</v>
      </c>
    </row>
    <row r="839" spans="1:27">
      <c r="A839" t="s">
        <v>2018</v>
      </c>
      <c r="B839" t="s">
        <v>2019</v>
      </c>
      <c r="C839">
        <v>815</v>
      </c>
      <c r="D839">
        <v>848</v>
      </c>
      <c r="E839">
        <v>831.5</v>
      </c>
      <c r="F839">
        <v>837</v>
      </c>
      <c r="G839" s="239">
        <v>-1.2731406411913599</v>
      </c>
      <c r="H839" s="239">
        <v>-0.68881699670144303</v>
      </c>
      <c r="K839">
        <v>6.4412633462292302E-3</v>
      </c>
      <c r="L839">
        <v>14</v>
      </c>
      <c r="M839">
        <v>-393468232.69089502</v>
      </c>
      <c r="N839">
        <v>5.4589975236371602E-2</v>
      </c>
      <c r="O839">
        <v>409365390.28182799</v>
      </c>
      <c r="P839">
        <v>15897157.590933001</v>
      </c>
      <c r="Q839">
        <v>436957372.36035001</v>
      </c>
      <c r="R839">
        <v>9800909.1365572196</v>
      </c>
      <c r="S839">
        <v>309053234.15227699</v>
      </c>
      <c r="T839">
        <v>3.8833662953256902E-2</v>
      </c>
      <c r="U839">
        <v>-0.75291736406412202</v>
      </c>
      <c r="V839">
        <v>1148.5235</v>
      </c>
      <c r="W839">
        <v>9</v>
      </c>
      <c r="X839">
        <v>17.21</v>
      </c>
      <c r="Y839" t="s">
        <v>652</v>
      </c>
      <c r="Z839" t="s">
        <v>652</v>
      </c>
      <c r="AA839" t="s">
        <v>652</v>
      </c>
    </row>
    <row r="840" spans="1:27">
      <c r="A840" t="s">
        <v>306</v>
      </c>
      <c r="B840" t="s">
        <v>2020</v>
      </c>
      <c r="C840">
        <v>841</v>
      </c>
      <c r="D840">
        <v>824</v>
      </c>
      <c r="E840">
        <v>832.5</v>
      </c>
      <c r="F840">
        <v>838</v>
      </c>
      <c r="G840" s="239">
        <v>-1.4487149153011301</v>
      </c>
      <c r="H840" s="239">
        <v>-0.63259661401630696</v>
      </c>
      <c r="K840">
        <v>1.51904175221243E-2</v>
      </c>
      <c r="L840">
        <v>10</v>
      </c>
      <c r="M840">
        <v>-47858324.036254004</v>
      </c>
      <c r="N840">
        <v>3.4710469602350101E-2</v>
      </c>
      <c r="O840">
        <v>50346034.809068598</v>
      </c>
      <c r="P840">
        <v>2487710.7728146799</v>
      </c>
      <c r="Q840">
        <v>46590195.512987897</v>
      </c>
      <c r="R840">
        <v>3461008.1460446198</v>
      </c>
      <c r="S840">
        <v>33035018.505560301</v>
      </c>
      <c r="T840">
        <v>4.9412248298183199E-2</v>
      </c>
      <c r="U840">
        <v>-0.67768712777777496</v>
      </c>
      <c r="V840">
        <v>1136.6673900000001</v>
      </c>
      <c r="W840">
        <v>10</v>
      </c>
      <c r="X840">
        <v>23.04</v>
      </c>
      <c r="Y840" t="s">
        <v>652</v>
      </c>
      <c r="Z840" t="s">
        <v>652</v>
      </c>
      <c r="AA840" t="s">
        <v>652</v>
      </c>
    </row>
    <row r="841" spans="1:27">
      <c r="A841" t="s">
        <v>530</v>
      </c>
      <c r="B841" t="s">
        <v>2021</v>
      </c>
      <c r="C841">
        <v>839</v>
      </c>
      <c r="D841">
        <v>826</v>
      </c>
      <c r="E841">
        <v>832.5</v>
      </c>
      <c r="F841">
        <v>839</v>
      </c>
      <c r="G841" s="239">
        <v>-1.42396937802032</v>
      </c>
      <c r="H841" s="239">
        <v>-0.63991790732894605</v>
      </c>
      <c r="K841">
        <v>1.37100039854015E-2</v>
      </c>
      <c r="L841">
        <v>8</v>
      </c>
      <c r="M841">
        <v>-5197339.9142032498</v>
      </c>
      <c r="N841">
        <v>3.7311123280805499E-2</v>
      </c>
      <c r="O841">
        <v>5317754.8291359004</v>
      </c>
      <c r="P841">
        <v>120414.914932653</v>
      </c>
      <c r="Q841">
        <v>5161267.7056434602</v>
      </c>
      <c r="R841">
        <v>69245.999591291795</v>
      </c>
      <c r="S841">
        <v>3649895.8435671502</v>
      </c>
      <c r="T841">
        <v>2.2643938805320899E-2</v>
      </c>
      <c r="U841">
        <v>-0.699946480702064</v>
      </c>
      <c r="V841">
        <v>1012.65134</v>
      </c>
      <c r="W841">
        <v>8</v>
      </c>
      <c r="X841">
        <v>19.850000000000001</v>
      </c>
      <c r="Y841" t="s">
        <v>652</v>
      </c>
      <c r="Z841" t="s">
        <v>652</v>
      </c>
      <c r="AA841" t="s">
        <v>652</v>
      </c>
    </row>
    <row r="842" spans="1:27">
      <c r="A842" t="s">
        <v>2022</v>
      </c>
      <c r="B842" t="s">
        <v>2023</v>
      </c>
      <c r="C842">
        <v>831</v>
      </c>
      <c r="D842">
        <v>834</v>
      </c>
      <c r="E842">
        <v>832.5</v>
      </c>
      <c r="F842">
        <v>840</v>
      </c>
      <c r="G842" s="239">
        <v>-1.3498961452617599</v>
      </c>
      <c r="H842" s="239">
        <v>-0.65213749369511598</v>
      </c>
      <c r="K842">
        <v>1.1487711790818599E-2</v>
      </c>
      <c r="L842">
        <v>14</v>
      </c>
      <c r="M842">
        <v>-334803009.59387702</v>
      </c>
      <c r="N842">
        <v>4.4932011393176999E-2</v>
      </c>
      <c r="O842">
        <v>344267880.85672599</v>
      </c>
      <c r="P842">
        <v>9464871.2628488299</v>
      </c>
      <c r="Q842">
        <v>350699541.741907</v>
      </c>
      <c r="R842">
        <v>6242701.5501090102</v>
      </c>
      <c r="S842">
        <v>248021309.46818599</v>
      </c>
      <c r="T842">
        <v>2.7492751398402501E-2</v>
      </c>
      <c r="U842">
        <v>-0.72821287680062297</v>
      </c>
      <c r="V842">
        <v>991.52473999999995</v>
      </c>
      <c r="W842">
        <v>9</v>
      </c>
      <c r="X842">
        <v>27.36</v>
      </c>
      <c r="Y842" t="s">
        <v>652</v>
      </c>
      <c r="Z842" t="s">
        <v>652</v>
      </c>
      <c r="AA842" t="s">
        <v>652</v>
      </c>
    </row>
    <row r="843" spans="1:27">
      <c r="A843" t="s">
        <v>2024</v>
      </c>
      <c r="B843" t="s">
        <v>2025</v>
      </c>
      <c r="C843">
        <v>856</v>
      </c>
      <c r="D843">
        <v>810</v>
      </c>
      <c r="E843">
        <v>833</v>
      </c>
      <c r="F843">
        <v>841</v>
      </c>
      <c r="G843" s="239">
        <v>-1.7366168704649401</v>
      </c>
      <c r="H843" s="239">
        <v>-0.60312755218921998</v>
      </c>
      <c r="K843">
        <v>2.24125864335303E-2</v>
      </c>
      <c r="L843">
        <v>11</v>
      </c>
      <c r="M843">
        <v>-16013781.9298175</v>
      </c>
      <c r="N843">
        <v>1.6776816731113E-2</v>
      </c>
      <c r="O843">
        <v>17249008.696107201</v>
      </c>
      <c r="P843">
        <v>1235226.7662897001</v>
      </c>
      <c r="Q843">
        <v>12944862.128803</v>
      </c>
      <c r="R843">
        <v>1579089.715872</v>
      </c>
      <c r="S843">
        <v>9221252.0805064999</v>
      </c>
      <c r="T843">
        <v>7.1611464058712396E-2</v>
      </c>
      <c r="U843">
        <v>-0.60916169442829404</v>
      </c>
      <c r="V843">
        <v>1449.6985</v>
      </c>
      <c r="W843">
        <v>12</v>
      </c>
      <c r="X843">
        <v>28.61</v>
      </c>
      <c r="Y843" t="s">
        <v>652</v>
      </c>
      <c r="Z843" t="s">
        <v>652</v>
      </c>
      <c r="AA843" t="s">
        <v>652</v>
      </c>
    </row>
    <row r="844" spans="1:27">
      <c r="A844" t="s">
        <v>289</v>
      </c>
      <c r="B844" t="s">
        <v>751</v>
      </c>
      <c r="C844">
        <v>859</v>
      </c>
      <c r="D844">
        <v>809</v>
      </c>
      <c r="E844">
        <v>834</v>
      </c>
      <c r="F844">
        <v>842</v>
      </c>
      <c r="G844" s="239">
        <v>-1.8180274941471699</v>
      </c>
      <c r="H844" s="239">
        <v>-0.60277425556422704</v>
      </c>
      <c r="K844">
        <v>2.2512461032109E-2</v>
      </c>
      <c r="L844">
        <v>12</v>
      </c>
      <c r="M844">
        <v>-126474454.223235</v>
      </c>
      <c r="N844">
        <v>1.13837632096367E-2</v>
      </c>
      <c r="O844">
        <v>154114963.30861801</v>
      </c>
      <c r="P844">
        <v>27640509.085383799</v>
      </c>
      <c r="Q844">
        <v>94437569.226346403</v>
      </c>
      <c r="R844">
        <v>27579703.007620901</v>
      </c>
      <c r="S844">
        <v>69566854.533497304</v>
      </c>
      <c r="T844">
        <v>0.17934993781254799</v>
      </c>
      <c r="U844">
        <v>-0.53039494239767804</v>
      </c>
      <c r="V844">
        <v>1392.76341</v>
      </c>
      <c r="W844">
        <v>13</v>
      </c>
      <c r="X844">
        <v>31.15</v>
      </c>
      <c r="Y844">
        <v>3</v>
      </c>
      <c r="Z844" t="s">
        <v>121</v>
      </c>
      <c r="AA844" t="s">
        <v>681</v>
      </c>
    </row>
    <row r="845" spans="1:27">
      <c r="A845" t="s">
        <v>2026</v>
      </c>
      <c r="B845" t="s">
        <v>2027</v>
      </c>
      <c r="C845">
        <v>819</v>
      </c>
      <c r="D845">
        <v>851</v>
      </c>
      <c r="E845">
        <v>835</v>
      </c>
      <c r="F845">
        <v>843</v>
      </c>
      <c r="G845" s="239">
        <v>-1.2973587073082999</v>
      </c>
      <c r="H845" s="239">
        <v>-0.70431998623838699</v>
      </c>
      <c r="K845">
        <v>4.9220413368014004E-3</v>
      </c>
      <c r="L845">
        <v>14</v>
      </c>
      <c r="M845">
        <v>-94729145.782025501</v>
      </c>
      <c r="N845">
        <v>4.8406085957842099E-2</v>
      </c>
      <c r="O845">
        <v>131715754.61191</v>
      </c>
      <c r="P845">
        <v>36986608.829884201</v>
      </c>
      <c r="Q845">
        <v>101282041.186413</v>
      </c>
      <c r="R845">
        <v>20121911.827865399</v>
      </c>
      <c r="S845">
        <v>73016926.813221499</v>
      </c>
      <c r="T845">
        <v>0.28080626299308198</v>
      </c>
      <c r="U845">
        <v>-0.74734961444512704</v>
      </c>
      <c r="V845">
        <v>1084.6037200000001</v>
      </c>
      <c r="W845">
        <v>10</v>
      </c>
      <c r="X845">
        <v>35.340000000000003</v>
      </c>
      <c r="Y845" t="s">
        <v>652</v>
      </c>
      <c r="Z845" t="s">
        <v>652</v>
      </c>
      <c r="AA845" t="s">
        <v>652</v>
      </c>
    </row>
    <row r="846" spans="1:27">
      <c r="A846" t="s">
        <v>2028</v>
      </c>
      <c r="B846" t="s">
        <v>2029</v>
      </c>
      <c r="C846">
        <v>850</v>
      </c>
      <c r="D846">
        <v>823</v>
      </c>
      <c r="E846">
        <v>836.5</v>
      </c>
      <c r="F846">
        <v>844</v>
      </c>
      <c r="G846" s="239">
        <v>-1.58647934737087</v>
      </c>
      <c r="H846" s="239">
        <v>-0.62607130570900105</v>
      </c>
      <c r="K846">
        <v>1.66098443718481E-2</v>
      </c>
      <c r="L846">
        <v>11</v>
      </c>
      <c r="M846">
        <v>-7123685.5590373296</v>
      </c>
      <c r="N846">
        <v>2.2251928077538799E-2</v>
      </c>
      <c r="O846">
        <v>8815938.0066175591</v>
      </c>
      <c r="P846">
        <v>1692252.44758024</v>
      </c>
      <c r="Q846">
        <v>6190781.2098765504</v>
      </c>
      <c r="R846">
        <v>1413817.6795246201</v>
      </c>
      <c r="S846">
        <v>4490247.9007008597</v>
      </c>
      <c r="T846">
        <v>0.19195375991867999</v>
      </c>
      <c r="U846">
        <v>-0.72224077995037805</v>
      </c>
      <c r="V846">
        <v>821.41519000000005</v>
      </c>
      <c r="W846">
        <v>7</v>
      </c>
      <c r="X846">
        <v>15.22</v>
      </c>
      <c r="Y846" t="s">
        <v>652</v>
      </c>
      <c r="Z846" t="s">
        <v>652</v>
      </c>
      <c r="AA846" t="s">
        <v>652</v>
      </c>
    </row>
    <row r="847" spans="1:27">
      <c r="A847" t="s">
        <v>2030</v>
      </c>
      <c r="B847" t="s">
        <v>2031</v>
      </c>
      <c r="C847">
        <v>829</v>
      </c>
      <c r="D847">
        <v>845</v>
      </c>
      <c r="E847">
        <v>837</v>
      </c>
      <c r="F847">
        <v>845</v>
      </c>
      <c r="G847" s="239">
        <v>-1.33993872982875</v>
      </c>
      <c r="H847" s="239">
        <v>-0.68386741330409095</v>
      </c>
      <c r="K847">
        <v>6.99604516218621E-3</v>
      </c>
      <c r="L847">
        <v>14</v>
      </c>
      <c r="M847">
        <v>-1922845.5630346099</v>
      </c>
      <c r="N847">
        <v>4.6019171351437002E-2</v>
      </c>
      <c r="O847">
        <v>2102188.5506161</v>
      </c>
      <c r="P847">
        <v>179342.98758148801</v>
      </c>
      <c r="Q847">
        <v>2028348.6467595601</v>
      </c>
      <c r="R847">
        <v>66296.409189501705</v>
      </c>
      <c r="S847">
        <v>1435024.9904936799</v>
      </c>
      <c r="T847">
        <v>8.5312512775757798E-2</v>
      </c>
      <c r="U847">
        <v>-0.75717149179319398</v>
      </c>
      <c r="V847">
        <v>1028.6574900000001</v>
      </c>
      <c r="W847">
        <v>8</v>
      </c>
      <c r="X847">
        <v>2.99</v>
      </c>
      <c r="Y847" t="s">
        <v>652</v>
      </c>
      <c r="Z847" t="s">
        <v>652</v>
      </c>
      <c r="AA847" t="s">
        <v>652</v>
      </c>
    </row>
    <row r="848" spans="1:27">
      <c r="A848" t="s">
        <v>476</v>
      </c>
      <c r="B848" t="s">
        <v>2032</v>
      </c>
      <c r="C848">
        <v>833</v>
      </c>
      <c r="D848">
        <v>844</v>
      </c>
      <c r="E848">
        <v>838.5</v>
      </c>
      <c r="F848">
        <v>846</v>
      </c>
      <c r="G848" s="239">
        <v>-1.3599335028731501</v>
      </c>
      <c r="H848" s="239">
        <v>-0.68273357747238805</v>
      </c>
      <c r="K848">
        <v>7.1282024886557601E-3</v>
      </c>
      <c r="L848">
        <v>8</v>
      </c>
      <c r="M848">
        <v>-685371.34561796498</v>
      </c>
      <c r="N848">
        <v>4.3627429774914198E-2</v>
      </c>
      <c r="O848">
        <v>784262.62951435102</v>
      </c>
      <c r="P848">
        <v>98891.283896386201</v>
      </c>
      <c r="Q848">
        <v>711774.043420995</v>
      </c>
      <c r="R848">
        <v>36845.898956613702</v>
      </c>
      <c r="S848">
        <v>503974.160626214</v>
      </c>
      <c r="T848">
        <v>0.12609460169946399</v>
      </c>
      <c r="U848">
        <v>-0.75369710011333102</v>
      </c>
      <c r="V848">
        <v>998.51931999999999</v>
      </c>
      <c r="W848">
        <v>8</v>
      </c>
      <c r="X848">
        <v>37.409999999999997</v>
      </c>
      <c r="Y848" t="s">
        <v>652</v>
      </c>
      <c r="Z848" t="s">
        <v>652</v>
      </c>
      <c r="AA848" t="s">
        <v>652</v>
      </c>
    </row>
    <row r="849" spans="1:27">
      <c r="A849" t="s">
        <v>374</v>
      </c>
      <c r="B849" t="s">
        <v>641</v>
      </c>
      <c r="C849">
        <v>823</v>
      </c>
      <c r="D849">
        <v>854</v>
      </c>
      <c r="E849">
        <v>838.5</v>
      </c>
      <c r="F849">
        <v>847</v>
      </c>
      <c r="G849" s="239">
        <v>-1.3189061807306901</v>
      </c>
      <c r="H849" s="239">
        <v>-0.71244833507996097</v>
      </c>
      <c r="K849">
        <v>4.2465058363757302E-3</v>
      </c>
      <c r="L849">
        <v>13</v>
      </c>
      <c r="M849">
        <v>-51017363.710335299</v>
      </c>
      <c r="N849">
        <v>4.5723360233097601E-2</v>
      </c>
      <c r="O849">
        <v>65589433.8485291</v>
      </c>
      <c r="P849">
        <v>14572070.138193799</v>
      </c>
      <c r="Q849">
        <v>53653342.950033501</v>
      </c>
      <c r="R849">
        <v>10669898.5560243</v>
      </c>
      <c r="S849">
        <v>38681571.4837813</v>
      </c>
      <c r="T849">
        <v>0.222171000467031</v>
      </c>
      <c r="U849">
        <v>-0.73673324266413498</v>
      </c>
      <c r="V849">
        <v>1175.7258999999999</v>
      </c>
      <c r="W849">
        <v>9</v>
      </c>
      <c r="X849">
        <v>6.56</v>
      </c>
      <c r="Y849" t="s">
        <v>652</v>
      </c>
      <c r="Z849" t="s">
        <v>652</v>
      </c>
      <c r="AA849" t="s">
        <v>652</v>
      </c>
    </row>
    <row r="850" spans="1:27">
      <c r="A850" t="s">
        <v>2033</v>
      </c>
      <c r="B850" t="s">
        <v>2034</v>
      </c>
      <c r="C850">
        <v>821</v>
      </c>
      <c r="D850">
        <v>856</v>
      </c>
      <c r="E850">
        <v>838.5</v>
      </c>
      <c r="F850">
        <v>848</v>
      </c>
      <c r="G850" s="239">
        <v>-1.3115827046327999</v>
      </c>
      <c r="H850" s="239">
        <v>-0.71704471963305705</v>
      </c>
      <c r="K850">
        <v>3.89807107907256E-3</v>
      </c>
      <c r="L850">
        <v>14</v>
      </c>
      <c r="M850">
        <v>-61668212.702191398</v>
      </c>
      <c r="N850">
        <v>4.7847755117152398E-2</v>
      </c>
      <c r="O850">
        <v>78204887.424897507</v>
      </c>
      <c r="P850">
        <v>16536674.7227061</v>
      </c>
      <c r="Q850">
        <v>65772222.774964303</v>
      </c>
      <c r="R850">
        <v>9768853.0209603794</v>
      </c>
      <c r="S850">
        <v>47018165.521980204</v>
      </c>
      <c r="T850">
        <v>0.211453213056367</v>
      </c>
      <c r="U850">
        <v>-0.77342919538069899</v>
      </c>
      <c r="V850">
        <v>809.48796000000004</v>
      </c>
      <c r="W850">
        <v>7</v>
      </c>
      <c r="X850">
        <v>17.78</v>
      </c>
      <c r="Y850" t="s">
        <v>652</v>
      </c>
      <c r="Z850" t="s">
        <v>652</v>
      </c>
      <c r="AA850" t="s">
        <v>652</v>
      </c>
    </row>
    <row r="851" spans="1:27">
      <c r="A851" t="s">
        <v>291</v>
      </c>
      <c r="B851" t="s">
        <v>642</v>
      </c>
      <c r="C851">
        <v>822</v>
      </c>
      <c r="D851">
        <v>857</v>
      </c>
      <c r="E851">
        <v>839.5</v>
      </c>
      <c r="F851">
        <v>849</v>
      </c>
      <c r="G851" s="239">
        <v>-1.31835632452815</v>
      </c>
      <c r="H851" s="239">
        <v>-0.72024382044607704</v>
      </c>
      <c r="K851">
        <v>3.6691114663925401E-3</v>
      </c>
      <c r="L851">
        <v>13</v>
      </c>
      <c r="M851">
        <v>-19716397.6291296</v>
      </c>
      <c r="N851">
        <v>4.6621472808381297E-2</v>
      </c>
      <c r="O851">
        <v>23406146.032296199</v>
      </c>
      <c r="P851">
        <v>3689748.4031666401</v>
      </c>
      <c r="Q851">
        <v>20864757.048232101</v>
      </c>
      <c r="R851">
        <v>3461668.8494310002</v>
      </c>
      <c r="S851">
        <v>14955287.3243022</v>
      </c>
      <c r="T851">
        <v>0.15764015135492401</v>
      </c>
      <c r="U851">
        <v>-0.76866260423631005</v>
      </c>
      <c r="V851">
        <v>902.46181000000001</v>
      </c>
      <c r="W851">
        <v>8</v>
      </c>
      <c r="X851">
        <v>19.71</v>
      </c>
      <c r="Y851" t="s">
        <v>652</v>
      </c>
      <c r="Z851" t="s">
        <v>652</v>
      </c>
      <c r="AA851" t="s">
        <v>652</v>
      </c>
    </row>
    <row r="852" spans="1:27">
      <c r="A852" t="s">
        <v>569</v>
      </c>
      <c r="B852" t="s">
        <v>650</v>
      </c>
      <c r="C852">
        <v>830</v>
      </c>
      <c r="D852">
        <v>855</v>
      </c>
      <c r="E852">
        <v>842.5</v>
      </c>
      <c r="F852">
        <v>850</v>
      </c>
      <c r="G852" s="239">
        <v>-1.34444560058925</v>
      </c>
      <c r="H852" s="239">
        <v>-0.71493183925397996</v>
      </c>
      <c r="K852">
        <v>4.0553365465199999E-3</v>
      </c>
      <c r="L852">
        <v>12</v>
      </c>
      <c r="M852">
        <v>-2162270.8780904701</v>
      </c>
      <c r="N852">
        <v>3.9447440726222797E-2</v>
      </c>
      <c r="O852">
        <v>2549172.8535160399</v>
      </c>
      <c r="P852">
        <v>386901.97542556998</v>
      </c>
      <c r="Q852">
        <v>2172596.15800652</v>
      </c>
      <c r="R852">
        <v>673111.44582270703</v>
      </c>
      <c r="S852">
        <v>1608299.2700803899</v>
      </c>
      <c r="T852">
        <v>0.15177549646816599</v>
      </c>
      <c r="U852">
        <v>-0.79039609060073701</v>
      </c>
      <c r="V852">
        <v>905.47672999999998</v>
      </c>
      <c r="W852">
        <v>8</v>
      </c>
      <c r="X852">
        <v>38.270000000000003</v>
      </c>
      <c r="Y852" t="s">
        <v>652</v>
      </c>
      <c r="Z852" t="s">
        <v>652</v>
      </c>
      <c r="AA852" t="s">
        <v>652</v>
      </c>
    </row>
    <row r="853" spans="1:27">
      <c r="A853" t="s">
        <v>2035</v>
      </c>
      <c r="B853" t="s">
        <v>2036</v>
      </c>
      <c r="C853">
        <v>860</v>
      </c>
      <c r="D853">
        <v>827</v>
      </c>
      <c r="E853">
        <v>843.5</v>
      </c>
      <c r="F853">
        <v>851</v>
      </c>
      <c r="G853" s="239">
        <v>-1.8376402284112301</v>
      </c>
      <c r="H853" s="239">
        <v>-0.64069896508399704</v>
      </c>
      <c r="K853">
        <v>1.35588372884583E-2</v>
      </c>
      <c r="L853">
        <v>12</v>
      </c>
      <c r="M853">
        <v>-34264715.423601799</v>
      </c>
      <c r="N853">
        <v>7.5101998202627496E-3</v>
      </c>
      <c r="O853">
        <v>41494851.3944318</v>
      </c>
      <c r="P853">
        <v>7230135.9708300503</v>
      </c>
      <c r="Q853">
        <v>23491245.589869101</v>
      </c>
      <c r="R853">
        <v>11979611.2651258</v>
      </c>
      <c r="S853">
        <v>18646041.207546901</v>
      </c>
      <c r="T853">
        <v>0.17424176079349099</v>
      </c>
      <c r="U853">
        <v>-0.67688023843886103</v>
      </c>
      <c r="V853">
        <v>771.47230999999999</v>
      </c>
      <c r="W853">
        <v>6</v>
      </c>
      <c r="X853">
        <v>15.37</v>
      </c>
      <c r="Y853" t="s">
        <v>652</v>
      </c>
      <c r="Z853" t="s">
        <v>652</v>
      </c>
      <c r="AA853" t="s">
        <v>652</v>
      </c>
    </row>
    <row r="854" spans="1:27">
      <c r="A854" t="s">
        <v>2037</v>
      </c>
      <c r="B854" t="s">
        <v>2038</v>
      </c>
      <c r="C854">
        <v>844</v>
      </c>
      <c r="D854">
        <v>849</v>
      </c>
      <c r="E854">
        <v>846.5</v>
      </c>
      <c r="F854">
        <v>852</v>
      </c>
      <c r="G854" s="239">
        <v>-1.4666909455878301</v>
      </c>
      <c r="H854" s="239">
        <v>-0.69259629498919395</v>
      </c>
      <c r="K854">
        <v>6.0411990349092002E-3</v>
      </c>
      <c r="L854">
        <v>14</v>
      </c>
      <c r="M854">
        <v>-549246001.00946295</v>
      </c>
      <c r="N854">
        <v>2.5225334621238899E-2</v>
      </c>
      <c r="O854">
        <v>1049353436.77022</v>
      </c>
      <c r="P854">
        <v>500107435.76076001</v>
      </c>
      <c r="Q854">
        <v>488832639.18270099</v>
      </c>
      <c r="R854">
        <v>203746799.58571899</v>
      </c>
      <c r="S854">
        <v>374479710.71324301</v>
      </c>
      <c r="T854">
        <v>0.47658626563422501</v>
      </c>
      <c r="U854">
        <v>-0.69066543460579799</v>
      </c>
      <c r="V854">
        <v>1126.58914</v>
      </c>
      <c r="W854">
        <v>9</v>
      </c>
      <c r="X854">
        <v>17.829999999999998</v>
      </c>
      <c r="Y854" t="s">
        <v>652</v>
      </c>
      <c r="Z854" t="s">
        <v>652</v>
      </c>
      <c r="AA854" t="s">
        <v>652</v>
      </c>
    </row>
    <row r="855" spans="1:27">
      <c r="A855" t="s">
        <v>573</v>
      </c>
      <c r="B855" t="s">
        <v>643</v>
      </c>
      <c r="C855">
        <v>835</v>
      </c>
      <c r="D855">
        <v>863</v>
      </c>
      <c r="E855">
        <v>849</v>
      </c>
      <c r="F855">
        <v>853</v>
      </c>
      <c r="G855" s="239">
        <v>-1.37503609815735</v>
      </c>
      <c r="H855" s="239">
        <v>-0.74992811053914099</v>
      </c>
      <c r="K855">
        <v>2.0093138541927699E-3</v>
      </c>
      <c r="L855">
        <v>8</v>
      </c>
      <c r="M855">
        <v>-35206676.7607743</v>
      </c>
      <c r="N855">
        <v>4.1897051304707299E-2</v>
      </c>
      <c r="O855">
        <v>36408107.895084798</v>
      </c>
      <c r="P855">
        <v>1201431.13431048</v>
      </c>
      <c r="Q855">
        <v>36137930.466483302</v>
      </c>
      <c r="R855">
        <v>2280004.5482010101</v>
      </c>
      <c r="S855">
        <v>25604183.634127099</v>
      </c>
      <c r="T855">
        <v>3.29989995023246E-2</v>
      </c>
      <c r="U855">
        <v>-0.81265174760169701</v>
      </c>
      <c r="V855">
        <v>1270.7154</v>
      </c>
      <c r="W855">
        <v>11</v>
      </c>
      <c r="X855">
        <v>20.89</v>
      </c>
      <c r="Y855" t="s">
        <v>652</v>
      </c>
      <c r="Z855" t="s">
        <v>652</v>
      </c>
      <c r="AA855" t="s">
        <v>652</v>
      </c>
    </row>
    <row r="856" spans="1:27">
      <c r="A856" t="s">
        <v>2039</v>
      </c>
      <c r="B856" t="s">
        <v>2040</v>
      </c>
      <c r="C856">
        <v>863</v>
      </c>
      <c r="D856">
        <v>836</v>
      </c>
      <c r="E856">
        <v>849.5</v>
      </c>
      <c r="F856">
        <v>854</v>
      </c>
      <c r="G856" s="239">
        <v>-1.95081863552707</v>
      </c>
      <c r="H856" s="239">
        <v>-0.65676241669361801</v>
      </c>
      <c r="K856">
        <v>1.0723076172045E-2</v>
      </c>
      <c r="L856">
        <v>9</v>
      </c>
      <c r="M856">
        <v>-6840697.8934121104</v>
      </c>
      <c r="N856">
        <v>1.04780509261413E-2</v>
      </c>
      <c r="O856">
        <v>7042588.3900046302</v>
      </c>
      <c r="P856">
        <v>201890.49659252199</v>
      </c>
      <c r="Q856">
        <v>4943494.2596290801</v>
      </c>
      <c r="R856">
        <v>392484.86433402298</v>
      </c>
      <c r="S856">
        <v>3506578.0943618598</v>
      </c>
      <c r="T856">
        <v>2.8667087356554901E-2</v>
      </c>
      <c r="U856">
        <v>-0.64406116086771603</v>
      </c>
      <c r="V856">
        <v>951.46108000000004</v>
      </c>
      <c r="W856">
        <v>8</v>
      </c>
      <c r="X856">
        <v>31.71</v>
      </c>
      <c r="Y856" t="s">
        <v>652</v>
      </c>
      <c r="Z856" t="s">
        <v>652</v>
      </c>
      <c r="AA856" t="s">
        <v>652</v>
      </c>
    </row>
    <row r="857" spans="1:27">
      <c r="A857" t="s">
        <v>542</v>
      </c>
      <c r="B857" t="s">
        <v>2041</v>
      </c>
      <c r="C857">
        <v>842</v>
      </c>
      <c r="D857">
        <v>862</v>
      </c>
      <c r="E857">
        <v>852</v>
      </c>
      <c r="F857">
        <v>855</v>
      </c>
      <c r="G857" s="239">
        <v>-1.4519440411464599</v>
      </c>
      <c r="H857" s="239">
        <v>-0.73286856846128001</v>
      </c>
      <c r="K857">
        <v>2.86661136118213E-3</v>
      </c>
      <c r="L857">
        <v>11</v>
      </c>
      <c r="M857">
        <v>-8719502.1285877395</v>
      </c>
      <c r="N857">
        <v>3.4061062413253601E-2</v>
      </c>
      <c r="O857">
        <v>9679975.8233350907</v>
      </c>
      <c r="P857">
        <v>960473.69474735099</v>
      </c>
      <c r="Q857">
        <v>8446487.9711430501</v>
      </c>
      <c r="R857">
        <v>886823.54006649298</v>
      </c>
      <c r="S857">
        <v>6005398.1981996903</v>
      </c>
      <c r="T857">
        <v>9.9222736944443501E-2</v>
      </c>
      <c r="U857">
        <v>-0.78812634157587202</v>
      </c>
      <c r="V857">
        <v>940.47745999999995</v>
      </c>
      <c r="W857">
        <v>8</v>
      </c>
      <c r="X857">
        <v>20.420000000000002</v>
      </c>
      <c r="Y857" t="s">
        <v>652</v>
      </c>
      <c r="Z857" t="s">
        <v>652</v>
      </c>
      <c r="AA857" t="s">
        <v>652</v>
      </c>
    </row>
    <row r="858" spans="1:27">
      <c r="A858" t="s">
        <v>2042</v>
      </c>
      <c r="B858" t="s">
        <v>2043</v>
      </c>
      <c r="C858">
        <v>853</v>
      </c>
      <c r="D858">
        <v>852</v>
      </c>
      <c r="E858">
        <v>852.5</v>
      </c>
      <c r="F858">
        <v>856</v>
      </c>
      <c r="G858" s="239">
        <v>-1.6929465299250499</v>
      </c>
      <c r="H858" s="239">
        <v>-0.70611322480912198</v>
      </c>
      <c r="K858">
        <v>4.7662468125880299E-3</v>
      </c>
      <c r="L858">
        <v>13</v>
      </c>
      <c r="M858">
        <v>-314047128.77214301</v>
      </c>
      <c r="N858">
        <v>1.8998954238402602E-2</v>
      </c>
      <c r="O858">
        <v>334139774.25713599</v>
      </c>
      <c r="P858">
        <v>20092645.484993499</v>
      </c>
      <c r="Q858">
        <v>261360577.667254</v>
      </c>
      <c r="R858">
        <v>22662300.390094701</v>
      </c>
      <c r="S858">
        <v>185503276.81409201</v>
      </c>
      <c r="T858">
        <v>6.0132456633346799E-2</v>
      </c>
      <c r="U858">
        <v>-0.75822989595412005</v>
      </c>
      <c r="V858">
        <v>761.4556</v>
      </c>
      <c r="W858">
        <v>6</v>
      </c>
      <c r="X858">
        <v>14.74</v>
      </c>
      <c r="Y858" t="s">
        <v>652</v>
      </c>
      <c r="Z858" t="s">
        <v>652</v>
      </c>
      <c r="AA858" t="s">
        <v>652</v>
      </c>
    </row>
    <row r="859" spans="1:27">
      <c r="A859" t="s">
        <v>496</v>
      </c>
      <c r="B859" t="s">
        <v>2044</v>
      </c>
      <c r="C859">
        <v>852</v>
      </c>
      <c r="D859">
        <v>853</v>
      </c>
      <c r="E859">
        <v>852.5</v>
      </c>
      <c r="F859">
        <v>857</v>
      </c>
      <c r="G859" s="239">
        <v>-1.6625207446791901</v>
      </c>
      <c r="H859" s="239">
        <v>-0.71191928401498095</v>
      </c>
      <c r="K859">
        <v>4.2881275195147603E-3</v>
      </c>
      <c r="L859">
        <v>14</v>
      </c>
      <c r="M859">
        <v>-90640706.617779493</v>
      </c>
      <c r="N859">
        <v>2.0742968295798699E-2</v>
      </c>
      <c r="O859">
        <v>96496023.699017793</v>
      </c>
      <c r="P859">
        <v>5855317.0812382996</v>
      </c>
      <c r="Q859">
        <v>77033514.174081698</v>
      </c>
      <c r="R859">
        <v>3272371.1765480801</v>
      </c>
      <c r="S859">
        <v>54520045.483865596</v>
      </c>
      <c r="T859">
        <v>6.0679361250176499E-2</v>
      </c>
      <c r="U859">
        <v>-0.77391908645007701</v>
      </c>
      <c r="V859">
        <v>1198.5738799999999</v>
      </c>
      <c r="W859">
        <v>10</v>
      </c>
      <c r="X859">
        <v>20.49</v>
      </c>
      <c r="Y859" t="s">
        <v>652</v>
      </c>
      <c r="Z859" t="s">
        <v>652</v>
      </c>
      <c r="AA859" t="s">
        <v>652</v>
      </c>
    </row>
    <row r="860" spans="1:27">
      <c r="A860" t="s">
        <v>466</v>
      </c>
      <c r="B860" t="s">
        <v>2045</v>
      </c>
      <c r="C860">
        <v>857</v>
      </c>
      <c r="D860">
        <v>850</v>
      </c>
      <c r="E860">
        <v>853.5</v>
      </c>
      <c r="F860">
        <v>858</v>
      </c>
      <c r="G860" s="239">
        <v>-1.7462621838375101</v>
      </c>
      <c r="H860" s="239">
        <v>-0.69379263835881999</v>
      </c>
      <c r="K860">
        <v>5.9186803152854904E-3</v>
      </c>
      <c r="L860">
        <v>9</v>
      </c>
      <c r="M860">
        <v>-1287402.2128105001</v>
      </c>
      <c r="N860">
        <v>1.6438873670816801E-2</v>
      </c>
      <c r="O860">
        <v>1406298.02500924</v>
      </c>
      <c r="P860">
        <v>118895.812198734</v>
      </c>
      <c r="Q860">
        <v>1035426.7737671901</v>
      </c>
      <c r="R860">
        <v>122133.389227518</v>
      </c>
      <c r="S860">
        <v>737233.05968944798</v>
      </c>
      <c r="T860">
        <v>8.4545245804461197E-2</v>
      </c>
      <c r="U860">
        <v>-0.74686305993727997</v>
      </c>
      <c r="V860">
        <v>1681.8431800000001</v>
      </c>
      <c r="W860">
        <v>14</v>
      </c>
      <c r="X860">
        <v>42.54</v>
      </c>
      <c r="Y860" t="s">
        <v>652</v>
      </c>
      <c r="Z860" t="s">
        <v>652</v>
      </c>
      <c r="AA860" t="s">
        <v>652</v>
      </c>
    </row>
    <row r="861" spans="1:27">
      <c r="A861" t="s">
        <v>2046</v>
      </c>
      <c r="B861" t="s">
        <v>2047</v>
      </c>
      <c r="C861">
        <v>866</v>
      </c>
      <c r="D861">
        <v>843</v>
      </c>
      <c r="E861">
        <v>854.5</v>
      </c>
      <c r="F861">
        <v>859</v>
      </c>
      <c r="G861" s="239">
        <v>-2.0178335500631102</v>
      </c>
      <c r="H861" s="239">
        <v>-0.67487015119921401</v>
      </c>
      <c r="K861">
        <v>8.0989101598727097E-3</v>
      </c>
      <c r="L861">
        <v>12</v>
      </c>
      <c r="M861">
        <v>-9373237.1592115499</v>
      </c>
      <c r="N861">
        <v>2.79358111336123E-3</v>
      </c>
      <c r="O861">
        <v>14334999.6386155</v>
      </c>
      <c r="P861">
        <v>4961762.4794039596</v>
      </c>
      <c r="Q861">
        <v>5043837.4983543102</v>
      </c>
      <c r="R861">
        <v>4208971.3073255299</v>
      </c>
      <c r="S861">
        <v>4645198.3905800302</v>
      </c>
      <c r="T861">
        <v>0.346129236448531</v>
      </c>
      <c r="U861">
        <v>-0.60364407600182701</v>
      </c>
      <c r="V861">
        <v>1092.6047900000001</v>
      </c>
      <c r="W861">
        <v>10</v>
      </c>
      <c r="X861">
        <v>30.23</v>
      </c>
      <c r="Y861" t="s">
        <v>652</v>
      </c>
      <c r="Z861" t="s">
        <v>652</v>
      </c>
      <c r="AA861" t="s">
        <v>652</v>
      </c>
    </row>
    <row r="862" spans="1:27">
      <c r="A862" t="s">
        <v>2048</v>
      </c>
      <c r="B862" t="s">
        <v>2049</v>
      </c>
      <c r="C862">
        <v>851</v>
      </c>
      <c r="D862">
        <v>860</v>
      </c>
      <c r="E862">
        <v>855.5</v>
      </c>
      <c r="F862">
        <v>860</v>
      </c>
      <c r="G862" s="239">
        <v>-1.6018665065459701</v>
      </c>
      <c r="H862" s="239">
        <v>-0.72738753585082505</v>
      </c>
      <c r="K862">
        <v>3.1959406096233002E-3</v>
      </c>
      <c r="L862">
        <v>11</v>
      </c>
      <c r="M862">
        <v>-338664093.26881999</v>
      </c>
      <c r="N862">
        <v>2.4051208607107698E-2</v>
      </c>
      <c r="O862">
        <v>346186121.37412298</v>
      </c>
      <c r="P862">
        <v>7522028.1053032205</v>
      </c>
      <c r="Q862">
        <v>298848731.36849201</v>
      </c>
      <c r="R862">
        <v>9216089.1274133995</v>
      </c>
      <c r="S862">
        <v>211418424.62207699</v>
      </c>
      <c r="T862">
        <v>2.1728277481043699E-2</v>
      </c>
      <c r="U862">
        <v>-0.77482670666190501</v>
      </c>
      <c r="V862">
        <v>1008.57242</v>
      </c>
      <c r="W862">
        <v>9</v>
      </c>
      <c r="X862">
        <v>27.35</v>
      </c>
      <c r="Y862" t="s">
        <v>652</v>
      </c>
      <c r="Z862" t="s">
        <v>652</v>
      </c>
      <c r="AA862" t="s">
        <v>652</v>
      </c>
    </row>
    <row r="863" spans="1:27">
      <c r="A863" t="s">
        <v>571</v>
      </c>
      <c r="B863" t="s">
        <v>644</v>
      </c>
      <c r="C863">
        <v>843</v>
      </c>
      <c r="D863">
        <v>868</v>
      </c>
      <c r="E863">
        <v>855.5</v>
      </c>
      <c r="F863">
        <v>861</v>
      </c>
      <c r="G863" s="239">
        <v>-1.4659092114455601</v>
      </c>
      <c r="H863" s="239">
        <v>-0.820233457449142</v>
      </c>
      <c r="K863">
        <v>3.2680818119368201E-4</v>
      </c>
      <c r="L863">
        <v>11</v>
      </c>
      <c r="M863">
        <v>-155326694.08876899</v>
      </c>
      <c r="N863">
        <v>2.0845929360872199E-2</v>
      </c>
      <c r="O863">
        <v>196345560.10475001</v>
      </c>
      <c r="P863">
        <v>41018866.015980802</v>
      </c>
      <c r="Q863">
        <v>127801101.389191</v>
      </c>
      <c r="R863">
        <v>78240777.515803993</v>
      </c>
      <c r="S863">
        <v>105959286.47968499</v>
      </c>
      <c r="T863">
        <v>0.20891160459191099</v>
      </c>
      <c r="U863">
        <v>-0.78246648147549003</v>
      </c>
      <c r="V863">
        <v>794.48829999999998</v>
      </c>
      <c r="W863">
        <v>8</v>
      </c>
      <c r="X863">
        <v>13.55</v>
      </c>
      <c r="Y863" t="s">
        <v>652</v>
      </c>
      <c r="Z863" t="s">
        <v>652</v>
      </c>
      <c r="AA863" t="s">
        <v>652</v>
      </c>
    </row>
    <row r="864" spans="1:27">
      <c r="A864" t="s">
        <v>284</v>
      </c>
      <c r="B864" t="s">
        <v>645</v>
      </c>
      <c r="C864">
        <v>848</v>
      </c>
      <c r="D864">
        <v>864</v>
      </c>
      <c r="E864">
        <v>856</v>
      </c>
      <c r="F864">
        <v>862</v>
      </c>
      <c r="G864" s="239">
        <v>-1.53043072899981</v>
      </c>
      <c r="H864" s="239">
        <v>-0.77148527255703903</v>
      </c>
      <c r="K864">
        <v>1.2309878179266301E-3</v>
      </c>
      <c r="L864">
        <v>14</v>
      </c>
      <c r="M864">
        <v>-1336956033.7708001</v>
      </c>
      <c r="N864">
        <v>2.8542615312527699E-2</v>
      </c>
      <c r="O864">
        <v>1413244145.8539901</v>
      </c>
      <c r="P864">
        <v>76288112.083193094</v>
      </c>
      <c r="Q864">
        <v>1234077743.63307</v>
      </c>
      <c r="R864">
        <v>57806039.925302103</v>
      </c>
      <c r="S864">
        <v>873581540.43636203</v>
      </c>
      <c r="T864">
        <v>5.3980844220723002E-2</v>
      </c>
      <c r="U864">
        <v>-0.83067818258987502</v>
      </c>
      <c r="V864">
        <v>1162.6466499999999</v>
      </c>
      <c r="W864">
        <v>10</v>
      </c>
      <c r="X864">
        <v>13.54</v>
      </c>
      <c r="Y864">
        <v>2</v>
      </c>
      <c r="Z864">
        <v>110</v>
      </c>
      <c r="AA864" t="s">
        <v>121</v>
      </c>
    </row>
    <row r="865" spans="1:27">
      <c r="A865" t="s">
        <v>502</v>
      </c>
      <c r="B865" t="s">
        <v>2050</v>
      </c>
      <c r="C865">
        <v>858</v>
      </c>
      <c r="D865">
        <v>859</v>
      </c>
      <c r="E865">
        <v>858.5</v>
      </c>
      <c r="F865">
        <v>863</v>
      </c>
      <c r="G865" s="239">
        <v>-1.78806221409558</v>
      </c>
      <c r="H865" s="239">
        <v>-0.72220712244038798</v>
      </c>
      <c r="K865">
        <v>3.5339210823636599E-3</v>
      </c>
      <c r="L865">
        <v>14</v>
      </c>
      <c r="M865">
        <v>-340360096.71585798</v>
      </c>
      <c r="N865">
        <v>1.54720244341825E-2</v>
      </c>
      <c r="O865">
        <v>353385339.13751203</v>
      </c>
      <c r="P865">
        <v>13025242.421654399</v>
      </c>
      <c r="Q865">
        <v>269081301.20419002</v>
      </c>
      <c r="R865">
        <v>7908440.4457638999</v>
      </c>
      <c r="S865">
        <v>190351372.58242199</v>
      </c>
      <c r="T865">
        <v>3.6858468586853099E-2</v>
      </c>
      <c r="U865">
        <v>-0.77513230530661104</v>
      </c>
      <c r="V865">
        <v>1120.5673400000001</v>
      </c>
      <c r="W865">
        <v>10</v>
      </c>
      <c r="X865">
        <v>28.02</v>
      </c>
      <c r="Y865" t="s">
        <v>652</v>
      </c>
      <c r="Z865" t="s">
        <v>652</v>
      </c>
      <c r="AA865" t="s">
        <v>652</v>
      </c>
    </row>
    <row r="866" spans="1:27">
      <c r="A866" t="s">
        <v>325</v>
      </c>
      <c r="B866" t="s">
        <v>2051</v>
      </c>
      <c r="C866">
        <v>864</v>
      </c>
      <c r="D866">
        <v>858</v>
      </c>
      <c r="E866">
        <v>861</v>
      </c>
      <c r="F866">
        <v>864</v>
      </c>
      <c r="G866" s="239">
        <v>-1.97081046937746</v>
      </c>
      <c r="H866" s="239">
        <v>-0.72189746200350102</v>
      </c>
      <c r="K866">
        <v>3.5549795337756298E-3</v>
      </c>
      <c r="L866">
        <v>7</v>
      </c>
      <c r="M866">
        <v>-1544991.9593807</v>
      </c>
      <c r="N866">
        <v>1.01812670566884E-2</v>
      </c>
      <c r="O866">
        <v>1612580.4639012299</v>
      </c>
      <c r="P866">
        <v>67588.5045205356</v>
      </c>
      <c r="Q866">
        <v>1107692.5000058101</v>
      </c>
      <c r="R866">
        <v>46183.3188782414</v>
      </c>
      <c r="S866">
        <v>783937.36150018102</v>
      </c>
      <c r="T866">
        <v>4.1913260165028998E-2</v>
      </c>
      <c r="U866">
        <v>-0.76143812281673295</v>
      </c>
      <c r="V866">
        <v>783.53385000000003</v>
      </c>
      <c r="W866">
        <v>7</v>
      </c>
      <c r="X866">
        <v>26.19</v>
      </c>
      <c r="Y866" t="s">
        <v>652</v>
      </c>
      <c r="Z866" t="s">
        <v>652</v>
      </c>
      <c r="AA866" t="s">
        <v>652</v>
      </c>
    </row>
    <row r="867" spans="1:27">
      <c r="A867" t="s">
        <v>330</v>
      </c>
      <c r="B867" t="s">
        <v>2052</v>
      </c>
      <c r="C867">
        <v>869</v>
      </c>
      <c r="D867">
        <v>861</v>
      </c>
      <c r="E867">
        <v>865</v>
      </c>
      <c r="F867">
        <v>865</v>
      </c>
      <c r="G867" s="239">
        <v>-2.43319965244077</v>
      </c>
      <c r="H867" s="239">
        <v>-0.72889805145710396</v>
      </c>
      <c r="K867">
        <v>3.1023509402158E-3</v>
      </c>
      <c r="L867">
        <v>14</v>
      </c>
      <c r="M867">
        <v>-1283149849.96594</v>
      </c>
      <c r="N867">
        <v>1.65984661625864E-3</v>
      </c>
      <c r="O867">
        <v>1495862997.5587201</v>
      </c>
      <c r="P867">
        <v>212713147.59277299</v>
      </c>
      <c r="Q867">
        <v>678900060.73389602</v>
      </c>
      <c r="R867">
        <v>308694829.68367898</v>
      </c>
      <c r="S867">
        <v>527350827.40900499</v>
      </c>
      <c r="T867">
        <v>0.14220095552863199</v>
      </c>
      <c r="U867">
        <v>-0.71466498341254103</v>
      </c>
      <c r="V867">
        <v>863.46213999999998</v>
      </c>
      <c r="W867">
        <v>7</v>
      </c>
      <c r="X867">
        <v>14.08</v>
      </c>
      <c r="Y867" t="s">
        <v>652</v>
      </c>
      <c r="Z867" t="s">
        <v>652</v>
      </c>
      <c r="AA867" t="s">
        <v>652</v>
      </c>
    </row>
    <row r="868" spans="1:27">
      <c r="A868" t="s">
        <v>323</v>
      </c>
      <c r="B868" t="s">
        <v>2053</v>
      </c>
      <c r="C868">
        <v>865</v>
      </c>
      <c r="D868">
        <v>865</v>
      </c>
      <c r="E868">
        <v>865</v>
      </c>
      <c r="F868">
        <v>866</v>
      </c>
      <c r="G868" s="239">
        <v>-1.9821029938396899</v>
      </c>
      <c r="H868" s="239">
        <v>-0.77288224405330896</v>
      </c>
      <c r="K868">
        <v>1.19042226042105E-3</v>
      </c>
      <c r="L868">
        <v>13</v>
      </c>
      <c r="M868">
        <v>-2217730.98835302</v>
      </c>
      <c r="N868">
        <v>5.9652145525790597E-3</v>
      </c>
      <c r="O868">
        <v>2827397.1730295401</v>
      </c>
      <c r="P868">
        <v>609666.18467651994</v>
      </c>
      <c r="Q868">
        <v>1461592.2434584601</v>
      </c>
      <c r="R868">
        <v>606236.80720660998</v>
      </c>
      <c r="S868">
        <v>1118877.7753959501</v>
      </c>
      <c r="T868">
        <v>0.21562806615643099</v>
      </c>
      <c r="U868">
        <v>-0.82859607320566298</v>
      </c>
      <c r="V868">
        <v>1366.70416</v>
      </c>
      <c r="W868">
        <v>12</v>
      </c>
      <c r="X868">
        <v>39.81</v>
      </c>
      <c r="Y868" t="s">
        <v>652</v>
      </c>
      <c r="Z868" t="s">
        <v>652</v>
      </c>
      <c r="AA868" t="s">
        <v>652</v>
      </c>
    </row>
    <row r="869" spans="1:27">
      <c r="A869" t="s">
        <v>275</v>
      </c>
      <c r="B869" t="s">
        <v>2054</v>
      </c>
      <c r="C869">
        <v>862</v>
      </c>
      <c r="D869">
        <v>869</v>
      </c>
      <c r="E869">
        <v>865.5</v>
      </c>
      <c r="F869">
        <v>867</v>
      </c>
      <c r="G869" s="239">
        <v>-1.93813657466156</v>
      </c>
      <c r="H869" s="239">
        <v>-0.82349193059522796</v>
      </c>
      <c r="K869">
        <v>2.9504290233922003E-4</v>
      </c>
      <c r="L869">
        <v>9</v>
      </c>
      <c r="M869">
        <v>-5668781.1299715601</v>
      </c>
      <c r="N869">
        <v>8.9369479490272498E-3</v>
      </c>
      <c r="O869">
        <v>6372930.5927979797</v>
      </c>
      <c r="P869">
        <v>704149.46282642195</v>
      </c>
      <c r="Q869">
        <v>4008826.6394770402</v>
      </c>
      <c r="R869">
        <v>1019283.59740945</v>
      </c>
      <c r="S869">
        <v>2924861.5417937902</v>
      </c>
      <c r="T869">
        <v>0.110490684399133</v>
      </c>
      <c r="U869">
        <v>-0.88842222491912604</v>
      </c>
      <c r="V869">
        <v>1019.63603</v>
      </c>
      <c r="W869">
        <v>8</v>
      </c>
      <c r="X869">
        <v>11.12</v>
      </c>
      <c r="Y869" t="s">
        <v>652</v>
      </c>
      <c r="Z869" t="s">
        <v>652</v>
      </c>
      <c r="AA869" t="s">
        <v>652</v>
      </c>
    </row>
    <row r="870" spans="1:27">
      <c r="A870" t="s">
        <v>2055</v>
      </c>
      <c r="B870" t="s">
        <v>2056</v>
      </c>
      <c r="C870">
        <v>871</v>
      </c>
      <c r="D870">
        <v>866</v>
      </c>
      <c r="E870">
        <v>868.5</v>
      </c>
      <c r="F870">
        <v>868</v>
      </c>
      <c r="G870" s="239">
        <v>-2.5722251262646898</v>
      </c>
      <c r="H870" s="239">
        <v>-0.79649186836381303</v>
      </c>
      <c r="K870">
        <v>6.5111653619438401E-4</v>
      </c>
      <c r="L870">
        <v>10</v>
      </c>
      <c r="M870">
        <v>-129317302.538334</v>
      </c>
      <c r="N870">
        <v>2.1379336179983802E-3</v>
      </c>
      <c r="O870">
        <v>140198709.22684699</v>
      </c>
      <c r="P870">
        <v>10881406.6885125</v>
      </c>
      <c r="Q870">
        <v>68947327.402479097</v>
      </c>
      <c r="R870">
        <v>17358411.004335001</v>
      </c>
      <c r="S870">
        <v>50274488.503315799</v>
      </c>
      <c r="T870">
        <v>7.7614171689027497E-2</v>
      </c>
      <c r="U870">
        <v>-0.80606090450333001</v>
      </c>
      <c r="V870">
        <v>1235.62664</v>
      </c>
      <c r="W870">
        <v>10</v>
      </c>
      <c r="X870">
        <v>14.04</v>
      </c>
      <c r="Y870" t="s">
        <v>652</v>
      </c>
      <c r="Z870" t="s">
        <v>652</v>
      </c>
      <c r="AA870" t="s">
        <v>652</v>
      </c>
    </row>
    <row r="871" spans="1:27">
      <c r="A871" t="s">
        <v>2057</v>
      </c>
      <c r="B871" t="s">
        <v>2058</v>
      </c>
      <c r="C871">
        <v>870</v>
      </c>
      <c r="D871">
        <v>867</v>
      </c>
      <c r="E871">
        <v>868.5</v>
      </c>
      <c r="F871">
        <v>869</v>
      </c>
      <c r="G871" s="239">
        <v>-2.4768934572289298</v>
      </c>
      <c r="H871" s="239">
        <v>-0.80137681642655101</v>
      </c>
      <c r="K871">
        <v>5.6921805466445398E-4</v>
      </c>
      <c r="L871">
        <v>13</v>
      </c>
      <c r="M871">
        <v>-364128529.53476602</v>
      </c>
      <c r="N871">
        <v>3.4527307184567201E-3</v>
      </c>
      <c r="O871">
        <v>382071738.799101</v>
      </c>
      <c r="P871">
        <v>17943209.264334399</v>
      </c>
      <c r="Q871">
        <v>207267177.21143401</v>
      </c>
      <c r="R871">
        <v>16257236.2353411</v>
      </c>
      <c r="S871">
        <v>147010170.53117099</v>
      </c>
      <c r="T871">
        <v>4.6962932460621602E-2</v>
      </c>
      <c r="U871">
        <v>-0.85423765818514197</v>
      </c>
      <c r="V871">
        <v>920.48361</v>
      </c>
      <c r="W871">
        <v>8</v>
      </c>
      <c r="X871">
        <v>12.98</v>
      </c>
      <c r="Y871" t="s">
        <v>652</v>
      </c>
      <c r="Z871" t="s">
        <v>652</v>
      </c>
      <c r="AA871" t="s">
        <v>652</v>
      </c>
    </row>
    <row r="872" spans="1:27">
      <c r="A872" t="s">
        <v>294</v>
      </c>
      <c r="B872" t="s">
        <v>2059</v>
      </c>
      <c r="C872">
        <v>867</v>
      </c>
      <c r="D872">
        <v>870</v>
      </c>
      <c r="E872">
        <v>868.5</v>
      </c>
      <c r="F872">
        <v>870</v>
      </c>
      <c r="G872" s="239">
        <v>-2.23026690568437</v>
      </c>
      <c r="H872" s="239">
        <v>-0.84611804686749503</v>
      </c>
      <c r="K872">
        <v>1.3643536316180899E-4</v>
      </c>
      <c r="L872">
        <v>14</v>
      </c>
      <c r="M872">
        <v>-1909052321.6932299</v>
      </c>
      <c r="N872">
        <v>4.0283258513737E-3</v>
      </c>
      <c r="O872">
        <v>2817727308.2378802</v>
      </c>
      <c r="P872">
        <v>908674986.544649</v>
      </c>
      <c r="Q872">
        <v>1157473863.4401901</v>
      </c>
      <c r="R872">
        <v>354457407.20700401</v>
      </c>
      <c r="S872">
        <v>855974823.83276904</v>
      </c>
      <c r="T872">
        <v>0.32248506939903498</v>
      </c>
      <c r="U872">
        <v>-0.81619087467460505</v>
      </c>
      <c r="V872">
        <v>997.54654000000005</v>
      </c>
      <c r="W872">
        <v>8</v>
      </c>
      <c r="X872">
        <v>15.13</v>
      </c>
      <c r="Y872" t="s">
        <v>652</v>
      </c>
      <c r="Z872" t="s">
        <v>652</v>
      </c>
      <c r="AA872" t="s">
        <v>652</v>
      </c>
    </row>
    <row r="873" spans="1:27">
      <c r="A873" t="s">
        <v>254</v>
      </c>
      <c r="B873" t="s">
        <v>2060</v>
      </c>
      <c r="C873">
        <v>868</v>
      </c>
      <c r="D873">
        <v>871</v>
      </c>
      <c r="E873">
        <v>869.5</v>
      </c>
      <c r="F873">
        <v>871</v>
      </c>
      <c r="G873" s="239">
        <v>-2.4247991112310698</v>
      </c>
      <c r="H873" s="239">
        <v>-0.87353142852212196</v>
      </c>
      <c r="K873" s="382">
        <v>4.4738619954452403E-5</v>
      </c>
      <c r="L873">
        <v>14</v>
      </c>
      <c r="M873">
        <v>-250533914.65763399</v>
      </c>
      <c r="N873">
        <v>3.5043397440273302E-3</v>
      </c>
      <c r="O873">
        <v>277622210.85945302</v>
      </c>
      <c r="P873">
        <v>27088296.201818999</v>
      </c>
      <c r="Q873">
        <v>144366223.775267</v>
      </c>
      <c r="R873">
        <v>22562442.9257521</v>
      </c>
      <c r="S873">
        <v>103321513.727559</v>
      </c>
      <c r="T873">
        <v>9.7572510923964101E-2</v>
      </c>
      <c r="U873">
        <v>-0.91875668814189904</v>
      </c>
      <c r="V873">
        <v>1035.51055</v>
      </c>
      <c r="W873">
        <v>9</v>
      </c>
      <c r="X873">
        <v>15.15</v>
      </c>
      <c r="Y873" t="s">
        <v>652</v>
      </c>
      <c r="Z873" t="s">
        <v>652</v>
      </c>
      <c r="AA873" t="s">
        <v>652</v>
      </c>
    </row>
    <row r="874" spans="1:27">
      <c r="A874" t="s">
        <v>430</v>
      </c>
      <c r="B874" t="s">
        <v>2061</v>
      </c>
      <c r="C874">
        <v>872</v>
      </c>
      <c r="D874">
        <v>872</v>
      </c>
      <c r="E874">
        <v>872</v>
      </c>
      <c r="F874">
        <v>872</v>
      </c>
      <c r="G874" s="239">
        <v>-3.5974025320067899</v>
      </c>
      <c r="H874" s="239">
        <v>-0.89068107823346698</v>
      </c>
      <c r="K874" s="382">
        <v>1.9394949678588001E-5</v>
      </c>
      <c r="L874">
        <v>11</v>
      </c>
      <c r="M874">
        <v>-35986980.804984704</v>
      </c>
      <c r="N874">
        <v>4.0711138795985899E-4</v>
      </c>
      <c r="O874">
        <v>38039190.337291397</v>
      </c>
      <c r="P874">
        <v>2052209.53230672</v>
      </c>
      <c r="Q874">
        <v>13935111.7095073</v>
      </c>
      <c r="R874">
        <v>2440643.6349532199</v>
      </c>
      <c r="S874">
        <v>10003601.344248099</v>
      </c>
      <c r="T874">
        <v>5.3949874172133802E-2</v>
      </c>
      <c r="U874">
        <v>-0.87650043963066304</v>
      </c>
      <c r="V874">
        <v>1407.8331599999999</v>
      </c>
      <c r="W874">
        <v>12</v>
      </c>
      <c r="X874">
        <v>6.36</v>
      </c>
      <c r="Y874" t="s">
        <v>652</v>
      </c>
      <c r="Z874" t="s">
        <v>652</v>
      </c>
      <c r="AA874" t="s">
        <v>652</v>
      </c>
    </row>
    <row r="902" spans="1:1">
      <c r="A902" s="274"/>
    </row>
    <row r="905" spans="1:1">
      <c r="A905" s="274"/>
    </row>
  </sheetData>
  <autoFilter ref="A1:AA905" xr:uid="{FC81D094-FB9D-446F-8DF5-D4A5F5F15892}"/>
  <conditionalFormatting sqref="A1:A1048576">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1890C-6ED3-457B-B8DE-9E4512DFC202}">
  <sheetPr published="0"/>
  <dimension ref="A1:T124"/>
  <sheetViews>
    <sheetView topLeftCell="A28" workbookViewId="0">
      <selection sqref="A1:T124"/>
    </sheetView>
  </sheetViews>
  <sheetFormatPr defaultRowHeight="15"/>
  <sheetData>
    <row r="1" spans="1:20">
      <c r="A1" t="s">
        <v>2632</v>
      </c>
      <c r="B1" t="s">
        <v>2189</v>
      </c>
      <c r="C1" t="s">
        <v>2190</v>
      </c>
      <c r="D1" t="s">
        <v>2633</v>
      </c>
      <c r="E1" t="s">
        <v>2191</v>
      </c>
      <c r="F1" t="s">
        <v>2192</v>
      </c>
      <c r="G1" t="s">
        <v>2634</v>
      </c>
      <c r="H1" t="s">
        <v>2635</v>
      </c>
      <c r="I1" t="s">
        <v>2193</v>
      </c>
      <c r="J1" t="s">
        <v>2194</v>
      </c>
      <c r="K1" t="s">
        <v>2195</v>
      </c>
      <c r="L1" t="s">
        <v>655</v>
      </c>
      <c r="M1" t="s">
        <v>656</v>
      </c>
      <c r="N1" t="s">
        <v>659</v>
      </c>
      <c r="O1" t="s">
        <v>661</v>
      </c>
      <c r="P1" t="s">
        <v>2163</v>
      </c>
      <c r="Q1" t="s">
        <v>2636</v>
      </c>
      <c r="R1" t="s">
        <v>2637</v>
      </c>
      <c r="S1" t="s">
        <v>2638</v>
      </c>
      <c r="T1" t="s">
        <v>2639</v>
      </c>
    </row>
    <row r="2" spans="1:20">
      <c r="A2" t="s">
        <v>609</v>
      </c>
      <c r="B2" t="s">
        <v>2196</v>
      </c>
      <c r="C2" t="s">
        <v>609</v>
      </c>
      <c r="D2" t="s">
        <v>2197</v>
      </c>
      <c r="E2" t="s">
        <v>2198</v>
      </c>
      <c r="F2" t="s">
        <v>2199</v>
      </c>
      <c r="G2" t="s">
        <v>2200</v>
      </c>
      <c r="I2" t="s">
        <v>2201</v>
      </c>
      <c r="J2" t="s">
        <v>2202</v>
      </c>
      <c r="K2" t="s">
        <v>2203</v>
      </c>
      <c r="L2" t="s">
        <v>2640</v>
      </c>
      <c r="M2">
        <v>1</v>
      </c>
      <c r="N2">
        <v>2.8809322673191202</v>
      </c>
      <c r="O2">
        <v>0.88513641104026297</v>
      </c>
      <c r="P2" s="382">
        <v>2.5775954147168301E-5</v>
      </c>
      <c r="Q2">
        <v>677.32934</v>
      </c>
      <c r="S2">
        <v>10.6</v>
      </c>
      <c r="T2" t="s">
        <v>2641</v>
      </c>
    </row>
    <row r="3" spans="1:20">
      <c r="A3" t="s">
        <v>609</v>
      </c>
      <c r="B3" t="s">
        <v>2196</v>
      </c>
      <c r="C3" t="s">
        <v>609</v>
      </c>
      <c r="D3" t="s">
        <v>2197</v>
      </c>
      <c r="E3" t="s">
        <v>2198</v>
      </c>
      <c r="F3" t="s">
        <v>2199</v>
      </c>
      <c r="G3" t="s">
        <v>2204</v>
      </c>
      <c r="H3" t="s">
        <v>2205</v>
      </c>
      <c r="I3" t="s">
        <v>2206</v>
      </c>
      <c r="J3" t="s">
        <v>2207</v>
      </c>
      <c r="K3" t="s">
        <v>2208</v>
      </c>
      <c r="L3" t="s">
        <v>2640</v>
      </c>
      <c r="M3">
        <v>1</v>
      </c>
      <c r="N3">
        <v>2.8809322673191202</v>
      </c>
      <c r="O3">
        <v>0.88513641104026297</v>
      </c>
      <c r="P3" s="382">
        <v>2.5775954147168301E-5</v>
      </c>
      <c r="Q3">
        <v>677.32934</v>
      </c>
      <c r="S3">
        <v>10.6</v>
      </c>
      <c r="T3" t="s">
        <v>2641</v>
      </c>
    </row>
    <row r="4" spans="1:20">
      <c r="A4" t="s">
        <v>611</v>
      </c>
      <c r="B4" t="s">
        <v>2196</v>
      </c>
      <c r="C4" t="s">
        <v>611</v>
      </c>
      <c r="D4" t="s">
        <v>2197</v>
      </c>
      <c r="E4" t="s">
        <v>2198</v>
      </c>
      <c r="F4" t="s">
        <v>2209</v>
      </c>
      <c r="G4" t="s">
        <v>2204</v>
      </c>
      <c r="H4" t="s">
        <v>2210</v>
      </c>
      <c r="I4" t="s">
        <v>2211</v>
      </c>
      <c r="J4" t="s">
        <v>2212</v>
      </c>
      <c r="K4" t="s">
        <v>2213</v>
      </c>
      <c r="L4" t="s">
        <v>2642</v>
      </c>
      <c r="M4">
        <v>4</v>
      </c>
      <c r="N4">
        <v>2.10083204088544</v>
      </c>
      <c r="O4">
        <v>0.91243307472369395</v>
      </c>
      <c r="P4" s="382">
        <v>5.3778678200904203E-6</v>
      </c>
      <c r="Q4">
        <v>1001.50909</v>
      </c>
      <c r="R4">
        <v>230</v>
      </c>
      <c r="S4">
        <v>12.6</v>
      </c>
      <c r="T4" t="s">
        <v>2641</v>
      </c>
    </row>
    <row r="5" spans="1:20">
      <c r="A5" t="s">
        <v>611</v>
      </c>
      <c r="B5" t="s">
        <v>2196</v>
      </c>
      <c r="C5" t="s">
        <v>611</v>
      </c>
      <c r="D5" t="s">
        <v>2197</v>
      </c>
      <c r="E5" t="s">
        <v>2198</v>
      </c>
      <c r="F5" t="s">
        <v>2209</v>
      </c>
      <c r="G5" t="s">
        <v>2214</v>
      </c>
      <c r="H5" t="s">
        <v>2215</v>
      </c>
      <c r="I5" t="s">
        <v>2216</v>
      </c>
      <c r="J5" t="s">
        <v>2217</v>
      </c>
      <c r="K5" t="s">
        <v>2218</v>
      </c>
      <c r="L5" t="s">
        <v>2642</v>
      </c>
      <c r="M5">
        <v>4</v>
      </c>
      <c r="N5">
        <v>2.10083204088544</v>
      </c>
      <c r="O5">
        <v>0.91243307472369395</v>
      </c>
      <c r="P5" s="382">
        <v>5.3778678200904203E-6</v>
      </c>
      <c r="Q5">
        <v>1001.50909</v>
      </c>
      <c r="R5">
        <v>230</v>
      </c>
      <c r="S5">
        <v>12.6</v>
      </c>
      <c r="T5" t="s">
        <v>2643</v>
      </c>
    </row>
    <row r="6" spans="1:20">
      <c r="A6" t="s">
        <v>611</v>
      </c>
      <c r="B6" t="s">
        <v>2196</v>
      </c>
      <c r="C6" t="s">
        <v>611</v>
      </c>
      <c r="D6" t="s">
        <v>2197</v>
      </c>
      <c r="E6" t="s">
        <v>2198</v>
      </c>
      <c r="F6" t="s">
        <v>2209</v>
      </c>
      <c r="G6" t="s">
        <v>2219</v>
      </c>
      <c r="I6" t="s">
        <v>2220</v>
      </c>
      <c r="J6" t="s">
        <v>2221</v>
      </c>
      <c r="K6" t="s">
        <v>2222</v>
      </c>
      <c r="L6" t="s">
        <v>2642</v>
      </c>
      <c r="M6">
        <v>4</v>
      </c>
      <c r="N6">
        <v>2.10083204088544</v>
      </c>
      <c r="O6">
        <v>0.91243307472369395</v>
      </c>
      <c r="P6" s="382">
        <v>5.3778678200904203E-6</v>
      </c>
      <c r="Q6">
        <v>1001.50909</v>
      </c>
      <c r="R6">
        <v>230</v>
      </c>
      <c r="S6">
        <v>12.6</v>
      </c>
      <c r="T6" t="s">
        <v>2641</v>
      </c>
    </row>
    <row r="7" spans="1:20">
      <c r="A7" t="s">
        <v>318</v>
      </c>
      <c r="B7" t="s">
        <v>2196</v>
      </c>
      <c r="C7" t="s">
        <v>318</v>
      </c>
      <c r="D7" t="s">
        <v>2197</v>
      </c>
      <c r="E7" t="s">
        <v>2198</v>
      </c>
      <c r="F7" t="s">
        <v>2223</v>
      </c>
      <c r="G7" t="s">
        <v>2214</v>
      </c>
      <c r="H7" t="s">
        <v>2224</v>
      </c>
      <c r="I7" t="s">
        <v>2225</v>
      </c>
      <c r="J7" t="s">
        <v>2226</v>
      </c>
      <c r="K7" t="s">
        <v>2227</v>
      </c>
      <c r="L7" t="s">
        <v>2644</v>
      </c>
      <c r="M7">
        <v>23</v>
      </c>
      <c r="N7">
        <v>1.74609127569414</v>
      </c>
      <c r="O7">
        <v>0.62825787372620401</v>
      </c>
      <c r="P7">
        <v>1.6123431096130299E-2</v>
      </c>
      <c r="Q7">
        <v>780.49779999999998</v>
      </c>
    </row>
    <row r="8" spans="1:20">
      <c r="A8" t="s">
        <v>318</v>
      </c>
      <c r="B8" t="s">
        <v>2196</v>
      </c>
      <c r="C8" t="s">
        <v>318</v>
      </c>
      <c r="D8" t="s">
        <v>2197</v>
      </c>
      <c r="E8" t="s">
        <v>2198</v>
      </c>
      <c r="F8" t="s">
        <v>2223</v>
      </c>
      <c r="G8" t="s">
        <v>2228</v>
      </c>
      <c r="I8" t="s">
        <v>2229</v>
      </c>
      <c r="J8" t="s">
        <v>2230</v>
      </c>
      <c r="K8" t="s">
        <v>2231</v>
      </c>
      <c r="L8" t="s">
        <v>2644</v>
      </c>
      <c r="M8">
        <v>23</v>
      </c>
      <c r="N8">
        <v>1.74609127569414</v>
      </c>
      <c r="O8">
        <v>0.62825787372620401</v>
      </c>
      <c r="P8">
        <v>1.6123431096130299E-2</v>
      </c>
      <c r="Q8">
        <v>780.49779999999998</v>
      </c>
    </row>
    <row r="9" spans="1:20">
      <c r="A9" t="s">
        <v>356</v>
      </c>
      <c r="B9" t="s">
        <v>2232</v>
      </c>
      <c r="C9" t="s">
        <v>356</v>
      </c>
      <c r="D9" t="s">
        <v>2233</v>
      </c>
      <c r="E9" t="s">
        <v>2198</v>
      </c>
      <c r="F9" t="s">
        <v>2234</v>
      </c>
      <c r="G9" t="s">
        <v>2235</v>
      </c>
      <c r="I9" t="s">
        <v>2236</v>
      </c>
      <c r="J9" t="s">
        <v>2237</v>
      </c>
      <c r="K9" t="s">
        <v>2238</v>
      </c>
      <c r="L9" t="s">
        <v>2645</v>
      </c>
      <c r="M9">
        <v>30</v>
      </c>
      <c r="N9">
        <v>1.94499329716272</v>
      </c>
      <c r="O9">
        <v>0.57545862728970798</v>
      </c>
      <c r="P9">
        <v>3.1301647167680802E-2</v>
      </c>
      <c r="Q9">
        <v>875.55737999999997</v>
      </c>
      <c r="R9" t="s">
        <v>121</v>
      </c>
      <c r="S9" t="s">
        <v>121</v>
      </c>
      <c r="T9" t="s">
        <v>2064</v>
      </c>
    </row>
    <row r="10" spans="1:20">
      <c r="A10" t="s">
        <v>678</v>
      </c>
      <c r="B10" t="s">
        <v>2196</v>
      </c>
      <c r="C10" t="s">
        <v>678</v>
      </c>
      <c r="D10" t="s">
        <v>2197</v>
      </c>
      <c r="E10" t="s">
        <v>2198</v>
      </c>
      <c r="F10" t="s">
        <v>2239</v>
      </c>
      <c r="G10" t="s">
        <v>2240</v>
      </c>
      <c r="I10" t="s">
        <v>2241</v>
      </c>
      <c r="J10" t="s">
        <v>2242</v>
      </c>
      <c r="K10" t="s">
        <v>2243</v>
      </c>
      <c r="L10" t="s">
        <v>2646</v>
      </c>
      <c r="M10">
        <v>38</v>
      </c>
      <c r="N10">
        <v>1.5228790949245099</v>
      </c>
      <c r="O10">
        <v>0.573051013561791</v>
      </c>
      <c r="P10">
        <v>3.2183119188272699E-2</v>
      </c>
      <c r="Q10">
        <v>652.40283999999997</v>
      </c>
      <c r="R10">
        <v>310</v>
      </c>
      <c r="S10" t="s">
        <v>121</v>
      </c>
      <c r="T10" t="s">
        <v>2065</v>
      </c>
    </row>
    <row r="11" spans="1:20">
      <c r="A11" t="s">
        <v>248</v>
      </c>
      <c r="B11" t="s">
        <v>2244</v>
      </c>
      <c r="C11" t="s">
        <v>248</v>
      </c>
      <c r="D11" t="s">
        <v>2197</v>
      </c>
      <c r="E11" t="s">
        <v>2245</v>
      </c>
      <c r="F11" t="s">
        <v>2246</v>
      </c>
      <c r="G11" t="s">
        <v>2235</v>
      </c>
      <c r="H11" t="s">
        <v>2247</v>
      </c>
      <c r="I11" t="s">
        <v>2248</v>
      </c>
      <c r="J11" t="s">
        <v>2249</v>
      </c>
      <c r="K11" t="s">
        <v>2250</v>
      </c>
      <c r="L11" t="s">
        <v>2647</v>
      </c>
      <c r="M11">
        <v>47</v>
      </c>
      <c r="N11">
        <v>1.0388475608498799</v>
      </c>
      <c r="O11">
        <v>0.70483038306752699</v>
      </c>
      <c r="P11">
        <v>4.8772991142571297E-3</v>
      </c>
      <c r="Q11">
        <v>1221.6877899999999</v>
      </c>
    </row>
    <row r="12" spans="1:20">
      <c r="A12" t="s">
        <v>830</v>
      </c>
      <c r="B12" t="s">
        <v>2196</v>
      </c>
      <c r="C12" t="s">
        <v>830</v>
      </c>
      <c r="D12" t="s">
        <v>2197</v>
      </c>
      <c r="E12" t="s">
        <v>2198</v>
      </c>
      <c r="F12" t="s">
        <v>2251</v>
      </c>
      <c r="G12" t="s">
        <v>2204</v>
      </c>
      <c r="H12" t="s">
        <v>2252</v>
      </c>
      <c r="I12" t="s">
        <v>2211</v>
      </c>
      <c r="J12" t="s">
        <v>2212</v>
      </c>
      <c r="K12" t="s">
        <v>2213</v>
      </c>
      <c r="L12" t="s">
        <v>2648</v>
      </c>
      <c r="M12">
        <v>56</v>
      </c>
      <c r="N12">
        <v>1.02500251106007</v>
      </c>
      <c r="O12">
        <v>0.59988135257501296</v>
      </c>
      <c r="P12">
        <v>2.33429167500196E-2</v>
      </c>
      <c r="Q12">
        <v>741.39300000000003</v>
      </c>
    </row>
    <row r="13" spans="1:20">
      <c r="A13" t="s">
        <v>846</v>
      </c>
      <c r="B13" t="s">
        <v>2196</v>
      </c>
      <c r="C13" t="s">
        <v>846</v>
      </c>
      <c r="D13" t="s">
        <v>2197</v>
      </c>
      <c r="E13" t="s">
        <v>2198</v>
      </c>
      <c r="F13" t="s">
        <v>2253</v>
      </c>
      <c r="G13" t="s">
        <v>2219</v>
      </c>
      <c r="I13" t="s">
        <v>2220</v>
      </c>
      <c r="J13" t="s">
        <v>2221</v>
      </c>
      <c r="K13" t="s">
        <v>2222</v>
      </c>
      <c r="L13" t="s">
        <v>2649</v>
      </c>
      <c r="M13">
        <v>65</v>
      </c>
      <c r="N13">
        <v>0.80702569878966601</v>
      </c>
      <c r="O13">
        <v>0.67576482478385902</v>
      </c>
      <c r="P13">
        <v>7.9835809011607299E-3</v>
      </c>
      <c r="Q13">
        <v>887.46617000000003</v>
      </c>
    </row>
    <row r="14" spans="1:20">
      <c r="A14" t="s">
        <v>846</v>
      </c>
      <c r="B14" t="s">
        <v>2196</v>
      </c>
      <c r="C14" t="s">
        <v>846</v>
      </c>
      <c r="D14" t="s">
        <v>2197</v>
      </c>
      <c r="E14" t="s">
        <v>2198</v>
      </c>
      <c r="F14" t="s">
        <v>2253</v>
      </c>
      <c r="G14" t="s">
        <v>2214</v>
      </c>
      <c r="H14" t="s">
        <v>2254</v>
      </c>
      <c r="I14" t="s">
        <v>2220</v>
      </c>
      <c r="J14" t="s">
        <v>2221</v>
      </c>
      <c r="K14" t="s">
        <v>2222</v>
      </c>
      <c r="L14" t="s">
        <v>2649</v>
      </c>
      <c r="M14">
        <v>65</v>
      </c>
      <c r="N14">
        <v>0.80702569878966601</v>
      </c>
      <c r="O14">
        <v>0.67576482478385902</v>
      </c>
      <c r="P14">
        <v>7.9835809011607299E-3</v>
      </c>
      <c r="Q14">
        <v>887.46617000000003</v>
      </c>
    </row>
    <row r="15" spans="1:20">
      <c r="A15" t="s">
        <v>396</v>
      </c>
      <c r="B15" t="s">
        <v>2196</v>
      </c>
      <c r="C15" t="s">
        <v>396</v>
      </c>
      <c r="D15" t="s">
        <v>2197</v>
      </c>
      <c r="E15" t="s">
        <v>2198</v>
      </c>
      <c r="F15" t="s">
        <v>2255</v>
      </c>
      <c r="G15" t="s">
        <v>2256</v>
      </c>
      <c r="H15" t="s">
        <v>2257</v>
      </c>
      <c r="I15" t="s">
        <v>2258</v>
      </c>
      <c r="J15" t="s">
        <v>2259</v>
      </c>
      <c r="K15" t="s">
        <v>2260</v>
      </c>
      <c r="L15" t="s">
        <v>2650</v>
      </c>
      <c r="M15">
        <v>79</v>
      </c>
      <c r="N15">
        <v>0.72688214651712801</v>
      </c>
      <c r="O15">
        <v>0.67429459026105898</v>
      </c>
      <c r="P15">
        <v>8.1737828029362896E-3</v>
      </c>
      <c r="Q15">
        <v>790.41340000000002</v>
      </c>
      <c r="R15">
        <v>160</v>
      </c>
      <c r="S15" t="s">
        <v>121</v>
      </c>
      <c r="T15" t="s">
        <v>2066</v>
      </c>
    </row>
    <row r="16" spans="1:20">
      <c r="A16" t="s">
        <v>396</v>
      </c>
      <c r="B16" t="s">
        <v>2196</v>
      </c>
      <c r="C16" t="s">
        <v>396</v>
      </c>
      <c r="D16" t="s">
        <v>2197</v>
      </c>
      <c r="E16" t="s">
        <v>2198</v>
      </c>
      <c r="F16" t="s">
        <v>2255</v>
      </c>
      <c r="G16" t="s">
        <v>2261</v>
      </c>
      <c r="H16" t="s">
        <v>2262</v>
      </c>
      <c r="I16" t="s">
        <v>2263</v>
      </c>
      <c r="J16" t="s">
        <v>2264</v>
      </c>
      <c r="K16" t="s">
        <v>2265</v>
      </c>
      <c r="L16" t="s">
        <v>2650</v>
      </c>
      <c r="M16">
        <v>79</v>
      </c>
      <c r="N16">
        <v>0.72688214651712801</v>
      </c>
      <c r="O16">
        <v>0.67429459026105898</v>
      </c>
      <c r="P16">
        <v>8.1737828029362896E-3</v>
      </c>
      <c r="Q16">
        <v>790.41340000000002</v>
      </c>
      <c r="R16">
        <v>160</v>
      </c>
      <c r="S16" t="s">
        <v>121</v>
      </c>
      <c r="T16" t="s">
        <v>2066</v>
      </c>
    </row>
    <row r="17" spans="1:20">
      <c r="A17" t="s">
        <v>396</v>
      </c>
      <c r="B17" t="s">
        <v>2196</v>
      </c>
      <c r="C17" t="s">
        <v>396</v>
      </c>
      <c r="D17" t="s">
        <v>2197</v>
      </c>
      <c r="E17" t="s">
        <v>2198</v>
      </c>
      <c r="F17" t="s">
        <v>2255</v>
      </c>
      <c r="G17" t="s">
        <v>2200</v>
      </c>
      <c r="H17" t="s">
        <v>2266</v>
      </c>
      <c r="I17" t="s">
        <v>2267</v>
      </c>
      <c r="J17" t="s">
        <v>2268</v>
      </c>
      <c r="K17" t="s">
        <v>2269</v>
      </c>
      <c r="L17" t="s">
        <v>2650</v>
      </c>
      <c r="M17">
        <v>79</v>
      </c>
      <c r="N17">
        <v>0.72688214651712801</v>
      </c>
      <c r="O17">
        <v>0.67429459026105898</v>
      </c>
      <c r="P17">
        <v>8.1737828029362896E-3</v>
      </c>
      <c r="Q17">
        <v>790.41340000000002</v>
      </c>
      <c r="R17">
        <v>160</v>
      </c>
      <c r="S17" t="s">
        <v>121</v>
      </c>
      <c r="T17" t="s">
        <v>2066</v>
      </c>
    </row>
    <row r="18" spans="1:20">
      <c r="A18" t="s">
        <v>396</v>
      </c>
      <c r="B18" t="s">
        <v>2196</v>
      </c>
      <c r="C18" t="s">
        <v>396</v>
      </c>
      <c r="D18" t="s">
        <v>2197</v>
      </c>
      <c r="E18" t="s">
        <v>2198</v>
      </c>
      <c r="F18" t="s">
        <v>2255</v>
      </c>
      <c r="G18" t="s">
        <v>2270</v>
      </c>
      <c r="H18" t="s">
        <v>2271</v>
      </c>
      <c r="I18" t="s">
        <v>2272</v>
      </c>
      <c r="J18" t="s">
        <v>2273</v>
      </c>
      <c r="K18" t="s">
        <v>2274</v>
      </c>
      <c r="L18" t="s">
        <v>2650</v>
      </c>
      <c r="M18">
        <v>79</v>
      </c>
      <c r="N18">
        <v>0.72688214651712801</v>
      </c>
      <c r="O18">
        <v>0.67429459026105898</v>
      </c>
      <c r="P18">
        <v>8.1737828029362896E-3</v>
      </c>
      <c r="Q18">
        <v>790.41340000000002</v>
      </c>
      <c r="R18">
        <v>160</v>
      </c>
      <c r="S18" t="s">
        <v>121</v>
      </c>
      <c r="T18" t="s">
        <v>2066</v>
      </c>
    </row>
    <row r="19" spans="1:20">
      <c r="A19" t="s">
        <v>396</v>
      </c>
      <c r="B19" t="s">
        <v>2196</v>
      </c>
      <c r="C19" t="s">
        <v>396</v>
      </c>
      <c r="D19" t="s">
        <v>2197</v>
      </c>
      <c r="E19" t="s">
        <v>2198</v>
      </c>
      <c r="F19" t="s">
        <v>2255</v>
      </c>
      <c r="G19" t="s">
        <v>2275</v>
      </c>
      <c r="H19" t="s">
        <v>2276</v>
      </c>
      <c r="I19" t="s">
        <v>2272</v>
      </c>
      <c r="J19" t="s">
        <v>2273</v>
      </c>
      <c r="K19" t="s">
        <v>2274</v>
      </c>
      <c r="L19" t="s">
        <v>2650</v>
      </c>
      <c r="M19">
        <v>79</v>
      </c>
      <c r="N19">
        <v>0.72688214651712801</v>
      </c>
      <c r="O19">
        <v>0.67429459026105898</v>
      </c>
      <c r="P19">
        <v>8.1737828029362896E-3</v>
      </c>
      <c r="Q19">
        <v>790.41340000000002</v>
      </c>
      <c r="R19">
        <v>160</v>
      </c>
      <c r="S19" t="s">
        <v>121</v>
      </c>
      <c r="T19" t="s">
        <v>2066</v>
      </c>
    </row>
    <row r="20" spans="1:20">
      <c r="A20" t="s">
        <v>396</v>
      </c>
      <c r="B20" t="s">
        <v>2196</v>
      </c>
      <c r="C20" t="s">
        <v>396</v>
      </c>
      <c r="D20" t="s">
        <v>2197</v>
      </c>
      <c r="E20" t="s">
        <v>2198</v>
      </c>
      <c r="F20" t="s">
        <v>2255</v>
      </c>
      <c r="G20" t="s">
        <v>2277</v>
      </c>
      <c r="H20" t="s">
        <v>2276</v>
      </c>
      <c r="I20" t="s">
        <v>2272</v>
      </c>
      <c r="J20" t="s">
        <v>2273</v>
      </c>
      <c r="K20" t="s">
        <v>2274</v>
      </c>
      <c r="L20" t="s">
        <v>2650</v>
      </c>
      <c r="M20">
        <v>79</v>
      </c>
      <c r="N20">
        <v>0.72688214651712801</v>
      </c>
      <c r="O20">
        <v>0.67429459026105898</v>
      </c>
      <c r="P20">
        <v>8.1737828029362896E-3</v>
      </c>
      <c r="Q20">
        <v>790.41340000000002</v>
      </c>
      <c r="R20">
        <v>160</v>
      </c>
      <c r="S20" t="s">
        <v>121</v>
      </c>
      <c r="T20" t="s">
        <v>2066</v>
      </c>
    </row>
    <row r="21" spans="1:20">
      <c r="A21" t="s">
        <v>396</v>
      </c>
      <c r="B21" t="s">
        <v>2196</v>
      </c>
      <c r="C21" t="s">
        <v>396</v>
      </c>
      <c r="D21" t="s">
        <v>2197</v>
      </c>
      <c r="E21" t="s">
        <v>2198</v>
      </c>
      <c r="F21" t="s">
        <v>2255</v>
      </c>
      <c r="G21" t="s">
        <v>2278</v>
      </c>
      <c r="I21" t="s">
        <v>2279</v>
      </c>
      <c r="J21" t="s">
        <v>2280</v>
      </c>
      <c r="K21" t="s">
        <v>2281</v>
      </c>
      <c r="L21" t="s">
        <v>2650</v>
      </c>
      <c r="M21">
        <v>79</v>
      </c>
      <c r="N21">
        <v>0.72688214651712801</v>
      </c>
      <c r="O21">
        <v>0.67429459026105898</v>
      </c>
      <c r="P21">
        <v>8.1737828029362896E-3</v>
      </c>
      <c r="Q21">
        <v>790.41340000000002</v>
      </c>
      <c r="R21">
        <v>160</v>
      </c>
      <c r="S21" t="s">
        <v>121</v>
      </c>
      <c r="T21" t="s">
        <v>2066</v>
      </c>
    </row>
    <row r="22" spans="1:20">
      <c r="A22" t="s">
        <v>396</v>
      </c>
      <c r="B22" t="s">
        <v>2196</v>
      </c>
      <c r="C22" t="s">
        <v>396</v>
      </c>
      <c r="D22" t="s">
        <v>2197</v>
      </c>
      <c r="E22" t="s">
        <v>2198</v>
      </c>
      <c r="F22" t="s">
        <v>2255</v>
      </c>
      <c r="G22" t="s">
        <v>2282</v>
      </c>
      <c r="H22" t="s">
        <v>2283</v>
      </c>
      <c r="I22" t="s">
        <v>2284</v>
      </c>
      <c r="J22" t="s">
        <v>2285</v>
      </c>
      <c r="K22" t="s">
        <v>2286</v>
      </c>
      <c r="L22" t="s">
        <v>2650</v>
      </c>
      <c r="M22">
        <v>79</v>
      </c>
      <c r="N22">
        <v>0.72688214651712801</v>
      </c>
      <c r="O22">
        <v>0.67429459026105898</v>
      </c>
      <c r="P22">
        <v>8.1737828029362896E-3</v>
      </c>
      <c r="Q22">
        <v>790.41340000000002</v>
      </c>
      <c r="R22">
        <v>160</v>
      </c>
      <c r="S22" t="s">
        <v>121</v>
      </c>
      <c r="T22" t="s">
        <v>2066</v>
      </c>
    </row>
    <row r="23" spans="1:20">
      <c r="A23" t="s">
        <v>396</v>
      </c>
      <c r="B23" t="s">
        <v>2196</v>
      </c>
      <c r="C23" t="s">
        <v>396</v>
      </c>
      <c r="D23" t="s">
        <v>2197</v>
      </c>
      <c r="E23" t="s">
        <v>2198</v>
      </c>
      <c r="F23" t="s">
        <v>2255</v>
      </c>
      <c r="G23" t="s">
        <v>2287</v>
      </c>
      <c r="I23" t="s">
        <v>2288</v>
      </c>
      <c r="J23" t="s">
        <v>2289</v>
      </c>
      <c r="K23" t="s">
        <v>2290</v>
      </c>
      <c r="L23" t="s">
        <v>2650</v>
      </c>
      <c r="M23">
        <v>79</v>
      </c>
      <c r="N23">
        <v>0.72688214651712801</v>
      </c>
      <c r="O23">
        <v>0.67429459026105898</v>
      </c>
      <c r="P23">
        <v>8.1737828029362896E-3</v>
      </c>
      <c r="Q23">
        <v>790.41340000000002</v>
      </c>
      <c r="R23">
        <v>160</v>
      </c>
      <c r="S23" t="s">
        <v>121</v>
      </c>
      <c r="T23" t="s">
        <v>2066</v>
      </c>
    </row>
    <row r="24" spans="1:20">
      <c r="A24" t="s">
        <v>396</v>
      </c>
      <c r="B24" t="s">
        <v>2196</v>
      </c>
      <c r="C24" t="s">
        <v>396</v>
      </c>
      <c r="D24" t="s">
        <v>2197</v>
      </c>
      <c r="E24" t="s">
        <v>2198</v>
      </c>
      <c r="F24" t="s">
        <v>2255</v>
      </c>
      <c r="G24" t="s">
        <v>2291</v>
      </c>
      <c r="H24" t="s">
        <v>2292</v>
      </c>
      <c r="I24" t="s">
        <v>2293</v>
      </c>
      <c r="J24" t="s">
        <v>2294</v>
      </c>
      <c r="K24" t="s">
        <v>2295</v>
      </c>
      <c r="L24" t="s">
        <v>2650</v>
      </c>
      <c r="M24">
        <v>79</v>
      </c>
      <c r="N24">
        <v>0.72688214651712801</v>
      </c>
      <c r="O24">
        <v>0.67429459026105898</v>
      </c>
      <c r="P24">
        <v>8.1737828029362896E-3</v>
      </c>
      <c r="Q24">
        <v>790.41340000000002</v>
      </c>
      <c r="R24">
        <v>160</v>
      </c>
      <c r="S24" t="s">
        <v>121</v>
      </c>
      <c r="T24" t="s">
        <v>2066</v>
      </c>
    </row>
    <row r="25" spans="1:20">
      <c r="A25" t="s">
        <v>396</v>
      </c>
      <c r="B25" t="s">
        <v>2196</v>
      </c>
      <c r="C25" t="s">
        <v>396</v>
      </c>
      <c r="D25" t="s">
        <v>2197</v>
      </c>
      <c r="E25" t="s">
        <v>2198</v>
      </c>
      <c r="F25" t="s">
        <v>2255</v>
      </c>
      <c r="G25" t="s">
        <v>2214</v>
      </c>
      <c r="H25" t="s">
        <v>2296</v>
      </c>
      <c r="I25" t="s">
        <v>2297</v>
      </c>
      <c r="J25" t="s">
        <v>2298</v>
      </c>
      <c r="K25" t="s">
        <v>2299</v>
      </c>
      <c r="L25" t="s">
        <v>2650</v>
      </c>
      <c r="M25">
        <v>79</v>
      </c>
      <c r="N25">
        <v>0.72688214651712801</v>
      </c>
      <c r="O25">
        <v>0.67429459026105898</v>
      </c>
      <c r="P25">
        <v>8.1737828029362896E-3</v>
      </c>
      <c r="Q25">
        <v>790.41340000000002</v>
      </c>
      <c r="R25">
        <v>160</v>
      </c>
      <c r="S25" t="s">
        <v>121</v>
      </c>
      <c r="T25" t="s">
        <v>2066</v>
      </c>
    </row>
    <row r="26" spans="1:20">
      <c r="A26" t="s">
        <v>396</v>
      </c>
      <c r="B26" t="s">
        <v>2196</v>
      </c>
      <c r="C26" t="s">
        <v>396</v>
      </c>
      <c r="D26" t="s">
        <v>2197</v>
      </c>
      <c r="E26" t="s">
        <v>2198</v>
      </c>
      <c r="F26" t="s">
        <v>2255</v>
      </c>
      <c r="G26" t="s">
        <v>2300</v>
      </c>
      <c r="H26" t="s">
        <v>2301</v>
      </c>
      <c r="I26" t="s">
        <v>2302</v>
      </c>
      <c r="J26" t="s">
        <v>2303</v>
      </c>
      <c r="K26" t="s">
        <v>2304</v>
      </c>
      <c r="L26" t="s">
        <v>2650</v>
      </c>
      <c r="M26">
        <v>79</v>
      </c>
      <c r="N26">
        <v>0.72688214651712801</v>
      </c>
      <c r="O26">
        <v>0.67429459026105898</v>
      </c>
      <c r="P26">
        <v>8.1737828029362896E-3</v>
      </c>
      <c r="Q26">
        <v>790.41340000000002</v>
      </c>
      <c r="R26">
        <v>160</v>
      </c>
      <c r="S26" t="s">
        <v>121</v>
      </c>
      <c r="T26" t="s">
        <v>2066</v>
      </c>
    </row>
    <row r="27" spans="1:20">
      <c r="A27" t="s">
        <v>396</v>
      </c>
      <c r="B27" t="s">
        <v>2196</v>
      </c>
      <c r="C27" t="s">
        <v>396</v>
      </c>
      <c r="D27" t="s">
        <v>2197</v>
      </c>
      <c r="E27" t="s">
        <v>2198</v>
      </c>
      <c r="F27" t="s">
        <v>2255</v>
      </c>
      <c r="G27" t="s">
        <v>2219</v>
      </c>
      <c r="I27" t="s">
        <v>2220</v>
      </c>
      <c r="J27" t="s">
        <v>2221</v>
      </c>
      <c r="K27" t="s">
        <v>2222</v>
      </c>
      <c r="L27" t="s">
        <v>2650</v>
      </c>
      <c r="M27">
        <v>79</v>
      </c>
      <c r="N27">
        <v>0.72688214651712801</v>
      </c>
      <c r="O27">
        <v>0.67429459026105898</v>
      </c>
      <c r="P27">
        <v>8.1737828029362896E-3</v>
      </c>
      <c r="Q27">
        <v>790.41340000000002</v>
      </c>
      <c r="R27">
        <v>160</v>
      </c>
      <c r="S27" t="s">
        <v>121</v>
      </c>
      <c r="T27" t="s">
        <v>2066</v>
      </c>
    </row>
    <row r="28" spans="1:20">
      <c r="A28" t="s">
        <v>500</v>
      </c>
      <c r="B28" t="s">
        <v>2196</v>
      </c>
      <c r="C28" t="s">
        <v>500</v>
      </c>
      <c r="D28" t="s">
        <v>2197</v>
      </c>
      <c r="E28" t="s">
        <v>2198</v>
      </c>
      <c r="F28" t="s">
        <v>2305</v>
      </c>
      <c r="G28" t="s">
        <v>2214</v>
      </c>
      <c r="H28" t="s">
        <v>2306</v>
      </c>
      <c r="I28" t="s">
        <v>2307</v>
      </c>
      <c r="J28" t="s">
        <v>2308</v>
      </c>
      <c r="K28" t="s">
        <v>2309</v>
      </c>
      <c r="L28" t="s">
        <v>2651</v>
      </c>
      <c r="M28">
        <v>80</v>
      </c>
      <c r="N28">
        <v>1.03445343165808</v>
      </c>
      <c r="O28">
        <v>0.49428712531902802</v>
      </c>
      <c r="P28">
        <v>7.2395241643826894E-2</v>
      </c>
      <c r="Q28">
        <v>1752.93193</v>
      </c>
    </row>
    <row r="29" spans="1:20">
      <c r="A29" t="s">
        <v>303</v>
      </c>
      <c r="B29" t="s">
        <v>2196</v>
      </c>
      <c r="C29" t="s">
        <v>303</v>
      </c>
      <c r="D29" t="s">
        <v>2197</v>
      </c>
      <c r="E29" t="s">
        <v>2198</v>
      </c>
      <c r="F29" t="s">
        <v>2310</v>
      </c>
      <c r="G29" t="s">
        <v>2214</v>
      </c>
      <c r="H29" t="s">
        <v>2311</v>
      </c>
      <c r="I29" t="s">
        <v>2307</v>
      </c>
      <c r="J29" t="s">
        <v>2308</v>
      </c>
      <c r="K29" t="s">
        <v>2309</v>
      </c>
      <c r="L29" t="s">
        <v>2652</v>
      </c>
      <c r="M29">
        <v>82</v>
      </c>
      <c r="N29">
        <v>1.12731755939061</v>
      </c>
      <c r="O29">
        <v>0.46719454713448999</v>
      </c>
      <c r="P29">
        <v>9.2115028025572795E-2</v>
      </c>
      <c r="Q29">
        <v>1099.6186399999999</v>
      </c>
    </row>
    <row r="30" spans="1:20">
      <c r="A30" t="s">
        <v>916</v>
      </c>
      <c r="B30" t="s">
        <v>2196</v>
      </c>
      <c r="C30" t="s">
        <v>916</v>
      </c>
      <c r="D30" t="s">
        <v>2197</v>
      </c>
      <c r="E30" t="s">
        <v>2198</v>
      </c>
      <c r="F30" t="s">
        <v>2312</v>
      </c>
      <c r="G30" t="s">
        <v>2204</v>
      </c>
      <c r="H30" t="s">
        <v>2313</v>
      </c>
      <c r="I30" t="s">
        <v>2211</v>
      </c>
      <c r="J30" t="s">
        <v>2212</v>
      </c>
      <c r="K30" t="s">
        <v>2213</v>
      </c>
      <c r="L30" t="s">
        <v>2653</v>
      </c>
      <c r="M30">
        <v>111</v>
      </c>
      <c r="N30">
        <v>0.68803524860593501</v>
      </c>
      <c r="O30">
        <v>0.52582850575626805</v>
      </c>
      <c r="P30">
        <v>5.3449711525689898E-2</v>
      </c>
      <c r="Q30">
        <v>778.44577000000004</v>
      </c>
    </row>
    <row r="31" spans="1:20">
      <c r="A31" t="s">
        <v>921</v>
      </c>
      <c r="B31" t="s">
        <v>2196</v>
      </c>
      <c r="C31" t="s">
        <v>921</v>
      </c>
      <c r="D31" t="s">
        <v>2197</v>
      </c>
      <c r="E31" t="s">
        <v>2198</v>
      </c>
      <c r="F31" t="s">
        <v>2314</v>
      </c>
      <c r="G31" t="s">
        <v>2214</v>
      </c>
      <c r="I31" t="s">
        <v>2315</v>
      </c>
      <c r="J31" t="s">
        <v>2316</v>
      </c>
      <c r="K31" t="s">
        <v>2317</v>
      </c>
      <c r="L31" t="s">
        <v>2654</v>
      </c>
      <c r="M31">
        <v>114</v>
      </c>
      <c r="N31">
        <v>0.93917635211896799</v>
      </c>
      <c r="O31">
        <v>0.432411692492152</v>
      </c>
      <c r="P31">
        <v>0.122543239523385</v>
      </c>
      <c r="Q31">
        <v>838.44577000000004</v>
      </c>
    </row>
    <row r="32" spans="1:20">
      <c r="A32" t="s">
        <v>923</v>
      </c>
      <c r="B32" t="s">
        <v>2196</v>
      </c>
      <c r="C32" t="s">
        <v>923</v>
      </c>
      <c r="D32" t="s">
        <v>2197</v>
      </c>
      <c r="E32" t="s">
        <v>2198</v>
      </c>
      <c r="F32" t="s">
        <v>2318</v>
      </c>
      <c r="G32" t="s">
        <v>2319</v>
      </c>
      <c r="I32" t="s">
        <v>2320</v>
      </c>
      <c r="J32" t="s">
        <v>2321</v>
      </c>
      <c r="K32" t="s">
        <v>2322</v>
      </c>
      <c r="L32" t="s">
        <v>2655</v>
      </c>
      <c r="M32">
        <v>115</v>
      </c>
      <c r="N32">
        <v>1.2327630677747099</v>
      </c>
      <c r="O32">
        <v>0.37351202349795898</v>
      </c>
      <c r="P32">
        <v>0.188348031799354</v>
      </c>
      <c r="Q32">
        <v>748.36982</v>
      </c>
    </row>
    <row r="33" spans="1:20">
      <c r="A33" t="s">
        <v>923</v>
      </c>
      <c r="B33" t="s">
        <v>2196</v>
      </c>
      <c r="C33" t="s">
        <v>923</v>
      </c>
      <c r="D33" t="s">
        <v>2197</v>
      </c>
      <c r="E33" t="s">
        <v>2198</v>
      </c>
      <c r="F33" t="s">
        <v>2318</v>
      </c>
      <c r="G33" t="s">
        <v>2323</v>
      </c>
      <c r="I33" t="s">
        <v>2324</v>
      </c>
      <c r="J33" t="s">
        <v>2325</v>
      </c>
      <c r="K33" t="s">
        <v>2326</v>
      </c>
      <c r="L33" t="s">
        <v>2655</v>
      </c>
      <c r="M33">
        <v>115</v>
      </c>
      <c r="N33">
        <v>1.2327630677747099</v>
      </c>
      <c r="O33">
        <v>0.37351202349795898</v>
      </c>
      <c r="P33">
        <v>0.188348031799354</v>
      </c>
      <c r="Q33">
        <v>748.36982</v>
      </c>
    </row>
    <row r="34" spans="1:20">
      <c r="A34" t="s">
        <v>923</v>
      </c>
      <c r="B34" t="s">
        <v>2196</v>
      </c>
      <c r="C34" t="s">
        <v>923</v>
      </c>
      <c r="D34" t="s">
        <v>2197</v>
      </c>
      <c r="E34" t="s">
        <v>2198</v>
      </c>
      <c r="F34" t="s">
        <v>2318</v>
      </c>
      <c r="G34" t="s">
        <v>2235</v>
      </c>
      <c r="H34" t="s">
        <v>2327</v>
      </c>
      <c r="I34" t="s">
        <v>2328</v>
      </c>
      <c r="J34" t="s">
        <v>2329</v>
      </c>
      <c r="K34" t="s">
        <v>2330</v>
      </c>
      <c r="L34" t="s">
        <v>2655</v>
      </c>
      <c r="M34">
        <v>115</v>
      </c>
      <c r="N34">
        <v>1.2327630677747099</v>
      </c>
      <c r="O34">
        <v>0.37351202349795898</v>
      </c>
      <c r="P34">
        <v>0.188348031799354</v>
      </c>
      <c r="Q34">
        <v>748.36982</v>
      </c>
    </row>
    <row r="35" spans="1:20">
      <c r="A35" t="s">
        <v>923</v>
      </c>
      <c r="B35" t="s">
        <v>2196</v>
      </c>
      <c r="C35" t="s">
        <v>923</v>
      </c>
      <c r="D35" t="s">
        <v>2197</v>
      </c>
      <c r="E35" t="s">
        <v>2198</v>
      </c>
      <c r="F35" t="s">
        <v>2318</v>
      </c>
      <c r="G35" t="s">
        <v>2214</v>
      </c>
      <c r="H35" t="s">
        <v>2331</v>
      </c>
      <c r="I35" t="s">
        <v>2332</v>
      </c>
      <c r="J35" t="s">
        <v>2308</v>
      </c>
      <c r="K35" t="s">
        <v>2333</v>
      </c>
      <c r="L35" t="s">
        <v>2655</v>
      </c>
      <c r="M35">
        <v>115</v>
      </c>
      <c r="N35">
        <v>1.2327630677747099</v>
      </c>
      <c r="O35">
        <v>0.37351202349795898</v>
      </c>
      <c r="P35">
        <v>0.188348031799354</v>
      </c>
      <c r="Q35">
        <v>748.36982</v>
      </c>
    </row>
    <row r="36" spans="1:20">
      <c r="A36" t="s">
        <v>682</v>
      </c>
      <c r="B36" t="s">
        <v>2196</v>
      </c>
      <c r="C36" t="s">
        <v>682</v>
      </c>
      <c r="D36" t="s">
        <v>2197</v>
      </c>
      <c r="E36" t="s">
        <v>2198</v>
      </c>
      <c r="F36" t="s">
        <v>2334</v>
      </c>
      <c r="G36" t="s">
        <v>2219</v>
      </c>
      <c r="H36" t="s">
        <v>2335</v>
      </c>
      <c r="I36" t="s">
        <v>2336</v>
      </c>
      <c r="J36" t="s">
        <v>2337</v>
      </c>
      <c r="K36" t="s">
        <v>2338</v>
      </c>
      <c r="L36" t="s">
        <v>2656</v>
      </c>
      <c r="M36">
        <v>118</v>
      </c>
      <c r="N36">
        <v>1.1112921310255199</v>
      </c>
      <c r="O36">
        <v>0.39641393604111602</v>
      </c>
      <c r="P36">
        <v>0.16054412824540401</v>
      </c>
      <c r="Q36">
        <v>1100.5775100000001</v>
      </c>
      <c r="R36">
        <v>170</v>
      </c>
      <c r="S36" t="s">
        <v>121</v>
      </c>
      <c r="T36" t="s">
        <v>2063</v>
      </c>
    </row>
    <row r="37" spans="1:20">
      <c r="A37" t="s">
        <v>682</v>
      </c>
      <c r="B37" t="s">
        <v>2196</v>
      </c>
      <c r="C37" t="s">
        <v>682</v>
      </c>
      <c r="D37" t="s">
        <v>2197</v>
      </c>
      <c r="E37" t="s">
        <v>2198</v>
      </c>
      <c r="F37" t="s">
        <v>2334</v>
      </c>
      <c r="G37" t="s">
        <v>2214</v>
      </c>
      <c r="H37" t="s">
        <v>2339</v>
      </c>
      <c r="I37" t="s">
        <v>2340</v>
      </c>
      <c r="J37" t="s">
        <v>2341</v>
      </c>
      <c r="K37" t="s">
        <v>2342</v>
      </c>
      <c r="L37" t="s">
        <v>2656</v>
      </c>
      <c r="M37">
        <v>118</v>
      </c>
      <c r="N37">
        <v>1.1112921310255199</v>
      </c>
      <c r="O37">
        <v>0.39641393604111602</v>
      </c>
      <c r="P37">
        <v>0.16054412824540401</v>
      </c>
      <c r="Q37">
        <v>1100.5775100000001</v>
      </c>
      <c r="R37">
        <v>170</v>
      </c>
      <c r="S37" t="s">
        <v>121</v>
      </c>
      <c r="T37" t="s">
        <v>2063</v>
      </c>
    </row>
    <row r="38" spans="1:20">
      <c r="A38" t="s">
        <v>487</v>
      </c>
      <c r="B38" t="s">
        <v>2343</v>
      </c>
      <c r="C38" t="s">
        <v>487</v>
      </c>
      <c r="D38" t="s">
        <v>2197</v>
      </c>
      <c r="E38" t="s">
        <v>2344</v>
      </c>
      <c r="F38" t="s">
        <v>2345</v>
      </c>
      <c r="G38" t="s">
        <v>2214</v>
      </c>
      <c r="H38" t="s">
        <v>2346</v>
      </c>
      <c r="I38" t="s">
        <v>2347</v>
      </c>
      <c r="J38" t="s">
        <v>2348</v>
      </c>
      <c r="K38" t="s">
        <v>2349</v>
      </c>
      <c r="L38" t="s">
        <v>2657</v>
      </c>
      <c r="M38">
        <v>120</v>
      </c>
      <c r="N38">
        <v>1.3743301266062999</v>
      </c>
      <c r="O38">
        <v>0.35096152014614301</v>
      </c>
      <c r="P38">
        <v>0.218563681005776</v>
      </c>
      <c r="Q38">
        <v>1002.56588</v>
      </c>
    </row>
    <row r="39" spans="1:20">
      <c r="A39" t="s">
        <v>955</v>
      </c>
      <c r="B39" t="s">
        <v>2244</v>
      </c>
      <c r="C39" t="s">
        <v>955</v>
      </c>
      <c r="D39" t="s">
        <v>2197</v>
      </c>
      <c r="E39" t="s">
        <v>2245</v>
      </c>
      <c r="F39" t="s">
        <v>2350</v>
      </c>
      <c r="G39" t="s">
        <v>2235</v>
      </c>
      <c r="H39" t="s">
        <v>2351</v>
      </c>
      <c r="I39" t="s">
        <v>2248</v>
      </c>
      <c r="J39" t="s">
        <v>2249</v>
      </c>
      <c r="K39" t="s">
        <v>2250</v>
      </c>
      <c r="L39" t="s">
        <v>2658</v>
      </c>
      <c r="M39">
        <v>138</v>
      </c>
      <c r="N39">
        <v>1.10769491202403</v>
      </c>
      <c r="O39">
        <v>0.35979316289760199</v>
      </c>
      <c r="P39">
        <v>0.20639156092114599</v>
      </c>
      <c r="Q39">
        <v>1471.7063499999999</v>
      </c>
    </row>
    <row r="40" spans="1:20">
      <c r="A40" t="s">
        <v>977</v>
      </c>
      <c r="B40" t="s">
        <v>2196</v>
      </c>
      <c r="C40" t="s">
        <v>977</v>
      </c>
      <c r="D40" t="s">
        <v>2197</v>
      </c>
      <c r="E40" t="s">
        <v>2198</v>
      </c>
      <c r="F40" t="s">
        <v>2352</v>
      </c>
      <c r="G40" t="s">
        <v>2228</v>
      </c>
      <c r="I40" t="s">
        <v>2229</v>
      </c>
      <c r="J40" t="s">
        <v>2230</v>
      </c>
      <c r="K40" t="s">
        <v>2231</v>
      </c>
      <c r="L40" t="s">
        <v>2659</v>
      </c>
      <c r="M40">
        <v>154</v>
      </c>
      <c r="N40">
        <v>0.66293313891889205</v>
      </c>
      <c r="O40">
        <v>0.43475431945364901</v>
      </c>
      <c r="P40">
        <v>0.120304554242952</v>
      </c>
      <c r="Q40">
        <v>1850.93703</v>
      </c>
    </row>
    <row r="41" spans="1:20">
      <c r="A41" t="s">
        <v>977</v>
      </c>
      <c r="B41" t="s">
        <v>2196</v>
      </c>
      <c r="C41" t="s">
        <v>977</v>
      </c>
      <c r="D41" t="s">
        <v>2197</v>
      </c>
      <c r="E41" t="s">
        <v>2198</v>
      </c>
      <c r="F41" t="s">
        <v>2352</v>
      </c>
      <c r="G41" t="s">
        <v>2214</v>
      </c>
      <c r="I41" t="s">
        <v>2353</v>
      </c>
      <c r="J41" t="s">
        <v>2230</v>
      </c>
      <c r="K41" t="s">
        <v>2231</v>
      </c>
      <c r="L41" t="s">
        <v>2659</v>
      </c>
      <c r="M41">
        <v>154</v>
      </c>
      <c r="N41">
        <v>0.66293313891889205</v>
      </c>
      <c r="O41">
        <v>0.43475431945364901</v>
      </c>
      <c r="P41">
        <v>0.120304554242952</v>
      </c>
      <c r="Q41">
        <v>1850.93703</v>
      </c>
    </row>
    <row r="42" spans="1:20">
      <c r="A42" t="s">
        <v>981</v>
      </c>
      <c r="B42" t="s">
        <v>2196</v>
      </c>
      <c r="C42" t="s">
        <v>981</v>
      </c>
      <c r="D42" t="s">
        <v>2197</v>
      </c>
      <c r="E42" t="s">
        <v>2198</v>
      </c>
      <c r="F42" t="s">
        <v>2354</v>
      </c>
      <c r="G42" t="s">
        <v>2355</v>
      </c>
      <c r="I42" t="s">
        <v>2356</v>
      </c>
      <c r="J42" t="s">
        <v>2357</v>
      </c>
      <c r="K42" t="s">
        <v>2358</v>
      </c>
      <c r="L42" t="s">
        <v>2660</v>
      </c>
      <c r="M42">
        <v>156</v>
      </c>
      <c r="N42">
        <v>1.2404940323864599</v>
      </c>
      <c r="O42">
        <v>0.30537665541223002</v>
      </c>
      <c r="P42">
        <v>0.28836539320604399</v>
      </c>
      <c r="Q42">
        <v>986.53458000000001</v>
      </c>
    </row>
    <row r="43" spans="1:20">
      <c r="A43" t="s">
        <v>981</v>
      </c>
      <c r="B43" t="s">
        <v>2196</v>
      </c>
      <c r="C43" t="s">
        <v>981</v>
      </c>
      <c r="D43" t="s">
        <v>2197</v>
      </c>
      <c r="E43" t="s">
        <v>2198</v>
      </c>
      <c r="F43" t="s">
        <v>2354</v>
      </c>
      <c r="G43" t="s">
        <v>2359</v>
      </c>
      <c r="H43" t="s">
        <v>2360</v>
      </c>
      <c r="I43" t="s">
        <v>2361</v>
      </c>
      <c r="J43" t="s">
        <v>2357</v>
      </c>
      <c r="K43" t="s">
        <v>2358</v>
      </c>
      <c r="L43" t="s">
        <v>2660</v>
      </c>
      <c r="M43">
        <v>156</v>
      </c>
      <c r="N43">
        <v>1.2404940323864599</v>
      </c>
      <c r="O43">
        <v>0.30537665541223002</v>
      </c>
      <c r="P43">
        <v>0.28836539320604399</v>
      </c>
      <c r="Q43">
        <v>986.53458000000001</v>
      </c>
    </row>
    <row r="44" spans="1:20">
      <c r="A44" t="s">
        <v>986</v>
      </c>
      <c r="B44" t="s">
        <v>2196</v>
      </c>
      <c r="C44" t="s">
        <v>986</v>
      </c>
      <c r="D44" t="s">
        <v>2197</v>
      </c>
      <c r="E44" t="s">
        <v>2198</v>
      </c>
      <c r="F44" t="s">
        <v>2362</v>
      </c>
      <c r="G44" t="s">
        <v>2214</v>
      </c>
      <c r="H44" t="s">
        <v>2363</v>
      </c>
      <c r="I44" t="s">
        <v>2364</v>
      </c>
      <c r="J44" t="s">
        <v>2365</v>
      </c>
      <c r="K44" t="s">
        <v>2366</v>
      </c>
      <c r="L44" t="s">
        <v>2661</v>
      </c>
      <c r="M44">
        <v>159</v>
      </c>
      <c r="N44">
        <v>0.59275418642464195</v>
      </c>
      <c r="O44">
        <v>0.43777729240542301</v>
      </c>
      <c r="P44">
        <v>0.117456978228692</v>
      </c>
      <c r="Q44">
        <v>1079.6095399999999</v>
      </c>
    </row>
    <row r="45" spans="1:20">
      <c r="A45" t="s">
        <v>988</v>
      </c>
      <c r="B45" t="s">
        <v>2196</v>
      </c>
      <c r="C45" t="s">
        <v>988</v>
      </c>
      <c r="D45" t="s">
        <v>2197</v>
      </c>
      <c r="E45" t="s">
        <v>2198</v>
      </c>
      <c r="F45" t="s">
        <v>2367</v>
      </c>
      <c r="G45" t="s">
        <v>2214</v>
      </c>
      <c r="H45" t="s">
        <v>2368</v>
      </c>
      <c r="I45" t="s">
        <v>2369</v>
      </c>
      <c r="J45" t="s">
        <v>2370</v>
      </c>
      <c r="K45" t="s">
        <v>2371</v>
      </c>
      <c r="L45" t="s">
        <v>2662</v>
      </c>
      <c r="M45">
        <v>160</v>
      </c>
      <c r="N45">
        <v>0.68955240788969197</v>
      </c>
      <c r="O45">
        <v>0.41518975672641001</v>
      </c>
      <c r="P45">
        <v>0.13987066216268401</v>
      </c>
      <c r="Q45">
        <v>1638.8890100000001</v>
      </c>
    </row>
    <row r="46" spans="1:20">
      <c r="A46" t="s">
        <v>298</v>
      </c>
      <c r="B46" t="s">
        <v>2196</v>
      </c>
      <c r="C46" t="s">
        <v>298</v>
      </c>
      <c r="D46" t="s">
        <v>2197</v>
      </c>
      <c r="E46" t="s">
        <v>2198</v>
      </c>
      <c r="F46" t="s">
        <v>2372</v>
      </c>
      <c r="G46" t="s">
        <v>2214</v>
      </c>
      <c r="I46" t="s">
        <v>2353</v>
      </c>
      <c r="J46" t="s">
        <v>2230</v>
      </c>
      <c r="K46" t="s">
        <v>2231</v>
      </c>
      <c r="L46" t="s">
        <v>2663</v>
      </c>
      <c r="M46">
        <v>162</v>
      </c>
      <c r="N46">
        <v>0.96255418150681604</v>
      </c>
      <c r="O46">
        <v>0.34558342313754398</v>
      </c>
      <c r="P46">
        <v>0.22619046044336399</v>
      </c>
      <c r="Q46">
        <v>1151.5956200000001</v>
      </c>
    </row>
    <row r="47" spans="1:20">
      <c r="A47" t="s">
        <v>329</v>
      </c>
      <c r="B47" t="s">
        <v>2196</v>
      </c>
      <c r="C47" t="s">
        <v>329</v>
      </c>
      <c r="D47" t="s">
        <v>2197</v>
      </c>
      <c r="E47" t="s">
        <v>2198</v>
      </c>
      <c r="F47" t="s">
        <v>2373</v>
      </c>
      <c r="G47" t="s">
        <v>2374</v>
      </c>
      <c r="I47" t="s">
        <v>2375</v>
      </c>
      <c r="J47" t="s">
        <v>2376</v>
      </c>
      <c r="L47" t="s">
        <v>2664</v>
      </c>
      <c r="M47">
        <v>170</v>
      </c>
      <c r="N47">
        <v>1.0559596385090499</v>
      </c>
      <c r="O47">
        <v>0.31715678402606801</v>
      </c>
      <c r="P47">
        <v>0.26920740511220997</v>
      </c>
      <c r="Q47">
        <v>1088.5411200000001</v>
      </c>
      <c r="R47">
        <v>330</v>
      </c>
      <c r="S47" t="s">
        <v>121</v>
      </c>
      <c r="T47" t="s">
        <v>2063</v>
      </c>
    </row>
    <row r="48" spans="1:20">
      <c r="A48" t="s">
        <v>1013</v>
      </c>
      <c r="B48" t="s">
        <v>2196</v>
      </c>
      <c r="C48" t="s">
        <v>1013</v>
      </c>
      <c r="D48" t="s">
        <v>2197</v>
      </c>
      <c r="E48" t="s">
        <v>2198</v>
      </c>
      <c r="F48" t="s">
        <v>2377</v>
      </c>
      <c r="G48" t="s">
        <v>2214</v>
      </c>
      <c r="H48" t="s">
        <v>2378</v>
      </c>
      <c r="I48" t="s">
        <v>2379</v>
      </c>
      <c r="J48" t="s">
        <v>2380</v>
      </c>
      <c r="K48" t="s">
        <v>2381</v>
      </c>
      <c r="L48" t="s">
        <v>2665</v>
      </c>
      <c r="M48">
        <v>177</v>
      </c>
      <c r="N48">
        <v>1.04833592817607</v>
      </c>
      <c r="O48">
        <v>0.28003834389816601</v>
      </c>
      <c r="P48">
        <v>0.33219178677176198</v>
      </c>
      <c r="Q48">
        <v>889.48181999999997</v>
      </c>
    </row>
    <row r="49" spans="1:20">
      <c r="A49" t="s">
        <v>393</v>
      </c>
      <c r="B49" t="s">
        <v>2196</v>
      </c>
      <c r="C49" t="s">
        <v>393</v>
      </c>
      <c r="D49" t="s">
        <v>2197</v>
      </c>
      <c r="E49" t="s">
        <v>2198</v>
      </c>
      <c r="F49" t="s">
        <v>2382</v>
      </c>
      <c r="G49" t="s">
        <v>2214</v>
      </c>
      <c r="H49" t="s">
        <v>2383</v>
      </c>
      <c r="I49" t="s">
        <v>2384</v>
      </c>
      <c r="J49" t="s">
        <v>2385</v>
      </c>
      <c r="K49" t="s">
        <v>2386</v>
      </c>
      <c r="L49" t="s">
        <v>2666</v>
      </c>
      <c r="M49">
        <v>179</v>
      </c>
      <c r="N49">
        <v>0.73460359932267705</v>
      </c>
      <c r="O49">
        <v>0.35060398719907099</v>
      </c>
      <c r="P49">
        <v>0.21906566181911699</v>
      </c>
      <c r="Q49">
        <v>2060.1215200000001</v>
      </c>
    </row>
    <row r="50" spans="1:20">
      <c r="A50" t="s">
        <v>560</v>
      </c>
      <c r="B50" t="s">
        <v>2244</v>
      </c>
      <c r="C50" t="s">
        <v>560</v>
      </c>
      <c r="D50" t="s">
        <v>2197</v>
      </c>
      <c r="E50" t="s">
        <v>2245</v>
      </c>
      <c r="F50" t="s">
        <v>2387</v>
      </c>
      <c r="G50" t="s">
        <v>2235</v>
      </c>
      <c r="H50" t="s">
        <v>2388</v>
      </c>
      <c r="I50" t="s">
        <v>2389</v>
      </c>
      <c r="J50" t="s">
        <v>2390</v>
      </c>
      <c r="K50" t="s">
        <v>2391</v>
      </c>
      <c r="L50" t="s">
        <v>2667</v>
      </c>
      <c r="M50">
        <v>209</v>
      </c>
      <c r="N50">
        <v>0.44775094762201101</v>
      </c>
      <c r="O50">
        <v>0.42532567331601401</v>
      </c>
      <c r="P50">
        <v>0.12948622082261199</v>
      </c>
      <c r="Q50">
        <v>1668.9108000000001</v>
      </c>
      <c r="R50" t="s">
        <v>121</v>
      </c>
      <c r="S50">
        <v>0.56000000000000005</v>
      </c>
      <c r="T50" t="s">
        <v>2071</v>
      </c>
    </row>
    <row r="51" spans="1:20">
      <c r="A51" t="s">
        <v>281</v>
      </c>
      <c r="B51" t="s">
        <v>2392</v>
      </c>
      <c r="C51" t="s">
        <v>281</v>
      </c>
      <c r="D51" t="s">
        <v>2393</v>
      </c>
      <c r="E51" t="s">
        <v>2198</v>
      </c>
      <c r="F51" t="s">
        <v>2394</v>
      </c>
      <c r="G51" t="s">
        <v>2200</v>
      </c>
      <c r="I51" t="s">
        <v>2201</v>
      </c>
      <c r="J51" t="s">
        <v>2202</v>
      </c>
      <c r="K51" t="s">
        <v>2203</v>
      </c>
      <c r="L51" t="s">
        <v>2668</v>
      </c>
      <c r="M51">
        <v>228</v>
      </c>
      <c r="N51">
        <v>0.249488522726349</v>
      </c>
      <c r="O51">
        <v>0.44115006888323</v>
      </c>
      <c r="P51">
        <v>0.11433445621362</v>
      </c>
      <c r="Q51">
        <v>813.37774999999999</v>
      </c>
    </row>
    <row r="52" spans="1:20">
      <c r="A52" t="s">
        <v>1168</v>
      </c>
      <c r="B52" t="s">
        <v>2196</v>
      </c>
      <c r="C52" t="s">
        <v>1168</v>
      </c>
      <c r="D52" t="s">
        <v>2197</v>
      </c>
      <c r="E52" t="s">
        <v>2198</v>
      </c>
      <c r="F52" t="s">
        <v>2395</v>
      </c>
      <c r="G52" t="s">
        <v>2214</v>
      </c>
      <c r="H52" t="s">
        <v>2396</v>
      </c>
      <c r="I52" t="s">
        <v>2397</v>
      </c>
      <c r="J52" t="s">
        <v>2398</v>
      </c>
      <c r="K52" t="s">
        <v>2399</v>
      </c>
      <c r="L52" t="s">
        <v>2669</v>
      </c>
      <c r="M52">
        <v>280</v>
      </c>
      <c r="N52">
        <v>0.32161871070939502</v>
      </c>
      <c r="O52">
        <v>0.31164831913507401</v>
      </c>
      <c r="P52">
        <v>0.27806898259948498</v>
      </c>
      <c r="Q52">
        <v>867.52982999999995</v>
      </c>
    </row>
    <row r="53" spans="1:20">
      <c r="A53" t="s">
        <v>506</v>
      </c>
      <c r="B53" t="s">
        <v>2196</v>
      </c>
      <c r="C53" t="s">
        <v>506</v>
      </c>
      <c r="D53" t="s">
        <v>2197</v>
      </c>
      <c r="E53" t="s">
        <v>2198</v>
      </c>
      <c r="F53" t="s">
        <v>2400</v>
      </c>
      <c r="G53" t="s">
        <v>2228</v>
      </c>
      <c r="I53" t="s">
        <v>2229</v>
      </c>
      <c r="J53" t="s">
        <v>2230</v>
      </c>
      <c r="K53" t="s">
        <v>2231</v>
      </c>
      <c r="L53" t="s">
        <v>2670</v>
      </c>
      <c r="M53">
        <v>295</v>
      </c>
      <c r="N53">
        <v>0.35805533802419098</v>
      </c>
      <c r="O53">
        <v>0.26174765396209998</v>
      </c>
      <c r="P53">
        <v>0.36601389654657002</v>
      </c>
      <c r="Q53">
        <v>1468.71541</v>
      </c>
    </row>
    <row r="54" spans="1:20">
      <c r="A54" t="s">
        <v>506</v>
      </c>
      <c r="B54" t="s">
        <v>2196</v>
      </c>
      <c r="C54" t="s">
        <v>506</v>
      </c>
      <c r="D54" t="s">
        <v>2197</v>
      </c>
      <c r="E54" t="s">
        <v>2198</v>
      </c>
      <c r="F54" t="s">
        <v>2400</v>
      </c>
      <c r="G54" t="s">
        <v>2214</v>
      </c>
      <c r="I54" t="s">
        <v>2353</v>
      </c>
      <c r="J54" t="s">
        <v>2230</v>
      </c>
      <c r="K54" t="s">
        <v>2231</v>
      </c>
      <c r="L54" t="s">
        <v>2670</v>
      </c>
      <c r="M54">
        <v>295</v>
      </c>
      <c r="N54">
        <v>0.35805533802419098</v>
      </c>
      <c r="O54">
        <v>0.26174765396209998</v>
      </c>
      <c r="P54">
        <v>0.36601389654657002</v>
      </c>
      <c r="Q54">
        <v>1468.71541</v>
      </c>
    </row>
    <row r="55" spans="1:20">
      <c r="A55" t="s">
        <v>1203</v>
      </c>
      <c r="B55" t="s">
        <v>2401</v>
      </c>
      <c r="C55" t="s">
        <v>1203</v>
      </c>
      <c r="D55" t="s">
        <v>2197</v>
      </c>
      <c r="E55" t="s">
        <v>2402</v>
      </c>
      <c r="F55" t="s">
        <v>2403</v>
      </c>
      <c r="G55" t="s">
        <v>2214</v>
      </c>
      <c r="H55" t="s">
        <v>2404</v>
      </c>
      <c r="I55" t="s">
        <v>2405</v>
      </c>
      <c r="J55" t="s">
        <v>2406</v>
      </c>
      <c r="K55" t="s">
        <v>2407</v>
      </c>
      <c r="L55" t="s">
        <v>2671</v>
      </c>
      <c r="M55">
        <v>300</v>
      </c>
      <c r="N55">
        <v>0.43085158563899201</v>
      </c>
      <c r="O55">
        <v>0.21921043087255301</v>
      </c>
      <c r="P55">
        <v>0.45146772373799898</v>
      </c>
      <c r="Q55">
        <v>932.51999000000001</v>
      </c>
    </row>
    <row r="56" spans="1:20">
      <c r="A56" t="s">
        <v>1250</v>
      </c>
      <c r="B56" t="s">
        <v>2196</v>
      </c>
      <c r="C56" t="s">
        <v>1250</v>
      </c>
      <c r="D56" t="s">
        <v>2197</v>
      </c>
      <c r="E56" t="s">
        <v>2198</v>
      </c>
      <c r="F56" t="s">
        <v>2408</v>
      </c>
      <c r="G56" t="s">
        <v>2235</v>
      </c>
      <c r="I56" t="s">
        <v>2409</v>
      </c>
      <c r="J56" t="s">
        <v>2410</v>
      </c>
      <c r="L56" t="s">
        <v>2672</v>
      </c>
      <c r="M56">
        <v>329</v>
      </c>
      <c r="N56">
        <v>0.25010128948239602</v>
      </c>
      <c r="O56">
        <v>0.233258100745316</v>
      </c>
      <c r="P56">
        <v>0.42222681442995402</v>
      </c>
      <c r="Q56">
        <v>1259.6994099999999</v>
      </c>
    </row>
    <row r="57" spans="1:20">
      <c r="A57" t="s">
        <v>1253</v>
      </c>
      <c r="B57" t="s">
        <v>2411</v>
      </c>
      <c r="C57" t="s">
        <v>1253</v>
      </c>
      <c r="D57" t="s">
        <v>2412</v>
      </c>
      <c r="E57" t="s">
        <v>2198</v>
      </c>
      <c r="F57" t="s">
        <v>2413</v>
      </c>
      <c r="G57" t="s">
        <v>2235</v>
      </c>
      <c r="H57" t="s">
        <v>2414</v>
      </c>
      <c r="I57" t="s">
        <v>2415</v>
      </c>
      <c r="J57" t="s">
        <v>2416</v>
      </c>
      <c r="K57" t="s">
        <v>2417</v>
      </c>
      <c r="L57" t="s">
        <v>2673</v>
      </c>
      <c r="M57">
        <v>331</v>
      </c>
      <c r="N57">
        <v>0.25430963001985701</v>
      </c>
      <c r="O57">
        <v>0.22621327268001901</v>
      </c>
      <c r="P57">
        <v>0.43676854791509701</v>
      </c>
      <c r="Q57">
        <v>1211.6782800000001</v>
      </c>
    </row>
    <row r="58" spans="1:20">
      <c r="A58" t="s">
        <v>1280</v>
      </c>
      <c r="B58" t="s">
        <v>2196</v>
      </c>
      <c r="C58" t="s">
        <v>1280</v>
      </c>
      <c r="D58" t="s">
        <v>2197</v>
      </c>
      <c r="E58" t="s">
        <v>2198</v>
      </c>
      <c r="F58" t="s">
        <v>2418</v>
      </c>
      <c r="G58" t="s">
        <v>2204</v>
      </c>
      <c r="H58" t="s">
        <v>2419</v>
      </c>
      <c r="I58" t="s">
        <v>2206</v>
      </c>
      <c r="J58" t="s">
        <v>2207</v>
      </c>
      <c r="K58" t="s">
        <v>2208</v>
      </c>
      <c r="L58" t="s">
        <v>2674</v>
      </c>
      <c r="M58">
        <v>347</v>
      </c>
      <c r="N58">
        <v>0.25497010696795702</v>
      </c>
      <c r="O58">
        <v>0.18807405300139199</v>
      </c>
      <c r="P58">
        <v>0.519649745539153</v>
      </c>
      <c r="Q58">
        <v>992.57750999999996</v>
      </c>
    </row>
    <row r="59" spans="1:20">
      <c r="A59" t="s">
        <v>1337</v>
      </c>
      <c r="B59" t="s">
        <v>2196</v>
      </c>
      <c r="C59" t="s">
        <v>1337</v>
      </c>
      <c r="D59" t="s">
        <v>2197</v>
      </c>
      <c r="E59" t="s">
        <v>2198</v>
      </c>
      <c r="F59" t="s">
        <v>2420</v>
      </c>
      <c r="G59" t="s">
        <v>2300</v>
      </c>
      <c r="H59" t="s">
        <v>2421</v>
      </c>
      <c r="I59" t="s">
        <v>2422</v>
      </c>
      <c r="J59" t="s">
        <v>2423</v>
      </c>
      <c r="K59" t="s">
        <v>2424</v>
      </c>
      <c r="L59" t="s">
        <v>2675</v>
      </c>
      <c r="M59">
        <v>385</v>
      </c>
      <c r="N59">
        <v>0.148938572117361</v>
      </c>
      <c r="O59">
        <v>0.12895597340045001</v>
      </c>
      <c r="P59">
        <v>0.66039669565925596</v>
      </c>
      <c r="Q59">
        <v>1994.14734</v>
      </c>
    </row>
    <row r="60" spans="1:20">
      <c r="A60" t="s">
        <v>1341</v>
      </c>
      <c r="B60" t="s">
        <v>2196</v>
      </c>
      <c r="C60" t="s">
        <v>1341</v>
      </c>
      <c r="D60" t="s">
        <v>2197</v>
      </c>
      <c r="E60" t="s">
        <v>2198</v>
      </c>
      <c r="F60" t="s">
        <v>2425</v>
      </c>
      <c r="G60" t="s">
        <v>2219</v>
      </c>
      <c r="I60" t="s">
        <v>2426</v>
      </c>
      <c r="J60" t="s">
        <v>2427</v>
      </c>
      <c r="K60" t="s">
        <v>2428</v>
      </c>
      <c r="L60" t="s">
        <v>2676</v>
      </c>
      <c r="M60">
        <v>387</v>
      </c>
      <c r="N60">
        <v>-4.1670192030664202E-2</v>
      </c>
      <c r="O60">
        <v>0.19026537958410999</v>
      </c>
      <c r="P60">
        <v>0.51470585609019903</v>
      </c>
      <c r="Q60">
        <v>1866.04836</v>
      </c>
    </row>
    <row r="61" spans="1:20">
      <c r="A61" t="s">
        <v>1355</v>
      </c>
      <c r="B61" t="s">
        <v>2196</v>
      </c>
      <c r="C61" t="s">
        <v>1355</v>
      </c>
      <c r="D61" t="s">
        <v>2197</v>
      </c>
      <c r="E61" t="s">
        <v>2198</v>
      </c>
      <c r="F61" t="s">
        <v>2429</v>
      </c>
      <c r="G61" t="s">
        <v>2214</v>
      </c>
      <c r="H61" t="s">
        <v>2430</v>
      </c>
      <c r="I61" t="s">
        <v>2364</v>
      </c>
      <c r="J61" t="s">
        <v>2365</v>
      </c>
      <c r="K61" t="s">
        <v>2366</v>
      </c>
      <c r="L61" t="s">
        <v>2677</v>
      </c>
      <c r="M61">
        <v>395</v>
      </c>
      <c r="N61">
        <v>0.40375171219054401</v>
      </c>
      <c r="O61">
        <v>-6.2137997481064897E-2</v>
      </c>
      <c r="P61">
        <v>0.83286796216146397</v>
      </c>
      <c r="Q61">
        <v>756.40390000000002</v>
      </c>
    </row>
    <row r="62" spans="1:20">
      <c r="A62" t="s">
        <v>693</v>
      </c>
      <c r="B62" t="s">
        <v>2196</v>
      </c>
      <c r="C62" t="s">
        <v>693</v>
      </c>
      <c r="D62" t="s">
        <v>2197</v>
      </c>
      <c r="E62" t="s">
        <v>2198</v>
      </c>
      <c r="F62" t="s">
        <v>2431</v>
      </c>
      <c r="G62" t="s">
        <v>2219</v>
      </c>
      <c r="I62" t="s">
        <v>2432</v>
      </c>
      <c r="J62" t="s">
        <v>2433</v>
      </c>
      <c r="K62" t="s">
        <v>2434</v>
      </c>
      <c r="L62" t="s">
        <v>2678</v>
      </c>
      <c r="M62">
        <v>399</v>
      </c>
      <c r="N62">
        <v>0.12578553597007999</v>
      </c>
      <c r="O62">
        <v>9.0460945527598605E-2</v>
      </c>
      <c r="P62">
        <v>0.75842662592897003</v>
      </c>
      <c r="Q62">
        <v>1551.8417199999999</v>
      </c>
      <c r="R62">
        <v>280</v>
      </c>
      <c r="S62" t="s">
        <v>121</v>
      </c>
      <c r="T62" t="s">
        <v>2065</v>
      </c>
    </row>
    <row r="63" spans="1:20">
      <c r="A63" t="s">
        <v>332</v>
      </c>
      <c r="B63" t="s">
        <v>2196</v>
      </c>
      <c r="C63" t="s">
        <v>332</v>
      </c>
      <c r="D63" t="s">
        <v>2197</v>
      </c>
      <c r="E63" t="s">
        <v>2198</v>
      </c>
      <c r="F63" t="s">
        <v>2435</v>
      </c>
      <c r="G63" t="s">
        <v>2214</v>
      </c>
      <c r="H63" t="s">
        <v>2436</v>
      </c>
      <c r="I63" t="s">
        <v>2437</v>
      </c>
      <c r="J63" t="s">
        <v>2438</v>
      </c>
      <c r="K63" t="s">
        <v>2439</v>
      </c>
      <c r="L63" t="s">
        <v>2679</v>
      </c>
      <c r="M63">
        <v>407</v>
      </c>
      <c r="N63">
        <v>6.67179336665953E-2</v>
      </c>
      <c r="O63">
        <v>9.57695328030118E-2</v>
      </c>
      <c r="P63">
        <v>0.74466854968649399</v>
      </c>
      <c r="Q63">
        <v>1193.6928700000001</v>
      </c>
    </row>
    <row r="64" spans="1:20">
      <c r="A64" t="s">
        <v>1401</v>
      </c>
      <c r="B64" t="s">
        <v>2196</v>
      </c>
      <c r="C64" t="s">
        <v>1401</v>
      </c>
      <c r="D64" t="s">
        <v>2197</v>
      </c>
      <c r="E64" t="s">
        <v>2198</v>
      </c>
      <c r="F64" t="s">
        <v>2440</v>
      </c>
      <c r="G64" t="s">
        <v>2219</v>
      </c>
      <c r="I64" t="s">
        <v>2426</v>
      </c>
      <c r="J64" t="s">
        <v>2427</v>
      </c>
      <c r="K64" t="s">
        <v>2428</v>
      </c>
      <c r="L64" t="s">
        <v>2680</v>
      </c>
      <c r="M64">
        <v>425</v>
      </c>
      <c r="N64">
        <v>-0.208572534780436</v>
      </c>
      <c r="O64">
        <v>0.16927558978802601</v>
      </c>
      <c r="P64">
        <v>0.56291235436449205</v>
      </c>
      <c r="Q64">
        <v>1123.5822599999999</v>
      </c>
    </row>
    <row r="65" spans="1:17">
      <c r="A65" t="s">
        <v>1409</v>
      </c>
      <c r="B65" t="s">
        <v>2441</v>
      </c>
      <c r="C65" t="s">
        <v>1409</v>
      </c>
      <c r="D65" t="s">
        <v>2442</v>
      </c>
      <c r="E65" t="s">
        <v>2198</v>
      </c>
      <c r="F65" t="s">
        <v>2443</v>
      </c>
      <c r="G65" t="s">
        <v>2204</v>
      </c>
      <c r="H65" t="s">
        <v>2444</v>
      </c>
      <c r="I65" t="s">
        <v>2445</v>
      </c>
      <c r="J65" t="s">
        <v>2446</v>
      </c>
      <c r="K65" t="s">
        <v>2447</v>
      </c>
      <c r="L65" t="s">
        <v>1410</v>
      </c>
      <c r="M65">
        <v>429</v>
      </c>
      <c r="N65">
        <v>0.26508150211675702</v>
      </c>
      <c r="O65">
        <v>-0.128197668831802</v>
      </c>
      <c r="P65">
        <v>0.66228528711206003</v>
      </c>
      <c r="Q65">
        <v>1065.5826500000001</v>
      </c>
    </row>
    <row r="66" spans="1:17">
      <c r="A66" t="s">
        <v>1409</v>
      </c>
      <c r="B66" t="s">
        <v>2441</v>
      </c>
      <c r="C66" t="s">
        <v>1409</v>
      </c>
      <c r="D66" t="s">
        <v>2442</v>
      </c>
      <c r="E66" t="s">
        <v>2198</v>
      </c>
      <c r="F66" t="s">
        <v>2443</v>
      </c>
      <c r="G66" t="s">
        <v>2235</v>
      </c>
      <c r="H66" t="s">
        <v>2448</v>
      </c>
      <c r="I66" t="s">
        <v>2449</v>
      </c>
      <c r="J66" t="s">
        <v>2450</v>
      </c>
      <c r="K66" t="s">
        <v>2451</v>
      </c>
      <c r="L66" t="s">
        <v>1410</v>
      </c>
      <c r="M66">
        <v>429</v>
      </c>
      <c r="N66">
        <v>0.26508150211675702</v>
      </c>
      <c r="O66">
        <v>-0.128197668831802</v>
      </c>
      <c r="P66">
        <v>0.66228528711206003</v>
      </c>
      <c r="Q66">
        <v>1065.5826500000001</v>
      </c>
    </row>
    <row r="67" spans="1:17">
      <c r="A67" t="s">
        <v>1428</v>
      </c>
      <c r="B67" t="s">
        <v>2411</v>
      </c>
      <c r="C67" t="s">
        <v>1428</v>
      </c>
      <c r="D67" t="s">
        <v>2412</v>
      </c>
      <c r="E67" t="s">
        <v>2198</v>
      </c>
      <c r="F67" t="s">
        <v>2452</v>
      </c>
      <c r="G67" t="s">
        <v>2235</v>
      </c>
      <c r="H67" t="s">
        <v>2453</v>
      </c>
      <c r="I67" t="s">
        <v>2454</v>
      </c>
      <c r="J67" t="s">
        <v>2455</v>
      </c>
      <c r="K67" t="s">
        <v>2456</v>
      </c>
      <c r="L67" t="s">
        <v>2681</v>
      </c>
      <c r="M67">
        <v>439</v>
      </c>
      <c r="N67">
        <v>-0.30613838404575999</v>
      </c>
      <c r="O67">
        <v>0.16981893002234599</v>
      </c>
      <c r="P67">
        <v>0.56164111133694805</v>
      </c>
      <c r="Q67">
        <v>1251.7459699999999</v>
      </c>
    </row>
    <row r="68" spans="1:17">
      <c r="A68" t="s">
        <v>321</v>
      </c>
      <c r="B68" t="s">
        <v>2196</v>
      </c>
      <c r="C68" t="s">
        <v>321</v>
      </c>
      <c r="D68" t="s">
        <v>2197</v>
      </c>
      <c r="E68" t="s">
        <v>2198</v>
      </c>
      <c r="F68" t="s">
        <v>2457</v>
      </c>
      <c r="G68" t="s">
        <v>2219</v>
      </c>
      <c r="I68" t="s">
        <v>2426</v>
      </c>
      <c r="J68" t="s">
        <v>2427</v>
      </c>
      <c r="K68" t="s">
        <v>2428</v>
      </c>
      <c r="L68" t="s">
        <v>2682</v>
      </c>
      <c r="M68">
        <v>460</v>
      </c>
      <c r="N68">
        <v>-0.27799068179210001</v>
      </c>
      <c r="O68">
        <v>7.0831273567858399E-2</v>
      </c>
      <c r="P68">
        <v>0.80985121958481499</v>
      </c>
      <c r="Q68">
        <v>1555.7474400000001</v>
      </c>
    </row>
    <row r="69" spans="1:17">
      <c r="A69" t="s">
        <v>1490</v>
      </c>
      <c r="B69" t="s">
        <v>2196</v>
      </c>
      <c r="C69" t="s">
        <v>1490</v>
      </c>
      <c r="D69" t="s">
        <v>2197</v>
      </c>
      <c r="E69" t="s">
        <v>2198</v>
      </c>
      <c r="F69" t="s">
        <v>2458</v>
      </c>
      <c r="G69" t="s">
        <v>2214</v>
      </c>
      <c r="H69" t="s">
        <v>2459</v>
      </c>
      <c r="I69" t="s">
        <v>2460</v>
      </c>
      <c r="J69" t="s">
        <v>2461</v>
      </c>
      <c r="K69" t="s">
        <v>2462</v>
      </c>
      <c r="L69" t="s">
        <v>2683</v>
      </c>
      <c r="M69">
        <v>481</v>
      </c>
      <c r="N69">
        <v>-0.25526585905515498</v>
      </c>
      <c r="O69">
        <v>-1.04177254396477E-3</v>
      </c>
      <c r="P69">
        <v>0.99717989426915199</v>
      </c>
      <c r="Q69">
        <v>1082.6204399999999</v>
      </c>
    </row>
    <row r="70" spans="1:17">
      <c r="A70" t="s">
        <v>442</v>
      </c>
      <c r="B70" t="s">
        <v>2401</v>
      </c>
      <c r="C70" t="s">
        <v>442</v>
      </c>
      <c r="D70" t="s">
        <v>2197</v>
      </c>
      <c r="E70" t="s">
        <v>2402</v>
      </c>
      <c r="F70" t="s">
        <v>2463</v>
      </c>
      <c r="G70" t="s">
        <v>2214</v>
      </c>
      <c r="H70" t="s">
        <v>2464</v>
      </c>
      <c r="I70" t="s">
        <v>2405</v>
      </c>
      <c r="J70" t="s">
        <v>2406</v>
      </c>
      <c r="K70" t="s">
        <v>2407</v>
      </c>
      <c r="L70" t="s">
        <v>2684</v>
      </c>
      <c r="M70">
        <v>494</v>
      </c>
      <c r="N70">
        <v>-0.36742756396550003</v>
      </c>
      <c r="O70">
        <v>-7.1420049629504203E-3</v>
      </c>
      <c r="P70">
        <v>0.98066801290098904</v>
      </c>
      <c r="Q70">
        <v>803.47739999999999</v>
      </c>
    </row>
    <row r="71" spans="1:17">
      <c r="A71" t="s">
        <v>1516</v>
      </c>
      <c r="B71" t="s">
        <v>2196</v>
      </c>
      <c r="C71" t="s">
        <v>1516</v>
      </c>
      <c r="D71" t="s">
        <v>2197</v>
      </c>
      <c r="E71" t="s">
        <v>2198</v>
      </c>
      <c r="F71" t="s">
        <v>2465</v>
      </c>
      <c r="G71" t="s">
        <v>2219</v>
      </c>
      <c r="H71" t="s">
        <v>2466</v>
      </c>
      <c r="I71" t="s">
        <v>2467</v>
      </c>
      <c r="J71" t="s">
        <v>2468</v>
      </c>
      <c r="K71" t="s">
        <v>2469</v>
      </c>
      <c r="L71" t="s">
        <v>2685</v>
      </c>
      <c r="M71">
        <v>500</v>
      </c>
      <c r="N71">
        <v>-1.7369343844165299E-2</v>
      </c>
      <c r="O71">
        <v>-0.239391097274642</v>
      </c>
      <c r="P71">
        <v>0.40977109689416702</v>
      </c>
      <c r="Q71">
        <v>780.49779999999998</v>
      </c>
    </row>
    <row r="72" spans="1:17">
      <c r="A72" t="s">
        <v>1516</v>
      </c>
      <c r="B72" t="s">
        <v>2196</v>
      </c>
      <c r="C72" t="s">
        <v>1516</v>
      </c>
      <c r="D72" t="s">
        <v>2197</v>
      </c>
      <c r="E72" t="s">
        <v>2198</v>
      </c>
      <c r="F72" t="s">
        <v>2465</v>
      </c>
      <c r="G72" t="s">
        <v>2235</v>
      </c>
      <c r="H72" t="s">
        <v>2327</v>
      </c>
      <c r="I72" t="s">
        <v>2328</v>
      </c>
      <c r="J72" t="s">
        <v>2329</v>
      </c>
      <c r="K72" t="s">
        <v>2330</v>
      </c>
      <c r="L72" t="s">
        <v>2685</v>
      </c>
      <c r="M72">
        <v>500</v>
      </c>
      <c r="N72">
        <v>-1.7369343844165299E-2</v>
      </c>
      <c r="O72">
        <v>-0.239391097274642</v>
      </c>
      <c r="P72">
        <v>0.40977109689416702</v>
      </c>
      <c r="Q72">
        <v>780.49779999999998</v>
      </c>
    </row>
    <row r="73" spans="1:17">
      <c r="A73" t="s">
        <v>1516</v>
      </c>
      <c r="B73" t="s">
        <v>2196</v>
      </c>
      <c r="C73" t="s">
        <v>1516</v>
      </c>
      <c r="D73" t="s">
        <v>2197</v>
      </c>
      <c r="E73" t="s">
        <v>2198</v>
      </c>
      <c r="F73" t="s">
        <v>2465</v>
      </c>
      <c r="G73" t="s">
        <v>2214</v>
      </c>
      <c r="H73" t="s">
        <v>2470</v>
      </c>
      <c r="I73" t="s">
        <v>2471</v>
      </c>
      <c r="J73" t="s">
        <v>2472</v>
      </c>
      <c r="K73" t="s">
        <v>2473</v>
      </c>
      <c r="L73" t="s">
        <v>2685</v>
      </c>
      <c r="M73">
        <v>500</v>
      </c>
      <c r="N73">
        <v>-1.7369343844165299E-2</v>
      </c>
      <c r="O73">
        <v>-0.239391097274642</v>
      </c>
      <c r="P73">
        <v>0.40977109689416702</v>
      </c>
      <c r="Q73">
        <v>780.49779999999998</v>
      </c>
    </row>
    <row r="74" spans="1:17">
      <c r="A74" t="s">
        <v>1516</v>
      </c>
      <c r="B74" t="s">
        <v>2196</v>
      </c>
      <c r="C74" t="s">
        <v>1516</v>
      </c>
      <c r="D74" t="s">
        <v>2197</v>
      </c>
      <c r="E74" t="s">
        <v>2198</v>
      </c>
      <c r="F74" t="s">
        <v>2465</v>
      </c>
      <c r="G74" t="s">
        <v>2474</v>
      </c>
      <c r="I74" t="s">
        <v>2475</v>
      </c>
      <c r="J74" t="s">
        <v>2476</v>
      </c>
      <c r="K74" t="s">
        <v>2477</v>
      </c>
      <c r="L74" t="s">
        <v>2685</v>
      </c>
      <c r="M74">
        <v>500</v>
      </c>
      <c r="N74">
        <v>-1.7369343844165299E-2</v>
      </c>
      <c r="O74">
        <v>-0.239391097274642</v>
      </c>
      <c r="P74">
        <v>0.40977109689416702</v>
      </c>
      <c r="Q74">
        <v>780.49779999999998</v>
      </c>
    </row>
    <row r="75" spans="1:17">
      <c r="A75" t="s">
        <v>1516</v>
      </c>
      <c r="B75" t="s">
        <v>2196</v>
      </c>
      <c r="C75" t="s">
        <v>1516</v>
      </c>
      <c r="D75" t="s">
        <v>2197</v>
      </c>
      <c r="E75" t="s">
        <v>2198</v>
      </c>
      <c r="F75" t="s">
        <v>2465</v>
      </c>
      <c r="G75" t="s">
        <v>2478</v>
      </c>
      <c r="I75" t="s">
        <v>2479</v>
      </c>
      <c r="J75" t="s">
        <v>2480</v>
      </c>
      <c r="K75" t="s">
        <v>2481</v>
      </c>
      <c r="L75" t="s">
        <v>2685</v>
      </c>
      <c r="M75">
        <v>500</v>
      </c>
      <c r="N75">
        <v>-1.7369343844165299E-2</v>
      </c>
      <c r="O75">
        <v>-0.239391097274642</v>
      </c>
      <c r="P75">
        <v>0.40977109689416702</v>
      </c>
      <c r="Q75">
        <v>780.49779999999998</v>
      </c>
    </row>
    <row r="76" spans="1:17">
      <c r="A76" t="s">
        <v>1516</v>
      </c>
      <c r="B76" t="s">
        <v>2196</v>
      </c>
      <c r="C76" t="s">
        <v>1516</v>
      </c>
      <c r="D76" t="s">
        <v>2197</v>
      </c>
      <c r="E76" t="s">
        <v>2198</v>
      </c>
      <c r="F76" t="s">
        <v>2465</v>
      </c>
      <c r="G76" t="s">
        <v>2482</v>
      </c>
      <c r="I76" t="s">
        <v>2483</v>
      </c>
      <c r="J76" t="s">
        <v>2476</v>
      </c>
      <c r="K76" t="s">
        <v>2484</v>
      </c>
      <c r="L76" t="s">
        <v>2685</v>
      </c>
      <c r="M76">
        <v>500</v>
      </c>
      <c r="N76">
        <v>-1.7369343844165299E-2</v>
      </c>
      <c r="O76">
        <v>-0.239391097274642</v>
      </c>
      <c r="P76">
        <v>0.40977109689416702</v>
      </c>
      <c r="Q76">
        <v>780.49779999999998</v>
      </c>
    </row>
    <row r="77" spans="1:17">
      <c r="A77" t="s">
        <v>406</v>
      </c>
      <c r="B77" t="s">
        <v>2411</v>
      </c>
      <c r="C77" t="s">
        <v>406</v>
      </c>
      <c r="D77" t="s">
        <v>2412</v>
      </c>
      <c r="E77" t="s">
        <v>2198</v>
      </c>
      <c r="F77" t="s">
        <v>2485</v>
      </c>
      <c r="G77" t="s">
        <v>2214</v>
      </c>
      <c r="H77" t="s">
        <v>2486</v>
      </c>
      <c r="I77" t="s">
        <v>2487</v>
      </c>
      <c r="J77" t="s">
        <v>2488</v>
      </c>
      <c r="K77" t="s">
        <v>2489</v>
      </c>
      <c r="L77" t="s">
        <v>2686</v>
      </c>
      <c r="M77">
        <v>523</v>
      </c>
      <c r="N77">
        <v>-0.24625685781524501</v>
      </c>
      <c r="O77">
        <v>-0.211060953343707</v>
      </c>
      <c r="P77">
        <v>0.46887425015615802</v>
      </c>
      <c r="Q77">
        <v>1098.61285</v>
      </c>
    </row>
    <row r="78" spans="1:17">
      <c r="A78" t="s">
        <v>1558</v>
      </c>
      <c r="B78" t="s">
        <v>2196</v>
      </c>
      <c r="C78" t="s">
        <v>1558</v>
      </c>
      <c r="D78" t="s">
        <v>2197</v>
      </c>
      <c r="E78" t="s">
        <v>2198</v>
      </c>
      <c r="F78" t="s">
        <v>2490</v>
      </c>
      <c r="G78" t="s">
        <v>2204</v>
      </c>
      <c r="H78" t="s">
        <v>2491</v>
      </c>
      <c r="I78" t="s">
        <v>2206</v>
      </c>
      <c r="J78" t="s">
        <v>2207</v>
      </c>
      <c r="K78" t="s">
        <v>2208</v>
      </c>
      <c r="L78" t="s">
        <v>2687</v>
      </c>
      <c r="M78">
        <v>525</v>
      </c>
      <c r="N78">
        <v>-0.19249093717472701</v>
      </c>
      <c r="O78">
        <v>-0.25086923468044198</v>
      </c>
      <c r="P78">
        <v>0.38697888760327198</v>
      </c>
      <c r="Q78">
        <v>665.45961999999997</v>
      </c>
    </row>
    <row r="79" spans="1:17">
      <c r="A79" t="s">
        <v>1558</v>
      </c>
      <c r="B79" t="s">
        <v>2196</v>
      </c>
      <c r="C79" t="s">
        <v>1558</v>
      </c>
      <c r="D79" t="s">
        <v>2197</v>
      </c>
      <c r="E79" t="s">
        <v>2198</v>
      </c>
      <c r="F79" t="s">
        <v>2490</v>
      </c>
      <c r="G79" t="s">
        <v>2214</v>
      </c>
      <c r="I79" t="s">
        <v>2315</v>
      </c>
      <c r="J79" t="s">
        <v>2316</v>
      </c>
      <c r="K79" t="s">
        <v>2317</v>
      </c>
      <c r="L79" t="s">
        <v>2687</v>
      </c>
      <c r="M79">
        <v>525</v>
      </c>
      <c r="N79">
        <v>-0.19249093717472701</v>
      </c>
      <c r="O79">
        <v>-0.25086923468044198</v>
      </c>
      <c r="P79">
        <v>0.38697888760327198</v>
      </c>
      <c r="Q79">
        <v>665.45961999999997</v>
      </c>
    </row>
    <row r="80" spans="1:17">
      <c r="A80" t="s">
        <v>461</v>
      </c>
      <c r="B80" t="s">
        <v>2411</v>
      </c>
      <c r="C80" t="s">
        <v>461</v>
      </c>
      <c r="D80" t="s">
        <v>2412</v>
      </c>
      <c r="E80" t="s">
        <v>2198</v>
      </c>
      <c r="F80" t="s">
        <v>2492</v>
      </c>
      <c r="G80" t="s">
        <v>2214</v>
      </c>
      <c r="H80" t="s">
        <v>2493</v>
      </c>
      <c r="I80" t="s">
        <v>2487</v>
      </c>
      <c r="J80" t="s">
        <v>2488</v>
      </c>
      <c r="K80" t="s">
        <v>2489</v>
      </c>
      <c r="L80" t="s">
        <v>2688</v>
      </c>
      <c r="M80">
        <v>527</v>
      </c>
      <c r="N80">
        <v>-0.328261330664189</v>
      </c>
      <c r="O80">
        <v>-0.16098435758549401</v>
      </c>
      <c r="P80">
        <v>0.58245883832091705</v>
      </c>
      <c r="Q80">
        <v>1027.57573</v>
      </c>
    </row>
    <row r="81" spans="1:20">
      <c r="A81" t="s">
        <v>433</v>
      </c>
      <c r="B81" t="s">
        <v>2196</v>
      </c>
      <c r="C81" t="s">
        <v>433</v>
      </c>
      <c r="D81" t="s">
        <v>2197</v>
      </c>
      <c r="E81" t="s">
        <v>2198</v>
      </c>
      <c r="F81" t="s">
        <v>2494</v>
      </c>
      <c r="G81" t="s">
        <v>2323</v>
      </c>
      <c r="I81" t="s">
        <v>2324</v>
      </c>
      <c r="J81" t="s">
        <v>2325</v>
      </c>
      <c r="K81" t="s">
        <v>2326</v>
      </c>
      <c r="L81" t="s">
        <v>2689</v>
      </c>
      <c r="M81">
        <v>535</v>
      </c>
      <c r="N81">
        <v>-0.28139590293594102</v>
      </c>
      <c r="O81">
        <v>-0.22657817651234699</v>
      </c>
      <c r="P81">
        <v>0.43600923790586499</v>
      </c>
      <c r="Q81">
        <v>981.45639000000006</v>
      </c>
    </row>
    <row r="82" spans="1:20">
      <c r="A82" t="s">
        <v>543</v>
      </c>
      <c r="B82" t="s">
        <v>2411</v>
      </c>
      <c r="C82" t="s">
        <v>543</v>
      </c>
      <c r="D82" t="s">
        <v>2412</v>
      </c>
      <c r="E82" t="s">
        <v>2198</v>
      </c>
      <c r="F82" t="s">
        <v>2495</v>
      </c>
      <c r="G82" t="s">
        <v>2219</v>
      </c>
      <c r="I82" t="s">
        <v>2496</v>
      </c>
      <c r="J82" t="s">
        <v>2497</v>
      </c>
      <c r="K82" t="s">
        <v>2498</v>
      </c>
      <c r="L82" t="s">
        <v>2690</v>
      </c>
      <c r="M82">
        <v>561</v>
      </c>
      <c r="N82">
        <v>-0.53523831037652003</v>
      </c>
      <c r="O82">
        <v>-0.194332400494826</v>
      </c>
      <c r="P82">
        <v>0.50558686863815006</v>
      </c>
      <c r="Q82">
        <v>979.56113000000005</v>
      </c>
      <c r="R82" t="s">
        <v>121</v>
      </c>
      <c r="S82" t="s">
        <v>121</v>
      </c>
      <c r="T82" t="s">
        <v>2074</v>
      </c>
    </row>
    <row r="83" spans="1:20">
      <c r="A83" t="s">
        <v>543</v>
      </c>
      <c r="B83" t="s">
        <v>2411</v>
      </c>
      <c r="C83" t="s">
        <v>543</v>
      </c>
      <c r="D83" t="s">
        <v>2412</v>
      </c>
      <c r="E83" t="s">
        <v>2198</v>
      </c>
      <c r="F83" t="s">
        <v>2495</v>
      </c>
      <c r="G83" t="s">
        <v>2214</v>
      </c>
      <c r="H83" t="s">
        <v>2499</v>
      </c>
      <c r="I83" t="s">
        <v>2500</v>
      </c>
      <c r="J83" t="s">
        <v>2501</v>
      </c>
      <c r="K83" t="s">
        <v>2502</v>
      </c>
      <c r="L83" t="s">
        <v>2690</v>
      </c>
      <c r="M83">
        <v>561</v>
      </c>
      <c r="N83">
        <v>-0.53523831037652003</v>
      </c>
      <c r="O83">
        <v>-0.194332400494826</v>
      </c>
      <c r="P83">
        <v>0.50558686863815006</v>
      </c>
      <c r="Q83">
        <v>979.56113000000005</v>
      </c>
      <c r="R83" t="s">
        <v>121</v>
      </c>
      <c r="S83" t="s">
        <v>121</v>
      </c>
      <c r="T83" t="s">
        <v>2074</v>
      </c>
    </row>
    <row r="84" spans="1:20">
      <c r="A84" t="s">
        <v>297</v>
      </c>
      <c r="B84" t="s">
        <v>2196</v>
      </c>
      <c r="C84" t="s">
        <v>297</v>
      </c>
      <c r="D84" t="s">
        <v>2197</v>
      </c>
      <c r="E84" t="s">
        <v>2198</v>
      </c>
      <c r="F84" t="s">
        <v>2503</v>
      </c>
      <c r="G84" t="s">
        <v>2204</v>
      </c>
      <c r="H84" t="s">
        <v>2504</v>
      </c>
      <c r="I84" t="s">
        <v>2211</v>
      </c>
      <c r="J84" t="s">
        <v>2212</v>
      </c>
      <c r="K84" t="s">
        <v>2213</v>
      </c>
      <c r="L84" t="s">
        <v>2691</v>
      </c>
      <c r="M84">
        <v>562</v>
      </c>
      <c r="N84">
        <v>-0.41882952566194298</v>
      </c>
      <c r="O84">
        <v>-0.27094017591144098</v>
      </c>
      <c r="P84">
        <v>0.34878956014392698</v>
      </c>
      <c r="Q84">
        <v>778.44577000000004</v>
      </c>
    </row>
    <row r="85" spans="1:20">
      <c r="A85" t="s">
        <v>1617</v>
      </c>
      <c r="B85" t="s">
        <v>2232</v>
      </c>
      <c r="C85" t="s">
        <v>1617</v>
      </c>
      <c r="D85" t="s">
        <v>2233</v>
      </c>
      <c r="E85" t="s">
        <v>2198</v>
      </c>
      <c r="F85" t="s">
        <v>2505</v>
      </c>
      <c r="G85" t="s">
        <v>2214</v>
      </c>
      <c r="H85" t="s">
        <v>2506</v>
      </c>
      <c r="I85" t="s">
        <v>2332</v>
      </c>
      <c r="J85" t="s">
        <v>2308</v>
      </c>
      <c r="K85" t="s">
        <v>2333</v>
      </c>
      <c r="L85" t="s">
        <v>2692</v>
      </c>
      <c r="M85">
        <v>565</v>
      </c>
      <c r="N85">
        <v>-0.52571902551935901</v>
      </c>
      <c r="O85">
        <v>-0.21356782794937401</v>
      </c>
      <c r="P85">
        <v>0.46348577360524501</v>
      </c>
      <c r="Q85">
        <v>866.36791000000005</v>
      </c>
    </row>
    <row r="86" spans="1:20">
      <c r="A86" t="s">
        <v>520</v>
      </c>
      <c r="B86" t="s">
        <v>2196</v>
      </c>
      <c r="C86" t="s">
        <v>520</v>
      </c>
      <c r="D86" t="s">
        <v>2197</v>
      </c>
      <c r="E86" t="s">
        <v>2198</v>
      </c>
      <c r="F86" t="s">
        <v>2507</v>
      </c>
      <c r="G86" t="s">
        <v>2214</v>
      </c>
      <c r="H86" t="s">
        <v>2508</v>
      </c>
      <c r="I86" t="s">
        <v>2460</v>
      </c>
      <c r="J86" t="s">
        <v>2461</v>
      </c>
      <c r="K86" t="s">
        <v>2462</v>
      </c>
      <c r="L86" t="s">
        <v>2693</v>
      </c>
      <c r="M86">
        <v>576</v>
      </c>
      <c r="N86">
        <v>-0.77581256340449101</v>
      </c>
      <c r="O86">
        <v>-6.2115951885519501E-2</v>
      </c>
      <c r="P86">
        <v>0.83292649741764901</v>
      </c>
      <c r="Q86">
        <v>1204.60709</v>
      </c>
    </row>
    <row r="87" spans="1:20">
      <c r="A87" t="s">
        <v>702</v>
      </c>
      <c r="B87" t="s">
        <v>2196</v>
      </c>
      <c r="C87" t="s">
        <v>702</v>
      </c>
      <c r="D87" t="s">
        <v>2197</v>
      </c>
      <c r="E87" t="s">
        <v>2198</v>
      </c>
      <c r="F87" t="s">
        <v>2509</v>
      </c>
      <c r="G87" t="s">
        <v>2214</v>
      </c>
      <c r="H87" t="s">
        <v>2486</v>
      </c>
      <c r="I87" t="s">
        <v>2510</v>
      </c>
      <c r="J87" t="s">
        <v>2511</v>
      </c>
      <c r="K87" t="s">
        <v>2512</v>
      </c>
      <c r="L87" t="s">
        <v>2694</v>
      </c>
      <c r="M87">
        <v>582</v>
      </c>
      <c r="N87">
        <v>-0.56094998429807397</v>
      </c>
      <c r="O87">
        <v>-0.25239077043139801</v>
      </c>
      <c r="P87">
        <v>0.38400902135690801</v>
      </c>
      <c r="Q87">
        <v>1717.9999499999999</v>
      </c>
      <c r="R87" t="s">
        <v>121</v>
      </c>
      <c r="S87" t="s">
        <v>121</v>
      </c>
      <c r="T87" t="s">
        <v>2076</v>
      </c>
    </row>
    <row r="88" spans="1:20">
      <c r="A88" t="s">
        <v>470</v>
      </c>
      <c r="B88" t="s">
        <v>2513</v>
      </c>
      <c r="C88" t="s">
        <v>470</v>
      </c>
      <c r="D88" t="s">
        <v>2412</v>
      </c>
      <c r="E88" t="s">
        <v>2514</v>
      </c>
      <c r="F88" t="s">
        <v>2515</v>
      </c>
      <c r="G88" t="s">
        <v>2478</v>
      </c>
      <c r="I88" t="s">
        <v>2516</v>
      </c>
      <c r="J88" t="s">
        <v>2517</v>
      </c>
      <c r="K88" t="s">
        <v>2518</v>
      </c>
      <c r="L88" t="s">
        <v>2695</v>
      </c>
      <c r="M88">
        <v>590</v>
      </c>
      <c r="N88">
        <v>-0.58344577322990399</v>
      </c>
      <c r="O88">
        <v>-0.27702639950577601</v>
      </c>
      <c r="P88">
        <v>0.33763659422853298</v>
      </c>
      <c r="Q88">
        <v>925.53530999999998</v>
      </c>
    </row>
    <row r="89" spans="1:20">
      <c r="A89" t="s">
        <v>333</v>
      </c>
      <c r="B89" t="s">
        <v>2196</v>
      </c>
      <c r="C89" t="s">
        <v>333</v>
      </c>
      <c r="D89" t="s">
        <v>2197</v>
      </c>
      <c r="E89" t="s">
        <v>2198</v>
      </c>
      <c r="F89" t="s">
        <v>2519</v>
      </c>
      <c r="G89" t="s">
        <v>2520</v>
      </c>
      <c r="I89" t="s">
        <v>2521</v>
      </c>
      <c r="J89" t="s">
        <v>2522</v>
      </c>
      <c r="K89" t="s">
        <v>2523</v>
      </c>
      <c r="L89" t="s">
        <v>2696</v>
      </c>
      <c r="M89">
        <v>593</v>
      </c>
      <c r="N89">
        <v>-0.43486403914481497</v>
      </c>
      <c r="O89">
        <v>-0.37820116081909</v>
      </c>
      <c r="P89">
        <v>0.18242047847694901</v>
      </c>
      <c r="Q89">
        <v>1020.58366</v>
      </c>
    </row>
    <row r="90" spans="1:20">
      <c r="A90" t="s">
        <v>576</v>
      </c>
      <c r="B90" t="s">
        <v>2232</v>
      </c>
      <c r="C90" t="s">
        <v>576</v>
      </c>
      <c r="D90" t="s">
        <v>2233</v>
      </c>
      <c r="E90" t="s">
        <v>2198</v>
      </c>
      <c r="F90" t="s">
        <v>2524</v>
      </c>
      <c r="G90" t="s">
        <v>2219</v>
      </c>
      <c r="I90" t="s">
        <v>2525</v>
      </c>
      <c r="J90" t="s">
        <v>2526</v>
      </c>
      <c r="L90" t="s">
        <v>2697</v>
      </c>
      <c r="M90">
        <v>596</v>
      </c>
      <c r="N90">
        <v>-0.36455066561001398</v>
      </c>
      <c r="O90">
        <v>-0.41106549666665898</v>
      </c>
      <c r="P90">
        <v>0.14425059019471301</v>
      </c>
      <c r="Q90">
        <v>1175.55789</v>
      </c>
    </row>
    <row r="91" spans="1:20">
      <c r="A91" t="s">
        <v>1678</v>
      </c>
      <c r="B91" t="s">
        <v>2196</v>
      </c>
      <c r="C91" t="s">
        <v>1678</v>
      </c>
      <c r="D91" t="s">
        <v>2197</v>
      </c>
      <c r="E91" t="s">
        <v>2198</v>
      </c>
      <c r="F91" t="s">
        <v>2527</v>
      </c>
      <c r="G91" t="s">
        <v>2214</v>
      </c>
      <c r="H91" t="s">
        <v>2528</v>
      </c>
      <c r="I91" t="s">
        <v>2529</v>
      </c>
      <c r="J91" t="s">
        <v>2530</v>
      </c>
      <c r="K91" t="s">
        <v>2531</v>
      </c>
      <c r="L91" t="s">
        <v>2698</v>
      </c>
      <c r="M91">
        <v>607</v>
      </c>
      <c r="N91">
        <v>-0.53695280637220899</v>
      </c>
      <c r="O91">
        <v>-0.35884845884434002</v>
      </c>
      <c r="P91">
        <v>0.20767271687199801</v>
      </c>
      <c r="Q91">
        <v>1029.64553</v>
      </c>
    </row>
    <row r="92" spans="1:20">
      <c r="A92" t="s">
        <v>1707</v>
      </c>
      <c r="B92" t="s">
        <v>2196</v>
      </c>
      <c r="C92" t="s">
        <v>1707</v>
      </c>
      <c r="D92" t="s">
        <v>2197</v>
      </c>
      <c r="E92" t="s">
        <v>2198</v>
      </c>
      <c r="F92" t="s">
        <v>2532</v>
      </c>
      <c r="G92" t="s">
        <v>2204</v>
      </c>
      <c r="I92" t="s">
        <v>2533</v>
      </c>
      <c r="J92" t="s">
        <v>2534</v>
      </c>
      <c r="L92" t="s">
        <v>2699</v>
      </c>
      <c r="M92">
        <v>626</v>
      </c>
      <c r="N92">
        <v>-0.58902916082214196</v>
      </c>
      <c r="O92">
        <v>-0.37353477362487603</v>
      </c>
      <c r="P92">
        <v>0.18831897942182599</v>
      </c>
      <c r="Q92">
        <v>978.56186000000002</v>
      </c>
    </row>
    <row r="93" spans="1:20">
      <c r="A93" t="s">
        <v>371</v>
      </c>
      <c r="B93" t="s">
        <v>2411</v>
      </c>
      <c r="C93" t="s">
        <v>371</v>
      </c>
      <c r="D93" t="s">
        <v>2412</v>
      </c>
      <c r="E93" t="s">
        <v>2198</v>
      </c>
      <c r="F93" t="s">
        <v>2535</v>
      </c>
      <c r="G93" t="s">
        <v>2204</v>
      </c>
      <c r="H93" t="s">
        <v>2536</v>
      </c>
      <c r="I93" t="s">
        <v>2211</v>
      </c>
      <c r="J93" t="s">
        <v>2212</v>
      </c>
      <c r="K93" t="s">
        <v>2213</v>
      </c>
      <c r="L93" t="s">
        <v>2700</v>
      </c>
      <c r="M93">
        <v>661</v>
      </c>
      <c r="N93">
        <v>-0.67140357313847598</v>
      </c>
      <c r="O93">
        <v>-0.41258585642663897</v>
      </c>
      <c r="P93">
        <v>0.14262550683501499</v>
      </c>
      <c r="Q93">
        <v>740.45527000000004</v>
      </c>
    </row>
    <row r="94" spans="1:20">
      <c r="A94" t="s">
        <v>705</v>
      </c>
      <c r="B94" t="s">
        <v>2232</v>
      </c>
      <c r="C94" t="s">
        <v>705</v>
      </c>
      <c r="D94" t="s">
        <v>2233</v>
      </c>
      <c r="E94" t="s">
        <v>2198</v>
      </c>
      <c r="F94" t="s">
        <v>2537</v>
      </c>
      <c r="G94" t="s">
        <v>2214</v>
      </c>
      <c r="H94" t="s">
        <v>2538</v>
      </c>
      <c r="I94" t="s">
        <v>2539</v>
      </c>
      <c r="J94" t="s">
        <v>2540</v>
      </c>
      <c r="K94" t="s">
        <v>2541</v>
      </c>
      <c r="L94" t="s">
        <v>2701</v>
      </c>
      <c r="M94">
        <v>669</v>
      </c>
      <c r="N94">
        <v>-0.64889073526684804</v>
      </c>
      <c r="O94">
        <v>-0.45221716139253199</v>
      </c>
      <c r="P94">
        <v>0.10448777679648701</v>
      </c>
      <c r="Q94">
        <v>1140.6748700000001</v>
      </c>
      <c r="R94" t="s">
        <v>121</v>
      </c>
      <c r="S94" t="s">
        <v>121</v>
      </c>
      <c r="T94" t="s">
        <v>2079</v>
      </c>
    </row>
    <row r="95" spans="1:20">
      <c r="A95" t="s">
        <v>474</v>
      </c>
      <c r="B95" t="s">
        <v>2196</v>
      </c>
      <c r="C95" t="s">
        <v>474</v>
      </c>
      <c r="D95" t="s">
        <v>2197</v>
      </c>
      <c r="E95" t="s">
        <v>2198</v>
      </c>
      <c r="F95" t="s">
        <v>2542</v>
      </c>
      <c r="G95" t="s">
        <v>2214</v>
      </c>
      <c r="H95" t="s">
        <v>2543</v>
      </c>
      <c r="I95" t="s">
        <v>2460</v>
      </c>
      <c r="J95" t="s">
        <v>2461</v>
      </c>
      <c r="K95" t="s">
        <v>2462</v>
      </c>
      <c r="L95" t="s">
        <v>2702</v>
      </c>
      <c r="M95">
        <v>674</v>
      </c>
      <c r="N95">
        <v>-1.05822443595153</v>
      </c>
      <c r="O95">
        <v>-0.21808771810886701</v>
      </c>
      <c r="P95">
        <v>0.45384667615500202</v>
      </c>
      <c r="Q95">
        <v>1264.7048299999999</v>
      </c>
      <c r="R95" t="s">
        <v>121</v>
      </c>
      <c r="S95" t="s">
        <v>681</v>
      </c>
      <c r="T95" t="s">
        <v>2067</v>
      </c>
    </row>
    <row r="96" spans="1:20">
      <c r="A96" t="s">
        <v>1806</v>
      </c>
      <c r="B96" t="s">
        <v>2232</v>
      </c>
      <c r="C96" t="s">
        <v>1806</v>
      </c>
      <c r="D96" t="s">
        <v>2233</v>
      </c>
      <c r="E96" t="s">
        <v>2198</v>
      </c>
      <c r="F96" t="s">
        <v>2544</v>
      </c>
      <c r="G96" t="s">
        <v>2200</v>
      </c>
      <c r="H96" t="s">
        <v>2545</v>
      </c>
      <c r="I96" t="s">
        <v>2546</v>
      </c>
      <c r="J96" t="s">
        <v>2547</v>
      </c>
      <c r="K96" t="s">
        <v>2548</v>
      </c>
      <c r="L96" t="s">
        <v>2703</v>
      </c>
      <c r="M96">
        <v>696</v>
      </c>
      <c r="N96">
        <v>-0.88271734134971502</v>
      </c>
      <c r="O96">
        <v>-0.43033154604809798</v>
      </c>
      <c r="P96">
        <v>0.124554612665482</v>
      </c>
      <c r="Q96">
        <v>757.37667999999996</v>
      </c>
    </row>
    <row r="97" spans="1:20">
      <c r="A97" t="s">
        <v>1806</v>
      </c>
      <c r="B97" t="s">
        <v>2232</v>
      </c>
      <c r="C97" t="s">
        <v>1806</v>
      </c>
      <c r="D97" t="s">
        <v>2233</v>
      </c>
      <c r="E97" t="s">
        <v>2198</v>
      </c>
      <c r="F97" t="s">
        <v>2544</v>
      </c>
      <c r="G97" t="s">
        <v>2219</v>
      </c>
      <c r="I97" t="s">
        <v>2220</v>
      </c>
      <c r="J97" t="s">
        <v>2221</v>
      </c>
      <c r="K97" t="s">
        <v>2222</v>
      </c>
      <c r="L97" t="s">
        <v>2703</v>
      </c>
      <c r="M97">
        <v>696</v>
      </c>
      <c r="N97">
        <v>-0.88271734134971502</v>
      </c>
      <c r="O97">
        <v>-0.43033154604809798</v>
      </c>
      <c r="P97">
        <v>0.124554612665482</v>
      </c>
      <c r="Q97">
        <v>757.37667999999996</v>
      </c>
    </row>
    <row r="98" spans="1:20">
      <c r="A98" t="s">
        <v>1806</v>
      </c>
      <c r="B98" t="s">
        <v>2232</v>
      </c>
      <c r="C98" t="s">
        <v>1806</v>
      </c>
      <c r="D98" t="s">
        <v>2233</v>
      </c>
      <c r="E98" t="s">
        <v>2198</v>
      </c>
      <c r="F98" t="s">
        <v>2544</v>
      </c>
      <c r="G98" t="s">
        <v>2214</v>
      </c>
      <c r="H98" t="s">
        <v>2549</v>
      </c>
      <c r="I98" t="s">
        <v>2220</v>
      </c>
      <c r="J98" t="s">
        <v>2221</v>
      </c>
      <c r="K98" t="s">
        <v>2222</v>
      </c>
      <c r="L98" t="s">
        <v>2703</v>
      </c>
      <c r="M98">
        <v>696</v>
      </c>
      <c r="N98">
        <v>-0.88271734134971502</v>
      </c>
      <c r="O98">
        <v>-0.43033154604809798</v>
      </c>
      <c r="P98">
        <v>0.124554612665482</v>
      </c>
      <c r="Q98">
        <v>757.37667999999996</v>
      </c>
    </row>
    <row r="99" spans="1:20">
      <c r="A99" t="s">
        <v>568</v>
      </c>
      <c r="B99" t="s">
        <v>2196</v>
      </c>
      <c r="C99" t="s">
        <v>568</v>
      </c>
      <c r="D99" t="s">
        <v>2197</v>
      </c>
      <c r="E99" t="s">
        <v>2198</v>
      </c>
      <c r="F99" t="s">
        <v>2550</v>
      </c>
      <c r="G99" t="s">
        <v>2214</v>
      </c>
      <c r="H99" t="s">
        <v>2493</v>
      </c>
      <c r="I99" t="s">
        <v>2510</v>
      </c>
      <c r="J99" t="s">
        <v>2511</v>
      </c>
      <c r="K99" t="s">
        <v>2512</v>
      </c>
      <c r="L99" t="s">
        <v>2704</v>
      </c>
      <c r="M99">
        <v>708</v>
      </c>
      <c r="N99">
        <v>-0.80478127654717202</v>
      </c>
      <c r="O99">
        <v>-0.52379725659938003</v>
      </c>
      <c r="P99">
        <v>5.4547869016278797E-2</v>
      </c>
      <c r="Q99">
        <v>1157.6313299999999</v>
      </c>
    </row>
    <row r="100" spans="1:20">
      <c r="A100" t="s">
        <v>568</v>
      </c>
      <c r="B100" t="s">
        <v>2196</v>
      </c>
      <c r="C100" t="s">
        <v>568</v>
      </c>
      <c r="D100" t="s">
        <v>2197</v>
      </c>
      <c r="E100" t="s">
        <v>2198</v>
      </c>
      <c r="F100" t="s">
        <v>2550</v>
      </c>
      <c r="G100" t="s">
        <v>2300</v>
      </c>
      <c r="H100" t="s">
        <v>2551</v>
      </c>
      <c r="I100" t="s">
        <v>2552</v>
      </c>
      <c r="J100" t="s">
        <v>2553</v>
      </c>
      <c r="K100" t="s">
        <v>2554</v>
      </c>
      <c r="L100" t="s">
        <v>2704</v>
      </c>
      <c r="M100">
        <v>708</v>
      </c>
      <c r="N100">
        <v>-0.80478127654717202</v>
      </c>
      <c r="O100">
        <v>-0.52379725659938003</v>
      </c>
      <c r="P100">
        <v>5.4547869016278797E-2</v>
      </c>
      <c r="Q100">
        <v>1157.6313299999999</v>
      </c>
    </row>
    <row r="101" spans="1:20">
      <c r="A101" t="s">
        <v>568</v>
      </c>
      <c r="B101" t="s">
        <v>2196</v>
      </c>
      <c r="C101" t="s">
        <v>568</v>
      </c>
      <c r="D101" t="s">
        <v>2197</v>
      </c>
      <c r="E101" t="s">
        <v>2198</v>
      </c>
      <c r="F101" t="s">
        <v>2550</v>
      </c>
      <c r="G101" t="s">
        <v>2555</v>
      </c>
      <c r="I101" t="s">
        <v>2556</v>
      </c>
      <c r="J101" t="s">
        <v>2557</v>
      </c>
      <c r="K101" t="s">
        <v>2558</v>
      </c>
      <c r="L101" t="s">
        <v>2704</v>
      </c>
      <c r="M101">
        <v>708</v>
      </c>
      <c r="N101">
        <v>-0.80478127654717202</v>
      </c>
      <c r="O101">
        <v>-0.52379725659938003</v>
      </c>
      <c r="P101">
        <v>5.4547869016278797E-2</v>
      </c>
      <c r="Q101">
        <v>1157.6313299999999</v>
      </c>
    </row>
    <row r="102" spans="1:20">
      <c r="A102" t="s">
        <v>568</v>
      </c>
      <c r="B102" t="s">
        <v>2196</v>
      </c>
      <c r="C102" t="s">
        <v>568</v>
      </c>
      <c r="D102" t="s">
        <v>2197</v>
      </c>
      <c r="E102" t="s">
        <v>2198</v>
      </c>
      <c r="F102" t="s">
        <v>2550</v>
      </c>
      <c r="G102" t="s">
        <v>2219</v>
      </c>
      <c r="I102" t="s">
        <v>2559</v>
      </c>
      <c r="J102" t="s">
        <v>2560</v>
      </c>
      <c r="K102" t="s">
        <v>2561</v>
      </c>
      <c r="L102" t="s">
        <v>2704</v>
      </c>
      <c r="M102">
        <v>708</v>
      </c>
      <c r="N102">
        <v>-0.80478127654717202</v>
      </c>
      <c r="O102">
        <v>-0.52379725659938003</v>
      </c>
      <c r="P102">
        <v>5.4547869016278797E-2</v>
      </c>
      <c r="Q102">
        <v>1157.6313299999999</v>
      </c>
    </row>
    <row r="103" spans="1:20">
      <c r="A103" t="s">
        <v>568</v>
      </c>
      <c r="B103" t="s">
        <v>2196</v>
      </c>
      <c r="C103" t="s">
        <v>568</v>
      </c>
      <c r="D103" t="s">
        <v>2197</v>
      </c>
      <c r="E103" t="s">
        <v>2198</v>
      </c>
      <c r="F103" t="s">
        <v>2550</v>
      </c>
      <c r="G103" t="s">
        <v>2228</v>
      </c>
      <c r="I103" t="s">
        <v>2562</v>
      </c>
      <c r="J103" t="s">
        <v>2560</v>
      </c>
      <c r="K103" t="s">
        <v>2561</v>
      </c>
      <c r="L103" t="s">
        <v>2704</v>
      </c>
      <c r="M103">
        <v>708</v>
      </c>
      <c r="N103">
        <v>-0.80478127654717202</v>
      </c>
      <c r="O103">
        <v>-0.52379725659938003</v>
      </c>
      <c r="P103">
        <v>5.4547869016278797E-2</v>
      </c>
      <c r="Q103">
        <v>1157.6313299999999</v>
      </c>
    </row>
    <row r="104" spans="1:20">
      <c r="A104" t="s">
        <v>1833</v>
      </c>
      <c r="B104" t="s">
        <v>2232</v>
      </c>
      <c r="C104" t="s">
        <v>1833</v>
      </c>
      <c r="D104" t="s">
        <v>2233</v>
      </c>
      <c r="E104" t="s">
        <v>2198</v>
      </c>
      <c r="F104" t="s">
        <v>2563</v>
      </c>
      <c r="G104" t="s">
        <v>2219</v>
      </c>
      <c r="I104" t="s">
        <v>2525</v>
      </c>
      <c r="J104" t="s">
        <v>2526</v>
      </c>
      <c r="L104" t="s">
        <v>2705</v>
      </c>
      <c r="M104">
        <v>717</v>
      </c>
      <c r="N104">
        <v>-0.76021766566660198</v>
      </c>
      <c r="O104">
        <v>-0.55738032259430503</v>
      </c>
      <c r="P104">
        <v>3.8377553445592898E-2</v>
      </c>
      <c r="Q104">
        <v>1289.6008200000001</v>
      </c>
    </row>
    <row r="105" spans="1:20">
      <c r="A105" t="s">
        <v>307</v>
      </c>
      <c r="B105" t="s">
        <v>2564</v>
      </c>
      <c r="C105" t="s">
        <v>307</v>
      </c>
      <c r="D105" t="s">
        <v>2412</v>
      </c>
      <c r="E105" t="s">
        <v>2245</v>
      </c>
      <c r="F105" t="s">
        <v>2565</v>
      </c>
      <c r="G105" t="s">
        <v>2219</v>
      </c>
      <c r="H105" t="s">
        <v>2566</v>
      </c>
      <c r="I105" t="s">
        <v>2567</v>
      </c>
      <c r="J105" t="s">
        <v>2568</v>
      </c>
      <c r="K105" t="s">
        <v>2569</v>
      </c>
      <c r="L105" t="s">
        <v>2706</v>
      </c>
      <c r="M105">
        <v>735</v>
      </c>
      <c r="N105">
        <v>-0.97190381690527095</v>
      </c>
      <c r="O105">
        <v>-0.50524862632409395</v>
      </c>
      <c r="P105">
        <v>6.5341986024109094E-2</v>
      </c>
      <c r="Q105">
        <v>973.47779000000003</v>
      </c>
    </row>
    <row r="106" spans="1:20">
      <c r="A106" t="s">
        <v>307</v>
      </c>
      <c r="B106" t="s">
        <v>2564</v>
      </c>
      <c r="C106" t="s">
        <v>307</v>
      </c>
      <c r="D106" t="s">
        <v>2412</v>
      </c>
      <c r="E106" t="s">
        <v>2245</v>
      </c>
      <c r="F106" t="s">
        <v>2565</v>
      </c>
      <c r="G106" t="s">
        <v>2214</v>
      </c>
      <c r="H106" t="s">
        <v>2570</v>
      </c>
      <c r="I106" t="s">
        <v>2567</v>
      </c>
      <c r="J106" t="s">
        <v>2568</v>
      </c>
      <c r="K106" t="s">
        <v>2571</v>
      </c>
      <c r="L106" t="s">
        <v>2706</v>
      </c>
      <c r="M106">
        <v>735</v>
      </c>
      <c r="N106">
        <v>-0.97190381690527095</v>
      </c>
      <c r="O106">
        <v>-0.50524862632409395</v>
      </c>
      <c r="P106">
        <v>6.5341986024109094E-2</v>
      </c>
      <c r="Q106">
        <v>973.47779000000003</v>
      </c>
    </row>
    <row r="107" spans="1:20">
      <c r="A107" t="s">
        <v>1870</v>
      </c>
      <c r="B107" t="s">
        <v>2196</v>
      </c>
      <c r="C107" t="s">
        <v>1870</v>
      </c>
      <c r="D107" t="s">
        <v>2197</v>
      </c>
      <c r="E107" t="s">
        <v>2198</v>
      </c>
      <c r="F107" t="s">
        <v>2572</v>
      </c>
      <c r="G107" t="s">
        <v>2204</v>
      </c>
      <c r="H107" t="s">
        <v>2573</v>
      </c>
      <c r="I107" t="s">
        <v>2206</v>
      </c>
      <c r="J107" t="s">
        <v>2207</v>
      </c>
      <c r="K107" t="s">
        <v>2208</v>
      </c>
      <c r="L107" t="s">
        <v>2707</v>
      </c>
      <c r="M107">
        <v>741</v>
      </c>
      <c r="N107">
        <v>-1.17693096194017</v>
      </c>
      <c r="O107">
        <v>-0.40089699841167098</v>
      </c>
      <c r="P107">
        <v>0.15543624650855101</v>
      </c>
      <c r="Q107">
        <v>742.39814999999999</v>
      </c>
    </row>
    <row r="108" spans="1:20">
      <c r="A108" t="s">
        <v>399</v>
      </c>
      <c r="B108" t="s">
        <v>2232</v>
      </c>
      <c r="C108" t="s">
        <v>399</v>
      </c>
      <c r="D108" t="s">
        <v>2233</v>
      </c>
      <c r="E108" t="s">
        <v>2198</v>
      </c>
      <c r="F108" t="s">
        <v>2574</v>
      </c>
      <c r="G108" t="s">
        <v>2235</v>
      </c>
      <c r="H108" t="s">
        <v>2575</v>
      </c>
      <c r="I108" t="s">
        <v>2415</v>
      </c>
      <c r="J108" t="s">
        <v>2416</v>
      </c>
      <c r="K108" t="s">
        <v>2417</v>
      </c>
      <c r="L108" t="s">
        <v>2708</v>
      </c>
      <c r="M108">
        <v>759</v>
      </c>
      <c r="N108">
        <v>-1.05428172256062</v>
      </c>
      <c r="O108">
        <v>-0.53626100983023794</v>
      </c>
      <c r="P108">
        <v>4.80603539999825E-2</v>
      </c>
      <c r="Q108">
        <v>934.53563999999994</v>
      </c>
    </row>
    <row r="109" spans="1:20">
      <c r="A109" t="s">
        <v>1902</v>
      </c>
      <c r="B109" t="s">
        <v>2232</v>
      </c>
      <c r="C109" t="s">
        <v>1902</v>
      </c>
      <c r="D109" t="s">
        <v>2233</v>
      </c>
      <c r="E109" t="s">
        <v>2198</v>
      </c>
      <c r="F109" t="s">
        <v>2576</v>
      </c>
      <c r="G109" t="s">
        <v>2219</v>
      </c>
      <c r="I109" t="s">
        <v>2426</v>
      </c>
      <c r="J109" t="s">
        <v>2427</v>
      </c>
      <c r="K109" t="s">
        <v>2428</v>
      </c>
      <c r="L109" t="s">
        <v>2709</v>
      </c>
      <c r="M109">
        <v>761</v>
      </c>
      <c r="N109">
        <v>-1.0658745485521299</v>
      </c>
      <c r="O109">
        <v>-0.53360436921194498</v>
      </c>
      <c r="P109">
        <v>4.9393432650934398E-2</v>
      </c>
      <c r="Q109">
        <v>1049.5302200000001</v>
      </c>
    </row>
    <row r="110" spans="1:20">
      <c r="A110" t="s">
        <v>1921</v>
      </c>
      <c r="B110" t="s">
        <v>2196</v>
      </c>
      <c r="C110" t="s">
        <v>1921</v>
      </c>
      <c r="D110" t="s">
        <v>2197</v>
      </c>
      <c r="E110" t="s">
        <v>2198</v>
      </c>
      <c r="F110" t="s">
        <v>2577</v>
      </c>
      <c r="G110" t="s">
        <v>2214</v>
      </c>
      <c r="H110" t="s">
        <v>2578</v>
      </c>
      <c r="I110" t="s">
        <v>2397</v>
      </c>
      <c r="J110" t="s">
        <v>2398</v>
      </c>
      <c r="K110" t="s">
        <v>2399</v>
      </c>
      <c r="L110" t="s">
        <v>2710</v>
      </c>
      <c r="M110">
        <v>774</v>
      </c>
      <c r="N110">
        <v>-1.0934739934242499</v>
      </c>
      <c r="O110">
        <v>-0.54473665562957596</v>
      </c>
      <c r="P110">
        <v>4.3982343914931402E-2</v>
      </c>
      <c r="Q110">
        <v>977.48730999999998</v>
      </c>
    </row>
    <row r="111" spans="1:20">
      <c r="A111" t="s">
        <v>1953</v>
      </c>
      <c r="B111" t="s">
        <v>2196</v>
      </c>
      <c r="C111" t="s">
        <v>1953</v>
      </c>
      <c r="D111" t="s">
        <v>2197</v>
      </c>
      <c r="E111" t="s">
        <v>2198</v>
      </c>
      <c r="F111" t="s">
        <v>2579</v>
      </c>
      <c r="G111" t="s">
        <v>2214</v>
      </c>
      <c r="H111" t="s">
        <v>2580</v>
      </c>
      <c r="I111" t="s">
        <v>2581</v>
      </c>
      <c r="J111" t="s">
        <v>2582</v>
      </c>
      <c r="K111" t="s">
        <v>2583</v>
      </c>
      <c r="L111" t="s">
        <v>2711</v>
      </c>
      <c r="M111">
        <v>793</v>
      </c>
      <c r="N111">
        <v>-1.22729929416642</v>
      </c>
      <c r="O111">
        <v>-0.53559469358863798</v>
      </c>
      <c r="P111">
        <v>4.8392214467861502E-2</v>
      </c>
      <c r="Q111">
        <v>1038.6094800000001</v>
      </c>
    </row>
    <row r="112" spans="1:20">
      <c r="A112" t="s">
        <v>382</v>
      </c>
      <c r="B112" t="s">
        <v>2232</v>
      </c>
      <c r="C112" t="s">
        <v>382</v>
      </c>
      <c r="D112" t="s">
        <v>2233</v>
      </c>
      <c r="E112" t="s">
        <v>2198</v>
      </c>
      <c r="F112" t="s">
        <v>2584</v>
      </c>
      <c r="G112" t="s">
        <v>2287</v>
      </c>
      <c r="I112" t="s">
        <v>2585</v>
      </c>
      <c r="J112" t="s">
        <v>2586</v>
      </c>
      <c r="K112" t="s">
        <v>2587</v>
      </c>
      <c r="L112" t="s">
        <v>2712</v>
      </c>
      <c r="M112">
        <v>810</v>
      </c>
      <c r="N112">
        <v>-1.23336690851151</v>
      </c>
      <c r="O112">
        <v>-0.58054060835339505</v>
      </c>
      <c r="P112">
        <v>2.9500097872798E-2</v>
      </c>
      <c r="Q112">
        <v>1267.7045000000001</v>
      </c>
      <c r="R112" t="s">
        <v>121</v>
      </c>
      <c r="S112" t="s">
        <v>121</v>
      </c>
      <c r="T112" t="s">
        <v>2083</v>
      </c>
    </row>
    <row r="113" spans="1:17">
      <c r="A113" t="s">
        <v>1991</v>
      </c>
      <c r="B113" t="s">
        <v>2232</v>
      </c>
      <c r="C113" t="s">
        <v>1991</v>
      </c>
      <c r="D113" t="s">
        <v>2233</v>
      </c>
      <c r="E113" t="s">
        <v>2198</v>
      </c>
      <c r="F113" t="s">
        <v>2588</v>
      </c>
      <c r="G113" t="s">
        <v>2214</v>
      </c>
      <c r="H113" t="s">
        <v>2589</v>
      </c>
      <c r="I113" t="s">
        <v>2590</v>
      </c>
      <c r="J113" t="s">
        <v>2591</v>
      </c>
      <c r="K113" t="s">
        <v>2592</v>
      </c>
      <c r="L113" t="s">
        <v>2713</v>
      </c>
      <c r="M113">
        <v>819</v>
      </c>
      <c r="N113">
        <v>-1.1918057577193599</v>
      </c>
      <c r="O113">
        <v>-0.62233468866001795</v>
      </c>
      <c r="P113">
        <v>1.74667972812662E-2</v>
      </c>
      <c r="Q113">
        <v>920.48762999999997</v>
      </c>
    </row>
    <row r="114" spans="1:17">
      <c r="A114" t="s">
        <v>1993</v>
      </c>
      <c r="B114" t="s">
        <v>2196</v>
      </c>
      <c r="C114" t="s">
        <v>1993</v>
      </c>
      <c r="D114" t="s">
        <v>2197</v>
      </c>
      <c r="E114" t="s">
        <v>2198</v>
      </c>
      <c r="F114" t="s">
        <v>2593</v>
      </c>
      <c r="G114" t="s">
        <v>2214</v>
      </c>
      <c r="H114" t="s">
        <v>2594</v>
      </c>
      <c r="I114" t="s">
        <v>2595</v>
      </c>
      <c r="J114" t="s">
        <v>2596</v>
      </c>
      <c r="K114" t="s">
        <v>2597</v>
      </c>
      <c r="L114" t="s">
        <v>2714</v>
      </c>
      <c r="M114">
        <v>820</v>
      </c>
      <c r="N114">
        <v>-1.1379578283385099</v>
      </c>
      <c r="O114">
        <v>-0.65925138240668302</v>
      </c>
      <c r="P114">
        <v>1.03281274865914E-2</v>
      </c>
      <c r="Q114">
        <v>1383.79946</v>
      </c>
    </row>
    <row r="115" spans="1:17">
      <c r="A115" t="s">
        <v>510</v>
      </c>
      <c r="B115" t="s">
        <v>2232</v>
      </c>
      <c r="C115" t="s">
        <v>510</v>
      </c>
      <c r="D115" t="s">
        <v>2233</v>
      </c>
      <c r="E115" t="s">
        <v>2198</v>
      </c>
      <c r="F115" t="s">
        <v>2598</v>
      </c>
      <c r="G115" t="s">
        <v>2214</v>
      </c>
      <c r="H115" t="s">
        <v>2599</v>
      </c>
      <c r="I115" t="s">
        <v>2600</v>
      </c>
      <c r="J115" t="s">
        <v>2601</v>
      </c>
      <c r="K115" t="s">
        <v>2602</v>
      </c>
      <c r="L115" t="s">
        <v>2715</v>
      </c>
      <c r="M115">
        <v>827</v>
      </c>
      <c r="N115">
        <v>-1.3279080225592299</v>
      </c>
      <c r="O115">
        <v>-0.59913619956058894</v>
      </c>
      <c r="P115">
        <v>2.3560505999474301E-2</v>
      </c>
      <c r="Q115">
        <v>823.43487000000005</v>
      </c>
    </row>
    <row r="116" spans="1:17">
      <c r="A116" t="s">
        <v>363</v>
      </c>
      <c r="B116" t="s">
        <v>2232</v>
      </c>
      <c r="C116" t="s">
        <v>363</v>
      </c>
      <c r="D116" t="s">
        <v>2233</v>
      </c>
      <c r="E116" t="s">
        <v>2198</v>
      </c>
      <c r="F116" t="s">
        <v>2603</v>
      </c>
      <c r="G116" t="s">
        <v>2235</v>
      </c>
      <c r="H116" t="s">
        <v>2604</v>
      </c>
      <c r="I116" t="s">
        <v>2605</v>
      </c>
      <c r="J116" t="s">
        <v>2606</v>
      </c>
      <c r="K116" t="s">
        <v>2607</v>
      </c>
      <c r="L116" t="s">
        <v>2716</v>
      </c>
      <c r="M116">
        <v>830</v>
      </c>
      <c r="N116">
        <v>-1.20638056322636</v>
      </c>
      <c r="O116">
        <v>-0.67303536721540402</v>
      </c>
      <c r="P116">
        <v>8.3394589399681997E-3</v>
      </c>
      <c r="Q116">
        <v>970.56800999999996</v>
      </c>
    </row>
    <row r="117" spans="1:17">
      <c r="A117" t="s">
        <v>2011</v>
      </c>
      <c r="B117" t="s">
        <v>2608</v>
      </c>
      <c r="C117" t="s">
        <v>2011</v>
      </c>
      <c r="D117" t="s">
        <v>2233</v>
      </c>
      <c r="E117" t="s">
        <v>2245</v>
      </c>
      <c r="F117" t="s">
        <v>2609</v>
      </c>
      <c r="G117" t="s">
        <v>2214</v>
      </c>
      <c r="H117" t="s">
        <v>2610</v>
      </c>
      <c r="I117" t="s">
        <v>2611</v>
      </c>
      <c r="J117" t="s">
        <v>2612</v>
      </c>
      <c r="K117" t="s">
        <v>2613</v>
      </c>
      <c r="L117" t="s">
        <v>2717</v>
      </c>
      <c r="M117">
        <v>833</v>
      </c>
      <c r="N117">
        <v>-1.2189160901688401</v>
      </c>
      <c r="O117">
        <v>-0.67379704246279604</v>
      </c>
      <c r="P117">
        <v>8.2389378466003402E-3</v>
      </c>
      <c r="Q117">
        <v>791.44101000000001</v>
      </c>
    </row>
    <row r="118" spans="1:17">
      <c r="A118" t="s">
        <v>419</v>
      </c>
      <c r="B118" t="s">
        <v>2232</v>
      </c>
      <c r="C118" t="s">
        <v>419</v>
      </c>
      <c r="D118" t="s">
        <v>2233</v>
      </c>
      <c r="E118" t="s">
        <v>2198</v>
      </c>
      <c r="F118" t="s">
        <v>2614</v>
      </c>
      <c r="G118" t="s">
        <v>2240</v>
      </c>
      <c r="I118" t="s">
        <v>2241</v>
      </c>
      <c r="J118" t="s">
        <v>2242</v>
      </c>
      <c r="K118" t="s">
        <v>2243</v>
      </c>
      <c r="L118" t="s">
        <v>2718</v>
      </c>
      <c r="M118">
        <v>835</v>
      </c>
      <c r="N118">
        <v>-1.2212105248429901</v>
      </c>
      <c r="O118">
        <v>-0.68733650216029796</v>
      </c>
      <c r="P118">
        <v>6.6034833569836096E-3</v>
      </c>
      <c r="Q118">
        <v>659.33989999999994</v>
      </c>
    </row>
    <row r="119" spans="1:17">
      <c r="A119" t="s">
        <v>2016</v>
      </c>
      <c r="B119" t="s">
        <v>2232</v>
      </c>
      <c r="C119" t="s">
        <v>2016</v>
      </c>
      <c r="D119" t="s">
        <v>2233</v>
      </c>
      <c r="E119" t="s">
        <v>2198</v>
      </c>
      <c r="F119" t="s">
        <v>2615</v>
      </c>
      <c r="G119" t="s">
        <v>2214</v>
      </c>
      <c r="H119" t="s">
        <v>2616</v>
      </c>
      <c r="I119" t="s">
        <v>2529</v>
      </c>
      <c r="J119" t="s">
        <v>2530</v>
      </c>
      <c r="K119" t="s">
        <v>2531</v>
      </c>
      <c r="L119" t="s">
        <v>2719</v>
      </c>
      <c r="M119">
        <v>836</v>
      </c>
      <c r="N119">
        <v>-1.25768288401168</v>
      </c>
      <c r="O119">
        <v>-0.68712046778338898</v>
      </c>
      <c r="P119">
        <v>6.6274177101876301E-3</v>
      </c>
      <c r="Q119">
        <v>1109.5666100000001</v>
      </c>
    </row>
    <row r="120" spans="1:17">
      <c r="A120" t="s">
        <v>291</v>
      </c>
      <c r="B120" t="s">
        <v>2617</v>
      </c>
      <c r="C120" t="s">
        <v>291</v>
      </c>
      <c r="D120" t="s">
        <v>2197</v>
      </c>
      <c r="E120" t="s">
        <v>2618</v>
      </c>
      <c r="F120" t="s">
        <v>2619</v>
      </c>
      <c r="G120" t="s">
        <v>2219</v>
      </c>
      <c r="H120" t="s">
        <v>2620</v>
      </c>
      <c r="I120" t="s">
        <v>2621</v>
      </c>
      <c r="J120" t="s">
        <v>2622</v>
      </c>
      <c r="K120" t="s">
        <v>2623</v>
      </c>
      <c r="L120" t="s">
        <v>2720</v>
      </c>
      <c r="M120">
        <v>849</v>
      </c>
      <c r="N120">
        <v>-1.31835632452815</v>
      </c>
      <c r="O120">
        <v>-0.72024382044607704</v>
      </c>
      <c r="P120">
        <v>3.6691114663925401E-3</v>
      </c>
      <c r="Q120">
        <v>902.46181000000001</v>
      </c>
    </row>
    <row r="121" spans="1:17">
      <c r="A121" t="s">
        <v>291</v>
      </c>
      <c r="B121" t="s">
        <v>2617</v>
      </c>
      <c r="C121" t="s">
        <v>291</v>
      </c>
      <c r="D121" t="s">
        <v>2197</v>
      </c>
      <c r="E121" t="s">
        <v>2618</v>
      </c>
      <c r="F121" t="s">
        <v>2619</v>
      </c>
      <c r="G121" t="s">
        <v>2214</v>
      </c>
      <c r="H121" t="s">
        <v>2624</v>
      </c>
      <c r="I121" t="s">
        <v>2621</v>
      </c>
      <c r="J121" t="s">
        <v>2622</v>
      </c>
      <c r="K121" t="s">
        <v>2623</v>
      </c>
      <c r="L121" t="s">
        <v>2720</v>
      </c>
      <c r="M121">
        <v>849</v>
      </c>
      <c r="N121">
        <v>-1.31835632452815</v>
      </c>
      <c r="O121">
        <v>-0.72024382044607704</v>
      </c>
      <c r="P121">
        <v>3.6691114663925401E-3</v>
      </c>
      <c r="Q121">
        <v>902.46181000000001</v>
      </c>
    </row>
    <row r="122" spans="1:17">
      <c r="A122" t="s">
        <v>573</v>
      </c>
      <c r="B122" t="s">
        <v>2196</v>
      </c>
      <c r="C122" t="s">
        <v>573</v>
      </c>
      <c r="D122" t="s">
        <v>2197</v>
      </c>
      <c r="E122" t="s">
        <v>2198</v>
      </c>
      <c r="F122" t="s">
        <v>2625</v>
      </c>
      <c r="G122" t="s">
        <v>2228</v>
      </c>
      <c r="I122" t="s">
        <v>2229</v>
      </c>
      <c r="J122" t="s">
        <v>2230</v>
      </c>
      <c r="K122" t="s">
        <v>2231</v>
      </c>
      <c r="L122" t="s">
        <v>2721</v>
      </c>
      <c r="M122">
        <v>853</v>
      </c>
      <c r="N122">
        <v>-1.37503609815735</v>
      </c>
      <c r="O122">
        <v>-0.74992811053914099</v>
      </c>
      <c r="P122">
        <v>2.0093138541927699E-3</v>
      </c>
      <c r="Q122">
        <v>1270.7154</v>
      </c>
    </row>
    <row r="123" spans="1:17">
      <c r="A123" t="s">
        <v>573</v>
      </c>
      <c r="B123" t="s">
        <v>2196</v>
      </c>
      <c r="C123" t="s">
        <v>573</v>
      </c>
      <c r="D123" t="s">
        <v>2197</v>
      </c>
      <c r="E123" t="s">
        <v>2198</v>
      </c>
      <c r="F123" t="s">
        <v>2625</v>
      </c>
      <c r="G123" t="s">
        <v>2214</v>
      </c>
      <c r="I123" t="s">
        <v>2353</v>
      </c>
      <c r="J123" t="s">
        <v>2230</v>
      </c>
      <c r="K123" t="s">
        <v>2231</v>
      </c>
      <c r="L123" t="s">
        <v>2721</v>
      </c>
      <c r="M123">
        <v>853</v>
      </c>
      <c r="N123">
        <v>-1.37503609815735</v>
      </c>
      <c r="O123">
        <v>-0.74992811053914099</v>
      </c>
      <c r="P123">
        <v>2.0093138541927699E-3</v>
      </c>
      <c r="Q123">
        <v>1270.7154</v>
      </c>
    </row>
    <row r="124" spans="1:17">
      <c r="A124" t="s">
        <v>330</v>
      </c>
      <c r="B124" t="s">
        <v>2626</v>
      </c>
      <c r="C124" t="s">
        <v>330</v>
      </c>
      <c r="D124" t="s">
        <v>2233</v>
      </c>
      <c r="E124" t="s">
        <v>2618</v>
      </c>
      <c r="F124" t="s">
        <v>2627</v>
      </c>
      <c r="G124" t="s">
        <v>2214</v>
      </c>
      <c r="H124" t="s">
        <v>2628</v>
      </c>
      <c r="I124" t="s">
        <v>2629</v>
      </c>
      <c r="J124" t="s">
        <v>2630</v>
      </c>
      <c r="K124" t="s">
        <v>2631</v>
      </c>
      <c r="L124" t="s">
        <v>2722</v>
      </c>
      <c r="M124">
        <v>865</v>
      </c>
      <c r="N124">
        <v>-2.43319965244077</v>
      </c>
      <c r="O124">
        <v>-0.72889805145710396</v>
      </c>
      <c r="P124">
        <v>3.1023509402158E-3</v>
      </c>
      <c r="Q124">
        <v>863.46213999999998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51A7B-9448-4F46-82A7-633CA2825955}">
  <sheetPr published="0"/>
  <dimension ref="A1:A235"/>
  <sheetViews>
    <sheetView workbookViewId="0">
      <selection sqref="A1:XFD1"/>
    </sheetView>
  </sheetViews>
  <sheetFormatPr defaultRowHeight="15"/>
  <cols>
    <col min="2" max="2" width="11.140625" bestFit="1" customWidth="1"/>
    <col min="3" max="3" width="42.28515625" customWidth="1"/>
    <col min="4" max="4" width="18.7109375" bestFit="1" customWidth="1"/>
    <col min="5" max="5" width="33.85546875" bestFit="1" customWidth="1"/>
    <col min="9" max="9" width="110.5703125" customWidth="1"/>
  </cols>
  <sheetData>
    <row r="1" spans="1:1">
      <c r="A1" t="s">
        <v>356</v>
      </c>
    </row>
    <row r="2" spans="1:1">
      <c r="A2" t="s">
        <v>705</v>
      </c>
    </row>
    <row r="3" spans="1:1">
      <c r="A3" t="s">
        <v>704</v>
      </c>
    </row>
    <row r="4" spans="1:1">
      <c r="A4" t="s">
        <v>2723</v>
      </c>
    </row>
    <row r="5" spans="1:1">
      <c r="A5" t="s">
        <v>2724</v>
      </c>
    </row>
    <row r="6" spans="1:1">
      <c r="A6" t="s">
        <v>2725</v>
      </c>
    </row>
    <row r="7" spans="1:1">
      <c r="A7" t="s">
        <v>2726</v>
      </c>
    </row>
    <row r="8" spans="1:1">
      <c r="A8" t="s">
        <v>346</v>
      </c>
    </row>
    <row r="9" spans="1:1">
      <c r="A9" t="s">
        <v>521</v>
      </c>
    </row>
    <row r="10" spans="1:1">
      <c r="A10" t="s">
        <v>2727</v>
      </c>
    </row>
    <row r="11" spans="1:1">
      <c r="A11" t="s">
        <v>382</v>
      </c>
    </row>
    <row r="12" spans="1:1">
      <c r="A12" t="s">
        <v>2728</v>
      </c>
    </row>
    <row r="13" spans="1:1">
      <c r="A13" t="s">
        <v>2729</v>
      </c>
    </row>
    <row r="14" spans="1:1">
      <c r="A14" t="s">
        <v>2730</v>
      </c>
    </row>
    <row r="15" spans="1:1">
      <c r="A15" t="s">
        <v>2731</v>
      </c>
    </row>
    <row r="16" spans="1:1">
      <c r="A16" t="s">
        <v>2732</v>
      </c>
    </row>
    <row r="17" spans="1:1">
      <c r="A17" t="s">
        <v>2733</v>
      </c>
    </row>
    <row r="18" spans="1:1">
      <c r="A18" t="s">
        <v>2734</v>
      </c>
    </row>
    <row r="19" spans="1:1">
      <c r="A19" t="s">
        <v>2735</v>
      </c>
    </row>
    <row r="20" spans="1:1">
      <c r="A20" t="s">
        <v>543</v>
      </c>
    </row>
    <row r="21" spans="1:1">
      <c r="A21" t="s">
        <v>354</v>
      </c>
    </row>
    <row r="22" spans="1:1">
      <c r="A22" t="s">
        <v>2736</v>
      </c>
    </row>
    <row r="23" spans="1:1">
      <c r="A23" t="s">
        <v>2737</v>
      </c>
    </row>
    <row r="24" spans="1:1">
      <c r="A24" t="s">
        <v>2738</v>
      </c>
    </row>
    <row r="25" spans="1:1">
      <c r="A25" t="s">
        <v>2739</v>
      </c>
    </row>
    <row r="26" spans="1:1">
      <c r="A26" t="s">
        <v>2740</v>
      </c>
    </row>
    <row r="27" spans="1:1">
      <c r="A27" t="s">
        <v>2741</v>
      </c>
    </row>
    <row r="28" spans="1:1">
      <c r="A28" t="s">
        <v>2742</v>
      </c>
    </row>
    <row r="29" spans="1:1">
      <c r="A29" t="s">
        <v>683</v>
      </c>
    </row>
    <row r="30" spans="1:1">
      <c r="A30" t="s">
        <v>694</v>
      </c>
    </row>
    <row r="31" spans="1:1">
      <c r="A31" t="s">
        <v>708</v>
      </c>
    </row>
    <row r="32" spans="1:1">
      <c r="A32" t="s">
        <v>2743</v>
      </c>
    </row>
    <row r="33" spans="1:1">
      <c r="A33" t="s">
        <v>686</v>
      </c>
    </row>
    <row r="34" spans="1:1">
      <c r="A34" t="s">
        <v>2744</v>
      </c>
    </row>
    <row r="35" spans="1:1">
      <c r="A35" t="s">
        <v>2745</v>
      </c>
    </row>
    <row r="36" spans="1:1">
      <c r="A36" t="s">
        <v>702</v>
      </c>
    </row>
    <row r="37" spans="1:1">
      <c r="A37" t="s">
        <v>2746</v>
      </c>
    </row>
    <row r="38" spans="1:1">
      <c r="A38" t="s">
        <v>2747</v>
      </c>
    </row>
    <row r="39" spans="1:1">
      <c r="A39" t="s">
        <v>2748</v>
      </c>
    </row>
    <row r="40" spans="1:1">
      <c r="A40" t="s">
        <v>2749</v>
      </c>
    </row>
    <row r="41" spans="1:1">
      <c r="A41" t="s">
        <v>709</v>
      </c>
    </row>
    <row r="42" spans="1:1">
      <c r="A42" t="s">
        <v>284</v>
      </c>
    </row>
    <row r="43" spans="1:1">
      <c r="A43" t="s">
        <v>2750</v>
      </c>
    </row>
    <row r="44" spans="1:1">
      <c r="A44" t="s">
        <v>2751</v>
      </c>
    </row>
    <row r="45" spans="1:1">
      <c r="A45" t="s">
        <v>423</v>
      </c>
    </row>
    <row r="46" spans="1:1">
      <c r="A46" t="s">
        <v>2752</v>
      </c>
    </row>
    <row r="47" spans="1:1">
      <c r="A47" t="s">
        <v>2753</v>
      </c>
    </row>
    <row r="48" spans="1:1">
      <c r="A48" t="s">
        <v>2754</v>
      </c>
    </row>
    <row r="49" spans="1:1">
      <c r="A49" t="s">
        <v>689</v>
      </c>
    </row>
    <row r="50" spans="1:1">
      <c r="A50" t="s">
        <v>2755</v>
      </c>
    </row>
    <row r="51" spans="1:1">
      <c r="A51" t="s">
        <v>679</v>
      </c>
    </row>
    <row r="52" spans="1:1">
      <c r="A52" t="s">
        <v>2756</v>
      </c>
    </row>
    <row r="53" spans="1:1">
      <c r="A53" t="s">
        <v>682</v>
      </c>
    </row>
    <row r="54" spans="1:1">
      <c r="A54" t="s">
        <v>2757</v>
      </c>
    </row>
    <row r="55" spans="1:1">
      <c r="A55" t="s">
        <v>611</v>
      </c>
    </row>
    <row r="56" spans="1:1">
      <c r="A56" t="s">
        <v>2758</v>
      </c>
    </row>
    <row r="57" spans="1:1">
      <c r="A57" t="s">
        <v>396</v>
      </c>
    </row>
    <row r="58" spans="1:1">
      <c r="A58" t="s">
        <v>677</v>
      </c>
    </row>
    <row r="59" spans="1:1">
      <c r="A59" t="s">
        <v>589</v>
      </c>
    </row>
    <row r="60" spans="1:1">
      <c r="A60" t="s">
        <v>329</v>
      </c>
    </row>
    <row r="61" spans="1:1">
      <c r="A61" t="s">
        <v>2759</v>
      </c>
    </row>
    <row r="62" spans="1:1">
      <c r="A62" t="s">
        <v>2760</v>
      </c>
    </row>
    <row r="63" spans="1:1">
      <c r="A63" t="s">
        <v>2761</v>
      </c>
    </row>
    <row r="64" spans="1:1">
      <c r="A64" t="s">
        <v>2762</v>
      </c>
    </row>
    <row r="65" spans="1:1">
      <c r="A65" t="s">
        <v>2763</v>
      </c>
    </row>
    <row r="66" spans="1:1">
      <c r="A66" t="s">
        <v>2764</v>
      </c>
    </row>
    <row r="67" spans="1:1">
      <c r="A67" t="s">
        <v>699</v>
      </c>
    </row>
    <row r="68" spans="1:1">
      <c r="A68" t="s">
        <v>693</v>
      </c>
    </row>
    <row r="69" spans="1:1">
      <c r="A69" t="s">
        <v>2765</v>
      </c>
    </row>
    <row r="70" spans="1:1">
      <c r="A70" t="s">
        <v>2766</v>
      </c>
    </row>
    <row r="71" spans="1:1">
      <c r="A71" t="s">
        <v>692</v>
      </c>
    </row>
    <row r="72" spans="1:1">
      <c r="A72" t="s">
        <v>2767</v>
      </c>
    </row>
    <row r="73" spans="1:1">
      <c r="A73" t="s">
        <v>2768</v>
      </c>
    </row>
    <row r="74" spans="1:1">
      <c r="A74" t="s">
        <v>2769</v>
      </c>
    </row>
    <row r="75" spans="1:1">
      <c r="A75" t="s">
        <v>2770</v>
      </c>
    </row>
    <row r="76" spans="1:1">
      <c r="A76" t="s">
        <v>690</v>
      </c>
    </row>
    <row r="77" spans="1:1">
      <c r="A77" t="s">
        <v>701</v>
      </c>
    </row>
    <row r="78" spans="1:1">
      <c r="A78" t="s">
        <v>2771</v>
      </c>
    </row>
    <row r="79" spans="1:1">
      <c r="A79" t="s">
        <v>2772</v>
      </c>
    </row>
    <row r="80" spans="1:1">
      <c r="A80" t="s">
        <v>2773</v>
      </c>
    </row>
    <row r="81" spans="1:1">
      <c r="A81" t="s">
        <v>256</v>
      </c>
    </row>
    <row r="82" spans="1:1">
      <c r="A82" t="s">
        <v>2774</v>
      </c>
    </row>
    <row r="83" spans="1:1">
      <c r="A83" t="s">
        <v>696</v>
      </c>
    </row>
    <row r="84" spans="1:1">
      <c r="A84" t="s">
        <v>518</v>
      </c>
    </row>
    <row r="85" spans="1:1">
      <c r="A85" t="s">
        <v>684</v>
      </c>
    </row>
    <row r="86" spans="1:1">
      <c r="A86" t="s">
        <v>2775</v>
      </c>
    </row>
    <row r="87" spans="1:1">
      <c r="A87" t="s">
        <v>2776</v>
      </c>
    </row>
    <row r="88" spans="1:1">
      <c r="A88" t="s">
        <v>2777</v>
      </c>
    </row>
    <row r="89" spans="1:1">
      <c r="A89" t="s">
        <v>2778</v>
      </c>
    </row>
    <row r="90" spans="1:1">
      <c r="A90" t="s">
        <v>290</v>
      </c>
    </row>
    <row r="91" spans="1:1">
      <c r="A91" t="s">
        <v>678</v>
      </c>
    </row>
    <row r="92" spans="1:1">
      <c r="A92" t="s">
        <v>697</v>
      </c>
    </row>
    <row r="93" spans="1:1">
      <c r="A93" t="s">
        <v>2779</v>
      </c>
    </row>
    <row r="94" spans="1:1">
      <c r="A94" t="s">
        <v>486</v>
      </c>
    </row>
    <row r="95" spans="1:1">
      <c r="A95" t="s">
        <v>2780</v>
      </c>
    </row>
    <row r="96" spans="1:1">
      <c r="A96" t="s">
        <v>2781</v>
      </c>
    </row>
    <row r="97" spans="1:1">
      <c r="A97" t="s">
        <v>698</v>
      </c>
    </row>
    <row r="98" spans="1:1">
      <c r="A98" t="s">
        <v>2782</v>
      </c>
    </row>
    <row r="99" spans="1:1">
      <c r="A99" t="s">
        <v>344</v>
      </c>
    </row>
    <row r="100" spans="1:1">
      <c r="A100" t="s">
        <v>2783</v>
      </c>
    </row>
    <row r="101" spans="1:1">
      <c r="A101" t="s">
        <v>2784</v>
      </c>
    </row>
    <row r="102" spans="1:1">
      <c r="A102" t="s">
        <v>2785</v>
      </c>
    </row>
    <row r="103" spans="1:1">
      <c r="A103" t="s">
        <v>2786</v>
      </c>
    </row>
    <row r="104" spans="1:1">
      <c r="A104" t="s">
        <v>695</v>
      </c>
    </row>
    <row r="105" spans="1:1">
      <c r="A105" t="s">
        <v>688</v>
      </c>
    </row>
    <row r="106" spans="1:1">
      <c r="A106" t="s">
        <v>2787</v>
      </c>
    </row>
    <row r="107" spans="1:1">
      <c r="A107" t="s">
        <v>2788</v>
      </c>
    </row>
    <row r="108" spans="1:1">
      <c r="A108" t="s">
        <v>2789</v>
      </c>
    </row>
    <row r="109" spans="1:1">
      <c r="A109" t="s">
        <v>2790</v>
      </c>
    </row>
    <row r="110" spans="1:1">
      <c r="A110" t="s">
        <v>2791</v>
      </c>
    </row>
    <row r="111" spans="1:1">
      <c r="A111" t="s">
        <v>2792</v>
      </c>
    </row>
    <row r="112" spans="1:1">
      <c r="A112" t="s">
        <v>2793</v>
      </c>
    </row>
    <row r="113" spans="1:1">
      <c r="A113" t="s">
        <v>285</v>
      </c>
    </row>
    <row r="114" spans="1:1">
      <c r="A114" t="s">
        <v>2794</v>
      </c>
    </row>
    <row r="115" spans="1:1">
      <c r="A115" t="s">
        <v>2795</v>
      </c>
    </row>
    <row r="116" spans="1:1">
      <c r="A116" t="s">
        <v>450</v>
      </c>
    </row>
    <row r="117" spans="1:1">
      <c r="A117" t="s">
        <v>311</v>
      </c>
    </row>
    <row r="118" spans="1:1">
      <c r="A118" t="s">
        <v>422</v>
      </c>
    </row>
    <row r="119" spans="1:1">
      <c r="A119" t="s">
        <v>2796</v>
      </c>
    </row>
    <row r="120" spans="1:1">
      <c r="A120" t="s">
        <v>691</v>
      </c>
    </row>
    <row r="121" spans="1:1">
      <c r="A121" t="s">
        <v>455</v>
      </c>
    </row>
    <row r="122" spans="1:1">
      <c r="A122" t="s">
        <v>680</v>
      </c>
    </row>
    <row r="123" spans="1:1">
      <c r="A123" t="s">
        <v>2797</v>
      </c>
    </row>
    <row r="124" spans="1:1">
      <c r="A124" t="s">
        <v>707</v>
      </c>
    </row>
    <row r="125" spans="1:1">
      <c r="A125" t="s">
        <v>560</v>
      </c>
    </row>
    <row r="126" spans="1:1">
      <c r="A126" t="s">
        <v>289</v>
      </c>
    </row>
    <row r="127" spans="1:1">
      <c r="A127" t="s">
        <v>687</v>
      </c>
    </row>
    <row r="128" spans="1:1">
      <c r="A128" t="s">
        <v>474</v>
      </c>
    </row>
    <row r="129" spans="1:1">
      <c r="A129" t="s">
        <v>706</v>
      </c>
    </row>
    <row r="130" spans="1:1">
      <c r="A130" t="s">
        <v>428</v>
      </c>
    </row>
    <row r="131" spans="1:1">
      <c r="A131" t="s">
        <v>710</v>
      </c>
    </row>
    <row r="132" spans="1:1">
      <c r="A132" t="s">
        <v>2798</v>
      </c>
    </row>
    <row r="133" spans="1:1">
      <c r="A133" t="s">
        <v>2799</v>
      </c>
    </row>
    <row r="134" spans="1:1">
      <c r="A134" t="s">
        <v>2800</v>
      </c>
    </row>
    <row r="135" spans="1:1">
      <c r="A135" t="s">
        <v>2801</v>
      </c>
    </row>
    <row r="136" spans="1:1">
      <c r="A136" t="s">
        <v>2802</v>
      </c>
    </row>
    <row r="137" spans="1:1">
      <c r="A137" t="s">
        <v>2803</v>
      </c>
    </row>
    <row r="138" spans="1:1">
      <c r="A138" t="s">
        <v>2804</v>
      </c>
    </row>
    <row r="139" spans="1:1">
      <c r="A139" t="s">
        <v>2805</v>
      </c>
    </row>
    <row r="140" spans="1:1">
      <c r="A140" t="s">
        <v>2806</v>
      </c>
    </row>
    <row r="141" spans="1:1">
      <c r="A141" t="s">
        <v>2807</v>
      </c>
    </row>
    <row r="142" spans="1:1">
      <c r="A142" t="s">
        <v>2808</v>
      </c>
    </row>
    <row r="143" spans="1:1">
      <c r="A143" t="s">
        <v>2809</v>
      </c>
    </row>
    <row r="144" spans="1:1">
      <c r="A144" t="s">
        <v>2810</v>
      </c>
    </row>
    <row r="145" spans="1:1">
      <c r="A145" t="s">
        <v>2811</v>
      </c>
    </row>
    <row r="146" spans="1:1">
      <c r="A146" t="s">
        <v>2812</v>
      </c>
    </row>
    <row r="147" spans="1:1">
      <c r="A147" t="s">
        <v>2813</v>
      </c>
    </row>
    <row r="148" spans="1:1">
      <c r="A148" t="s">
        <v>2814</v>
      </c>
    </row>
    <row r="149" spans="1:1">
      <c r="A149" t="s">
        <v>2815</v>
      </c>
    </row>
    <row r="150" spans="1:1">
      <c r="A150" t="s">
        <v>2816</v>
      </c>
    </row>
    <row r="151" spans="1:1">
      <c r="A151" t="s">
        <v>2817</v>
      </c>
    </row>
    <row r="152" spans="1:1">
      <c r="A152" t="s">
        <v>2818</v>
      </c>
    </row>
    <row r="153" spans="1:1">
      <c r="A153" t="s">
        <v>2819</v>
      </c>
    </row>
    <row r="154" spans="1:1">
      <c r="A154" t="s">
        <v>2820</v>
      </c>
    </row>
    <row r="155" spans="1:1">
      <c r="A155" t="s">
        <v>2821</v>
      </c>
    </row>
    <row r="156" spans="1:1">
      <c r="A156" t="s">
        <v>2822</v>
      </c>
    </row>
    <row r="157" spans="1:1">
      <c r="A157" t="s">
        <v>2823</v>
      </c>
    </row>
    <row r="158" spans="1:1">
      <c r="A158" t="s">
        <v>2824</v>
      </c>
    </row>
    <row r="159" spans="1:1">
      <c r="A159" t="s">
        <v>2825</v>
      </c>
    </row>
    <row r="160" spans="1:1">
      <c r="A160" t="s">
        <v>2826</v>
      </c>
    </row>
    <row r="161" spans="1:1">
      <c r="A161" t="s">
        <v>2827</v>
      </c>
    </row>
    <row r="162" spans="1:1">
      <c r="A162" t="s">
        <v>2828</v>
      </c>
    </row>
    <row r="163" spans="1:1">
      <c r="A163" t="s">
        <v>2829</v>
      </c>
    </row>
    <row r="164" spans="1:1">
      <c r="A164" t="s">
        <v>2830</v>
      </c>
    </row>
    <row r="165" spans="1:1">
      <c r="A165" t="s">
        <v>2831</v>
      </c>
    </row>
    <row r="166" spans="1:1">
      <c r="A166" t="s">
        <v>2832</v>
      </c>
    </row>
    <row r="167" spans="1:1">
      <c r="A167" t="s">
        <v>2833</v>
      </c>
    </row>
    <row r="168" spans="1:1">
      <c r="A168" t="s">
        <v>2834</v>
      </c>
    </row>
    <row r="169" spans="1:1">
      <c r="A169" t="s">
        <v>2835</v>
      </c>
    </row>
    <row r="170" spans="1:1">
      <c r="A170" t="s">
        <v>2836</v>
      </c>
    </row>
    <row r="171" spans="1:1">
      <c r="A171" t="s">
        <v>2837</v>
      </c>
    </row>
    <row r="172" spans="1:1">
      <c r="A172" t="s">
        <v>2838</v>
      </c>
    </row>
    <row r="173" spans="1:1">
      <c r="A173" t="s">
        <v>2839</v>
      </c>
    </row>
    <row r="174" spans="1:1">
      <c r="A174" t="s">
        <v>2840</v>
      </c>
    </row>
    <row r="175" spans="1:1">
      <c r="A175" t="s">
        <v>2841</v>
      </c>
    </row>
    <row r="176" spans="1:1">
      <c r="A176" t="s">
        <v>2842</v>
      </c>
    </row>
    <row r="177" spans="1:1">
      <c r="A177" t="s">
        <v>2843</v>
      </c>
    </row>
    <row r="178" spans="1:1">
      <c r="A178" t="s">
        <v>2844</v>
      </c>
    </row>
    <row r="179" spans="1:1">
      <c r="A179" t="s">
        <v>2845</v>
      </c>
    </row>
    <row r="180" spans="1:1">
      <c r="A180" t="s">
        <v>2846</v>
      </c>
    </row>
    <row r="181" spans="1:1">
      <c r="A181" t="s">
        <v>2847</v>
      </c>
    </row>
    <row r="182" spans="1:1">
      <c r="A182" t="s">
        <v>2848</v>
      </c>
    </row>
    <row r="183" spans="1:1">
      <c r="A183" t="s">
        <v>2849</v>
      </c>
    </row>
    <row r="184" spans="1:1">
      <c r="A184" t="s">
        <v>2850</v>
      </c>
    </row>
    <row r="185" spans="1:1">
      <c r="A185" t="s">
        <v>2851</v>
      </c>
    </row>
    <row r="186" spans="1:1">
      <c r="A186" t="s">
        <v>2852</v>
      </c>
    </row>
    <row r="187" spans="1:1">
      <c r="A187" t="s">
        <v>2853</v>
      </c>
    </row>
    <row r="188" spans="1:1">
      <c r="A188" t="s">
        <v>2854</v>
      </c>
    </row>
    <row r="189" spans="1:1">
      <c r="A189" t="s">
        <v>2855</v>
      </c>
    </row>
    <row r="190" spans="1:1">
      <c r="A190" t="s">
        <v>2856</v>
      </c>
    </row>
    <row r="191" spans="1:1">
      <c r="A191" t="s">
        <v>2857</v>
      </c>
    </row>
    <row r="192" spans="1:1">
      <c r="A192" t="s">
        <v>2858</v>
      </c>
    </row>
    <row r="193" spans="1:1">
      <c r="A193" t="s">
        <v>2859</v>
      </c>
    </row>
    <row r="194" spans="1:1">
      <c r="A194" t="s">
        <v>2860</v>
      </c>
    </row>
    <row r="195" spans="1:1">
      <c r="A195" t="s">
        <v>2861</v>
      </c>
    </row>
    <row r="196" spans="1:1">
      <c r="A196" t="s">
        <v>2862</v>
      </c>
    </row>
    <row r="197" spans="1:1">
      <c r="A197" t="s">
        <v>2863</v>
      </c>
    </row>
    <row r="198" spans="1:1">
      <c r="A198" t="s">
        <v>2864</v>
      </c>
    </row>
    <row r="199" spans="1:1">
      <c r="A199" t="s">
        <v>2865</v>
      </c>
    </row>
    <row r="200" spans="1:1">
      <c r="A200" t="s">
        <v>2866</v>
      </c>
    </row>
    <row r="201" spans="1:1">
      <c r="A201" t="s">
        <v>2867</v>
      </c>
    </row>
    <row r="202" spans="1:1">
      <c r="A202" t="s">
        <v>2868</v>
      </c>
    </row>
    <row r="203" spans="1:1">
      <c r="A203" t="s">
        <v>2869</v>
      </c>
    </row>
    <row r="204" spans="1:1">
      <c r="A204" t="s">
        <v>2870</v>
      </c>
    </row>
    <row r="205" spans="1:1">
      <c r="A205" t="s">
        <v>2871</v>
      </c>
    </row>
    <row r="206" spans="1:1">
      <c r="A206" t="s">
        <v>2872</v>
      </c>
    </row>
    <row r="207" spans="1:1">
      <c r="A207" t="s">
        <v>2873</v>
      </c>
    </row>
    <row r="208" spans="1:1">
      <c r="A208" t="s">
        <v>2874</v>
      </c>
    </row>
    <row r="209" spans="1:1">
      <c r="A209" t="s">
        <v>2875</v>
      </c>
    </row>
    <row r="210" spans="1:1">
      <c r="A210" t="s">
        <v>2876</v>
      </c>
    </row>
    <row r="211" spans="1:1">
      <c r="A211" t="s">
        <v>2877</v>
      </c>
    </row>
    <row r="212" spans="1:1">
      <c r="A212" t="s">
        <v>2878</v>
      </c>
    </row>
    <row r="213" spans="1:1">
      <c r="A213" t="s">
        <v>2879</v>
      </c>
    </row>
    <row r="214" spans="1:1">
      <c r="A214" t="s">
        <v>2880</v>
      </c>
    </row>
    <row r="215" spans="1:1">
      <c r="A215" t="s">
        <v>2881</v>
      </c>
    </row>
    <row r="216" spans="1:1">
      <c r="A216" t="s">
        <v>2730</v>
      </c>
    </row>
    <row r="217" spans="1:1">
      <c r="A217" t="s">
        <v>2771</v>
      </c>
    </row>
    <row r="218" spans="1:1">
      <c r="A218" t="s">
        <v>2797</v>
      </c>
    </row>
    <row r="219" spans="1:1">
      <c r="A219" t="s">
        <v>2732</v>
      </c>
    </row>
    <row r="220" spans="1:1">
      <c r="A220" t="s">
        <v>2742</v>
      </c>
    </row>
    <row r="221" spans="1:1">
      <c r="A221" t="s">
        <v>2765</v>
      </c>
    </row>
    <row r="222" spans="1:1">
      <c r="A222" t="s">
        <v>2778</v>
      </c>
    </row>
    <row r="223" spans="1:1">
      <c r="A223" t="s">
        <v>2757</v>
      </c>
    </row>
    <row r="224" spans="1:1">
      <c r="A224" t="s">
        <v>2882</v>
      </c>
    </row>
    <row r="225" spans="1:1">
      <c r="A225" t="s">
        <v>2883</v>
      </c>
    </row>
    <row r="226" spans="1:1">
      <c r="A226" t="s">
        <v>2884</v>
      </c>
    </row>
    <row r="227" spans="1:1">
      <c r="A227" t="s">
        <v>2882</v>
      </c>
    </row>
    <row r="228" spans="1:1">
      <c r="A228" t="s">
        <v>2885</v>
      </c>
    </row>
    <row r="229" spans="1:1">
      <c r="A229" t="s">
        <v>2886</v>
      </c>
    </row>
    <row r="230" spans="1:1">
      <c r="A230" t="s">
        <v>2887</v>
      </c>
    </row>
    <row r="231" spans="1:1">
      <c r="A231" t="s">
        <v>2888</v>
      </c>
    </row>
    <row r="232" spans="1:1">
      <c r="A232" t="s">
        <v>2889</v>
      </c>
    </row>
    <row r="233" spans="1:1">
      <c r="A233" t="s">
        <v>2890</v>
      </c>
    </row>
    <row r="234" spans="1:1">
      <c r="A234" t="s">
        <v>2891</v>
      </c>
    </row>
    <row r="235" spans="1:1">
      <c r="A235" t="s">
        <v>2892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67404-158B-460E-B447-EBA4B9D8BB77}">
  <sheetPr published="0"/>
  <dimension ref="A1:E26"/>
  <sheetViews>
    <sheetView showOutlineSymbols="0" workbookViewId="0">
      <selection activeCell="J12" sqref="J12"/>
    </sheetView>
  </sheetViews>
  <sheetFormatPr defaultColWidth="8.7109375" defaultRowHeight="15"/>
  <cols>
    <col min="1" max="1" width="18.140625" style="160" customWidth="1"/>
    <col min="2" max="2" width="43.85546875" style="160" customWidth="1"/>
    <col min="3" max="16384" width="8.7109375" style="160"/>
  </cols>
  <sheetData>
    <row r="1" spans="1:2" ht="17.25">
      <c r="A1" s="514" t="s">
        <v>240</v>
      </c>
      <c r="B1" s="515"/>
    </row>
    <row r="2" spans="1:2">
      <c r="A2" s="173" t="s">
        <v>231</v>
      </c>
      <c r="B2" s="173" t="s">
        <v>232</v>
      </c>
    </row>
    <row r="3" spans="1:2">
      <c r="A3" s="232" t="s">
        <v>211</v>
      </c>
      <c r="B3" s="233"/>
    </row>
    <row r="4" spans="1:2" ht="25.5">
      <c r="A4" s="223" t="s">
        <v>237</v>
      </c>
      <c r="B4" s="222" t="s">
        <v>212</v>
      </c>
    </row>
    <row r="5" spans="1:2" ht="25.5">
      <c r="A5" s="223" t="s">
        <v>236</v>
      </c>
      <c r="B5" s="224" t="s">
        <v>238</v>
      </c>
    </row>
    <row r="6" spans="1:2">
      <c r="A6" s="221" t="s">
        <v>213</v>
      </c>
      <c r="B6" s="222" t="s">
        <v>214</v>
      </c>
    </row>
    <row r="7" spans="1:2">
      <c r="A7" s="221" t="s">
        <v>215</v>
      </c>
      <c r="B7" s="225" t="s">
        <v>216</v>
      </c>
    </row>
    <row r="8" spans="1:2">
      <c r="A8" s="221" t="s">
        <v>217</v>
      </c>
      <c r="B8" s="225" t="s">
        <v>218</v>
      </c>
    </row>
    <row r="9" spans="1:2">
      <c r="A9" s="221" t="s">
        <v>219</v>
      </c>
      <c r="B9" s="225" t="s">
        <v>220</v>
      </c>
    </row>
    <row r="10" spans="1:2">
      <c r="A10" s="234" t="s">
        <v>221</v>
      </c>
      <c r="B10" s="235"/>
    </row>
    <row r="11" spans="1:2">
      <c r="A11" s="226" t="s">
        <v>235</v>
      </c>
      <c r="B11" s="225" t="s">
        <v>222</v>
      </c>
    </row>
    <row r="12" spans="1:2">
      <c r="A12" s="226" t="s">
        <v>223</v>
      </c>
      <c r="B12" s="225" t="s">
        <v>224</v>
      </c>
    </row>
    <row r="13" spans="1:2">
      <c r="A13" s="226" t="s">
        <v>225</v>
      </c>
      <c r="B13" s="225" t="s">
        <v>226</v>
      </c>
    </row>
    <row r="14" spans="1:2">
      <c r="A14" s="226" t="s">
        <v>227</v>
      </c>
      <c r="B14" s="227">
        <v>60000</v>
      </c>
    </row>
    <row r="15" spans="1:2">
      <c r="A15" s="234" t="s">
        <v>233</v>
      </c>
      <c r="B15" s="235"/>
    </row>
    <row r="16" spans="1:2">
      <c r="A16" s="226" t="s">
        <v>234</v>
      </c>
      <c r="B16" s="225" t="s">
        <v>239</v>
      </c>
    </row>
    <row r="17" spans="1:5">
      <c r="A17" s="226" t="s">
        <v>228</v>
      </c>
      <c r="B17" s="228">
        <v>0.3</v>
      </c>
    </row>
    <row r="18" spans="1:5">
      <c r="A18" s="226" t="s">
        <v>223</v>
      </c>
      <c r="B18" s="225" t="s">
        <v>229</v>
      </c>
    </row>
    <row r="19" spans="1:5">
      <c r="A19" s="226" t="s">
        <v>225</v>
      </c>
      <c r="B19" s="225" t="s">
        <v>226</v>
      </c>
    </row>
    <row r="20" spans="1:5">
      <c r="A20" s="229" t="s">
        <v>230</v>
      </c>
      <c r="B20" s="230">
        <v>60000</v>
      </c>
    </row>
    <row r="21" spans="1:5" ht="17.25">
      <c r="A21" s="516" t="s">
        <v>241</v>
      </c>
      <c r="B21" s="516"/>
    </row>
    <row r="26" spans="1:5">
      <c r="E26" s="231"/>
    </row>
  </sheetData>
  <mergeCells count="2">
    <mergeCell ref="A1:B1"/>
    <mergeCell ref="A21:B21"/>
  </mergeCell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ublished="0" codeName="Sheet1"/>
  <dimension ref="A1:G18"/>
  <sheetViews>
    <sheetView showOutlineSymbols="0" topLeftCell="A2" workbookViewId="0">
      <selection activeCell="E50" sqref="A50:E51"/>
    </sheetView>
  </sheetViews>
  <sheetFormatPr defaultRowHeight="15"/>
  <cols>
    <col min="1" max="1" width="26.85546875" customWidth="1"/>
    <col min="2" max="2" width="18.42578125" customWidth="1"/>
    <col min="3" max="3" width="16.140625" customWidth="1"/>
    <col min="4" max="5" width="14.140625" customWidth="1"/>
    <col min="6" max="6" width="16.140625" customWidth="1"/>
  </cols>
  <sheetData>
    <row r="1" spans="1:7" ht="15.75" thickBot="1">
      <c r="A1" s="17" t="s">
        <v>7</v>
      </c>
      <c r="B1" s="2" t="s">
        <v>8</v>
      </c>
      <c r="C1" s="1" t="s">
        <v>9</v>
      </c>
      <c r="D1" s="3" t="s">
        <v>10</v>
      </c>
      <c r="E1" s="5" t="s">
        <v>3</v>
      </c>
      <c r="F1" s="5" t="s">
        <v>194</v>
      </c>
    </row>
    <row r="2" spans="1:7" ht="30.75" customHeight="1">
      <c r="A2" s="10" t="s">
        <v>195</v>
      </c>
      <c r="B2" s="10">
        <v>24</v>
      </c>
      <c r="C2" s="11">
        <v>44343</v>
      </c>
      <c r="D2" s="8">
        <v>44406</v>
      </c>
      <c r="E2" s="18">
        <f t="shared" ref="E2:E14" si="0">($D2-C2)/365</f>
        <v>0.17260273972602741</v>
      </c>
      <c r="F2" s="19">
        <v>2</v>
      </c>
    </row>
    <row r="3" spans="1:7">
      <c r="A3" s="10" t="s">
        <v>196</v>
      </c>
      <c r="B3" s="10">
        <v>25</v>
      </c>
      <c r="C3" s="11">
        <v>44356</v>
      </c>
      <c r="D3" s="8">
        <v>44419</v>
      </c>
      <c r="E3" s="18">
        <f t="shared" si="0"/>
        <v>0.17260273972602741</v>
      </c>
      <c r="F3" s="20">
        <v>1.5</v>
      </c>
    </row>
    <row r="4" spans="1:7">
      <c r="A4" s="12" t="s">
        <v>197</v>
      </c>
      <c r="B4" s="10">
        <v>12</v>
      </c>
      <c r="C4" s="13">
        <v>44355</v>
      </c>
      <c r="D4" s="8">
        <v>44419</v>
      </c>
      <c r="E4" s="18">
        <f t="shared" si="0"/>
        <v>0.17534246575342466</v>
      </c>
      <c r="F4" s="20">
        <v>1.5</v>
      </c>
    </row>
    <row r="5" spans="1:7" s="7" customFormat="1">
      <c r="A5" s="14" t="s">
        <v>198</v>
      </c>
      <c r="B5" s="15">
        <v>18</v>
      </c>
      <c r="C5" s="16">
        <v>44369</v>
      </c>
      <c r="D5" s="9">
        <v>44433</v>
      </c>
      <c r="E5" s="18">
        <f t="shared" si="0"/>
        <v>0.17534246575342466</v>
      </c>
      <c r="F5" s="15">
        <v>1.5</v>
      </c>
    </row>
    <row r="6" spans="1:7">
      <c r="A6" s="200" t="s">
        <v>199</v>
      </c>
      <c r="B6" s="200">
        <v>9</v>
      </c>
      <c r="C6" s="201">
        <v>44368</v>
      </c>
      <c r="D6" s="202">
        <v>44433</v>
      </c>
      <c r="E6" s="203">
        <f t="shared" si="0"/>
        <v>0.17808219178082191</v>
      </c>
      <c r="F6" s="204">
        <v>1.5</v>
      </c>
      <c r="G6" s="23" t="s">
        <v>200</v>
      </c>
    </row>
    <row r="7" spans="1:7">
      <c r="A7" s="21" t="s">
        <v>201</v>
      </c>
      <c r="B7" s="21">
        <v>45</v>
      </c>
      <c r="C7" s="22">
        <v>43394</v>
      </c>
      <c r="D7" s="22">
        <v>44468</v>
      </c>
      <c r="E7" s="18">
        <f t="shared" si="0"/>
        <v>2.9424657534246577</v>
      </c>
      <c r="F7" s="21">
        <v>2.5</v>
      </c>
    </row>
    <row r="8" spans="1:7">
      <c r="A8" s="21" t="s">
        <v>202</v>
      </c>
      <c r="B8" s="21">
        <v>54</v>
      </c>
      <c r="C8" s="22">
        <v>43259</v>
      </c>
      <c r="D8" s="22">
        <v>44468</v>
      </c>
      <c r="E8" s="18">
        <f t="shared" si="0"/>
        <v>3.3123287671232875</v>
      </c>
      <c r="F8" s="21">
        <v>2.5</v>
      </c>
    </row>
    <row r="9" spans="1:7">
      <c r="A9" s="21" t="s">
        <v>203</v>
      </c>
      <c r="B9" s="21">
        <v>22</v>
      </c>
      <c r="C9" s="22">
        <v>42409</v>
      </c>
      <c r="D9" s="22">
        <v>44468</v>
      </c>
      <c r="E9" s="18">
        <f t="shared" si="0"/>
        <v>5.6410958904109592</v>
      </c>
      <c r="F9" s="21">
        <v>3</v>
      </c>
    </row>
    <row r="10" spans="1:7">
      <c r="A10" s="21" t="s">
        <v>204</v>
      </c>
      <c r="B10" s="21">
        <v>57</v>
      </c>
      <c r="C10" s="22">
        <v>42405</v>
      </c>
      <c r="D10" s="22">
        <v>44468</v>
      </c>
      <c r="E10" s="18">
        <f t="shared" si="0"/>
        <v>5.6520547945205477</v>
      </c>
      <c r="F10" s="21">
        <v>3</v>
      </c>
    </row>
    <row r="11" spans="1:7">
      <c r="A11" s="21" t="s">
        <v>205</v>
      </c>
      <c r="B11" s="21">
        <v>30</v>
      </c>
      <c r="C11" s="22">
        <v>42277</v>
      </c>
      <c r="D11" s="22">
        <v>44468</v>
      </c>
      <c r="E11" s="18">
        <f t="shared" si="0"/>
        <v>6.0027397260273974</v>
      </c>
      <c r="F11" s="21">
        <v>2.5</v>
      </c>
    </row>
    <row r="12" spans="1:7">
      <c r="A12" s="21" t="s">
        <v>206</v>
      </c>
      <c r="B12" s="21">
        <v>33</v>
      </c>
      <c r="C12" s="22">
        <v>42216</v>
      </c>
      <c r="D12" s="22">
        <v>44468</v>
      </c>
      <c r="E12" s="18">
        <f t="shared" si="0"/>
        <v>6.1698630136986301</v>
      </c>
      <c r="F12" s="21">
        <v>3.5</v>
      </c>
    </row>
    <row r="13" spans="1:7">
      <c r="A13" s="21" t="s">
        <v>207</v>
      </c>
      <c r="B13" s="21">
        <v>18</v>
      </c>
      <c r="C13" s="22">
        <v>41854</v>
      </c>
      <c r="D13" s="22">
        <v>44468</v>
      </c>
      <c r="E13" s="18">
        <f t="shared" si="0"/>
        <v>7.161643835616438</v>
      </c>
      <c r="F13" s="21">
        <v>3.5</v>
      </c>
    </row>
    <row r="14" spans="1:7">
      <c r="A14" s="21" t="s">
        <v>208</v>
      </c>
      <c r="B14" s="21">
        <v>5</v>
      </c>
      <c r="C14" s="22">
        <v>41820</v>
      </c>
      <c r="D14" s="22">
        <v>44468</v>
      </c>
      <c r="E14" s="18">
        <f t="shared" si="0"/>
        <v>7.2547945205479456</v>
      </c>
      <c r="F14" s="21">
        <v>2.5</v>
      </c>
    </row>
    <row r="15" spans="1:7">
      <c r="A15" s="21" t="s">
        <v>209</v>
      </c>
      <c r="B15" s="21">
        <v>21</v>
      </c>
      <c r="C15" s="22">
        <v>41307</v>
      </c>
      <c r="D15" s="22">
        <v>43922</v>
      </c>
      <c r="E15" s="18">
        <f>($D$7-C15)/365</f>
        <v>8.6602739726027398</v>
      </c>
      <c r="F15" s="21">
        <v>3.75</v>
      </c>
    </row>
    <row r="16" spans="1:7">
      <c r="A16" s="21" t="s">
        <v>210</v>
      </c>
      <c r="B16" s="21">
        <v>15</v>
      </c>
      <c r="C16" s="22">
        <v>41307</v>
      </c>
      <c r="D16" s="22">
        <v>43963</v>
      </c>
      <c r="E16" s="18">
        <f>($D$7-C16)/365</f>
        <v>8.6602739726027398</v>
      </c>
      <c r="F16" s="21">
        <v>3.75</v>
      </c>
    </row>
    <row r="17" spans="4:5">
      <c r="D17" s="4"/>
      <c r="E17" s="6"/>
    </row>
    <row r="18" spans="4:5">
      <c r="D18" s="4"/>
      <c r="E18" s="6"/>
    </row>
  </sheetData>
  <sortState xmlns:xlrd2="http://schemas.microsoft.com/office/spreadsheetml/2017/richdata2" ref="A2:F18">
    <sortCondition ref="E1:E18"/>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43A11-6B48-4E5D-92AE-0C8C94CDA3CC}">
  <dimension ref="B1:NE132"/>
  <sheetViews>
    <sheetView tabSelected="1" showOutlineSymbols="0" topLeftCell="D3" zoomScale="70" zoomScaleNormal="70" workbookViewId="0">
      <selection activeCell="IZ50" sqref="E50:IZ50"/>
    </sheetView>
  </sheetViews>
  <sheetFormatPr defaultColWidth="8.7109375" defaultRowHeight="15.75"/>
  <cols>
    <col min="1" max="1" width="8.7109375" style="281"/>
    <col min="2" max="2" width="27.5703125" style="517" customWidth="1"/>
    <col min="3" max="3" width="25" style="296" customWidth="1"/>
    <col min="4" max="12" width="14.42578125" style="282" bestFit="1" customWidth="1"/>
    <col min="13" max="13" width="8.7109375" style="282" customWidth="1"/>
    <col min="14" max="255" width="1.28515625" style="282" customWidth="1"/>
    <col min="256" max="256" width="1.28515625" style="281" customWidth="1"/>
    <col min="257" max="257" width="13.7109375" style="281" customWidth="1"/>
    <col min="258" max="259" width="8.7109375" style="281"/>
    <col min="260" max="260" width="8.7109375" style="371"/>
    <col min="261" max="261" width="8.7109375" style="281"/>
    <col min="262" max="262" width="8.7109375" style="371"/>
    <col min="263" max="275" width="8.7109375" style="281"/>
    <col min="276" max="276" width="8.7109375" style="371"/>
    <col min="277" max="342" width="8.7109375" style="281"/>
    <col min="343" max="343" width="12.5703125" style="281" bestFit="1" customWidth="1"/>
    <col min="344" max="352" width="12.28515625" style="281" bestFit="1" customWidth="1"/>
    <col min="353" max="16384" width="8.7109375" style="281"/>
  </cols>
  <sheetData>
    <row r="1" spans="2:283" ht="29.25" thickBot="1">
      <c r="B1" s="540" t="s">
        <v>2893</v>
      </c>
      <c r="C1" s="535"/>
      <c r="D1" s="535"/>
      <c r="E1" s="535"/>
      <c r="F1" s="535"/>
      <c r="G1" s="535"/>
      <c r="H1" s="535"/>
      <c r="I1" s="535"/>
      <c r="J1" s="535"/>
      <c r="K1" s="535"/>
      <c r="L1" s="535"/>
      <c r="M1" s="535"/>
      <c r="N1" s="535"/>
      <c r="O1" s="535"/>
      <c r="P1" s="535"/>
      <c r="Q1" s="535"/>
      <c r="R1" s="535"/>
      <c r="S1" s="535"/>
      <c r="T1" s="535"/>
      <c r="U1" s="535"/>
      <c r="V1" s="535"/>
      <c r="W1" s="535"/>
      <c r="X1" s="535"/>
      <c r="Y1" s="535"/>
      <c r="Z1" s="535"/>
      <c r="AA1" s="535"/>
      <c r="AB1" s="535"/>
      <c r="AC1" s="535"/>
      <c r="AD1" s="535"/>
      <c r="AE1" s="535"/>
      <c r="AF1" s="535"/>
      <c r="AG1" s="535"/>
      <c r="AH1" s="535"/>
      <c r="AI1" s="535"/>
      <c r="AJ1" s="535"/>
      <c r="AK1" s="535"/>
      <c r="AL1" s="535"/>
      <c r="AM1" s="535"/>
      <c r="AN1" s="535"/>
      <c r="AO1" s="535"/>
      <c r="AP1" s="535"/>
      <c r="AQ1" s="535"/>
      <c r="AR1" s="535"/>
      <c r="AS1" s="535"/>
      <c r="AT1" s="535"/>
      <c r="AU1" s="535"/>
      <c r="AV1" s="535"/>
      <c r="AW1" s="535"/>
      <c r="AX1" s="535"/>
      <c r="AY1" s="535"/>
      <c r="AZ1" s="535"/>
      <c r="BA1" s="535"/>
      <c r="BB1" s="535"/>
      <c r="BC1" s="535"/>
      <c r="BD1" s="535"/>
      <c r="BE1" s="535"/>
      <c r="BF1" s="535"/>
      <c r="BG1" s="535"/>
      <c r="BH1" s="535"/>
      <c r="BI1" s="535"/>
      <c r="BJ1" s="535"/>
      <c r="BK1" s="535"/>
      <c r="BL1" s="535"/>
      <c r="BM1" s="535"/>
      <c r="BN1" s="535"/>
      <c r="BO1" s="535"/>
      <c r="BP1" s="535"/>
      <c r="BQ1" s="535"/>
      <c r="BR1" s="535"/>
      <c r="BS1" s="535"/>
      <c r="BT1" s="535"/>
      <c r="BU1" s="535"/>
      <c r="BV1" s="535"/>
      <c r="BW1" s="535"/>
      <c r="BX1" s="535"/>
      <c r="BY1" s="535"/>
      <c r="BZ1" s="535"/>
      <c r="CA1" s="535"/>
      <c r="CB1" s="535"/>
      <c r="CC1" s="535"/>
      <c r="CD1" s="535"/>
      <c r="CE1" s="535"/>
      <c r="CF1" s="535"/>
      <c r="CG1" s="535"/>
      <c r="CH1" s="535"/>
      <c r="CI1" s="535"/>
      <c r="CJ1" s="535"/>
      <c r="CK1" s="535"/>
      <c r="CL1" s="535"/>
      <c r="CM1" s="535"/>
      <c r="CN1" s="535"/>
      <c r="CO1" s="535"/>
      <c r="CP1" s="535"/>
      <c r="CQ1" s="535"/>
      <c r="CR1" s="535"/>
      <c r="CS1" s="535"/>
      <c r="CT1" s="535"/>
      <c r="CU1" s="535"/>
      <c r="CV1" s="535"/>
      <c r="CW1" s="535"/>
      <c r="CX1" s="535"/>
      <c r="CY1" s="535"/>
      <c r="CZ1" s="535"/>
      <c r="DA1" s="535"/>
      <c r="DB1" s="535"/>
      <c r="DC1" s="535"/>
      <c r="DD1" s="535"/>
      <c r="DE1" s="535"/>
      <c r="DF1" s="535"/>
      <c r="DG1" s="535"/>
      <c r="DH1" s="535"/>
      <c r="DI1" s="535"/>
      <c r="DJ1" s="535"/>
      <c r="DK1" s="535"/>
      <c r="DL1" s="535"/>
      <c r="DM1" s="535"/>
      <c r="DN1" s="535"/>
      <c r="DO1" s="535"/>
      <c r="DP1" s="535"/>
      <c r="DQ1" s="535"/>
      <c r="DR1" s="535"/>
      <c r="DS1" s="535"/>
      <c r="DT1" s="535"/>
      <c r="DU1" s="535"/>
      <c r="DV1" s="535"/>
      <c r="DW1" s="535"/>
      <c r="DX1" s="535"/>
      <c r="DY1" s="535"/>
      <c r="DZ1" s="535"/>
      <c r="EA1" s="535"/>
      <c r="EB1" s="535"/>
      <c r="EC1" s="535"/>
      <c r="ED1" s="535"/>
      <c r="EE1" s="535"/>
      <c r="EF1" s="535"/>
      <c r="EG1" s="535"/>
      <c r="EH1" s="535"/>
      <c r="EI1" s="535"/>
      <c r="EJ1" s="535"/>
      <c r="EK1" s="535"/>
      <c r="EL1" s="535"/>
      <c r="EM1" s="535"/>
      <c r="EN1" s="535"/>
      <c r="EO1" s="535"/>
      <c r="EP1" s="535"/>
      <c r="EQ1" s="535"/>
      <c r="ER1" s="535"/>
      <c r="ES1" s="535"/>
      <c r="ET1" s="535"/>
      <c r="EU1" s="535"/>
      <c r="EV1" s="535"/>
      <c r="EW1" s="535"/>
      <c r="EX1" s="535"/>
      <c r="EY1" s="535"/>
      <c r="EZ1" s="535"/>
      <c r="FA1" s="535"/>
      <c r="FB1" s="535"/>
      <c r="FC1" s="535"/>
      <c r="FD1" s="535"/>
      <c r="FE1" s="535"/>
      <c r="FF1" s="535"/>
      <c r="FG1" s="535"/>
      <c r="FH1" s="535"/>
      <c r="FI1" s="535"/>
      <c r="FJ1" s="535"/>
      <c r="FK1" s="535"/>
      <c r="FL1" s="535"/>
      <c r="FM1" s="535"/>
      <c r="FN1" s="535"/>
      <c r="FO1" s="535"/>
      <c r="FP1" s="535"/>
      <c r="FQ1" s="535"/>
      <c r="FR1" s="535"/>
      <c r="FS1" s="535"/>
      <c r="FT1" s="535"/>
      <c r="FU1" s="535"/>
      <c r="FV1" s="535"/>
      <c r="FW1" s="535"/>
      <c r="FX1" s="535"/>
      <c r="FY1" s="535"/>
      <c r="FZ1" s="535"/>
      <c r="GA1" s="535"/>
      <c r="GB1" s="535"/>
      <c r="GC1" s="535"/>
      <c r="GD1" s="535"/>
      <c r="GE1" s="535"/>
      <c r="GF1" s="535"/>
      <c r="GG1" s="535"/>
      <c r="GH1" s="535"/>
      <c r="GI1" s="535"/>
      <c r="GJ1" s="535"/>
      <c r="GK1" s="535"/>
      <c r="GL1" s="535"/>
      <c r="GM1" s="535"/>
      <c r="GN1" s="535"/>
      <c r="GO1" s="535"/>
      <c r="GP1" s="535"/>
      <c r="GQ1" s="535"/>
      <c r="GR1" s="535"/>
      <c r="GS1" s="535"/>
      <c r="GT1" s="535"/>
      <c r="GU1" s="535"/>
      <c r="GV1" s="535"/>
      <c r="GW1" s="535"/>
      <c r="GX1" s="535"/>
      <c r="GY1" s="535"/>
      <c r="GZ1" s="535"/>
      <c r="HA1" s="535"/>
      <c r="HB1" s="535"/>
      <c r="HC1" s="535"/>
      <c r="HD1" s="535"/>
      <c r="HE1" s="535"/>
      <c r="HF1" s="535"/>
      <c r="HG1" s="535"/>
      <c r="HH1" s="535"/>
      <c r="HI1" s="535"/>
      <c r="HJ1" s="535"/>
      <c r="HK1" s="535"/>
      <c r="HL1" s="535"/>
      <c r="HM1" s="535"/>
      <c r="HN1" s="535"/>
      <c r="HO1" s="535"/>
      <c r="HP1" s="535"/>
      <c r="HQ1" s="535"/>
      <c r="HR1" s="535"/>
      <c r="HS1" s="535"/>
      <c r="HT1" s="535"/>
      <c r="HU1" s="535"/>
      <c r="HV1" s="535"/>
      <c r="HW1" s="535"/>
      <c r="HX1" s="535"/>
      <c r="HY1" s="535"/>
      <c r="HZ1" s="535"/>
      <c r="IA1" s="535"/>
      <c r="IB1" s="535"/>
      <c r="IC1" s="535"/>
      <c r="ID1" s="535"/>
      <c r="IE1" s="535"/>
      <c r="IF1" s="535"/>
      <c r="IG1" s="535"/>
      <c r="IH1" s="535"/>
      <c r="II1" s="535"/>
      <c r="IJ1" s="535"/>
      <c r="IK1" s="535"/>
      <c r="IL1" s="535"/>
      <c r="IM1" s="535"/>
      <c r="IN1" s="535"/>
      <c r="IO1" s="535"/>
      <c r="IP1" s="535"/>
      <c r="IQ1" s="535"/>
      <c r="IR1" s="535"/>
      <c r="IS1" s="535"/>
      <c r="IT1" s="535"/>
      <c r="IU1" s="535"/>
      <c r="IV1" s="536"/>
      <c r="IW1" s="550" t="s">
        <v>2894</v>
      </c>
      <c r="IX1" s="551"/>
      <c r="IY1" s="551"/>
      <c r="IZ1" s="551"/>
      <c r="JA1" s="551"/>
      <c r="JB1" s="551"/>
      <c r="JC1" s="551"/>
      <c r="JD1" s="551"/>
      <c r="JE1" s="551"/>
      <c r="JF1" s="551"/>
      <c r="JG1" s="551"/>
      <c r="JH1" s="551"/>
      <c r="JI1" s="551"/>
      <c r="JJ1" s="551"/>
      <c r="JK1" s="551"/>
      <c r="JL1" s="551"/>
      <c r="JM1" s="551"/>
      <c r="JN1" s="551"/>
      <c r="JO1" s="551"/>
      <c r="JP1" s="551"/>
      <c r="JQ1" s="551"/>
      <c r="JR1" s="551"/>
      <c r="JS1" s="551"/>
      <c r="JT1" s="552"/>
    </row>
    <row r="2" spans="2:283" ht="18.75">
      <c r="B2" s="541" t="s">
        <v>2129</v>
      </c>
      <c r="C2" s="520"/>
      <c r="D2" s="521"/>
      <c r="E2" s="521"/>
      <c r="F2" s="521"/>
      <c r="G2" s="521"/>
      <c r="H2" s="521"/>
      <c r="I2" s="521"/>
      <c r="J2" s="521"/>
      <c r="K2" s="521"/>
      <c r="L2" s="521"/>
      <c r="M2" s="521"/>
      <c r="N2" s="521"/>
      <c r="O2" s="521"/>
      <c r="P2" s="521"/>
      <c r="Q2" s="521"/>
      <c r="R2" s="521"/>
      <c r="S2" s="521"/>
      <c r="T2" s="521"/>
      <c r="U2" s="521"/>
      <c r="V2" s="521"/>
      <c r="W2" s="521"/>
      <c r="X2" s="521"/>
      <c r="Y2" s="521"/>
      <c r="Z2" s="521"/>
      <c r="AA2" s="521"/>
      <c r="AB2" s="521"/>
      <c r="AC2" s="521"/>
      <c r="AD2" s="521"/>
      <c r="AE2" s="521"/>
      <c r="AF2" s="521"/>
      <c r="AG2" s="521"/>
      <c r="AH2" s="521"/>
      <c r="AI2" s="521"/>
      <c r="AJ2" s="521"/>
      <c r="AK2" s="521"/>
      <c r="AL2" s="521"/>
      <c r="AM2" s="521"/>
      <c r="AN2" s="521"/>
      <c r="AO2" s="521"/>
      <c r="AP2" s="521"/>
      <c r="AQ2" s="521"/>
      <c r="AR2" s="521"/>
      <c r="AS2" s="521"/>
      <c r="AT2" s="521"/>
      <c r="AU2" s="521"/>
      <c r="AV2" s="521"/>
      <c r="AW2" s="521"/>
      <c r="AX2" s="521"/>
      <c r="AY2" s="521"/>
      <c r="AZ2" s="521"/>
      <c r="BA2" s="521"/>
      <c r="BB2" s="521"/>
      <c r="BC2" s="521"/>
      <c r="BD2" s="521"/>
      <c r="BE2" s="521"/>
      <c r="BF2" s="521"/>
      <c r="BG2" s="521"/>
      <c r="BH2" s="521"/>
      <c r="BI2" s="521"/>
      <c r="BJ2" s="521"/>
      <c r="BK2" s="521"/>
      <c r="BL2" s="521"/>
      <c r="BM2" s="521"/>
      <c r="BN2" s="521"/>
      <c r="BO2" s="521"/>
      <c r="BP2" s="521"/>
      <c r="BQ2" s="521"/>
      <c r="BR2" s="521"/>
      <c r="BS2" s="521"/>
      <c r="BT2" s="521"/>
      <c r="BU2" s="521"/>
      <c r="BV2" s="521"/>
      <c r="BW2" s="521"/>
      <c r="BX2" s="521"/>
      <c r="BY2" s="521"/>
      <c r="BZ2" s="521"/>
      <c r="CA2" s="521"/>
      <c r="CB2" s="521"/>
      <c r="CC2" s="521"/>
      <c r="CD2" s="521"/>
      <c r="CE2" s="521"/>
      <c r="CF2" s="521"/>
      <c r="CG2" s="521"/>
      <c r="CH2" s="521"/>
      <c r="CI2" s="521"/>
      <c r="CJ2" s="521"/>
      <c r="CK2" s="521"/>
      <c r="CL2" s="521"/>
      <c r="CM2" s="521"/>
      <c r="CN2" s="521"/>
      <c r="CO2" s="521"/>
      <c r="CP2" s="521"/>
      <c r="CQ2" s="521"/>
      <c r="CR2" s="521"/>
      <c r="CS2" s="521"/>
      <c r="CT2" s="521"/>
      <c r="CU2" s="521"/>
      <c r="CV2" s="521"/>
      <c r="CW2" s="521"/>
      <c r="CX2" s="521"/>
      <c r="CY2" s="521"/>
      <c r="CZ2" s="521"/>
      <c r="DA2" s="521"/>
      <c r="DB2" s="521"/>
      <c r="DC2" s="521"/>
      <c r="DD2" s="521"/>
      <c r="DE2" s="521"/>
      <c r="DF2" s="521"/>
      <c r="DG2" s="521"/>
      <c r="DH2" s="521"/>
      <c r="DI2" s="521"/>
      <c r="DJ2" s="521"/>
      <c r="DK2" s="521"/>
      <c r="DL2" s="521"/>
      <c r="DM2" s="521"/>
      <c r="DN2" s="521"/>
      <c r="DO2" s="521"/>
      <c r="DP2" s="521"/>
      <c r="DQ2" s="521"/>
      <c r="DR2" s="521"/>
      <c r="DS2" s="521"/>
      <c r="DT2" s="521"/>
      <c r="DU2" s="521"/>
      <c r="DV2" s="521"/>
      <c r="DW2" s="521"/>
      <c r="DX2" s="521"/>
      <c r="DY2" s="521"/>
      <c r="DZ2" s="521"/>
      <c r="EA2" s="521"/>
      <c r="EB2" s="521"/>
      <c r="EC2" s="521"/>
      <c r="ED2" s="521"/>
      <c r="EE2" s="521"/>
      <c r="EF2" s="521"/>
      <c r="EG2" s="521"/>
      <c r="EH2" s="521"/>
      <c r="EI2" s="521"/>
      <c r="EJ2" s="521"/>
      <c r="EK2" s="521"/>
      <c r="EL2" s="521"/>
      <c r="EM2" s="521"/>
      <c r="EN2" s="521"/>
      <c r="EO2" s="521"/>
      <c r="EP2" s="521"/>
      <c r="EQ2" s="521"/>
      <c r="ER2" s="521"/>
      <c r="ES2" s="521"/>
      <c r="ET2" s="521"/>
      <c r="EU2" s="521"/>
      <c r="EV2" s="521"/>
      <c r="EW2" s="521"/>
      <c r="EX2" s="521"/>
      <c r="EY2" s="521"/>
      <c r="EZ2" s="521"/>
      <c r="FA2" s="521"/>
      <c r="FB2" s="521"/>
      <c r="FC2" s="521"/>
      <c r="FD2" s="521"/>
      <c r="FE2" s="521"/>
      <c r="FF2" s="521"/>
      <c r="FG2" s="521"/>
      <c r="FH2" s="521"/>
      <c r="FI2" s="521"/>
      <c r="FJ2" s="521"/>
      <c r="FK2" s="521"/>
      <c r="FL2" s="521"/>
      <c r="FM2" s="521"/>
      <c r="FN2" s="521"/>
      <c r="FO2" s="521"/>
      <c r="FP2" s="521"/>
      <c r="FQ2" s="521"/>
      <c r="FR2" s="521"/>
      <c r="FS2" s="521"/>
      <c r="FT2" s="521"/>
      <c r="FU2" s="521"/>
      <c r="FV2" s="521"/>
      <c r="FW2" s="521"/>
      <c r="FX2" s="521"/>
      <c r="FY2" s="521"/>
      <c r="FZ2" s="521"/>
      <c r="GA2" s="521"/>
      <c r="GB2" s="521"/>
      <c r="GC2" s="521"/>
      <c r="GD2" s="521"/>
      <c r="GE2" s="521"/>
      <c r="GF2" s="521"/>
      <c r="GG2" s="521"/>
      <c r="GH2" s="521"/>
      <c r="GI2" s="521"/>
      <c r="GJ2" s="521"/>
      <c r="GK2" s="521"/>
      <c r="GL2" s="521"/>
      <c r="GM2" s="521"/>
      <c r="GN2" s="521"/>
      <c r="GO2" s="521"/>
      <c r="GP2" s="521"/>
      <c r="GQ2" s="521"/>
      <c r="GR2" s="521"/>
      <c r="GS2" s="521"/>
      <c r="GT2" s="521"/>
      <c r="GU2" s="521"/>
      <c r="GV2" s="521"/>
      <c r="GW2" s="521"/>
      <c r="GX2" s="521"/>
      <c r="GY2" s="521"/>
      <c r="GZ2" s="521"/>
      <c r="HA2" s="521"/>
      <c r="HB2" s="521"/>
      <c r="HC2" s="521"/>
      <c r="HD2" s="521"/>
      <c r="HE2" s="521"/>
      <c r="HF2" s="521"/>
      <c r="HG2" s="521"/>
      <c r="HH2" s="521"/>
      <c r="HI2" s="521"/>
      <c r="HJ2" s="521"/>
      <c r="HK2" s="521"/>
      <c r="HL2" s="521"/>
      <c r="HM2" s="521"/>
      <c r="HN2" s="521"/>
      <c r="HO2" s="521"/>
      <c r="HP2" s="521"/>
      <c r="HQ2" s="521"/>
      <c r="HR2" s="521"/>
      <c r="HS2" s="521"/>
      <c r="HT2" s="521"/>
      <c r="HU2" s="521"/>
      <c r="HV2" s="521"/>
      <c r="HW2" s="521"/>
      <c r="HX2" s="521"/>
      <c r="HY2" s="521"/>
      <c r="HZ2" s="521"/>
      <c r="IA2" s="521"/>
      <c r="IB2" s="521"/>
      <c r="IC2" s="521"/>
      <c r="ID2" s="521"/>
      <c r="IE2" s="521"/>
      <c r="IF2" s="521"/>
      <c r="IG2" s="521"/>
      <c r="IH2" s="521"/>
      <c r="II2" s="521"/>
      <c r="IJ2" s="521"/>
      <c r="IK2" s="521"/>
      <c r="IL2" s="521"/>
      <c r="IM2" s="521"/>
      <c r="IN2" s="521"/>
      <c r="IO2" s="521"/>
      <c r="IP2" s="521"/>
      <c r="IQ2" s="521"/>
      <c r="IR2" s="521"/>
      <c r="IS2" s="521"/>
      <c r="IT2" s="521"/>
      <c r="IU2" s="521"/>
      <c r="IV2" s="522"/>
      <c r="IW2" s="545" t="s">
        <v>626</v>
      </c>
      <c r="IX2" s="435"/>
      <c r="IY2" s="436" t="s">
        <v>615</v>
      </c>
      <c r="IZ2" s="435"/>
      <c r="JA2" s="436" t="s">
        <v>2156</v>
      </c>
      <c r="JB2" s="435"/>
      <c r="JC2" s="544" t="s">
        <v>617</v>
      </c>
      <c r="JD2" s="544"/>
      <c r="JE2" s="436" t="s">
        <v>618</v>
      </c>
      <c r="JF2" s="434"/>
      <c r="JG2" s="436" t="s">
        <v>619</v>
      </c>
      <c r="JH2" s="434"/>
      <c r="JI2" s="436" t="s">
        <v>620</v>
      </c>
      <c r="JJ2" s="434"/>
      <c r="JK2" s="436" t="s">
        <v>621</v>
      </c>
      <c r="JL2" s="434"/>
      <c r="JM2" s="436" t="s">
        <v>622</v>
      </c>
      <c r="JN2" s="434"/>
      <c r="JO2" s="437" t="s">
        <v>2157</v>
      </c>
      <c r="JP2" s="439"/>
      <c r="JQ2" s="434" t="s">
        <v>624</v>
      </c>
      <c r="JR2" s="434"/>
      <c r="JS2" s="437" t="s">
        <v>625</v>
      </c>
      <c r="JT2" s="438"/>
      <c r="JU2" s="15"/>
      <c r="JV2" s="15"/>
      <c r="JW2" s="15"/>
    </row>
    <row r="3" spans="2:283" s="303" customFormat="1">
      <c r="B3" s="523" t="s">
        <v>2133</v>
      </c>
      <c r="C3" s="524"/>
      <c r="D3" s="524">
        <v>1</v>
      </c>
      <c r="E3" s="524">
        <v>2</v>
      </c>
      <c r="F3" s="524">
        <v>3</v>
      </c>
      <c r="G3" s="524">
        <v>4</v>
      </c>
      <c r="H3" s="524">
        <v>5</v>
      </c>
      <c r="I3" s="524">
        <v>6</v>
      </c>
      <c r="J3" s="524">
        <v>7</v>
      </c>
      <c r="K3" s="524">
        <v>8</v>
      </c>
      <c r="L3" s="524">
        <v>9</v>
      </c>
      <c r="M3" s="524">
        <v>10</v>
      </c>
      <c r="N3" s="524">
        <v>11</v>
      </c>
      <c r="O3" s="524">
        <v>12</v>
      </c>
      <c r="P3" s="524">
        <v>13</v>
      </c>
      <c r="Q3" s="524">
        <v>14</v>
      </c>
      <c r="R3" s="524">
        <v>15</v>
      </c>
      <c r="S3" s="524">
        <v>16</v>
      </c>
      <c r="T3" s="524">
        <v>17</v>
      </c>
      <c r="U3" s="524">
        <v>18</v>
      </c>
      <c r="V3" s="524">
        <v>19</v>
      </c>
      <c r="W3" s="524">
        <v>20</v>
      </c>
      <c r="X3" s="524">
        <v>21</v>
      </c>
      <c r="Y3" s="524">
        <v>22</v>
      </c>
      <c r="Z3" s="524">
        <v>23</v>
      </c>
      <c r="AA3" s="524">
        <v>24</v>
      </c>
      <c r="AB3" s="524">
        <v>25</v>
      </c>
      <c r="AC3" s="524">
        <v>26</v>
      </c>
      <c r="AD3" s="524">
        <v>27</v>
      </c>
      <c r="AE3" s="524">
        <v>28</v>
      </c>
      <c r="AF3" s="524">
        <v>29</v>
      </c>
      <c r="AG3" s="524">
        <v>30</v>
      </c>
      <c r="AH3" s="524">
        <v>31</v>
      </c>
      <c r="AI3" s="524">
        <v>32</v>
      </c>
      <c r="AJ3" s="524">
        <v>33</v>
      </c>
      <c r="AK3" s="524">
        <v>34</v>
      </c>
      <c r="AL3" s="524">
        <v>35</v>
      </c>
      <c r="AM3" s="524">
        <v>36</v>
      </c>
      <c r="AN3" s="524">
        <v>37</v>
      </c>
      <c r="AO3" s="524">
        <v>38</v>
      </c>
      <c r="AP3" s="524">
        <v>39</v>
      </c>
      <c r="AQ3" s="524">
        <v>40</v>
      </c>
      <c r="AR3" s="524">
        <v>41</v>
      </c>
      <c r="AS3" s="524">
        <v>42</v>
      </c>
      <c r="AT3" s="524">
        <v>43</v>
      </c>
      <c r="AU3" s="524">
        <v>44</v>
      </c>
      <c r="AV3" s="524">
        <v>45</v>
      </c>
      <c r="AW3" s="524">
        <v>46</v>
      </c>
      <c r="AX3" s="524">
        <v>47</v>
      </c>
      <c r="AY3" s="524">
        <v>48</v>
      </c>
      <c r="AZ3" s="524">
        <v>49</v>
      </c>
      <c r="BA3" s="524">
        <v>50</v>
      </c>
      <c r="BB3" s="524">
        <v>51</v>
      </c>
      <c r="BC3" s="524">
        <v>52</v>
      </c>
      <c r="BD3" s="525">
        <v>53</v>
      </c>
      <c r="BE3" s="525">
        <v>54</v>
      </c>
      <c r="BF3" s="525">
        <v>55</v>
      </c>
      <c r="BG3" s="525">
        <v>56</v>
      </c>
      <c r="BH3" s="525">
        <v>57</v>
      </c>
      <c r="BI3" s="525">
        <v>58</v>
      </c>
      <c r="BJ3" s="525">
        <v>59</v>
      </c>
      <c r="BK3" s="525">
        <v>60</v>
      </c>
      <c r="BL3" s="525">
        <v>61</v>
      </c>
      <c r="BM3" s="525">
        <v>62</v>
      </c>
      <c r="BN3" s="525">
        <v>63</v>
      </c>
      <c r="BO3" s="525">
        <v>64</v>
      </c>
      <c r="BP3" s="525">
        <v>65</v>
      </c>
      <c r="BQ3" s="525">
        <v>66</v>
      </c>
      <c r="BR3" s="525">
        <v>67</v>
      </c>
      <c r="BS3" s="525">
        <v>68</v>
      </c>
      <c r="BT3" s="525">
        <v>69</v>
      </c>
      <c r="BU3" s="525">
        <v>70</v>
      </c>
      <c r="BV3" s="525">
        <v>71</v>
      </c>
      <c r="BW3" s="525">
        <v>72</v>
      </c>
      <c r="BX3" s="525">
        <v>73</v>
      </c>
      <c r="BY3" s="525">
        <v>74</v>
      </c>
      <c r="BZ3" s="525">
        <v>75</v>
      </c>
      <c r="CA3" s="525">
        <v>76</v>
      </c>
      <c r="CB3" s="525">
        <v>77</v>
      </c>
      <c r="CC3" s="525">
        <v>78</v>
      </c>
      <c r="CD3" s="525">
        <v>79</v>
      </c>
      <c r="CE3" s="525">
        <v>80</v>
      </c>
      <c r="CF3" s="525">
        <v>81</v>
      </c>
      <c r="CG3" s="525">
        <v>82</v>
      </c>
      <c r="CH3" s="525">
        <v>83</v>
      </c>
      <c r="CI3" s="525">
        <v>84</v>
      </c>
      <c r="CJ3" s="525">
        <v>85</v>
      </c>
      <c r="CK3" s="525">
        <v>86</v>
      </c>
      <c r="CL3" s="525">
        <v>87</v>
      </c>
      <c r="CM3" s="525">
        <v>88</v>
      </c>
      <c r="CN3" s="525">
        <v>89</v>
      </c>
      <c r="CO3" s="524">
        <v>90</v>
      </c>
      <c r="CP3" s="524">
        <v>91</v>
      </c>
      <c r="CQ3" s="524">
        <v>92</v>
      </c>
      <c r="CR3" s="524">
        <v>93</v>
      </c>
      <c r="CS3" s="524">
        <v>94</v>
      </c>
      <c r="CT3" s="524">
        <v>95</v>
      </c>
      <c r="CU3" s="524">
        <v>96</v>
      </c>
      <c r="CV3" s="524">
        <v>97</v>
      </c>
      <c r="CW3" s="524">
        <v>98</v>
      </c>
      <c r="CX3" s="524">
        <v>99</v>
      </c>
      <c r="CY3" s="524">
        <v>100</v>
      </c>
      <c r="CZ3" s="524">
        <v>101</v>
      </c>
      <c r="DA3" s="524">
        <v>102</v>
      </c>
      <c r="DB3" s="524">
        <v>103</v>
      </c>
      <c r="DC3" s="524">
        <v>104</v>
      </c>
      <c r="DD3" s="524">
        <v>105</v>
      </c>
      <c r="DE3" s="524">
        <v>106</v>
      </c>
      <c r="DF3" s="524">
        <v>107</v>
      </c>
      <c r="DG3" s="524">
        <v>108</v>
      </c>
      <c r="DH3" s="524">
        <v>109</v>
      </c>
      <c r="DI3" s="524">
        <v>110</v>
      </c>
      <c r="DJ3" s="524">
        <v>111</v>
      </c>
      <c r="DK3" s="524">
        <v>112</v>
      </c>
      <c r="DL3" s="524">
        <v>113</v>
      </c>
      <c r="DM3" s="524">
        <v>114</v>
      </c>
      <c r="DN3" s="524">
        <v>115</v>
      </c>
      <c r="DO3" s="524">
        <v>116</v>
      </c>
      <c r="DP3" s="524">
        <v>117</v>
      </c>
      <c r="DQ3" s="524">
        <v>118</v>
      </c>
      <c r="DR3" s="524">
        <v>119</v>
      </c>
      <c r="DS3" s="524">
        <v>120</v>
      </c>
      <c r="DT3" s="524">
        <v>121</v>
      </c>
      <c r="DU3" s="524">
        <v>122</v>
      </c>
      <c r="DV3" s="524">
        <v>123</v>
      </c>
      <c r="DW3" s="524">
        <v>124</v>
      </c>
      <c r="DX3" s="524">
        <v>125</v>
      </c>
      <c r="DY3" s="524">
        <v>126</v>
      </c>
      <c r="DZ3" s="524">
        <v>127</v>
      </c>
      <c r="EA3" s="524">
        <v>128</v>
      </c>
      <c r="EB3" s="524">
        <v>129</v>
      </c>
      <c r="EC3" s="524">
        <v>130</v>
      </c>
      <c r="ED3" s="524">
        <v>131</v>
      </c>
      <c r="EE3" s="524">
        <v>132</v>
      </c>
      <c r="EF3" s="524">
        <v>133</v>
      </c>
      <c r="EG3" s="524">
        <v>134</v>
      </c>
      <c r="EH3" s="524">
        <v>135</v>
      </c>
      <c r="EI3" s="524">
        <v>136</v>
      </c>
      <c r="EJ3" s="524">
        <v>137</v>
      </c>
      <c r="EK3" s="524">
        <v>138</v>
      </c>
      <c r="EL3" s="524">
        <v>139</v>
      </c>
      <c r="EM3" s="524">
        <v>140</v>
      </c>
      <c r="EN3" s="524">
        <v>141</v>
      </c>
      <c r="EO3" s="524">
        <v>142</v>
      </c>
      <c r="EP3" s="524">
        <v>143</v>
      </c>
      <c r="EQ3" s="524">
        <v>144</v>
      </c>
      <c r="ER3" s="524">
        <v>145</v>
      </c>
      <c r="ES3" s="524">
        <v>146</v>
      </c>
      <c r="ET3" s="524">
        <v>147</v>
      </c>
      <c r="EU3" s="524">
        <v>148</v>
      </c>
      <c r="EV3" s="524">
        <v>149</v>
      </c>
      <c r="EW3" s="524">
        <v>150</v>
      </c>
      <c r="EX3" s="524">
        <v>151</v>
      </c>
      <c r="EY3" s="524">
        <v>152</v>
      </c>
      <c r="EZ3" s="524">
        <v>153</v>
      </c>
      <c r="FA3" s="524">
        <v>154</v>
      </c>
      <c r="FB3" s="524">
        <v>155</v>
      </c>
      <c r="FC3" s="524">
        <v>156</v>
      </c>
      <c r="FD3" s="524">
        <v>157</v>
      </c>
      <c r="FE3" s="524">
        <v>158</v>
      </c>
      <c r="FF3" s="524">
        <v>159</v>
      </c>
      <c r="FG3" s="524">
        <v>160</v>
      </c>
      <c r="FH3" s="524">
        <v>161</v>
      </c>
      <c r="FI3" s="524">
        <v>162</v>
      </c>
      <c r="FJ3" s="524">
        <v>163</v>
      </c>
      <c r="FK3" s="524">
        <v>164</v>
      </c>
      <c r="FL3" s="524">
        <v>165</v>
      </c>
      <c r="FM3" s="524">
        <v>166</v>
      </c>
      <c r="FN3" s="524">
        <v>167</v>
      </c>
      <c r="FO3" s="524">
        <v>168</v>
      </c>
      <c r="FP3" s="524">
        <v>169</v>
      </c>
      <c r="FQ3" s="524">
        <v>170</v>
      </c>
      <c r="FR3" s="524">
        <v>171</v>
      </c>
      <c r="FS3" s="524">
        <v>172</v>
      </c>
      <c r="FT3" s="524">
        <v>173</v>
      </c>
      <c r="FU3" s="524">
        <v>174</v>
      </c>
      <c r="FV3" s="524">
        <v>175</v>
      </c>
      <c r="FW3" s="524">
        <v>176</v>
      </c>
      <c r="FX3" s="524">
        <v>177</v>
      </c>
      <c r="FY3" s="524">
        <v>178</v>
      </c>
      <c r="FZ3" s="524">
        <v>179</v>
      </c>
      <c r="GA3" s="524">
        <v>180</v>
      </c>
      <c r="GB3" s="524">
        <v>181</v>
      </c>
      <c r="GC3" s="524">
        <v>182</v>
      </c>
      <c r="GD3" s="524">
        <v>183</v>
      </c>
      <c r="GE3" s="524">
        <v>184</v>
      </c>
      <c r="GF3" s="524">
        <v>185</v>
      </c>
      <c r="GG3" s="524">
        <v>186</v>
      </c>
      <c r="GH3" s="524">
        <v>187</v>
      </c>
      <c r="GI3" s="524">
        <v>188</v>
      </c>
      <c r="GJ3" s="524">
        <v>189</v>
      </c>
      <c r="GK3" s="524">
        <v>190</v>
      </c>
      <c r="GL3" s="524">
        <v>191</v>
      </c>
      <c r="GM3" s="524">
        <v>192</v>
      </c>
      <c r="GN3" s="524">
        <v>193</v>
      </c>
      <c r="GO3" s="524">
        <v>194</v>
      </c>
      <c r="GP3" s="524">
        <v>195</v>
      </c>
      <c r="GQ3" s="524">
        <v>196</v>
      </c>
      <c r="GR3" s="524">
        <v>197</v>
      </c>
      <c r="GS3" s="524">
        <v>198</v>
      </c>
      <c r="GT3" s="524">
        <v>199</v>
      </c>
      <c r="GU3" s="524">
        <v>200</v>
      </c>
      <c r="GV3" s="524">
        <v>201</v>
      </c>
      <c r="GW3" s="524">
        <v>202</v>
      </c>
      <c r="GX3" s="524">
        <v>203</v>
      </c>
      <c r="GY3" s="524">
        <v>204</v>
      </c>
      <c r="GZ3" s="524">
        <v>205</v>
      </c>
      <c r="HA3" s="524">
        <v>206</v>
      </c>
      <c r="HB3" s="524">
        <v>207</v>
      </c>
      <c r="HC3" s="524">
        <v>208</v>
      </c>
      <c r="HD3" s="524">
        <v>209</v>
      </c>
      <c r="HE3" s="526">
        <v>0</v>
      </c>
      <c r="HF3" s="526">
        <v>0</v>
      </c>
      <c r="HG3" s="526">
        <v>0</v>
      </c>
      <c r="HH3" s="526">
        <v>0</v>
      </c>
      <c r="HI3" s="526">
        <v>0</v>
      </c>
      <c r="HJ3" s="526">
        <v>0</v>
      </c>
      <c r="HK3" s="526">
        <v>0</v>
      </c>
      <c r="HL3" s="526">
        <v>0</v>
      </c>
      <c r="HM3" s="526">
        <v>0</v>
      </c>
      <c r="HN3" s="526">
        <v>0</v>
      </c>
      <c r="HO3" s="526">
        <v>0</v>
      </c>
      <c r="HP3" s="526">
        <v>0</v>
      </c>
      <c r="HQ3" s="526">
        <v>0</v>
      </c>
      <c r="HR3" s="526">
        <v>0</v>
      </c>
      <c r="HS3" s="526">
        <v>0</v>
      </c>
      <c r="HT3" s="526">
        <v>0</v>
      </c>
      <c r="HU3" s="526">
        <v>0</v>
      </c>
      <c r="HV3" s="526">
        <v>0</v>
      </c>
      <c r="HW3" s="526">
        <v>0</v>
      </c>
      <c r="HX3" s="526">
        <v>0</v>
      </c>
      <c r="HY3" s="526">
        <v>0</v>
      </c>
      <c r="HZ3" s="526">
        <v>0</v>
      </c>
      <c r="IA3" s="526">
        <v>0</v>
      </c>
      <c r="IB3" s="526">
        <v>0</v>
      </c>
      <c r="IC3" s="526">
        <v>0</v>
      </c>
      <c r="ID3" s="526">
        <v>0</v>
      </c>
      <c r="IE3" s="526">
        <v>0</v>
      </c>
      <c r="IF3" s="526">
        <v>0</v>
      </c>
      <c r="IG3" s="526">
        <v>0</v>
      </c>
      <c r="IH3" s="526">
        <v>0</v>
      </c>
      <c r="II3" s="527"/>
      <c r="IJ3" s="527"/>
      <c r="IK3" s="527"/>
      <c r="IL3" s="527"/>
      <c r="IM3" s="527"/>
      <c r="IN3" s="527"/>
      <c r="IO3" s="527"/>
      <c r="IP3" s="527"/>
      <c r="IQ3" s="527"/>
      <c r="IR3" s="527"/>
      <c r="IS3" s="527"/>
      <c r="IT3" s="527"/>
      <c r="IU3" s="527"/>
      <c r="IV3" s="528"/>
      <c r="IW3" s="372">
        <v>60</v>
      </c>
      <c r="IX3" s="372">
        <v>2.8809322673191202</v>
      </c>
      <c r="IY3" s="372">
        <v>97</v>
      </c>
      <c r="IZ3" s="372">
        <v>2.8528049135092002</v>
      </c>
      <c r="JA3" s="372">
        <v>180</v>
      </c>
      <c r="JB3" s="372">
        <v>3.1754794053395501</v>
      </c>
      <c r="JC3" s="372">
        <v>60</v>
      </c>
      <c r="JD3" s="372">
        <v>2.10083204088544</v>
      </c>
      <c r="JE3" s="372">
        <v>73</v>
      </c>
      <c r="JF3" s="372">
        <v>2.51204897891949</v>
      </c>
      <c r="JG3" s="372">
        <v>198</v>
      </c>
      <c r="JH3">
        <v>2.10294977889165</v>
      </c>
      <c r="JI3" s="372">
        <v>165</v>
      </c>
      <c r="JJ3" s="15">
        <v>3.4867815312708399</v>
      </c>
      <c r="JK3" s="372">
        <v>111</v>
      </c>
      <c r="JL3" s="372">
        <v>2.0000510816489001</v>
      </c>
      <c r="JM3" s="372">
        <v>145</v>
      </c>
      <c r="JN3" s="372">
        <v>2.2879377744704601</v>
      </c>
      <c r="JO3" s="372">
        <v>181</v>
      </c>
      <c r="JP3" s="372">
        <v>2.6014578600227298</v>
      </c>
      <c r="JQ3" s="372">
        <v>60</v>
      </c>
      <c r="JR3" s="372">
        <v>2.3705287545572298</v>
      </c>
      <c r="JS3" s="372">
        <v>60</v>
      </c>
      <c r="JT3" s="372">
        <v>2.26188421248195</v>
      </c>
      <c r="JU3" s="372"/>
      <c r="JV3" s="372"/>
      <c r="JW3" s="372"/>
    </row>
    <row r="4" spans="2:283" s="303" customFormat="1" ht="34.5" customHeight="1">
      <c r="B4" s="523" t="s">
        <v>2134</v>
      </c>
      <c r="C4" s="524"/>
      <c r="D4" s="524" t="s">
        <v>2109</v>
      </c>
      <c r="E4" s="524" t="s">
        <v>2117</v>
      </c>
      <c r="F4" s="524" t="s">
        <v>2116</v>
      </c>
      <c r="G4" s="524" t="s">
        <v>2117</v>
      </c>
      <c r="H4" s="524" t="s">
        <v>2117</v>
      </c>
      <c r="I4" s="524" t="s">
        <v>2116</v>
      </c>
      <c r="J4" s="524" t="s">
        <v>2119</v>
      </c>
      <c r="K4" s="524" t="s">
        <v>2118</v>
      </c>
      <c r="L4" s="524" t="s">
        <v>2110</v>
      </c>
      <c r="M4" s="524" t="s">
        <v>2115</v>
      </c>
      <c r="N4" s="524" t="s">
        <v>2117</v>
      </c>
      <c r="O4" s="524" t="s">
        <v>2113</v>
      </c>
      <c r="P4" s="524" t="s">
        <v>2118</v>
      </c>
      <c r="Q4" s="524" t="s">
        <v>2117</v>
      </c>
      <c r="R4" s="524" t="s">
        <v>2121</v>
      </c>
      <c r="S4" s="524" t="s">
        <v>2116</v>
      </c>
      <c r="T4" s="524" t="s">
        <v>2121</v>
      </c>
      <c r="U4" s="524" t="s">
        <v>2121</v>
      </c>
      <c r="V4" s="524" t="s">
        <v>2121</v>
      </c>
      <c r="W4" s="524" t="s">
        <v>2117</v>
      </c>
      <c r="X4" s="524" t="s">
        <v>2117</v>
      </c>
      <c r="Y4" s="524" t="s">
        <v>2121</v>
      </c>
      <c r="Z4" s="524" t="s">
        <v>2113</v>
      </c>
      <c r="AA4" s="524" t="s">
        <v>2123</v>
      </c>
      <c r="AB4" s="524" t="s">
        <v>2109</v>
      </c>
      <c r="AC4" s="524" t="s">
        <v>2113</v>
      </c>
      <c r="AD4" s="524" t="s">
        <v>2119</v>
      </c>
      <c r="AE4" s="524" t="s">
        <v>2111</v>
      </c>
      <c r="AF4" s="524" t="s">
        <v>2111</v>
      </c>
      <c r="AG4" s="524" t="s">
        <v>2113</v>
      </c>
      <c r="AH4" s="524" t="s">
        <v>2117</v>
      </c>
      <c r="AI4" s="524" t="s">
        <v>2111</v>
      </c>
      <c r="AJ4" s="524" t="s">
        <v>2120</v>
      </c>
      <c r="AK4" s="524" t="s">
        <v>2114</v>
      </c>
      <c r="AL4" s="524" t="s">
        <v>2121</v>
      </c>
      <c r="AM4" s="524" t="s">
        <v>2117</v>
      </c>
      <c r="AN4" s="524" t="s">
        <v>2117</v>
      </c>
      <c r="AO4" s="524" t="s">
        <v>2114</v>
      </c>
      <c r="AP4" s="524" t="s">
        <v>2114</v>
      </c>
      <c r="AQ4" s="524" t="s">
        <v>2114</v>
      </c>
      <c r="AR4" s="524" t="s">
        <v>2123</v>
      </c>
      <c r="AS4" s="524" t="s">
        <v>2117</v>
      </c>
      <c r="AT4" s="524" t="s">
        <v>2122</v>
      </c>
      <c r="AU4" s="524" t="s">
        <v>2117</v>
      </c>
      <c r="AV4" s="524" t="s">
        <v>2116</v>
      </c>
      <c r="AW4" s="524" t="s">
        <v>2114</v>
      </c>
      <c r="AX4" s="524" t="s">
        <v>2122</v>
      </c>
      <c r="AY4" s="524" t="s">
        <v>2111</v>
      </c>
      <c r="AZ4" s="524" t="s">
        <v>2113</v>
      </c>
      <c r="BA4" s="524" t="s">
        <v>2112</v>
      </c>
      <c r="BB4" s="524" t="s">
        <v>2110</v>
      </c>
      <c r="BC4" s="524" t="s">
        <v>2120</v>
      </c>
      <c r="BD4" s="524" t="s">
        <v>2108</v>
      </c>
      <c r="BE4" s="524" t="s">
        <v>2114</v>
      </c>
      <c r="BF4" s="524" t="s">
        <v>2123</v>
      </c>
      <c r="BG4" s="524" t="s">
        <v>2114</v>
      </c>
      <c r="BH4" s="524" t="s">
        <v>2121</v>
      </c>
      <c r="BI4" s="524" t="s">
        <v>2116</v>
      </c>
      <c r="BJ4" s="524" t="s">
        <v>2118</v>
      </c>
      <c r="BK4" s="524" t="s">
        <v>2125</v>
      </c>
      <c r="BL4" s="524" t="s">
        <v>2110</v>
      </c>
      <c r="BM4" s="524" t="s">
        <v>2120</v>
      </c>
      <c r="BN4" s="524" t="s">
        <v>2110</v>
      </c>
      <c r="BO4" s="524" t="s">
        <v>2115</v>
      </c>
      <c r="BP4" s="524" t="s">
        <v>2110</v>
      </c>
      <c r="BQ4" s="524" t="s">
        <v>2113</v>
      </c>
      <c r="BR4" s="524" t="s">
        <v>2112</v>
      </c>
      <c r="BS4" s="524" t="s">
        <v>2119</v>
      </c>
      <c r="BT4" s="524" t="s">
        <v>2121</v>
      </c>
      <c r="BU4" s="524" t="s">
        <v>2116</v>
      </c>
      <c r="BV4" s="524" t="s">
        <v>2110</v>
      </c>
      <c r="BW4" s="524" t="s">
        <v>2114</v>
      </c>
      <c r="BX4" s="524" t="s">
        <v>2119</v>
      </c>
      <c r="BY4" s="524" t="s">
        <v>2113</v>
      </c>
      <c r="BZ4" s="524" t="s">
        <v>2110</v>
      </c>
      <c r="CA4" s="524" t="s">
        <v>2110</v>
      </c>
      <c r="CB4" s="524" t="s">
        <v>2116</v>
      </c>
      <c r="CC4" s="524" t="s">
        <v>2123</v>
      </c>
      <c r="CD4" s="524" t="s">
        <v>2114</v>
      </c>
      <c r="CE4" s="524" t="s">
        <v>2123</v>
      </c>
      <c r="CF4" s="524" t="s">
        <v>2110</v>
      </c>
      <c r="CG4" s="524" t="s">
        <v>2118</v>
      </c>
      <c r="CH4" s="524" t="s">
        <v>2118</v>
      </c>
      <c r="CI4" s="524" t="s">
        <v>2118</v>
      </c>
      <c r="CJ4" s="524" t="s">
        <v>2110</v>
      </c>
      <c r="CK4" s="524" t="s">
        <v>2110</v>
      </c>
      <c r="CL4" s="524" t="s">
        <v>2120</v>
      </c>
      <c r="CM4" s="524" t="s">
        <v>2116</v>
      </c>
      <c r="CN4" s="524" t="s">
        <v>2114</v>
      </c>
      <c r="CO4" s="524" t="s">
        <v>2110</v>
      </c>
      <c r="CP4" s="524" t="s">
        <v>2117</v>
      </c>
      <c r="CQ4" s="524" t="s">
        <v>2118</v>
      </c>
      <c r="CR4" s="524" t="s">
        <v>2124</v>
      </c>
      <c r="CS4" s="524" t="s">
        <v>2115</v>
      </c>
      <c r="CT4" s="524" t="s">
        <v>2118</v>
      </c>
      <c r="CU4" s="524" t="s">
        <v>2121</v>
      </c>
      <c r="CV4" s="524" t="s">
        <v>2111</v>
      </c>
      <c r="CW4" s="524" t="s">
        <v>2118</v>
      </c>
      <c r="CX4" s="524" t="s">
        <v>2111</v>
      </c>
      <c r="CY4" s="524" t="s">
        <v>2117</v>
      </c>
      <c r="CZ4" s="524" t="s">
        <v>2108</v>
      </c>
      <c r="DA4" s="524" t="s">
        <v>2124</v>
      </c>
      <c r="DB4" s="524" t="s">
        <v>2108</v>
      </c>
      <c r="DC4" s="524" t="s">
        <v>2110</v>
      </c>
      <c r="DD4" s="524" t="s">
        <v>2111</v>
      </c>
      <c r="DE4" s="524" t="s">
        <v>2112</v>
      </c>
      <c r="DF4" s="524" t="s">
        <v>2111</v>
      </c>
      <c r="DG4" s="524" t="s">
        <v>2117</v>
      </c>
      <c r="DH4" s="524" t="s">
        <v>2124</v>
      </c>
      <c r="DI4" s="524" t="s">
        <v>2110</v>
      </c>
      <c r="DJ4" s="524" t="s">
        <v>2120</v>
      </c>
      <c r="DK4" s="524" t="s">
        <v>2110</v>
      </c>
      <c r="DL4" s="524" t="s">
        <v>2111</v>
      </c>
      <c r="DM4" s="524" t="s">
        <v>2125</v>
      </c>
      <c r="DN4" s="524" t="s">
        <v>2110</v>
      </c>
      <c r="DO4" s="524" t="s">
        <v>2118</v>
      </c>
      <c r="DP4" s="524" t="s">
        <v>2117</v>
      </c>
      <c r="DQ4" s="524" t="s">
        <v>2110</v>
      </c>
      <c r="DR4" s="524" t="s">
        <v>2120</v>
      </c>
      <c r="DS4" s="524" t="s">
        <v>2123</v>
      </c>
      <c r="DT4" s="524" t="s">
        <v>2117</v>
      </c>
      <c r="DU4" s="524" t="s">
        <v>2121</v>
      </c>
      <c r="DV4" s="524" t="s">
        <v>2114</v>
      </c>
      <c r="DW4" s="524" t="s">
        <v>2121</v>
      </c>
      <c r="DX4" s="524" t="s">
        <v>2116</v>
      </c>
      <c r="DY4" s="524" t="s">
        <v>2123</v>
      </c>
      <c r="DZ4" s="524" t="s">
        <v>2116</v>
      </c>
      <c r="EA4" s="524" t="s">
        <v>2123</v>
      </c>
      <c r="EB4" s="524" t="s">
        <v>2122</v>
      </c>
      <c r="EC4" s="524" t="s">
        <v>2118</v>
      </c>
      <c r="ED4" s="524" t="s">
        <v>2117</v>
      </c>
      <c r="EE4" s="524" t="s">
        <v>2119</v>
      </c>
      <c r="EF4" s="524" t="s">
        <v>2116</v>
      </c>
      <c r="EG4" s="524" t="s">
        <v>2112</v>
      </c>
      <c r="EH4" s="524" t="s">
        <v>2116</v>
      </c>
      <c r="EI4" s="524" t="s">
        <v>2110</v>
      </c>
      <c r="EJ4" s="524" t="s">
        <v>2116</v>
      </c>
      <c r="EK4" s="524" t="s">
        <v>2110</v>
      </c>
      <c r="EL4" s="524" t="s">
        <v>2116</v>
      </c>
      <c r="EM4" s="524" t="s">
        <v>2116</v>
      </c>
      <c r="EN4" s="524" t="s">
        <v>2114</v>
      </c>
      <c r="EO4" s="524" t="s">
        <v>2121</v>
      </c>
      <c r="EP4" s="524" t="s">
        <v>2126</v>
      </c>
      <c r="EQ4" s="524" t="s">
        <v>2124</v>
      </c>
      <c r="ER4" s="524" t="s">
        <v>2112</v>
      </c>
      <c r="ES4" s="524" t="s">
        <v>2114</v>
      </c>
      <c r="ET4" s="524" t="s">
        <v>2110</v>
      </c>
      <c r="EU4" s="524" t="s">
        <v>2112</v>
      </c>
      <c r="EV4" s="524" t="s">
        <v>2114</v>
      </c>
      <c r="EW4" s="524" t="s">
        <v>2110</v>
      </c>
      <c r="EX4" s="524" t="s">
        <v>2116</v>
      </c>
      <c r="EY4" s="524" t="s">
        <v>2110</v>
      </c>
      <c r="EZ4" s="524" t="s">
        <v>2110</v>
      </c>
      <c r="FA4" s="524" t="s">
        <v>2123</v>
      </c>
      <c r="FB4" s="524" t="s">
        <v>2118</v>
      </c>
      <c r="FC4" s="524" t="s">
        <v>2124</v>
      </c>
      <c r="FD4" s="524" t="s">
        <v>2120</v>
      </c>
      <c r="FE4" s="524" t="s">
        <v>2110</v>
      </c>
      <c r="FF4" s="524" t="s">
        <v>2110</v>
      </c>
      <c r="FG4" s="524" t="s">
        <v>2114</v>
      </c>
      <c r="FH4" s="524" t="s">
        <v>2121</v>
      </c>
      <c r="FI4" s="524" t="s">
        <v>2118</v>
      </c>
      <c r="FJ4" s="524" t="s">
        <v>2116</v>
      </c>
      <c r="FK4" s="524" t="s">
        <v>2121</v>
      </c>
      <c r="FL4" s="524" t="s">
        <v>2116</v>
      </c>
      <c r="FM4" s="524" t="s">
        <v>2121</v>
      </c>
      <c r="FN4" s="524" t="s">
        <v>2114</v>
      </c>
      <c r="FO4" s="524" t="s">
        <v>2121</v>
      </c>
      <c r="FP4" s="524" t="s">
        <v>2111</v>
      </c>
      <c r="FQ4" s="524" t="s">
        <v>2118</v>
      </c>
      <c r="FR4" s="524" t="s">
        <v>2116</v>
      </c>
      <c r="FS4" s="524" t="s">
        <v>2110</v>
      </c>
      <c r="FT4" s="524" t="s">
        <v>2118</v>
      </c>
      <c r="FU4" s="524" t="s">
        <v>2110</v>
      </c>
      <c r="FV4" s="524" t="s">
        <v>2114</v>
      </c>
      <c r="FW4" s="524" t="s">
        <v>2111</v>
      </c>
      <c r="FX4" s="524" t="s">
        <v>2108</v>
      </c>
      <c r="FY4" s="524" t="s">
        <v>2118</v>
      </c>
      <c r="FZ4" s="524" t="s">
        <v>2110</v>
      </c>
      <c r="GA4" s="524" t="s">
        <v>2125</v>
      </c>
      <c r="GB4" s="524" t="s">
        <v>2110</v>
      </c>
      <c r="GC4" s="524" t="s">
        <v>2114</v>
      </c>
      <c r="GD4" s="524" t="s">
        <v>2109</v>
      </c>
      <c r="GE4" s="524" t="s">
        <v>2122</v>
      </c>
      <c r="GF4" s="524" t="s">
        <v>2124</v>
      </c>
      <c r="GG4" s="524" t="s">
        <v>2110</v>
      </c>
      <c r="GH4" s="524" t="s">
        <v>2113</v>
      </c>
      <c r="GI4" s="524" t="s">
        <v>2114</v>
      </c>
      <c r="GJ4" s="524" t="s">
        <v>2108</v>
      </c>
      <c r="GK4" s="524" t="s">
        <v>2120</v>
      </c>
      <c r="GL4" s="524" t="s">
        <v>2116</v>
      </c>
      <c r="GM4" s="524" t="s">
        <v>2116</v>
      </c>
      <c r="GN4" s="524" t="s">
        <v>2125</v>
      </c>
      <c r="GO4" s="524" t="s">
        <v>2114</v>
      </c>
      <c r="GP4" s="524" t="s">
        <v>2117</v>
      </c>
      <c r="GQ4" s="524" t="s">
        <v>2110</v>
      </c>
      <c r="GR4" s="524" t="s">
        <v>2118</v>
      </c>
      <c r="GS4" s="524" t="s">
        <v>2116</v>
      </c>
      <c r="GT4" s="524" t="s">
        <v>2115</v>
      </c>
      <c r="GU4" s="524" t="s">
        <v>2110</v>
      </c>
      <c r="GV4" s="524" t="s">
        <v>2118</v>
      </c>
      <c r="GW4" s="524" t="s">
        <v>2109</v>
      </c>
      <c r="GX4" s="524" t="s">
        <v>2115</v>
      </c>
      <c r="GY4" s="524" t="s">
        <v>2110</v>
      </c>
      <c r="GZ4" s="524" t="s">
        <v>2120</v>
      </c>
      <c r="HA4" s="524" t="s">
        <v>2110</v>
      </c>
      <c r="HB4" s="524" t="s">
        <v>2113</v>
      </c>
      <c r="HC4" s="524" t="s">
        <v>2113</v>
      </c>
      <c r="HD4" s="524" t="s">
        <v>2118</v>
      </c>
      <c r="HE4" s="526">
        <v>0</v>
      </c>
      <c r="HF4" s="526">
        <v>0</v>
      </c>
      <c r="HG4" s="526">
        <v>0</v>
      </c>
      <c r="HH4" s="526">
        <v>0</v>
      </c>
      <c r="HI4" s="526">
        <v>0</v>
      </c>
      <c r="HJ4" s="526">
        <v>0</v>
      </c>
      <c r="HK4" s="526">
        <v>0</v>
      </c>
      <c r="HL4" s="526">
        <v>0</v>
      </c>
      <c r="HM4" s="526">
        <v>0</v>
      </c>
      <c r="HN4" s="526">
        <v>0</v>
      </c>
      <c r="HO4" s="526">
        <v>0</v>
      </c>
      <c r="HP4" s="526">
        <v>0</v>
      </c>
      <c r="HQ4" s="526">
        <v>0</v>
      </c>
      <c r="HR4" s="526">
        <v>0</v>
      </c>
      <c r="HS4" s="526">
        <v>0</v>
      </c>
      <c r="HT4" s="526">
        <v>0</v>
      </c>
      <c r="HU4" s="526">
        <v>0</v>
      </c>
      <c r="HV4" s="526">
        <v>0</v>
      </c>
      <c r="HW4" s="526">
        <v>0</v>
      </c>
      <c r="HX4" s="526">
        <v>0</v>
      </c>
      <c r="HY4" s="526">
        <v>0</v>
      </c>
      <c r="HZ4" s="526">
        <v>0</v>
      </c>
      <c r="IA4" s="526">
        <v>0</v>
      </c>
      <c r="IB4" s="526">
        <v>0</v>
      </c>
      <c r="IC4" s="526">
        <v>0</v>
      </c>
      <c r="ID4" s="526">
        <v>0</v>
      </c>
      <c r="IE4" s="526">
        <v>0</v>
      </c>
      <c r="IF4" s="526">
        <v>0</v>
      </c>
      <c r="IG4" s="526">
        <v>0</v>
      </c>
      <c r="IH4" s="526">
        <v>0</v>
      </c>
      <c r="II4" s="527"/>
      <c r="IJ4" s="527"/>
      <c r="IK4" s="527"/>
      <c r="IL4" s="527"/>
      <c r="IM4" s="527"/>
      <c r="IN4" s="527"/>
      <c r="IO4" s="527"/>
      <c r="IP4" s="527"/>
      <c r="IQ4" s="527"/>
      <c r="IR4" s="527"/>
      <c r="IS4" s="527"/>
      <c r="IT4" s="527"/>
      <c r="IU4" s="527"/>
      <c r="IV4" s="528"/>
      <c r="IW4" s="372">
        <v>61</v>
      </c>
      <c r="IX4" s="372">
        <v>2.8809322673191202</v>
      </c>
      <c r="IY4" s="372">
        <v>98</v>
      </c>
      <c r="IZ4" s="372">
        <v>2.8528049135092002</v>
      </c>
      <c r="JA4" s="372">
        <v>181</v>
      </c>
      <c r="JB4" s="372">
        <v>3.1754794053395501</v>
      </c>
      <c r="JC4" s="372">
        <v>61</v>
      </c>
      <c r="JD4" s="372">
        <v>2.10083204088544</v>
      </c>
      <c r="JE4" s="372">
        <v>74</v>
      </c>
      <c r="JF4" s="372">
        <v>2.51204897891949</v>
      </c>
      <c r="JG4" s="372">
        <v>199</v>
      </c>
      <c r="JH4">
        <v>2.10294977889165</v>
      </c>
      <c r="JI4" s="372">
        <v>166</v>
      </c>
      <c r="JJ4" s="15">
        <v>3.4867815312708399</v>
      </c>
      <c r="JK4" s="372">
        <v>112</v>
      </c>
      <c r="JL4" s="372">
        <v>2.0000510816489001</v>
      </c>
      <c r="JM4" s="372">
        <v>146</v>
      </c>
      <c r="JN4" s="372">
        <v>2.2879377744704601</v>
      </c>
      <c r="JO4" s="372">
        <v>182</v>
      </c>
      <c r="JP4" s="372">
        <v>2.6014578600227298</v>
      </c>
      <c r="JQ4" s="372">
        <v>61</v>
      </c>
      <c r="JR4" s="372">
        <v>2.3705287545572298</v>
      </c>
      <c r="JS4" s="372">
        <v>61</v>
      </c>
      <c r="JT4" s="372">
        <v>2.26188421248195</v>
      </c>
      <c r="JU4" s="372"/>
      <c r="JV4" s="372"/>
      <c r="JW4" s="372"/>
    </row>
    <row r="5" spans="2:283" s="303" customFormat="1">
      <c r="B5" s="523" t="s">
        <v>2135</v>
      </c>
      <c r="C5" s="524"/>
      <c r="D5" s="524">
        <v>1</v>
      </c>
      <c r="E5" s="524">
        <v>1</v>
      </c>
      <c r="F5" s="524">
        <v>1</v>
      </c>
      <c r="G5" s="524">
        <v>2</v>
      </c>
      <c r="H5" s="524">
        <v>3</v>
      </c>
      <c r="I5" s="524">
        <v>3</v>
      </c>
      <c r="J5" s="524">
        <v>5</v>
      </c>
      <c r="K5" s="524">
        <v>6</v>
      </c>
      <c r="L5" s="524">
        <v>6</v>
      </c>
      <c r="M5" s="524">
        <v>6</v>
      </c>
      <c r="N5" s="524">
        <v>6</v>
      </c>
      <c r="O5" s="524">
        <v>6</v>
      </c>
      <c r="P5" s="524">
        <v>6</v>
      </c>
      <c r="Q5" s="524">
        <v>6</v>
      </c>
      <c r="R5" s="524">
        <v>1</v>
      </c>
      <c r="S5" s="524">
        <v>1</v>
      </c>
      <c r="T5" s="524">
        <v>0</v>
      </c>
      <c r="U5" s="524">
        <v>0</v>
      </c>
      <c r="V5" s="524">
        <v>0</v>
      </c>
      <c r="W5" s="524">
        <v>0</v>
      </c>
      <c r="X5" s="524">
        <v>0</v>
      </c>
      <c r="Y5" s="524">
        <v>1</v>
      </c>
      <c r="Z5" s="524">
        <v>1</v>
      </c>
      <c r="AA5" s="524">
        <v>1</v>
      </c>
      <c r="AB5" s="524">
        <v>4</v>
      </c>
      <c r="AC5" s="524">
        <v>4</v>
      </c>
      <c r="AD5" s="524">
        <v>4</v>
      </c>
      <c r="AE5" s="524">
        <v>4</v>
      </c>
      <c r="AF5" s="524">
        <v>3</v>
      </c>
      <c r="AG5" s="524">
        <v>3</v>
      </c>
      <c r="AH5" s="524">
        <v>3</v>
      </c>
      <c r="AI5" s="524">
        <v>2</v>
      </c>
      <c r="AJ5" s="524">
        <v>1</v>
      </c>
      <c r="AK5" s="524">
        <v>0</v>
      </c>
      <c r="AL5" s="524">
        <v>0</v>
      </c>
      <c r="AM5" s="524">
        <v>0</v>
      </c>
      <c r="AN5" s="524">
        <v>0</v>
      </c>
      <c r="AO5" s="524">
        <v>0</v>
      </c>
      <c r="AP5" s="524">
        <v>0</v>
      </c>
      <c r="AQ5" s="524">
        <v>0</v>
      </c>
      <c r="AR5" s="524">
        <v>2</v>
      </c>
      <c r="AS5" s="524">
        <v>5</v>
      </c>
      <c r="AT5" s="524">
        <v>9</v>
      </c>
      <c r="AU5" s="524">
        <v>13</v>
      </c>
      <c r="AV5" s="524">
        <v>15</v>
      </c>
      <c r="AW5" s="524">
        <v>16</v>
      </c>
      <c r="AX5" s="524">
        <v>20</v>
      </c>
      <c r="AY5" s="524">
        <v>21</v>
      </c>
      <c r="AZ5" s="524">
        <v>21</v>
      </c>
      <c r="BA5" s="524">
        <v>21</v>
      </c>
      <c r="BB5" s="524">
        <v>21</v>
      </c>
      <c r="BC5" s="524">
        <v>19</v>
      </c>
      <c r="BD5" s="524">
        <v>20</v>
      </c>
      <c r="BE5" s="524">
        <v>20</v>
      </c>
      <c r="BF5" s="524">
        <v>24</v>
      </c>
      <c r="BG5" s="524">
        <v>32</v>
      </c>
      <c r="BH5" s="524">
        <v>50</v>
      </c>
      <c r="BI5" s="524">
        <v>71</v>
      </c>
      <c r="BJ5" s="524">
        <v>85</v>
      </c>
      <c r="BK5" s="524">
        <v>101</v>
      </c>
      <c r="BL5" s="524">
        <v>106</v>
      </c>
      <c r="BM5" s="524">
        <v>112</v>
      </c>
      <c r="BN5" s="524">
        <v>112</v>
      </c>
      <c r="BO5" s="524">
        <v>112</v>
      </c>
      <c r="BP5" s="524">
        <v>112</v>
      </c>
      <c r="BQ5" s="524">
        <v>109</v>
      </c>
      <c r="BR5" s="524">
        <v>107</v>
      </c>
      <c r="BS5" s="524">
        <v>100</v>
      </c>
      <c r="BT5" s="524">
        <v>89</v>
      </c>
      <c r="BU5" s="524">
        <v>83</v>
      </c>
      <c r="BV5" s="524">
        <v>84</v>
      </c>
      <c r="BW5" s="524">
        <v>81</v>
      </c>
      <c r="BX5" s="524">
        <v>75</v>
      </c>
      <c r="BY5" s="524">
        <v>73</v>
      </c>
      <c r="BZ5" s="524">
        <v>73</v>
      </c>
      <c r="CA5" s="524">
        <v>73</v>
      </c>
      <c r="CB5" s="524">
        <v>74</v>
      </c>
      <c r="CC5" s="524">
        <v>76</v>
      </c>
      <c r="CD5" s="524">
        <v>80</v>
      </c>
      <c r="CE5" s="524">
        <v>89</v>
      </c>
      <c r="CF5" s="524">
        <v>93</v>
      </c>
      <c r="CG5" s="524">
        <v>91</v>
      </c>
      <c r="CH5" s="524">
        <v>88</v>
      </c>
      <c r="CI5" s="524">
        <v>90</v>
      </c>
      <c r="CJ5" s="524">
        <v>92</v>
      </c>
      <c r="CK5" s="524">
        <v>92</v>
      </c>
      <c r="CL5" s="524">
        <v>88</v>
      </c>
      <c r="CM5" s="524">
        <v>79</v>
      </c>
      <c r="CN5" s="524">
        <v>72</v>
      </c>
      <c r="CO5" s="524">
        <v>70</v>
      </c>
      <c r="CP5" s="524">
        <v>60</v>
      </c>
      <c r="CQ5" s="524">
        <v>46</v>
      </c>
      <c r="CR5" s="524">
        <v>37</v>
      </c>
      <c r="CS5" s="524">
        <v>19</v>
      </c>
      <c r="CT5" s="524">
        <v>13</v>
      </c>
      <c r="CU5" s="524">
        <v>12</v>
      </c>
      <c r="CV5" s="524">
        <v>7</v>
      </c>
      <c r="CW5" s="524">
        <v>7</v>
      </c>
      <c r="CX5" s="524">
        <v>7</v>
      </c>
      <c r="CY5" s="524">
        <v>7</v>
      </c>
      <c r="CZ5" s="524">
        <v>8</v>
      </c>
      <c r="DA5" s="524">
        <v>11</v>
      </c>
      <c r="DB5" s="524">
        <v>19</v>
      </c>
      <c r="DC5" s="524">
        <v>19</v>
      </c>
      <c r="DD5" s="524">
        <v>19</v>
      </c>
      <c r="DE5" s="524">
        <v>26</v>
      </c>
      <c r="DF5" s="524">
        <v>29</v>
      </c>
      <c r="DG5" s="524">
        <v>43</v>
      </c>
      <c r="DH5" s="524">
        <v>58</v>
      </c>
      <c r="DI5" s="524">
        <v>62</v>
      </c>
      <c r="DJ5" s="524">
        <v>70</v>
      </c>
      <c r="DK5" s="524">
        <v>71</v>
      </c>
      <c r="DL5" s="524">
        <v>72</v>
      </c>
      <c r="DM5" s="524">
        <v>74</v>
      </c>
      <c r="DN5" s="524">
        <v>74</v>
      </c>
      <c r="DO5" s="524">
        <v>68</v>
      </c>
      <c r="DP5" s="524">
        <v>64</v>
      </c>
      <c r="DQ5" s="524">
        <v>60</v>
      </c>
      <c r="DR5" s="524">
        <v>51</v>
      </c>
      <c r="DS5" s="524">
        <v>31</v>
      </c>
      <c r="DT5" s="524">
        <v>28</v>
      </c>
      <c r="DU5" s="524">
        <v>18</v>
      </c>
      <c r="DV5" s="524">
        <v>12</v>
      </c>
      <c r="DW5" s="524">
        <v>9</v>
      </c>
      <c r="DX5" s="524">
        <v>7</v>
      </c>
      <c r="DY5" s="524">
        <v>13</v>
      </c>
      <c r="DZ5" s="524">
        <v>19</v>
      </c>
      <c r="EA5" s="524">
        <v>25</v>
      </c>
      <c r="EB5" s="524">
        <v>31</v>
      </c>
      <c r="EC5" s="524">
        <v>34</v>
      </c>
      <c r="ED5" s="524">
        <v>36</v>
      </c>
      <c r="EE5" s="524">
        <v>39</v>
      </c>
      <c r="EF5" s="524">
        <v>42</v>
      </c>
      <c r="EG5" s="524">
        <v>44</v>
      </c>
      <c r="EH5" s="524">
        <v>48</v>
      </c>
      <c r="EI5" s="524">
        <v>47</v>
      </c>
      <c r="EJ5" s="524">
        <v>42</v>
      </c>
      <c r="EK5" s="524">
        <v>38</v>
      </c>
      <c r="EL5" s="524">
        <v>31</v>
      </c>
      <c r="EM5" s="524">
        <v>25</v>
      </c>
      <c r="EN5" s="524">
        <v>21</v>
      </c>
      <c r="EO5" s="524">
        <v>21</v>
      </c>
      <c r="EP5" s="524">
        <v>19</v>
      </c>
      <c r="EQ5" s="524">
        <v>27</v>
      </c>
      <c r="ER5" s="524">
        <v>35</v>
      </c>
      <c r="ES5" s="524">
        <v>37</v>
      </c>
      <c r="ET5" s="524">
        <v>37</v>
      </c>
      <c r="EU5" s="524">
        <v>37</v>
      </c>
      <c r="EV5" s="524">
        <v>38</v>
      </c>
      <c r="EW5" s="524">
        <v>38</v>
      </c>
      <c r="EX5" s="524">
        <v>38</v>
      </c>
      <c r="EY5" s="524">
        <v>38</v>
      </c>
      <c r="EZ5" s="524">
        <v>38</v>
      </c>
      <c r="FA5" s="524">
        <v>37</v>
      </c>
      <c r="FB5" s="524">
        <v>31</v>
      </c>
      <c r="FC5" s="524">
        <v>28</v>
      </c>
      <c r="FD5" s="524">
        <v>25</v>
      </c>
      <c r="FE5" s="524">
        <v>25</v>
      </c>
      <c r="FF5" s="524">
        <v>25</v>
      </c>
      <c r="FG5" s="524">
        <v>25</v>
      </c>
      <c r="FH5" s="524">
        <v>24</v>
      </c>
      <c r="FI5" s="524">
        <v>20</v>
      </c>
      <c r="FJ5" s="524">
        <v>19</v>
      </c>
      <c r="FK5" s="524">
        <v>15</v>
      </c>
      <c r="FL5" s="524">
        <v>13</v>
      </c>
      <c r="FM5" s="524">
        <v>14</v>
      </c>
      <c r="FN5" s="524">
        <v>15</v>
      </c>
      <c r="FO5" s="524">
        <v>19</v>
      </c>
      <c r="FP5" s="524">
        <v>21</v>
      </c>
      <c r="FQ5" s="524">
        <v>27</v>
      </c>
      <c r="FR5" s="524">
        <v>29</v>
      </c>
      <c r="FS5" s="524">
        <v>29</v>
      </c>
      <c r="FT5" s="524">
        <v>29</v>
      </c>
      <c r="FU5" s="524">
        <v>29</v>
      </c>
      <c r="FV5" s="524">
        <v>29</v>
      </c>
      <c r="FW5" s="524">
        <v>28</v>
      </c>
      <c r="FX5" s="524">
        <v>31</v>
      </c>
      <c r="FY5" s="524">
        <v>35</v>
      </c>
      <c r="FZ5" s="524">
        <v>35</v>
      </c>
      <c r="GA5" s="524">
        <v>33</v>
      </c>
      <c r="GB5" s="524">
        <v>33</v>
      </c>
      <c r="GC5" s="524">
        <v>33</v>
      </c>
      <c r="GD5" s="524">
        <v>32</v>
      </c>
      <c r="GE5" s="524">
        <v>33</v>
      </c>
      <c r="GF5" s="524">
        <v>34</v>
      </c>
      <c r="GG5" s="524">
        <v>34</v>
      </c>
      <c r="GH5" s="524">
        <v>27</v>
      </c>
      <c r="GI5" s="524">
        <v>25</v>
      </c>
      <c r="GJ5" s="524">
        <v>23</v>
      </c>
      <c r="GK5" s="524">
        <v>15</v>
      </c>
      <c r="GL5" s="524">
        <v>12</v>
      </c>
      <c r="GM5" s="524">
        <v>14</v>
      </c>
      <c r="GN5" s="524">
        <v>20</v>
      </c>
      <c r="GO5" s="524">
        <v>25</v>
      </c>
      <c r="GP5" s="524">
        <v>32</v>
      </c>
      <c r="GQ5" s="524">
        <v>36</v>
      </c>
      <c r="GR5" s="524">
        <v>42</v>
      </c>
      <c r="GS5" s="524">
        <v>46</v>
      </c>
      <c r="GT5" s="524">
        <v>50</v>
      </c>
      <c r="GU5" s="524">
        <v>51</v>
      </c>
      <c r="GV5" s="524">
        <v>47</v>
      </c>
      <c r="GW5" s="524">
        <v>45</v>
      </c>
      <c r="GX5" s="524">
        <v>38</v>
      </c>
      <c r="GY5" s="524">
        <v>38</v>
      </c>
      <c r="GZ5" s="524">
        <v>33</v>
      </c>
      <c r="HA5" s="524">
        <v>26</v>
      </c>
      <c r="HB5" s="524">
        <v>17</v>
      </c>
      <c r="HC5" s="524">
        <v>9</v>
      </c>
      <c r="HD5" s="524">
        <v>6</v>
      </c>
      <c r="HE5" s="529"/>
      <c r="HF5" s="527"/>
      <c r="HG5" s="529"/>
      <c r="HH5" s="529"/>
      <c r="HI5" s="529"/>
      <c r="HJ5" s="529"/>
      <c r="HK5" s="529"/>
      <c r="HL5" s="529"/>
      <c r="HM5" s="529"/>
      <c r="HN5" s="529"/>
      <c r="HO5" s="529"/>
      <c r="HP5" s="529"/>
      <c r="HQ5" s="529"/>
      <c r="HR5" s="529"/>
      <c r="HS5" s="529"/>
      <c r="HT5" s="529"/>
      <c r="HU5" s="529"/>
      <c r="HV5" s="529"/>
      <c r="HW5" s="529"/>
      <c r="HX5" s="529"/>
      <c r="HY5" s="529"/>
      <c r="HZ5" s="529"/>
      <c r="IA5" s="529"/>
      <c r="IB5" s="529"/>
      <c r="IC5" s="529"/>
      <c r="ID5" s="529"/>
      <c r="IE5" s="529"/>
      <c r="IF5" s="529"/>
      <c r="IG5" s="529"/>
      <c r="IH5" s="529"/>
      <c r="II5" s="527"/>
      <c r="IJ5" s="527"/>
      <c r="IK5" s="527"/>
      <c r="IL5" s="527"/>
      <c r="IM5" s="527"/>
      <c r="IN5" s="527"/>
      <c r="IO5" s="527"/>
      <c r="IP5" s="527"/>
      <c r="IQ5" s="527"/>
      <c r="IR5" s="527"/>
      <c r="IS5" s="527"/>
      <c r="IT5" s="527"/>
      <c r="IU5" s="527"/>
      <c r="IV5" s="528"/>
      <c r="IW5" s="372">
        <v>62</v>
      </c>
      <c r="IX5" s="372">
        <v>2.8809322673191202</v>
      </c>
      <c r="IY5" s="372">
        <v>99</v>
      </c>
      <c r="IZ5" s="372">
        <v>2.8528049135092002</v>
      </c>
      <c r="JA5" s="372">
        <v>182</v>
      </c>
      <c r="JB5" s="372">
        <v>3.1754794053395501</v>
      </c>
      <c r="JC5" s="372">
        <v>62</v>
      </c>
      <c r="JD5" s="372">
        <v>2.10083204088544</v>
      </c>
      <c r="JE5" s="372">
        <v>75</v>
      </c>
      <c r="JF5" s="372">
        <v>2.51204897891949</v>
      </c>
      <c r="JG5" s="372">
        <v>200</v>
      </c>
      <c r="JH5">
        <v>2.10294977889165</v>
      </c>
      <c r="JI5" s="372">
        <v>167</v>
      </c>
      <c r="JJ5" s="15">
        <v>3.4867815312708399</v>
      </c>
      <c r="JK5" s="372">
        <v>113</v>
      </c>
      <c r="JL5" s="372">
        <v>2.0000510816489001</v>
      </c>
      <c r="JM5" s="372">
        <v>147</v>
      </c>
      <c r="JN5" s="372">
        <v>2.2879377744704601</v>
      </c>
      <c r="JO5" s="372">
        <v>183</v>
      </c>
      <c r="JP5" s="372">
        <v>2.6014578600227298</v>
      </c>
      <c r="JQ5" s="372">
        <v>62</v>
      </c>
      <c r="JR5" s="372">
        <v>2.3705287545572298</v>
      </c>
      <c r="JS5" s="372">
        <v>62</v>
      </c>
      <c r="JT5" s="372">
        <v>2.26188421248195</v>
      </c>
      <c r="JU5" s="372"/>
      <c r="JV5" s="372"/>
      <c r="JW5" s="372"/>
    </row>
    <row r="6" spans="2:283" s="303" customFormat="1">
      <c r="B6" s="523" t="s">
        <v>2146</v>
      </c>
      <c r="C6" s="524"/>
      <c r="D6" s="524">
        <v>337882.88</v>
      </c>
      <c r="E6" s="524">
        <v>337882.88</v>
      </c>
      <c r="F6" s="524">
        <v>337882.88</v>
      </c>
      <c r="G6" s="524">
        <v>1533649.18</v>
      </c>
      <c r="H6" s="524">
        <v>2312528.08</v>
      </c>
      <c r="I6" s="524">
        <v>2312528.08</v>
      </c>
      <c r="J6" s="524">
        <v>32716065.739999998</v>
      </c>
      <c r="K6" s="524">
        <v>112098624</v>
      </c>
      <c r="L6" s="524">
        <v>112098624</v>
      </c>
      <c r="M6" s="524">
        <v>112098624</v>
      </c>
      <c r="N6" s="524">
        <v>112098624</v>
      </c>
      <c r="O6" s="524">
        <v>112098624</v>
      </c>
      <c r="P6" s="524">
        <v>112098624</v>
      </c>
      <c r="Q6" s="524">
        <v>112098624</v>
      </c>
      <c r="R6" s="524">
        <v>93024.63</v>
      </c>
      <c r="S6" s="524">
        <v>93024.63</v>
      </c>
      <c r="T6" s="524">
        <v>1E-4</v>
      </c>
      <c r="U6" s="524">
        <v>1E-4</v>
      </c>
      <c r="V6" s="524">
        <v>1E-4</v>
      </c>
      <c r="W6" s="524">
        <v>1E-4</v>
      </c>
      <c r="X6" s="524">
        <v>1E-4</v>
      </c>
      <c r="Y6" s="524">
        <v>113851.41</v>
      </c>
      <c r="Z6" s="524">
        <v>113851.41</v>
      </c>
      <c r="AA6" s="524">
        <v>113851.41</v>
      </c>
      <c r="AB6" s="524">
        <v>3178059.84</v>
      </c>
      <c r="AC6" s="524">
        <v>3178059.84</v>
      </c>
      <c r="AD6" s="524">
        <v>3178059.84</v>
      </c>
      <c r="AE6" s="524">
        <v>3178059.84</v>
      </c>
      <c r="AF6" s="524">
        <v>4199462.6500000004</v>
      </c>
      <c r="AG6" s="524">
        <v>4199462.6500000004</v>
      </c>
      <c r="AH6" s="524">
        <v>4199462.6500000004</v>
      </c>
      <c r="AI6" s="524">
        <v>6236345.79</v>
      </c>
      <c r="AJ6" s="524">
        <v>12311916.609999999</v>
      </c>
      <c r="AK6" s="524">
        <v>1E-4</v>
      </c>
      <c r="AL6" s="524">
        <v>1E-4</v>
      </c>
      <c r="AM6" s="524">
        <v>1E-4</v>
      </c>
      <c r="AN6" s="524">
        <v>1E-4</v>
      </c>
      <c r="AO6" s="524">
        <v>1E-4</v>
      </c>
      <c r="AP6" s="524">
        <v>1E-4</v>
      </c>
      <c r="AQ6" s="524">
        <v>1E-4</v>
      </c>
      <c r="AR6" s="524">
        <v>121416374.5</v>
      </c>
      <c r="AS6" s="524">
        <v>56005134.57</v>
      </c>
      <c r="AT6" s="524">
        <v>55965215.799999997</v>
      </c>
      <c r="AU6" s="524">
        <v>78775403.599999994</v>
      </c>
      <c r="AV6" s="524">
        <v>117927614.09999999</v>
      </c>
      <c r="AW6" s="524">
        <v>116184812.8</v>
      </c>
      <c r="AX6" s="524">
        <v>397231793</v>
      </c>
      <c r="AY6" s="524">
        <v>378351268.5</v>
      </c>
      <c r="AZ6" s="524">
        <v>378351268.5</v>
      </c>
      <c r="BA6" s="524">
        <v>378351268.5</v>
      </c>
      <c r="BB6" s="524">
        <v>378351268.5</v>
      </c>
      <c r="BC6" s="524">
        <v>410574370.69999999</v>
      </c>
      <c r="BD6" s="524">
        <v>4026828.62</v>
      </c>
      <c r="BE6" s="524">
        <v>1201428.01</v>
      </c>
      <c r="BF6" s="524">
        <v>1009307.19</v>
      </c>
      <c r="BG6" s="524">
        <v>1169711.53</v>
      </c>
      <c r="BH6" s="524">
        <v>5912806.7599999998</v>
      </c>
      <c r="BI6" s="524">
        <v>17719335.739999998</v>
      </c>
      <c r="BJ6" s="524">
        <v>21438160.030000001</v>
      </c>
      <c r="BK6" s="524">
        <v>400312058.69999999</v>
      </c>
      <c r="BL6" s="524">
        <v>404114115.30000001</v>
      </c>
      <c r="BM6" s="524">
        <v>437133241.80000001</v>
      </c>
      <c r="BN6" s="524">
        <v>437133241.80000001</v>
      </c>
      <c r="BO6" s="524">
        <v>437133241.80000001</v>
      </c>
      <c r="BP6" s="524">
        <v>437133241.80000001</v>
      </c>
      <c r="BQ6" s="524">
        <v>427158552.5</v>
      </c>
      <c r="BR6" s="524">
        <v>434304563.5</v>
      </c>
      <c r="BS6" s="524">
        <v>346534397.19999999</v>
      </c>
      <c r="BT6" s="524">
        <v>74096843.739999995</v>
      </c>
      <c r="BU6" s="524">
        <v>19324325.579999998</v>
      </c>
      <c r="BV6" s="524">
        <v>19096462.690000001</v>
      </c>
      <c r="BW6" s="524">
        <v>19748354.77</v>
      </c>
      <c r="BX6" s="524">
        <v>19932784.309999999</v>
      </c>
      <c r="BY6" s="524">
        <v>27900936.300000001</v>
      </c>
      <c r="BZ6" s="524">
        <v>27900936.300000001</v>
      </c>
      <c r="CA6" s="524">
        <v>27900936.300000001</v>
      </c>
      <c r="CB6" s="524">
        <v>23050695.600000001</v>
      </c>
      <c r="CC6" s="524">
        <v>16239132.82</v>
      </c>
      <c r="CD6" s="524">
        <v>19655880.870000001</v>
      </c>
      <c r="CE6" s="524">
        <v>39870484.869999997</v>
      </c>
      <c r="CF6" s="524">
        <v>40186042.479999997</v>
      </c>
      <c r="CG6" s="524">
        <v>40919004.060000002</v>
      </c>
      <c r="CH6" s="524">
        <v>38161660.25</v>
      </c>
      <c r="CI6" s="524">
        <v>40653113.539999999</v>
      </c>
      <c r="CJ6" s="524">
        <v>40101865.869999997</v>
      </c>
      <c r="CK6" s="524">
        <v>40101865.869999997</v>
      </c>
      <c r="CL6" s="524">
        <v>39743354.530000001</v>
      </c>
      <c r="CM6" s="524">
        <v>18457296.489999998</v>
      </c>
      <c r="CN6" s="524">
        <v>17593600.219999999</v>
      </c>
      <c r="CO6" s="524">
        <v>17469134.41</v>
      </c>
      <c r="CP6" s="524">
        <v>17321056.18</v>
      </c>
      <c r="CQ6" s="524">
        <v>5497864.7199999997</v>
      </c>
      <c r="CR6" s="524">
        <v>4676418.83</v>
      </c>
      <c r="CS6" s="524">
        <v>2013270.24</v>
      </c>
      <c r="CT6" s="524">
        <v>2324998.0099999998</v>
      </c>
      <c r="CU6" s="524">
        <v>1230218.04</v>
      </c>
      <c r="CV6" s="524">
        <v>1685121.12</v>
      </c>
      <c r="CW6" s="524">
        <v>1685121.12</v>
      </c>
      <c r="CX6" s="524">
        <v>1685121.12</v>
      </c>
      <c r="CY6" s="524">
        <v>1941517.61</v>
      </c>
      <c r="CZ6" s="524">
        <v>1841608.55</v>
      </c>
      <c r="DA6" s="524">
        <v>2075292.05</v>
      </c>
      <c r="DB6" s="524">
        <v>6096341.4100000001</v>
      </c>
      <c r="DC6" s="524">
        <v>6096341.4100000001</v>
      </c>
      <c r="DD6" s="524">
        <v>6096341.4100000001</v>
      </c>
      <c r="DE6" s="524">
        <v>5994352.0300000003</v>
      </c>
      <c r="DF6" s="524">
        <v>5582689.6399999997</v>
      </c>
      <c r="DG6" s="524">
        <v>9648063.1899999995</v>
      </c>
      <c r="DH6" s="524">
        <v>149745508.30000001</v>
      </c>
      <c r="DI6" s="524">
        <v>143459288.30000001</v>
      </c>
      <c r="DJ6" s="524">
        <v>134775879.40000001</v>
      </c>
      <c r="DK6" s="524">
        <v>133053720.7</v>
      </c>
      <c r="DL6" s="524">
        <v>131229254.59999999</v>
      </c>
      <c r="DM6" s="524">
        <v>126761304.09999999</v>
      </c>
      <c r="DN6" s="524">
        <v>126761304.09999999</v>
      </c>
      <c r="DO6" s="524">
        <v>35170487.43</v>
      </c>
      <c r="DP6" s="524">
        <v>17131680.989999998</v>
      </c>
      <c r="DQ6" s="524">
        <v>14884478.039999999</v>
      </c>
      <c r="DR6" s="524">
        <v>9368952.1799999997</v>
      </c>
      <c r="DS6" s="524">
        <v>2772338.48</v>
      </c>
      <c r="DT6" s="524">
        <v>2763114.59</v>
      </c>
      <c r="DU6" s="524">
        <v>2565437.5099999998</v>
      </c>
      <c r="DV6" s="524">
        <v>1971110.58</v>
      </c>
      <c r="DW6" s="524">
        <v>2450341.63</v>
      </c>
      <c r="DX6" s="524">
        <v>8407554.2899999991</v>
      </c>
      <c r="DY6" s="524">
        <v>7047817.3099999996</v>
      </c>
      <c r="DZ6" s="524">
        <v>7106051.5800000001</v>
      </c>
      <c r="EA6" s="524">
        <v>6515673.7300000004</v>
      </c>
      <c r="EB6" s="524">
        <v>6810609.7599999998</v>
      </c>
      <c r="EC6" s="524">
        <v>6347139.7999999998</v>
      </c>
      <c r="ED6" s="524">
        <v>6031219.8499999996</v>
      </c>
      <c r="EE6" s="524">
        <v>5774072.4400000004</v>
      </c>
      <c r="EF6" s="524">
        <v>7181769.2199999997</v>
      </c>
      <c r="EG6" s="524">
        <v>7337808.1100000003</v>
      </c>
      <c r="EH6" s="524">
        <v>7849004.3600000003</v>
      </c>
      <c r="EI6" s="524">
        <v>8011694.1799999997</v>
      </c>
      <c r="EJ6" s="524">
        <v>8826747.6199999992</v>
      </c>
      <c r="EK6" s="524">
        <v>9636487.2100000009</v>
      </c>
      <c r="EL6" s="524">
        <v>8894473.4600000009</v>
      </c>
      <c r="EM6" s="524">
        <v>7520040.29</v>
      </c>
      <c r="EN6" s="524">
        <v>4524732.84</v>
      </c>
      <c r="EO6" s="524">
        <v>3408724.16</v>
      </c>
      <c r="EP6" s="524">
        <v>3551738.69</v>
      </c>
      <c r="EQ6" s="524">
        <v>7326573.7400000002</v>
      </c>
      <c r="ER6" s="524">
        <v>9390429.9399999995</v>
      </c>
      <c r="ES6" s="524">
        <v>11685554.779999999</v>
      </c>
      <c r="ET6" s="524">
        <v>11685554.779999999</v>
      </c>
      <c r="EU6" s="524">
        <v>11685554.779999999</v>
      </c>
      <c r="EV6" s="524">
        <v>11414718.08</v>
      </c>
      <c r="EW6" s="524">
        <v>11414718.08</v>
      </c>
      <c r="EX6" s="524">
        <v>11414718.08</v>
      </c>
      <c r="EY6" s="524">
        <v>11414718.08</v>
      </c>
      <c r="EZ6" s="524">
        <v>11414718.08</v>
      </c>
      <c r="FA6" s="524">
        <v>11705526.060000001</v>
      </c>
      <c r="FB6" s="524">
        <v>5732688.6699999999</v>
      </c>
      <c r="FC6" s="524">
        <v>5049734.16</v>
      </c>
      <c r="FD6" s="524">
        <v>1700466.33</v>
      </c>
      <c r="FE6" s="524">
        <v>1700466.33</v>
      </c>
      <c r="FF6" s="524">
        <v>1700466.33</v>
      </c>
      <c r="FG6" s="524">
        <v>1700466.33</v>
      </c>
      <c r="FH6" s="524">
        <v>1706900.25</v>
      </c>
      <c r="FI6" s="524">
        <v>572241.91</v>
      </c>
      <c r="FJ6" s="524">
        <v>458019.56</v>
      </c>
      <c r="FK6" s="524">
        <v>15588582.390000001</v>
      </c>
      <c r="FL6" s="524">
        <v>26977291.52</v>
      </c>
      <c r="FM6" s="524">
        <v>83998086.769999996</v>
      </c>
      <c r="FN6" s="524">
        <v>87762477.859999999</v>
      </c>
      <c r="FO6" s="524">
        <v>97745652.579999998</v>
      </c>
      <c r="FP6" s="524">
        <v>204696207.30000001</v>
      </c>
      <c r="FQ6" s="524">
        <v>307877564.69999999</v>
      </c>
      <c r="FR6" s="524">
        <v>286688095.30000001</v>
      </c>
      <c r="FS6" s="524">
        <v>286688095.30000001</v>
      </c>
      <c r="FT6" s="524">
        <v>286688095.30000001</v>
      </c>
      <c r="FU6" s="524">
        <v>286688095.30000001</v>
      </c>
      <c r="FV6" s="524">
        <v>286688095.30000001</v>
      </c>
      <c r="FW6" s="524">
        <v>32459783.039999999</v>
      </c>
      <c r="FX6" s="524">
        <v>77736501.980000004</v>
      </c>
      <c r="FY6" s="524">
        <v>85642791.670000002</v>
      </c>
      <c r="FZ6" s="524">
        <v>85642791.670000002</v>
      </c>
      <c r="GA6" s="524">
        <v>90828519.299999997</v>
      </c>
      <c r="GB6" s="524">
        <v>90828519.299999997</v>
      </c>
      <c r="GC6" s="524">
        <v>90828519.299999997</v>
      </c>
      <c r="GD6" s="524">
        <v>69549826.519999996</v>
      </c>
      <c r="GE6" s="524">
        <v>89782013.609999999</v>
      </c>
      <c r="GF6" s="524">
        <v>89888847.519999996</v>
      </c>
      <c r="GG6" s="524">
        <v>89888847.519999996</v>
      </c>
      <c r="GH6" s="524">
        <v>81183124.560000002</v>
      </c>
      <c r="GI6" s="524">
        <v>86546014.75</v>
      </c>
      <c r="GJ6" s="524">
        <v>93153117.579999998</v>
      </c>
      <c r="GK6" s="524">
        <v>13152659.08</v>
      </c>
      <c r="GL6" s="524">
        <v>190685.7</v>
      </c>
      <c r="GM6" s="524">
        <v>685397.11</v>
      </c>
      <c r="GN6" s="524">
        <v>13624541.029999999</v>
      </c>
      <c r="GO6" s="524">
        <v>27877490.899999999</v>
      </c>
      <c r="GP6" s="524">
        <v>24809042.91</v>
      </c>
      <c r="GQ6" s="524">
        <v>22265863.989999998</v>
      </c>
      <c r="GR6" s="524">
        <v>27696133.899999999</v>
      </c>
      <c r="GS6" s="524">
        <v>36394096.380000003</v>
      </c>
      <c r="GT6" s="524">
        <v>88013434.849999994</v>
      </c>
      <c r="GU6" s="524">
        <v>86289004.209999993</v>
      </c>
      <c r="GV6" s="524">
        <v>92599646.459999993</v>
      </c>
      <c r="GW6" s="524">
        <v>96697239.590000004</v>
      </c>
      <c r="GX6" s="524">
        <v>100825633.5</v>
      </c>
      <c r="GY6" s="524">
        <v>100825633.5</v>
      </c>
      <c r="GZ6" s="524">
        <v>115705605.2</v>
      </c>
      <c r="HA6" s="524">
        <v>81647696.799999997</v>
      </c>
      <c r="HB6" s="524">
        <v>42823380.689999998</v>
      </c>
      <c r="HC6" s="524">
        <v>3611298.47</v>
      </c>
      <c r="HD6" s="524">
        <v>2649243.36</v>
      </c>
      <c r="HE6" s="527"/>
      <c r="HF6" s="529"/>
      <c r="HG6" s="529"/>
      <c r="HH6" s="529"/>
      <c r="HI6" s="529"/>
      <c r="HJ6" s="529"/>
      <c r="HK6" s="529"/>
      <c r="HL6" s="529"/>
      <c r="HM6" s="529"/>
      <c r="HN6" s="529"/>
      <c r="HO6" s="529"/>
      <c r="HP6" s="529"/>
      <c r="HQ6" s="529"/>
      <c r="HR6" s="529"/>
      <c r="HS6" s="529"/>
      <c r="HT6" s="529"/>
      <c r="HU6" s="529"/>
      <c r="HV6" s="529"/>
      <c r="HW6" s="529"/>
      <c r="HX6" s="529"/>
      <c r="HY6" s="529"/>
      <c r="HZ6" s="529"/>
      <c r="IA6" s="529"/>
      <c r="IB6" s="529"/>
      <c r="IC6" s="529"/>
      <c r="ID6" s="529"/>
      <c r="IE6" s="529"/>
      <c r="IF6" s="529"/>
      <c r="IG6" s="529"/>
      <c r="IH6" s="529"/>
      <c r="II6" s="527"/>
      <c r="IJ6" s="527"/>
      <c r="IK6" s="527"/>
      <c r="IL6" s="527"/>
      <c r="IM6" s="527"/>
      <c r="IN6" s="527"/>
      <c r="IO6" s="527"/>
      <c r="IP6" s="527"/>
      <c r="IQ6" s="527"/>
      <c r="IR6" s="527"/>
      <c r="IS6" s="527"/>
      <c r="IT6" s="527"/>
      <c r="IU6" s="527"/>
      <c r="IV6" s="528"/>
      <c r="IW6" s="372">
        <v>63</v>
      </c>
      <c r="IX6" s="372">
        <v>2.8809322673191202</v>
      </c>
      <c r="IY6" s="372">
        <v>100</v>
      </c>
      <c r="IZ6" s="372">
        <v>2.8528049135092002</v>
      </c>
      <c r="JA6" s="372">
        <v>183</v>
      </c>
      <c r="JB6" s="372">
        <v>3.1754794053395501</v>
      </c>
      <c r="JC6" s="372">
        <v>63</v>
      </c>
      <c r="JD6" s="372">
        <v>2.10083204088544</v>
      </c>
      <c r="JE6" s="372">
        <v>76</v>
      </c>
      <c r="JF6" s="372">
        <v>2.51204897891949</v>
      </c>
      <c r="JG6" s="372">
        <v>201</v>
      </c>
      <c r="JH6">
        <v>2.10294977889165</v>
      </c>
      <c r="JI6" s="372">
        <v>168</v>
      </c>
      <c r="JJ6" s="15">
        <v>3.4867815312708399</v>
      </c>
      <c r="JK6" s="372">
        <v>114</v>
      </c>
      <c r="JL6" s="372">
        <v>2.0000510816489001</v>
      </c>
      <c r="JM6" s="372">
        <v>148</v>
      </c>
      <c r="JN6" s="372">
        <v>2.2879377744704601</v>
      </c>
      <c r="JO6" s="372">
        <v>184</v>
      </c>
      <c r="JP6" s="372">
        <v>2.6014578600227298</v>
      </c>
      <c r="JQ6" s="372">
        <v>63</v>
      </c>
      <c r="JR6" s="372">
        <v>2.3705287545572298</v>
      </c>
      <c r="JS6" s="372">
        <v>63</v>
      </c>
      <c r="JT6" s="372">
        <v>2.26188421248195</v>
      </c>
      <c r="JU6" s="372"/>
      <c r="JV6" s="372"/>
      <c r="JW6" s="372"/>
    </row>
    <row r="7" spans="2:283" s="303" customFormat="1">
      <c r="B7" s="523" t="s">
        <v>2147</v>
      </c>
      <c r="C7" s="524"/>
      <c r="D7" s="524">
        <v>88269.8</v>
      </c>
      <c r="E7" s="524">
        <v>88269.8</v>
      </c>
      <c r="F7" s="524">
        <v>88269.8</v>
      </c>
      <c r="G7" s="524">
        <v>2145109.4</v>
      </c>
      <c r="H7" s="524">
        <v>3183271.2</v>
      </c>
      <c r="I7" s="524">
        <v>3183271.2</v>
      </c>
      <c r="J7" s="524">
        <v>41506428</v>
      </c>
      <c r="K7" s="524">
        <v>163779569.90000001</v>
      </c>
      <c r="L7" s="524">
        <v>163779569.90000001</v>
      </c>
      <c r="M7" s="524">
        <v>163779569.90000001</v>
      </c>
      <c r="N7" s="524">
        <v>163779569.90000001</v>
      </c>
      <c r="O7" s="524">
        <v>163779569.90000001</v>
      </c>
      <c r="P7" s="524">
        <v>163779569.90000001</v>
      </c>
      <c r="Q7" s="524">
        <v>163779569.90000001</v>
      </c>
      <c r="R7" s="524">
        <v>228603</v>
      </c>
      <c r="S7" s="524">
        <v>228603</v>
      </c>
      <c r="T7" s="524">
        <v>1E-4</v>
      </c>
      <c r="U7" s="524">
        <v>1E-4</v>
      </c>
      <c r="V7" s="524">
        <v>1E-4</v>
      </c>
      <c r="W7" s="524">
        <v>1E-4</v>
      </c>
      <c r="X7" s="524">
        <v>1E-4</v>
      </c>
      <c r="Y7" s="524">
        <v>102994.9</v>
      </c>
      <c r="Z7" s="524">
        <v>102994.9</v>
      </c>
      <c r="AA7" s="524">
        <v>102994.9</v>
      </c>
      <c r="AB7" s="524">
        <v>4541990.0999999996</v>
      </c>
      <c r="AC7" s="524">
        <v>4541990.0999999996</v>
      </c>
      <c r="AD7" s="524">
        <v>4541990.0999999996</v>
      </c>
      <c r="AE7" s="524">
        <v>4541990.0999999996</v>
      </c>
      <c r="AF7" s="524">
        <v>6021655.0999999996</v>
      </c>
      <c r="AG7" s="524">
        <v>6021655.0999999996</v>
      </c>
      <c r="AH7" s="524">
        <v>6021655.0999999996</v>
      </c>
      <c r="AI7" s="524">
        <v>8894854.3000000007</v>
      </c>
      <c r="AJ7" s="524">
        <v>17585608.199999999</v>
      </c>
      <c r="AK7" s="524">
        <v>1E-4</v>
      </c>
      <c r="AL7" s="524">
        <v>1E-4</v>
      </c>
      <c r="AM7" s="524">
        <v>1E-4</v>
      </c>
      <c r="AN7" s="524">
        <v>1E-4</v>
      </c>
      <c r="AO7" s="524">
        <v>1E-4</v>
      </c>
      <c r="AP7" s="524">
        <v>1E-4</v>
      </c>
      <c r="AQ7" s="524">
        <v>1E-4</v>
      </c>
      <c r="AR7" s="524">
        <v>307252753.30000001</v>
      </c>
      <c r="AS7" s="524">
        <v>147942697</v>
      </c>
      <c r="AT7" s="524">
        <v>129813435.3</v>
      </c>
      <c r="AU7" s="524">
        <v>153772530.5</v>
      </c>
      <c r="AV7" s="524">
        <v>208537001.80000001</v>
      </c>
      <c r="AW7" s="524">
        <v>228152760.80000001</v>
      </c>
      <c r="AX7" s="524">
        <v>999333860.20000005</v>
      </c>
      <c r="AY7" s="524">
        <v>951748779.79999995</v>
      </c>
      <c r="AZ7" s="524">
        <v>951748779.79999995</v>
      </c>
      <c r="BA7" s="524">
        <v>951748779.79999995</v>
      </c>
      <c r="BB7" s="524">
        <v>951748779.79999995</v>
      </c>
      <c r="BC7" s="524">
        <v>1041735690</v>
      </c>
      <c r="BD7" s="524">
        <v>6264208.2999999998</v>
      </c>
      <c r="BE7" s="524">
        <v>1248453.6000000001</v>
      </c>
      <c r="BF7" s="524">
        <v>391826.7</v>
      </c>
      <c r="BG7" s="524">
        <v>572101.4</v>
      </c>
      <c r="BH7" s="524">
        <v>2586164.9</v>
      </c>
      <c r="BI7" s="524">
        <v>15050003.9</v>
      </c>
      <c r="BJ7" s="524">
        <v>24538405.100000001</v>
      </c>
      <c r="BK7" s="524">
        <v>319628523.39999998</v>
      </c>
      <c r="BL7" s="524">
        <v>323260786.19999999</v>
      </c>
      <c r="BM7" s="524">
        <v>349694669.89999998</v>
      </c>
      <c r="BN7" s="524">
        <v>349694669.89999998</v>
      </c>
      <c r="BO7" s="524">
        <v>349694669.89999998</v>
      </c>
      <c r="BP7" s="524">
        <v>349694669.89999998</v>
      </c>
      <c r="BQ7" s="524">
        <v>346343458.60000002</v>
      </c>
      <c r="BR7" s="524">
        <v>352590890.60000002</v>
      </c>
      <c r="BS7" s="524">
        <v>307107176</v>
      </c>
      <c r="BT7" s="524">
        <v>107466388.90000001</v>
      </c>
      <c r="BU7" s="524">
        <v>14430147.6</v>
      </c>
      <c r="BV7" s="524">
        <v>14260221.5</v>
      </c>
      <c r="BW7" s="524">
        <v>14677953.699999999</v>
      </c>
      <c r="BX7" s="524">
        <v>15810006.800000001</v>
      </c>
      <c r="BY7" s="524">
        <v>24217926.199999999</v>
      </c>
      <c r="BZ7" s="524">
        <v>24217926.199999999</v>
      </c>
      <c r="CA7" s="524">
        <v>24217926.199999999</v>
      </c>
      <c r="CB7" s="524">
        <v>18568833.5</v>
      </c>
      <c r="CC7" s="524">
        <v>19214019.5</v>
      </c>
      <c r="CD7" s="524">
        <v>26036469.600000001</v>
      </c>
      <c r="CE7" s="524">
        <v>67851822.5</v>
      </c>
      <c r="CF7" s="524">
        <v>70760014.799999997</v>
      </c>
      <c r="CG7" s="524">
        <v>70808289.599999994</v>
      </c>
      <c r="CH7" s="524">
        <v>71253102</v>
      </c>
      <c r="CI7" s="524">
        <v>71875543</v>
      </c>
      <c r="CJ7" s="524">
        <v>70529578</v>
      </c>
      <c r="CK7" s="524">
        <v>70529578</v>
      </c>
      <c r="CL7" s="524">
        <v>69582301.700000003</v>
      </c>
      <c r="CM7" s="524">
        <v>23173619.100000001</v>
      </c>
      <c r="CN7" s="524">
        <v>18577168.100000001</v>
      </c>
      <c r="CO7" s="524">
        <v>17470737.800000001</v>
      </c>
      <c r="CP7" s="524">
        <v>16041547</v>
      </c>
      <c r="CQ7" s="524">
        <v>7607049.0999999996</v>
      </c>
      <c r="CR7" s="524">
        <v>6931089.7000000002</v>
      </c>
      <c r="CS7" s="524">
        <v>1465377.1</v>
      </c>
      <c r="CT7" s="524">
        <v>1397999.6</v>
      </c>
      <c r="CU7" s="524">
        <v>1506464.5</v>
      </c>
      <c r="CV7" s="524">
        <v>1262864.2</v>
      </c>
      <c r="CW7" s="524">
        <v>1262864.2</v>
      </c>
      <c r="CX7" s="524">
        <v>1262864.2</v>
      </c>
      <c r="CY7" s="524">
        <v>1354235.2</v>
      </c>
      <c r="CZ7" s="524">
        <v>1241632.8999999999</v>
      </c>
      <c r="DA7" s="524">
        <v>1116083.8999999999</v>
      </c>
      <c r="DB7" s="524">
        <v>2513357.2999999998</v>
      </c>
      <c r="DC7" s="524">
        <v>2513357.2999999998</v>
      </c>
      <c r="DD7" s="524">
        <v>2513357.2999999998</v>
      </c>
      <c r="DE7" s="524">
        <v>2606922</v>
      </c>
      <c r="DF7" s="524">
        <v>2426738.1</v>
      </c>
      <c r="DG7" s="524">
        <v>7445703</v>
      </c>
      <c r="DH7" s="524">
        <v>69668780.900000006</v>
      </c>
      <c r="DI7" s="524">
        <v>67562459.900000006</v>
      </c>
      <c r="DJ7" s="524">
        <v>63643775.600000001</v>
      </c>
      <c r="DK7" s="524">
        <v>62755802</v>
      </c>
      <c r="DL7" s="524">
        <v>61927033.5</v>
      </c>
      <c r="DM7" s="524">
        <v>58998562.600000001</v>
      </c>
      <c r="DN7" s="524">
        <v>58998562.600000001</v>
      </c>
      <c r="DO7" s="524">
        <v>15777773.9</v>
      </c>
      <c r="DP7" s="524">
        <v>7992078.0999999996</v>
      </c>
      <c r="DQ7" s="524">
        <v>7576417.7000000002</v>
      </c>
      <c r="DR7" s="524">
        <v>4145895.7</v>
      </c>
      <c r="DS7" s="524">
        <v>1891083.1</v>
      </c>
      <c r="DT7" s="524">
        <v>1875270.1</v>
      </c>
      <c r="DU7" s="524">
        <v>1652355.7</v>
      </c>
      <c r="DV7" s="524">
        <v>1003078.3</v>
      </c>
      <c r="DW7" s="524">
        <v>1272335.3999999999</v>
      </c>
      <c r="DX7" s="524">
        <v>2997614.3</v>
      </c>
      <c r="DY7" s="524">
        <v>2130122.1</v>
      </c>
      <c r="DZ7" s="524">
        <v>3336003.7</v>
      </c>
      <c r="EA7" s="524">
        <v>3752623.3</v>
      </c>
      <c r="EB7" s="524">
        <v>4812171.3</v>
      </c>
      <c r="EC7" s="524">
        <v>4606361.2</v>
      </c>
      <c r="ED7" s="524">
        <v>4395176.3</v>
      </c>
      <c r="EE7" s="524">
        <v>4143902.4</v>
      </c>
      <c r="EF7" s="524">
        <v>4665528.5</v>
      </c>
      <c r="EG7" s="524">
        <v>5156146.5999999996</v>
      </c>
      <c r="EH7" s="524">
        <v>6453888.9000000004</v>
      </c>
      <c r="EI7" s="524">
        <v>6590083.0999999996</v>
      </c>
      <c r="EJ7" s="524">
        <v>7093000.5999999996</v>
      </c>
      <c r="EK7" s="524">
        <v>7735398.0999999996</v>
      </c>
      <c r="EL7" s="524">
        <v>8153498.7999999998</v>
      </c>
      <c r="EM7" s="524">
        <v>7403540.9000000004</v>
      </c>
      <c r="EN7" s="524">
        <v>3505594.2</v>
      </c>
      <c r="EO7" s="524">
        <v>3266340.7</v>
      </c>
      <c r="EP7" s="524">
        <v>2089202.5</v>
      </c>
      <c r="EQ7" s="524">
        <v>6166255.7999999998</v>
      </c>
      <c r="ER7" s="524">
        <v>7898802</v>
      </c>
      <c r="ES7" s="524">
        <v>14042336.699999999</v>
      </c>
      <c r="ET7" s="524">
        <v>14042336.699999999</v>
      </c>
      <c r="EU7" s="524">
        <v>14042336.699999999</v>
      </c>
      <c r="EV7" s="524">
        <v>13679101.699999999</v>
      </c>
      <c r="EW7" s="524">
        <v>13679101.699999999</v>
      </c>
      <c r="EX7" s="524">
        <v>13679101.699999999</v>
      </c>
      <c r="EY7" s="524">
        <v>13679101.699999999</v>
      </c>
      <c r="EZ7" s="524">
        <v>13679101.699999999</v>
      </c>
      <c r="FA7" s="524">
        <v>13938039.699999999</v>
      </c>
      <c r="FB7" s="524">
        <v>4236873.2</v>
      </c>
      <c r="FC7" s="524">
        <v>3044835.2</v>
      </c>
      <c r="FD7" s="524">
        <v>1004161.2</v>
      </c>
      <c r="FE7" s="524">
        <v>1004161.2</v>
      </c>
      <c r="FF7" s="524">
        <v>1004161.2</v>
      </c>
      <c r="FG7" s="524">
        <v>1004161.2</v>
      </c>
      <c r="FH7" s="524">
        <v>1025060.9</v>
      </c>
      <c r="FI7" s="524">
        <v>458256.1</v>
      </c>
      <c r="FJ7" s="524">
        <v>328866.59999999998</v>
      </c>
      <c r="FK7" s="524">
        <v>4390533.4000000004</v>
      </c>
      <c r="FL7" s="524">
        <v>16633224</v>
      </c>
      <c r="FM7" s="524">
        <v>59206674.600000001</v>
      </c>
      <c r="FN7" s="524">
        <v>74881908.200000003</v>
      </c>
      <c r="FO7" s="524">
        <v>74434541.599999994</v>
      </c>
      <c r="FP7" s="524">
        <v>176470998.5</v>
      </c>
      <c r="FQ7" s="524">
        <v>344200920.69999999</v>
      </c>
      <c r="FR7" s="524">
        <v>320467614.89999998</v>
      </c>
      <c r="FS7" s="524">
        <v>320467614.89999998</v>
      </c>
      <c r="FT7" s="524">
        <v>320467614.89999998</v>
      </c>
      <c r="FU7" s="524">
        <v>320467614.89999998</v>
      </c>
      <c r="FV7" s="524">
        <v>320467614.89999998</v>
      </c>
      <c r="FW7" s="524">
        <v>47703443.899999999</v>
      </c>
      <c r="FX7" s="524">
        <v>108634332.2</v>
      </c>
      <c r="FY7" s="524">
        <v>109942324.3</v>
      </c>
      <c r="FZ7" s="524">
        <v>109942324.3</v>
      </c>
      <c r="GA7" s="524">
        <v>116600177.90000001</v>
      </c>
      <c r="GB7" s="524">
        <v>116600177.90000001</v>
      </c>
      <c r="GC7" s="524">
        <v>116600177.90000001</v>
      </c>
      <c r="GD7" s="524">
        <v>66204804</v>
      </c>
      <c r="GE7" s="524">
        <v>92675606.299999997</v>
      </c>
      <c r="GF7" s="524">
        <v>91773950.700000003</v>
      </c>
      <c r="GG7" s="524">
        <v>91773950.700000003</v>
      </c>
      <c r="GH7" s="524">
        <v>88671012.900000006</v>
      </c>
      <c r="GI7" s="524">
        <v>95427445</v>
      </c>
      <c r="GJ7" s="524">
        <v>103620856.90000001</v>
      </c>
      <c r="GK7" s="524">
        <v>7565973.5</v>
      </c>
      <c r="GL7" s="524">
        <v>120484</v>
      </c>
      <c r="GM7" s="524">
        <v>182558.6</v>
      </c>
      <c r="GN7" s="524">
        <v>11897139.6</v>
      </c>
      <c r="GO7" s="524">
        <v>30928240.5</v>
      </c>
      <c r="GP7" s="524">
        <v>31722319</v>
      </c>
      <c r="GQ7" s="524">
        <v>28297400.699999999</v>
      </c>
      <c r="GR7" s="524">
        <v>26633852.899999999</v>
      </c>
      <c r="GS7" s="524">
        <v>24500251.5</v>
      </c>
      <c r="GT7" s="524">
        <v>24790833.399999999</v>
      </c>
      <c r="GU7" s="524">
        <v>24306764.899999999</v>
      </c>
      <c r="GV7" s="524">
        <v>25152024.100000001</v>
      </c>
      <c r="GW7" s="524">
        <v>26266877.5</v>
      </c>
      <c r="GX7" s="524">
        <v>8422330.8000000007</v>
      </c>
      <c r="GY7" s="524">
        <v>8422330.8000000007</v>
      </c>
      <c r="GZ7" s="524">
        <v>5665525.5</v>
      </c>
      <c r="HA7" s="524">
        <v>3142112.1</v>
      </c>
      <c r="HB7" s="524">
        <v>1262605.3</v>
      </c>
      <c r="HC7" s="524">
        <v>464246.6</v>
      </c>
      <c r="HD7" s="524">
        <v>437588.7</v>
      </c>
      <c r="HE7" s="527"/>
      <c r="HF7" s="529"/>
      <c r="HG7" s="529"/>
      <c r="HH7" s="529"/>
      <c r="HI7" s="529"/>
      <c r="HJ7" s="529"/>
      <c r="HK7" s="529"/>
      <c r="HL7" s="529"/>
      <c r="HM7" s="529"/>
      <c r="HN7" s="529"/>
      <c r="HO7" s="529"/>
      <c r="HP7" s="529"/>
      <c r="HQ7" s="529"/>
      <c r="HR7" s="529"/>
      <c r="HS7" s="529"/>
      <c r="HT7" s="529"/>
      <c r="HU7" s="529"/>
      <c r="HV7" s="529"/>
      <c r="HW7" s="529"/>
      <c r="HX7" s="529"/>
      <c r="HY7" s="529"/>
      <c r="HZ7" s="529"/>
      <c r="IA7" s="529"/>
      <c r="IB7" s="529"/>
      <c r="IC7" s="529"/>
      <c r="ID7" s="529"/>
      <c r="IE7" s="529"/>
      <c r="IF7" s="529"/>
      <c r="IG7" s="529"/>
      <c r="IH7" s="529"/>
      <c r="II7" s="527"/>
      <c r="IJ7" s="527"/>
      <c r="IK7" s="527"/>
      <c r="IL7" s="527"/>
      <c r="IM7" s="527"/>
      <c r="IN7" s="527"/>
      <c r="IO7" s="527"/>
      <c r="IP7" s="527"/>
      <c r="IQ7" s="527"/>
      <c r="IR7" s="527"/>
      <c r="IS7" s="527"/>
      <c r="IT7" s="527"/>
      <c r="IU7" s="527"/>
      <c r="IV7" s="528"/>
      <c r="IW7" s="372">
        <v>64</v>
      </c>
      <c r="IX7" s="372">
        <v>2.8809322673191202</v>
      </c>
      <c r="IY7" s="372">
        <v>101</v>
      </c>
      <c r="IZ7" s="372">
        <v>2.8528049135092002</v>
      </c>
      <c r="JA7" s="372">
        <v>184</v>
      </c>
      <c r="JB7" s="372">
        <v>3.1754794053395501</v>
      </c>
      <c r="JC7" s="372">
        <v>64</v>
      </c>
      <c r="JD7" s="372">
        <v>2.10083204088544</v>
      </c>
      <c r="JE7" s="372">
        <v>77</v>
      </c>
      <c r="JF7" s="372">
        <v>2.51204897891949</v>
      </c>
      <c r="JG7" s="372">
        <v>202</v>
      </c>
      <c r="JH7">
        <v>2.10294977889165</v>
      </c>
      <c r="JI7" s="372">
        <v>169</v>
      </c>
      <c r="JJ7" s="15">
        <v>3.4867815312708399</v>
      </c>
      <c r="JK7" s="372">
        <v>115</v>
      </c>
      <c r="JL7" s="372">
        <v>2.0000510816489001</v>
      </c>
      <c r="JM7" s="372">
        <v>149</v>
      </c>
      <c r="JN7" s="372">
        <v>2.2879377744704601</v>
      </c>
      <c r="JO7" s="372">
        <v>185</v>
      </c>
      <c r="JP7" s="372">
        <v>2.6014578600227298</v>
      </c>
      <c r="JQ7" s="372">
        <v>64</v>
      </c>
      <c r="JR7" s="372">
        <v>2.3705287545572298</v>
      </c>
      <c r="JS7" s="372">
        <v>64</v>
      </c>
      <c r="JT7" s="372">
        <v>2.26188421248195</v>
      </c>
      <c r="JU7" s="372"/>
      <c r="JV7" s="372"/>
      <c r="JW7" s="372"/>
    </row>
    <row r="8" spans="2:283" s="303" customFormat="1">
      <c r="B8" s="523" t="s">
        <v>2148</v>
      </c>
      <c r="C8" s="524"/>
      <c r="D8" s="524">
        <v>1768966</v>
      </c>
      <c r="E8" s="524">
        <v>1768966</v>
      </c>
      <c r="F8" s="524">
        <v>1768966</v>
      </c>
      <c r="G8" s="524">
        <v>8743245.8000000007</v>
      </c>
      <c r="H8" s="524">
        <v>14467368.300000001</v>
      </c>
      <c r="I8" s="524">
        <v>14467368.300000001</v>
      </c>
      <c r="J8" s="524">
        <v>68495890.400000006</v>
      </c>
      <c r="K8" s="524">
        <v>476065778.60000002</v>
      </c>
      <c r="L8" s="524">
        <v>476065778.60000002</v>
      </c>
      <c r="M8" s="524">
        <v>476065778.60000002</v>
      </c>
      <c r="N8" s="524">
        <v>476065778.60000002</v>
      </c>
      <c r="O8" s="524">
        <v>476065778.60000002</v>
      </c>
      <c r="P8" s="524">
        <v>476065778.60000002</v>
      </c>
      <c r="Q8" s="524">
        <v>476065778.60000002</v>
      </c>
      <c r="R8" s="524">
        <v>246543.4</v>
      </c>
      <c r="S8" s="524">
        <v>246543.4</v>
      </c>
      <c r="T8" s="524">
        <v>1E-4</v>
      </c>
      <c r="U8" s="524">
        <v>1E-4</v>
      </c>
      <c r="V8" s="524">
        <v>1E-4</v>
      </c>
      <c r="W8" s="524">
        <v>1E-4</v>
      </c>
      <c r="X8" s="524">
        <v>1E-4</v>
      </c>
      <c r="Y8" s="524">
        <v>5696418.2999999998</v>
      </c>
      <c r="Z8" s="524">
        <v>5696418.2999999998</v>
      </c>
      <c r="AA8" s="524">
        <v>5696418.2999999998</v>
      </c>
      <c r="AB8" s="524">
        <v>6077680.4000000004</v>
      </c>
      <c r="AC8" s="524">
        <v>6077680.4000000004</v>
      </c>
      <c r="AD8" s="524">
        <v>6077680.4000000004</v>
      </c>
      <c r="AE8" s="524">
        <v>6077680.4000000004</v>
      </c>
      <c r="AF8" s="524">
        <v>6204767.7000000002</v>
      </c>
      <c r="AG8" s="524">
        <v>6204767.7000000002</v>
      </c>
      <c r="AH8" s="524">
        <v>6204767.7000000002</v>
      </c>
      <c r="AI8" s="524">
        <v>9176238.0999999996</v>
      </c>
      <c r="AJ8" s="524">
        <v>17842925.300000001</v>
      </c>
      <c r="AK8" s="524">
        <v>1E-4</v>
      </c>
      <c r="AL8" s="524">
        <v>1E-4</v>
      </c>
      <c r="AM8" s="524">
        <v>1E-4</v>
      </c>
      <c r="AN8" s="524">
        <v>1E-4</v>
      </c>
      <c r="AO8" s="524">
        <v>1E-4</v>
      </c>
      <c r="AP8" s="524">
        <v>1E-4</v>
      </c>
      <c r="AQ8" s="524">
        <v>1E-4</v>
      </c>
      <c r="AR8" s="524">
        <v>74131647.299999997</v>
      </c>
      <c r="AS8" s="524">
        <v>41023155.100000001</v>
      </c>
      <c r="AT8" s="524">
        <v>56023305.799999997</v>
      </c>
      <c r="AU8" s="524">
        <v>112770497.2</v>
      </c>
      <c r="AV8" s="524">
        <v>230462445.30000001</v>
      </c>
      <c r="AW8" s="524">
        <v>234035997.40000001</v>
      </c>
      <c r="AX8" s="524">
        <v>517096783.69999999</v>
      </c>
      <c r="AY8" s="524">
        <v>492483891.30000001</v>
      </c>
      <c r="AZ8" s="524">
        <v>492483891.30000001</v>
      </c>
      <c r="BA8" s="524">
        <v>492483891.30000001</v>
      </c>
      <c r="BB8" s="524">
        <v>492483891.30000001</v>
      </c>
      <c r="BC8" s="524">
        <v>538844696.10000002</v>
      </c>
      <c r="BD8" s="524">
        <v>5039514.0999999996</v>
      </c>
      <c r="BE8" s="524">
        <v>2677685.4</v>
      </c>
      <c r="BF8" s="524">
        <v>1586298.3</v>
      </c>
      <c r="BG8" s="524">
        <v>1565335.6</v>
      </c>
      <c r="BH8" s="524">
        <v>6647810.4000000004</v>
      </c>
      <c r="BI8" s="524">
        <v>16336677.199999999</v>
      </c>
      <c r="BJ8" s="524">
        <v>16250965.800000001</v>
      </c>
      <c r="BK8" s="524">
        <v>266067376.30000001</v>
      </c>
      <c r="BL8" s="524">
        <v>256523129.5</v>
      </c>
      <c r="BM8" s="524">
        <v>283827610.5</v>
      </c>
      <c r="BN8" s="524">
        <v>283827610.5</v>
      </c>
      <c r="BO8" s="524">
        <v>283827610.5</v>
      </c>
      <c r="BP8" s="524">
        <v>283827610.5</v>
      </c>
      <c r="BQ8" s="524">
        <v>288663686.5</v>
      </c>
      <c r="BR8" s="524">
        <v>293514414.5</v>
      </c>
      <c r="BS8" s="524">
        <v>231935793.59999999</v>
      </c>
      <c r="BT8" s="524">
        <v>50957453.700000003</v>
      </c>
      <c r="BU8" s="524">
        <v>28525943.399999999</v>
      </c>
      <c r="BV8" s="524">
        <v>28188267.800000001</v>
      </c>
      <c r="BW8" s="524">
        <v>29153241.399999999</v>
      </c>
      <c r="BX8" s="524">
        <v>29992271</v>
      </c>
      <c r="BY8" s="524">
        <v>44945537.200000003</v>
      </c>
      <c r="BZ8" s="524">
        <v>44945537.200000003</v>
      </c>
      <c r="CA8" s="524">
        <v>44945537.200000003</v>
      </c>
      <c r="CB8" s="524">
        <v>37800254.799999997</v>
      </c>
      <c r="CC8" s="524">
        <v>24300195.5</v>
      </c>
      <c r="CD8" s="524">
        <v>23544131.5</v>
      </c>
      <c r="CE8" s="524">
        <v>36279440.600000001</v>
      </c>
      <c r="CF8" s="524">
        <v>35050022.799999997</v>
      </c>
      <c r="CG8" s="524">
        <v>32806318.5</v>
      </c>
      <c r="CH8" s="524">
        <v>26781863.399999999</v>
      </c>
      <c r="CI8" s="524">
        <v>34194600.700000003</v>
      </c>
      <c r="CJ8" s="524">
        <v>33597281.600000001</v>
      </c>
      <c r="CK8" s="524">
        <v>33597281.600000001</v>
      </c>
      <c r="CL8" s="524">
        <v>33570770.700000003</v>
      </c>
      <c r="CM8" s="524">
        <v>23159252.5</v>
      </c>
      <c r="CN8" s="524">
        <v>22896432.800000001</v>
      </c>
      <c r="CO8" s="524">
        <v>23311408.399999999</v>
      </c>
      <c r="CP8" s="524">
        <v>22852252.699999999</v>
      </c>
      <c r="CQ8" s="524">
        <v>8294479</v>
      </c>
      <c r="CR8" s="524">
        <v>8862561.9000000004</v>
      </c>
      <c r="CS8" s="524">
        <v>3065590.8</v>
      </c>
      <c r="CT8" s="524">
        <v>3701697.6</v>
      </c>
      <c r="CU8" s="524">
        <v>3156686.9</v>
      </c>
      <c r="CV8" s="524">
        <v>3540229.1</v>
      </c>
      <c r="CW8" s="524">
        <v>3540229.1</v>
      </c>
      <c r="CX8" s="524">
        <v>3540229.1</v>
      </c>
      <c r="CY8" s="524">
        <v>4183353.7</v>
      </c>
      <c r="CZ8" s="524">
        <v>3771287.7</v>
      </c>
      <c r="DA8" s="524">
        <v>3717431.1</v>
      </c>
      <c r="DB8" s="524">
        <v>3920319.7</v>
      </c>
      <c r="DC8" s="524">
        <v>3920319.7</v>
      </c>
      <c r="DD8" s="524">
        <v>3920319.7</v>
      </c>
      <c r="DE8" s="524">
        <v>4130097.8</v>
      </c>
      <c r="DF8" s="524">
        <v>3914191.2</v>
      </c>
      <c r="DG8" s="524">
        <v>6919869.5999999996</v>
      </c>
      <c r="DH8" s="524">
        <v>108941215.59999999</v>
      </c>
      <c r="DI8" s="524">
        <v>105651096.40000001</v>
      </c>
      <c r="DJ8" s="524">
        <v>102084342.5</v>
      </c>
      <c r="DK8" s="524">
        <v>100661238.3</v>
      </c>
      <c r="DL8" s="524">
        <v>99285082.299999997</v>
      </c>
      <c r="DM8" s="524">
        <v>96165250</v>
      </c>
      <c r="DN8" s="524">
        <v>96165250</v>
      </c>
      <c r="DO8" s="524">
        <v>49959723.100000001</v>
      </c>
      <c r="DP8" s="524">
        <v>35363015.200000003</v>
      </c>
      <c r="DQ8" s="524">
        <v>33733798.600000001</v>
      </c>
      <c r="DR8" s="524">
        <v>9524065.9000000004</v>
      </c>
      <c r="DS8" s="524">
        <v>3638789.4</v>
      </c>
      <c r="DT8" s="524">
        <v>3880538.5</v>
      </c>
      <c r="DU8" s="524">
        <v>2258368.7999999998</v>
      </c>
      <c r="DV8" s="524">
        <v>2158476.6</v>
      </c>
      <c r="DW8" s="524">
        <v>2205350.2999999998</v>
      </c>
      <c r="DX8" s="524">
        <v>6830954</v>
      </c>
      <c r="DY8" s="524">
        <v>5663456.5</v>
      </c>
      <c r="DZ8" s="524">
        <v>5174985.4000000004</v>
      </c>
      <c r="EA8" s="524">
        <v>4920648.5</v>
      </c>
      <c r="EB8" s="524">
        <v>5948025.5</v>
      </c>
      <c r="EC8" s="524">
        <v>5556346.2000000002</v>
      </c>
      <c r="ED8" s="524">
        <v>5276184.4000000004</v>
      </c>
      <c r="EE8" s="524">
        <v>5790572.9000000004</v>
      </c>
      <c r="EF8" s="524">
        <v>7126464.7000000002</v>
      </c>
      <c r="EG8" s="524">
        <v>7109050.5999999996</v>
      </c>
      <c r="EH8" s="524">
        <v>7590831.4000000004</v>
      </c>
      <c r="EI8" s="524">
        <v>7750617.2999999998</v>
      </c>
      <c r="EJ8" s="524">
        <v>8597923.5999999996</v>
      </c>
      <c r="EK8" s="524">
        <v>9438985.1999999993</v>
      </c>
      <c r="EL8" s="524">
        <v>8717812.5</v>
      </c>
      <c r="EM8" s="524">
        <v>7936848</v>
      </c>
      <c r="EN8" s="524">
        <v>5786539.5</v>
      </c>
      <c r="EO8" s="524">
        <v>5323729</v>
      </c>
      <c r="EP8" s="524">
        <v>4341934.5999999996</v>
      </c>
      <c r="EQ8" s="524">
        <v>10006122.5</v>
      </c>
      <c r="ER8" s="524">
        <v>9365910.5999999996</v>
      </c>
      <c r="ES8" s="524">
        <v>12067267.5</v>
      </c>
      <c r="ET8" s="524">
        <v>12067267.5</v>
      </c>
      <c r="EU8" s="524">
        <v>12067267.5</v>
      </c>
      <c r="EV8" s="524">
        <v>11768104.699999999</v>
      </c>
      <c r="EW8" s="524">
        <v>11768104.699999999</v>
      </c>
      <c r="EX8" s="524">
        <v>11768104.699999999</v>
      </c>
      <c r="EY8" s="524">
        <v>11768104.699999999</v>
      </c>
      <c r="EZ8" s="524">
        <v>11768104.699999999</v>
      </c>
      <c r="FA8" s="524">
        <v>12031282.5</v>
      </c>
      <c r="FB8" s="524">
        <v>4334847.8</v>
      </c>
      <c r="FC8" s="524">
        <v>2150485.6</v>
      </c>
      <c r="FD8" s="524">
        <v>1607526.7</v>
      </c>
      <c r="FE8" s="524">
        <v>1607526.7</v>
      </c>
      <c r="FF8" s="524">
        <v>1607526.7</v>
      </c>
      <c r="FG8" s="524">
        <v>1607526.7</v>
      </c>
      <c r="FH8" s="524">
        <v>1618276.3</v>
      </c>
      <c r="FI8" s="524">
        <v>990773.2</v>
      </c>
      <c r="FJ8" s="524">
        <v>714762.5</v>
      </c>
      <c r="FK8" s="524">
        <v>27554965</v>
      </c>
      <c r="FL8" s="524">
        <v>33681367.700000003</v>
      </c>
      <c r="FM8" s="524">
        <v>126191222</v>
      </c>
      <c r="FN8" s="524">
        <v>133002732.90000001</v>
      </c>
      <c r="FO8" s="524">
        <v>128672313.2</v>
      </c>
      <c r="FP8" s="524">
        <v>166595722.80000001</v>
      </c>
      <c r="FQ8" s="524">
        <v>227739786</v>
      </c>
      <c r="FR8" s="524">
        <v>212430191.5</v>
      </c>
      <c r="FS8" s="524">
        <v>212430191.5</v>
      </c>
      <c r="FT8" s="524">
        <v>212430191.5</v>
      </c>
      <c r="FU8" s="524">
        <v>212430191.5</v>
      </c>
      <c r="FV8" s="524">
        <v>212430191.5</v>
      </c>
      <c r="FW8" s="524">
        <v>27573682.800000001</v>
      </c>
      <c r="FX8" s="524">
        <v>59643376.200000003</v>
      </c>
      <c r="FY8" s="524">
        <v>99188961.200000003</v>
      </c>
      <c r="FZ8" s="524">
        <v>99188961.200000003</v>
      </c>
      <c r="GA8" s="524">
        <v>105029294.8</v>
      </c>
      <c r="GB8" s="524">
        <v>105029294.8</v>
      </c>
      <c r="GC8" s="524">
        <v>105029294.8</v>
      </c>
      <c r="GD8" s="524">
        <v>97040028.700000003</v>
      </c>
      <c r="GE8" s="524">
        <v>111785581</v>
      </c>
      <c r="GF8" s="524">
        <v>113959136.40000001</v>
      </c>
      <c r="GG8" s="524">
        <v>113959136.40000001</v>
      </c>
      <c r="GH8" s="524">
        <v>73115768.299999997</v>
      </c>
      <c r="GI8" s="524">
        <v>77507852.900000006</v>
      </c>
      <c r="GJ8" s="524">
        <v>82612796.099999994</v>
      </c>
      <c r="GK8" s="524">
        <v>20154723.600000001</v>
      </c>
      <c r="GL8" s="524">
        <v>125241.60000000001</v>
      </c>
      <c r="GM8" s="524">
        <v>339566.5</v>
      </c>
      <c r="GN8" s="524">
        <v>13853935.6</v>
      </c>
      <c r="GO8" s="524">
        <v>33300319.399999999</v>
      </c>
      <c r="GP8" s="524">
        <v>52679745.899999999</v>
      </c>
      <c r="GQ8" s="524">
        <v>48038457.600000001</v>
      </c>
      <c r="GR8" s="524">
        <v>65304145.5</v>
      </c>
      <c r="GS8" s="524">
        <v>70835703.099999994</v>
      </c>
      <c r="GT8" s="524">
        <v>171939014.69999999</v>
      </c>
      <c r="GU8" s="524">
        <v>168571241.90000001</v>
      </c>
      <c r="GV8" s="524">
        <v>178952484.69999999</v>
      </c>
      <c r="GW8" s="524">
        <v>186758232.59999999</v>
      </c>
      <c r="GX8" s="524">
        <v>194186507.19999999</v>
      </c>
      <c r="GY8" s="524">
        <v>194186507.19999999</v>
      </c>
      <c r="GZ8" s="524">
        <v>220634989.5</v>
      </c>
      <c r="HA8" s="524">
        <v>209722926.40000001</v>
      </c>
      <c r="HB8" s="524">
        <v>63361106.799999997</v>
      </c>
      <c r="HC8" s="524">
        <v>3468485.7</v>
      </c>
      <c r="HD8" s="524">
        <v>3228293.5</v>
      </c>
      <c r="HE8" s="527"/>
      <c r="HF8" s="529"/>
      <c r="HG8" s="529"/>
      <c r="HH8" s="529"/>
      <c r="HI8" s="529"/>
      <c r="HJ8" s="529"/>
      <c r="HK8" s="529"/>
      <c r="HL8" s="529"/>
      <c r="HM8" s="529"/>
      <c r="HN8" s="529"/>
      <c r="HO8" s="529"/>
      <c r="HP8" s="529"/>
      <c r="HQ8" s="529"/>
      <c r="HR8" s="529"/>
      <c r="HS8" s="529"/>
      <c r="HT8" s="529"/>
      <c r="HU8" s="529"/>
      <c r="HV8" s="529"/>
      <c r="HW8" s="529"/>
      <c r="HX8" s="529"/>
      <c r="HY8" s="529"/>
      <c r="HZ8" s="529"/>
      <c r="IA8" s="529"/>
      <c r="IB8" s="529"/>
      <c r="IC8" s="529"/>
      <c r="ID8" s="529"/>
      <c r="IE8" s="529"/>
      <c r="IF8" s="529"/>
      <c r="IG8" s="529"/>
      <c r="IH8" s="529"/>
      <c r="II8" s="527"/>
      <c r="IJ8" s="527"/>
      <c r="IK8" s="527"/>
      <c r="IL8" s="527"/>
      <c r="IM8" s="527"/>
      <c r="IN8" s="527"/>
      <c r="IO8" s="527"/>
      <c r="IP8" s="527"/>
      <c r="IQ8" s="527"/>
      <c r="IR8" s="527"/>
      <c r="IS8" s="527"/>
      <c r="IT8" s="527"/>
      <c r="IU8" s="527"/>
      <c r="IV8" s="528"/>
      <c r="IW8" s="372">
        <v>65</v>
      </c>
      <c r="IX8" s="372">
        <v>2.8809322673191202</v>
      </c>
      <c r="IY8" s="372">
        <v>102</v>
      </c>
      <c r="IZ8" s="372">
        <v>2.8528049135092002</v>
      </c>
      <c r="JA8" s="372">
        <v>185</v>
      </c>
      <c r="JB8" s="372">
        <v>3.1754794053395501</v>
      </c>
      <c r="JC8" s="372">
        <v>65</v>
      </c>
      <c r="JD8" s="372">
        <v>2.10083204088544</v>
      </c>
      <c r="JE8" s="372">
        <v>78</v>
      </c>
      <c r="JF8" s="372">
        <v>2.51204897891949</v>
      </c>
      <c r="JG8" s="372">
        <v>203</v>
      </c>
      <c r="JH8">
        <v>2.10294977889165</v>
      </c>
      <c r="JI8" s="372">
        <v>170</v>
      </c>
      <c r="JJ8" s="15">
        <v>3.4867815312708399</v>
      </c>
      <c r="JK8" s="372">
        <v>116</v>
      </c>
      <c r="JL8" s="372">
        <v>2.0000510816489001</v>
      </c>
      <c r="JM8" s="372">
        <v>150</v>
      </c>
      <c r="JN8" s="372">
        <v>2.2879377744704601</v>
      </c>
      <c r="JO8" s="372">
        <v>186</v>
      </c>
      <c r="JP8" s="372">
        <v>2.6014578600227298</v>
      </c>
      <c r="JQ8" s="372">
        <v>65</v>
      </c>
      <c r="JR8" s="372">
        <v>2.3705287545572298</v>
      </c>
      <c r="JS8" s="372">
        <v>65</v>
      </c>
      <c r="JT8" s="372">
        <v>2.26188421248195</v>
      </c>
      <c r="JU8" s="372"/>
      <c r="JV8" s="372"/>
      <c r="JW8" s="372"/>
    </row>
    <row r="9" spans="2:283" s="303" customFormat="1" ht="15" customHeight="1">
      <c r="B9" s="523" t="s">
        <v>2149</v>
      </c>
      <c r="C9" s="524"/>
      <c r="D9" s="524">
        <v>3697114.3</v>
      </c>
      <c r="E9" s="524">
        <v>3697114.3</v>
      </c>
      <c r="F9" s="524">
        <v>3697114.3</v>
      </c>
      <c r="G9" s="524">
        <v>2065550.6</v>
      </c>
      <c r="H9" s="524">
        <v>1853035</v>
      </c>
      <c r="I9" s="524">
        <v>1853035</v>
      </c>
      <c r="J9" s="524">
        <v>100324654.59999999</v>
      </c>
      <c r="K9" s="524">
        <v>290102157.80000001</v>
      </c>
      <c r="L9" s="524">
        <v>290102157.80000001</v>
      </c>
      <c r="M9" s="524">
        <v>290102157.80000001</v>
      </c>
      <c r="N9" s="524">
        <v>290102157.80000001</v>
      </c>
      <c r="O9" s="524">
        <v>290102157.80000001</v>
      </c>
      <c r="P9" s="524">
        <v>290102157.80000001</v>
      </c>
      <c r="Q9" s="524">
        <v>290102157.80000001</v>
      </c>
      <c r="R9" s="524">
        <v>2636851.5</v>
      </c>
      <c r="S9" s="524">
        <v>2636851.5</v>
      </c>
      <c r="T9" s="524">
        <v>1E-4</v>
      </c>
      <c r="U9" s="524">
        <v>1E-4</v>
      </c>
      <c r="V9" s="524">
        <v>1E-4</v>
      </c>
      <c r="W9" s="524">
        <v>1E-4</v>
      </c>
      <c r="X9" s="524">
        <v>1E-4</v>
      </c>
      <c r="Y9" s="524">
        <v>1038734.4</v>
      </c>
      <c r="Z9" s="524">
        <v>1038734.4</v>
      </c>
      <c r="AA9" s="524">
        <v>1038734.4</v>
      </c>
      <c r="AB9" s="524">
        <v>26753356.699999999</v>
      </c>
      <c r="AC9" s="524">
        <v>26753356.699999999</v>
      </c>
      <c r="AD9" s="524">
        <v>26753356.699999999</v>
      </c>
      <c r="AE9" s="524">
        <v>26753356.699999999</v>
      </c>
      <c r="AF9" s="524">
        <v>35324897.5</v>
      </c>
      <c r="AG9" s="524">
        <v>35324897.5</v>
      </c>
      <c r="AH9" s="524">
        <v>35324897.5</v>
      </c>
      <c r="AI9" s="524">
        <v>52347991</v>
      </c>
      <c r="AJ9" s="524">
        <v>101399315.3</v>
      </c>
      <c r="AK9" s="524">
        <v>1E-4</v>
      </c>
      <c r="AL9" s="524">
        <v>1E-4</v>
      </c>
      <c r="AM9" s="524">
        <v>1E-4</v>
      </c>
      <c r="AN9" s="524">
        <v>1E-4</v>
      </c>
      <c r="AO9" s="524">
        <v>1E-4</v>
      </c>
      <c r="AP9" s="524">
        <v>1E-4</v>
      </c>
      <c r="AQ9" s="524">
        <v>1E-4</v>
      </c>
      <c r="AR9" s="524">
        <v>27581059</v>
      </c>
      <c r="AS9" s="524">
        <v>16534464.800000001</v>
      </c>
      <c r="AT9" s="524">
        <v>33051208.699999999</v>
      </c>
      <c r="AU9" s="524">
        <v>130602097.3</v>
      </c>
      <c r="AV9" s="524">
        <v>342505060.89999998</v>
      </c>
      <c r="AW9" s="524">
        <v>392108561.80000001</v>
      </c>
      <c r="AX9" s="524">
        <v>740091819.79999995</v>
      </c>
      <c r="AY9" s="524">
        <v>704884128.20000005</v>
      </c>
      <c r="AZ9" s="524">
        <v>704884128.20000005</v>
      </c>
      <c r="BA9" s="524">
        <v>704884128.20000005</v>
      </c>
      <c r="BB9" s="524">
        <v>704884128.20000005</v>
      </c>
      <c r="BC9" s="524">
        <v>768451206.79999995</v>
      </c>
      <c r="BD9" s="524">
        <v>2143218.6</v>
      </c>
      <c r="BE9" s="524">
        <v>597032.80000000005</v>
      </c>
      <c r="BF9" s="524">
        <v>276472</v>
      </c>
      <c r="BG9" s="524">
        <v>204846.2</v>
      </c>
      <c r="BH9" s="524">
        <v>344053.5</v>
      </c>
      <c r="BI9" s="524">
        <v>1233767.3999999999</v>
      </c>
      <c r="BJ9" s="524">
        <v>3135965.2</v>
      </c>
      <c r="BK9" s="524">
        <v>61463695.700000003</v>
      </c>
      <c r="BL9" s="524">
        <v>59938361.399999999</v>
      </c>
      <c r="BM9" s="524">
        <v>64739351.399999999</v>
      </c>
      <c r="BN9" s="524">
        <v>64739351.399999999</v>
      </c>
      <c r="BO9" s="524">
        <v>64739351.399999999</v>
      </c>
      <c r="BP9" s="524">
        <v>64739351.399999999</v>
      </c>
      <c r="BQ9" s="524">
        <v>66288576.600000001</v>
      </c>
      <c r="BR9" s="524">
        <v>67418071.200000003</v>
      </c>
      <c r="BS9" s="524">
        <v>62615024.5</v>
      </c>
      <c r="BT9" s="524">
        <v>18478296</v>
      </c>
      <c r="BU9" s="524">
        <v>17389725.600000001</v>
      </c>
      <c r="BV9" s="524">
        <v>17188886.199999999</v>
      </c>
      <c r="BW9" s="524">
        <v>17827077.600000001</v>
      </c>
      <c r="BX9" s="524">
        <v>19557889.199999999</v>
      </c>
      <c r="BY9" s="524">
        <v>23636681.600000001</v>
      </c>
      <c r="BZ9" s="524">
        <v>23636681.600000001</v>
      </c>
      <c r="CA9" s="524">
        <v>23636681.600000001</v>
      </c>
      <c r="CB9" s="524">
        <v>23250429</v>
      </c>
      <c r="CC9" s="524">
        <v>11638881.699999999</v>
      </c>
      <c r="CD9" s="524">
        <v>11928023.6</v>
      </c>
      <c r="CE9" s="524">
        <v>16486542.4</v>
      </c>
      <c r="CF9" s="524">
        <v>15802476.199999999</v>
      </c>
      <c r="CG9" s="524">
        <v>16653814.4</v>
      </c>
      <c r="CH9" s="524">
        <v>15271778.800000001</v>
      </c>
      <c r="CI9" s="524">
        <v>16719341.5</v>
      </c>
      <c r="CJ9" s="524">
        <v>16679844.9</v>
      </c>
      <c r="CK9" s="524">
        <v>16679844.9</v>
      </c>
      <c r="CL9" s="524">
        <v>15655262.1</v>
      </c>
      <c r="CM9" s="524">
        <v>13097141.699999999</v>
      </c>
      <c r="CN9" s="524">
        <v>7936415.9000000004</v>
      </c>
      <c r="CO9" s="524">
        <v>8152911.5999999996</v>
      </c>
      <c r="CP9" s="524">
        <v>8498540.9000000004</v>
      </c>
      <c r="CQ9" s="524">
        <v>1932189</v>
      </c>
      <c r="CR9" s="524">
        <v>2382764.2000000002</v>
      </c>
      <c r="CS9" s="524">
        <v>764715.1</v>
      </c>
      <c r="CT9" s="524">
        <v>956119.1</v>
      </c>
      <c r="CU9" s="524">
        <v>1029619.7</v>
      </c>
      <c r="CV9" s="524">
        <v>2010311.2</v>
      </c>
      <c r="CW9" s="524">
        <v>2010311.2</v>
      </c>
      <c r="CX9" s="524">
        <v>2010311.2</v>
      </c>
      <c r="CY9" s="524">
        <v>2077716.6</v>
      </c>
      <c r="CZ9" s="524">
        <v>1851430.7</v>
      </c>
      <c r="DA9" s="524">
        <v>2828317.1</v>
      </c>
      <c r="DB9" s="524">
        <v>2264428.9</v>
      </c>
      <c r="DC9" s="524">
        <v>2264428.9</v>
      </c>
      <c r="DD9" s="524">
        <v>2264428.9</v>
      </c>
      <c r="DE9" s="524">
        <v>1993904.5</v>
      </c>
      <c r="DF9" s="524">
        <v>1907182.2</v>
      </c>
      <c r="DG9" s="524">
        <v>2757832.9</v>
      </c>
      <c r="DH9" s="524">
        <v>8407669</v>
      </c>
      <c r="DI9" s="524">
        <v>8386532.2999999998</v>
      </c>
      <c r="DJ9" s="524">
        <v>8454594</v>
      </c>
      <c r="DK9" s="524">
        <v>8366799.2999999998</v>
      </c>
      <c r="DL9" s="524">
        <v>8357833.2999999998</v>
      </c>
      <c r="DM9" s="524">
        <v>9366960.1999999993</v>
      </c>
      <c r="DN9" s="524">
        <v>9366960.1999999993</v>
      </c>
      <c r="DO9" s="524">
        <v>5950577.2000000002</v>
      </c>
      <c r="DP9" s="524">
        <v>4810092.4000000004</v>
      </c>
      <c r="DQ9" s="524">
        <v>4830429.5999999996</v>
      </c>
      <c r="DR9" s="524">
        <v>4560872.2</v>
      </c>
      <c r="DS9" s="524">
        <v>4938121.4000000004</v>
      </c>
      <c r="DT9" s="524">
        <v>5067890.5999999996</v>
      </c>
      <c r="DU9" s="524">
        <v>6430884.0999999996</v>
      </c>
      <c r="DV9" s="524">
        <v>1301240.7</v>
      </c>
      <c r="DW9" s="524">
        <v>1634754.9</v>
      </c>
      <c r="DX9" s="524">
        <v>1871307.8</v>
      </c>
      <c r="DY9" s="524">
        <v>1589889.3</v>
      </c>
      <c r="DZ9" s="524">
        <v>2124743.2000000002</v>
      </c>
      <c r="EA9" s="524">
        <v>1888313.2</v>
      </c>
      <c r="EB9" s="524">
        <v>2417965.4</v>
      </c>
      <c r="EC9" s="524">
        <v>2268542.4</v>
      </c>
      <c r="ED9" s="524">
        <v>2151778.6</v>
      </c>
      <c r="EE9" s="524">
        <v>4238297.8</v>
      </c>
      <c r="EF9" s="524">
        <v>5363311.0999999996</v>
      </c>
      <c r="EG9" s="524">
        <v>5286845.5</v>
      </c>
      <c r="EH9" s="524">
        <v>6607198.0999999996</v>
      </c>
      <c r="EI9" s="524">
        <v>6743955.5999999996</v>
      </c>
      <c r="EJ9" s="524">
        <v>7433784.2999999998</v>
      </c>
      <c r="EK9" s="524">
        <v>8187408.4000000004</v>
      </c>
      <c r="EL9" s="524">
        <v>8367095</v>
      </c>
      <c r="EM9" s="524">
        <v>9485452.5999999996</v>
      </c>
      <c r="EN9" s="524">
        <v>2780198</v>
      </c>
      <c r="EO9" s="524">
        <v>2519816.9</v>
      </c>
      <c r="EP9" s="524">
        <v>923112.1</v>
      </c>
      <c r="EQ9" s="524">
        <v>4444563.5999999996</v>
      </c>
      <c r="ER9" s="524">
        <v>3811020.5</v>
      </c>
      <c r="ES9" s="524">
        <v>7409453.2999999998</v>
      </c>
      <c r="ET9" s="524">
        <v>7409453.2999999998</v>
      </c>
      <c r="EU9" s="524">
        <v>7409453.2999999998</v>
      </c>
      <c r="EV9" s="524">
        <v>7233481.2999999998</v>
      </c>
      <c r="EW9" s="524">
        <v>7233481.2999999998</v>
      </c>
      <c r="EX9" s="524">
        <v>7233481.2999999998</v>
      </c>
      <c r="EY9" s="524">
        <v>7233481.2999999998</v>
      </c>
      <c r="EZ9" s="524">
        <v>7233481.2999999998</v>
      </c>
      <c r="FA9" s="524">
        <v>7424591</v>
      </c>
      <c r="FB9" s="524">
        <v>2844575.8</v>
      </c>
      <c r="FC9" s="524">
        <v>1913050.1</v>
      </c>
      <c r="FD9" s="524">
        <v>2036966</v>
      </c>
      <c r="FE9" s="524">
        <v>2036966</v>
      </c>
      <c r="FF9" s="524">
        <v>2036966</v>
      </c>
      <c r="FG9" s="524">
        <v>2036966</v>
      </c>
      <c r="FH9" s="524">
        <v>2166600.6</v>
      </c>
      <c r="FI9" s="524">
        <v>1396468.7</v>
      </c>
      <c r="FJ9" s="524">
        <v>1318916.1000000001</v>
      </c>
      <c r="FK9" s="524">
        <v>26568403.899999999</v>
      </c>
      <c r="FL9" s="524">
        <v>32257941.699999999</v>
      </c>
      <c r="FM9" s="524">
        <v>75784299.799999997</v>
      </c>
      <c r="FN9" s="524">
        <v>82481743</v>
      </c>
      <c r="FO9" s="524">
        <v>80199764.099999994</v>
      </c>
      <c r="FP9" s="524">
        <v>138844525.90000001</v>
      </c>
      <c r="FQ9" s="524">
        <v>172413199.5</v>
      </c>
      <c r="FR9" s="524">
        <v>160554709.5</v>
      </c>
      <c r="FS9" s="524">
        <v>160554709.5</v>
      </c>
      <c r="FT9" s="524">
        <v>160554709.5</v>
      </c>
      <c r="FU9" s="524">
        <v>160554709.5</v>
      </c>
      <c r="FV9" s="524">
        <v>160554709.5</v>
      </c>
      <c r="FW9" s="524">
        <v>85088488.599999994</v>
      </c>
      <c r="FX9" s="524">
        <v>85859127</v>
      </c>
      <c r="FY9" s="524">
        <v>84220782.400000006</v>
      </c>
      <c r="FZ9" s="524">
        <v>84220782.400000006</v>
      </c>
      <c r="GA9" s="524">
        <v>89246599.5</v>
      </c>
      <c r="GB9" s="524">
        <v>89246599.5</v>
      </c>
      <c r="GC9" s="524">
        <v>89246599.5</v>
      </c>
      <c r="GD9" s="524">
        <v>157686022.59999999</v>
      </c>
      <c r="GE9" s="524">
        <v>168209285.30000001</v>
      </c>
      <c r="GF9" s="524">
        <v>165310347.90000001</v>
      </c>
      <c r="GG9" s="524">
        <v>165310347.90000001</v>
      </c>
      <c r="GH9" s="524">
        <v>157435122.40000001</v>
      </c>
      <c r="GI9" s="524">
        <v>169991900.30000001</v>
      </c>
      <c r="GJ9" s="524">
        <v>184633607.19999999</v>
      </c>
      <c r="GK9" s="524">
        <v>37730385.700000003</v>
      </c>
      <c r="GL9" s="524">
        <v>3280078.5</v>
      </c>
      <c r="GM9" s="524">
        <v>8330694.5</v>
      </c>
      <c r="GN9" s="524">
        <v>108514630.8</v>
      </c>
      <c r="GO9" s="524">
        <v>160540599.09999999</v>
      </c>
      <c r="GP9" s="524">
        <v>145672275.69999999</v>
      </c>
      <c r="GQ9" s="524">
        <v>129818745</v>
      </c>
      <c r="GR9" s="524">
        <v>156343918.5</v>
      </c>
      <c r="GS9" s="524">
        <v>145133489.19999999</v>
      </c>
      <c r="GT9" s="524">
        <v>138708148.69999999</v>
      </c>
      <c r="GU9" s="524">
        <v>136003808</v>
      </c>
      <c r="GV9" s="524">
        <v>145837507.30000001</v>
      </c>
      <c r="GW9" s="524">
        <v>152259702.5</v>
      </c>
      <c r="GX9" s="524">
        <v>75625796.400000006</v>
      </c>
      <c r="GY9" s="524">
        <v>75625796.400000006</v>
      </c>
      <c r="GZ9" s="524">
        <v>71811844.5</v>
      </c>
      <c r="HA9" s="524">
        <v>90608742.099999994</v>
      </c>
      <c r="HB9" s="524">
        <v>18245121.899999999</v>
      </c>
      <c r="HC9" s="524">
        <v>5842178.7000000002</v>
      </c>
      <c r="HD9" s="524">
        <v>8587598</v>
      </c>
      <c r="HE9" s="527"/>
      <c r="HF9" s="529"/>
      <c r="HG9" s="529"/>
      <c r="HH9" s="529"/>
      <c r="HI9" s="529"/>
      <c r="HJ9" s="529"/>
      <c r="HK9" s="529"/>
      <c r="HL9" s="529"/>
      <c r="HM9" s="529"/>
      <c r="HN9" s="529"/>
      <c r="HO9" s="529"/>
      <c r="HP9" s="529"/>
      <c r="HQ9" s="529"/>
      <c r="HR9" s="529"/>
      <c r="HS9" s="529"/>
      <c r="HT9" s="529"/>
      <c r="HU9" s="529"/>
      <c r="HV9" s="529"/>
      <c r="HW9" s="529"/>
      <c r="HX9" s="529"/>
      <c r="HY9" s="529"/>
      <c r="HZ9" s="529"/>
      <c r="IA9" s="529"/>
      <c r="IB9" s="529"/>
      <c r="IC9" s="529"/>
      <c r="ID9" s="529"/>
      <c r="IE9" s="529"/>
      <c r="IF9" s="529"/>
      <c r="IG9" s="529"/>
      <c r="IH9" s="529"/>
      <c r="II9" s="527"/>
      <c r="IJ9" s="527"/>
      <c r="IK9" s="527"/>
      <c r="IL9" s="527"/>
      <c r="IM9" s="527"/>
      <c r="IN9" s="527"/>
      <c r="IO9" s="527"/>
      <c r="IP9" s="527"/>
      <c r="IQ9" s="527"/>
      <c r="IR9" s="527"/>
      <c r="IS9" s="527"/>
      <c r="IT9" s="527"/>
      <c r="IU9" s="527"/>
      <c r="IV9" s="528"/>
      <c r="IW9" s="15"/>
      <c r="IX9" s="546"/>
      <c r="IY9" s="547">
        <v>103</v>
      </c>
      <c r="IZ9" s="547">
        <v>2.8528049135092002</v>
      </c>
      <c r="JA9" s="547">
        <v>186</v>
      </c>
      <c r="JB9" s="547">
        <v>3.1754794053395501</v>
      </c>
      <c r="JC9" s="547">
        <v>66</v>
      </c>
      <c r="JD9" s="547">
        <v>2.10083204088544</v>
      </c>
      <c r="JE9" s="547">
        <v>79</v>
      </c>
      <c r="JF9" s="547">
        <v>2.51204897891949</v>
      </c>
      <c r="JG9" s="547">
        <v>204</v>
      </c>
      <c r="JH9" s="530">
        <v>2.10294977889165</v>
      </c>
      <c r="JI9" s="547">
        <v>171</v>
      </c>
      <c r="JJ9" s="546">
        <v>3.4867815312708399</v>
      </c>
      <c r="JK9" s="546"/>
      <c r="JL9" s="546"/>
      <c r="JM9" s="547">
        <v>151</v>
      </c>
      <c r="JN9" s="547">
        <v>2.2879377744704601</v>
      </c>
      <c r="JO9" s="547">
        <v>187</v>
      </c>
      <c r="JP9" s="547">
        <v>2.6014578600227298</v>
      </c>
      <c r="JQ9" s="547">
        <v>66</v>
      </c>
      <c r="JR9" s="547">
        <v>2.3705287545572298</v>
      </c>
      <c r="JS9" s="547">
        <v>66</v>
      </c>
      <c r="JT9" s="547">
        <v>2.26188421248195</v>
      </c>
      <c r="JU9" s="372"/>
      <c r="JV9" s="372"/>
      <c r="JW9" s="372"/>
    </row>
    <row r="10" spans="2:283" customFormat="1">
      <c r="B10" s="523" t="s">
        <v>2158</v>
      </c>
      <c r="C10" s="530">
        <f>AVERAGE(D10:HD10)</f>
        <v>-0.15378046406610338</v>
      </c>
      <c r="D10" s="530">
        <v>-1.1009900136419699</v>
      </c>
      <c r="E10" s="530">
        <v>-1.1009900136419699</v>
      </c>
      <c r="F10" s="530">
        <v>-1.1009900136419699</v>
      </c>
      <c r="G10" s="530">
        <v>-0.74792994794790002</v>
      </c>
      <c r="H10" s="530">
        <v>-0.67935796375577795</v>
      </c>
      <c r="I10" s="530">
        <v>-0.67935796375577795</v>
      </c>
      <c r="J10" s="530">
        <v>-0.86802236752145201</v>
      </c>
      <c r="K10" s="530">
        <v>-0.91950713325790401</v>
      </c>
      <c r="L10" s="530">
        <v>-0.91950713325790401</v>
      </c>
      <c r="M10" s="530">
        <v>-0.91950713325790401</v>
      </c>
      <c r="N10" s="530">
        <v>-0.91950713325790401</v>
      </c>
      <c r="O10" s="530">
        <v>-0.91950713325790401</v>
      </c>
      <c r="P10" s="530">
        <v>-0.91950713325790401</v>
      </c>
      <c r="Q10" s="530">
        <v>-0.91950713325790401</v>
      </c>
      <c r="R10" s="530">
        <v>-1.1466392481146499</v>
      </c>
      <c r="S10" s="530">
        <v>-1.1466392481146499</v>
      </c>
      <c r="T10" s="530" t="s">
        <v>2154</v>
      </c>
      <c r="U10" s="530" t="s">
        <v>2154</v>
      </c>
      <c r="V10" s="530" t="s">
        <v>2154</v>
      </c>
      <c r="W10" s="530" t="s">
        <v>2154</v>
      </c>
      <c r="X10" s="530" t="s">
        <v>2154</v>
      </c>
      <c r="Y10" s="530">
        <v>-0.91568821697156999</v>
      </c>
      <c r="Z10" s="530">
        <v>-0.91568821697156999</v>
      </c>
      <c r="AA10" s="530">
        <v>-0.91568821697156999</v>
      </c>
      <c r="AB10" s="530">
        <v>-1.12007706743558</v>
      </c>
      <c r="AC10" s="530">
        <v>-1.12007706743558</v>
      </c>
      <c r="AD10" s="530">
        <v>-1.12007706743558</v>
      </c>
      <c r="AE10" s="530">
        <v>-1.12007706743558</v>
      </c>
      <c r="AF10" s="530">
        <v>-1.1882066842569099</v>
      </c>
      <c r="AG10" s="530">
        <v>-1.1882066842569099</v>
      </c>
      <c r="AH10" s="530">
        <v>-1.1882066842569099</v>
      </c>
      <c r="AI10" s="530">
        <v>-1.32942245527972</v>
      </c>
      <c r="AJ10" s="530">
        <v>-1.3189061807306901</v>
      </c>
      <c r="AK10" s="530" t="s">
        <v>2154</v>
      </c>
      <c r="AL10" s="530" t="s">
        <v>2154</v>
      </c>
      <c r="AM10" s="530" t="s">
        <v>2154</v>
      </c>
      <c r="AN10" s="530" t="s">
        <v>2154</v>
      </c>
      <c r="AO10" s="530" t="s">
        <v>2154</v>
      </c>
      <c r="AP10" s="530" t="s">
        <v>2154</v>
      </c>
      <c r="AQ10" s="530" t="s">
        <v>2154</v>
      </c>
      <c r="AR10" s="530">
        <v>0.38449745924945999</v>
      </c>
      <c r="AS10" s="530">
        <v>0.435998546459681</v>
      </c>
      <c r="AT10" s="530">
        <v>0.299571132352215</v>
      </c>
      <c r="AU10" s="530">
        <v>0.10520939886925</v>
      </c>
      <c r="AV10" s="530">
        <v>-9.3396028912530599E-2</v>
      </c>
      <c r="AW10" s="530">
        <v>-0.12736990394821901</v>
      </c>
      <c r="AX10" s="530">
        <v>-3.88494344768281E-2</v>
      </c>
      <c r="AY10" s="530">
        <v>-4.0796461442982997E-2</v>
      </c>
      <c r="AZ10" s="530">
        <v>-4.0796461442982997E-2</v>
      </c>
      <c r="BA10" s="530">
        <v>-4.0796461442982997E-2</v>
      </c>
      <c r="BB10" s="530">
        <v>-4.0796461442982997E-2</v>
      </c>
      <c r="BC10" s="530">
        <v>-0.249902151145905</v>
      </c>
      <c r="BD10" s="530">
        <v>-0.178265135641688</v>
      </c>
      <c r="BE10" s="530">
        <v>-0.20244792931751601</v>
      </c>
      <c r="BF10" s="530">
        <v>-9.3777073272859501E-2</v>
      </c>
      <c r="BG10" s="530">
        <v>-2.04870082315449E-3</v>
      </c>
      <c r="BH10" s="530">
        <v>0.12539629190297499</v>
      </c>
      <c r="BI10" s="530">
        <v>0.27255477781784299</v>
      </c>
      <c r="BJ10" s="530">
        <v>0.419159766829582</v>
      </c>
      <c r="BK10" s="530">
        <v>0.54496745153662796</v>
      </c>
      <c r="BL10" s="530">
        <v>0.56230701104498904</v>
      </c>
      <c r="BM10" s="530">
        <v>0.56732409602840095</v>
      </c>
      <c r="BN10" s="530">
        <v>0.56732409602840095</v>
      </c>
      <c r="BO10" s="530">
        <v>0.56732409602840095</v>
      </c>
      <c r="BP10" s="530">
        <v>0.56732409602840095</v>
      </c>
      <c r="BQ10" s="530">
        <v>0.53645181782824003</v>
      </c>
      <c r="BR10" s="530">
        <v>0.52684145673041805</v>
      </c>
      <c r="BS10" s="530">
        <v>0.46381634189071203</v>
      </c>
      <c r="BT10" s="530">
        <v>0.37370497703315297</v>
      </c>
      <c r="BU10" s="530">
        <v>0.19821077054109101</v>
      </c>
      <c r="BV10" s="530">
        <v>0.190865052729151</v>
      </c>
      <c r="BW10" s="530">
        <v>0.166706895987033</v>
      </c>
      <c r="BX10" s="530">
        <v>0.18836649629642599</v>
      </c>
      <c r="BY10" s="530">
        <v>0.126596179041432</v>
      </c>
      <c r="BZ10" s="530">
        <v>0.126596179041432</v>
      </c>
      <c r="CA10" s="530">
        <v>0.126596179041432</v>
      </c>
      <c r="CB10" s="530">
        <v>0.106333671488152</v>
      </c>
      <c r="CC10" s="530">
        <v>0.14023163053226601</v>
      </c>
      <c r="CD10" s="530">
        <v>0.27223436435966702</v>
      </c>
      <c r="CE10" s="530">
        <v>0.262762787894469</v>
      </c>
      <c r="CF10" s="530">
        <v>0.305307141355251</v>
      </c>
      <c r="CG10" s="530">
        <v>0.34054395355526401</v>
      </c>
      <c r="CH10" s="530">
        <v>0.36939027694842103</v>
      </c>
      <c r="CI10" s="530">
        <v>0.351356391888269</v>
      </c>
      <c r="CJ10" s="530">
        <v>0.352947297393992</v>
      </c>
      <c r="CK10" s="530">
        <v>0.352947297393992</v>
      </c>
      <c r="CL10" s="530">
        <v>0.34009457537913501</v>
      </c>
      <c r="CM10" s="530">
        <v>0.32404772799637999</v>
      </c>
      <c r="CN10" s="530">
        <v>0.31093304712686298</v>
      </c>
      <c r="CO10" s="530">
        <v>0.28911792964337402</v>
      </c>
      <c r="CP10" s="530">
        <v>0.25792185658223898</v>
      </c>
      <c r="CQ10" s="530">
        <v>0.201280069571243</v>
      </c>
      <c r="CR10" s="530">
        <v>0.10521881081372</v>
      </c>
      <c r="CS10" s="530">
        <v>0.17677536698803101</v>
      </c>
      <c r="CT10" s="530">
        <v>7.58364075859327E-2</v>
      </c>
      <c r="CU10" s="530">
        <v>6.1237236350647997E-2</v>
      </c>
      <c r="CV10" s="530">
        <v>-3.5635217816260998E-3</v>
      </c>
      <c r="CW10" s="530">
        <v>-3.5635217816260998E-3</v>
      </c>
      <c r="CX10" s="530">
        <v>-3.5635217816260998E-3</v>
      </c>
      <c r="CY10" s="530">
        <v>-0.25405309599397802</v>
      </c>
      <c r="CZ10" s="530">
        <v>-0.18551055657766899</v>
      </c>
      <c r="DA10" s="530">
        <v>-0.38109381555204302</v>
      </c>
      <c r="DB10" s="530">
        <v>-0.12567035389912001</v>
      </c>
      <c r="DC10" s="530">
        <v>-0.12567035389912001</v>
      </c>
      <c r="DD10" s="530">
        <v>-0.12567035389912001</v>
      </c>
      <c r="DE10" s="530">
        <v>1.26190944496934E-2</v>
      </c>
      <c r="DF10" s="530">
        <v>5.1882212096786198E-3</v>
      </c>
      <c r="DG10" s="530">
        <v>0.21524341337111499</v>
      </c>
      <c r="DH10" s="530">
        <v>0.23834744481533099</v>
      </c>
      <c r="DI10" s="530">
        <v>0.25645361237314901</v>
      </c>
      <c r="DJ10" s="530">
        <v>0.23670711189317101</v>
      </c>
      <c r="DK10" s="530">
        <v>0.24170404565888501</v>
      </c>
      <c r="DL10" s="530">
        <v>0.230930623043686</v>
      </c>
      <c r="DM10" s="530">
        <v>0.181824410817466</v>
      </c>
      <c r="DN10" s="530">
        <v>0.181824410817466</v>
      </c>
      <c r="DO10" s="530">
        <v>9.4351740415514807E-2</v>
      </c>
      <c r="DP10" s="530">
        <v>3.3016702449484001E-2</v>
      </c>
      <c r="DQ10" s="530">
        <v>1.3701973964237901E-2</v>
      </c>
      <c r="DR10" s="530">
        <v>2.4627160908480002E-2</v>
      </c>
      <c r="DS10" s="530">
        <v>-6.2331887668585897E-2</v>
      </c>
      <c r="DT10" s="530">
        <v>-0.10309349095030999</v>
      </c>
      <c r="DU10" s="530">
        <v>-9.6798503562269492E-3</v>
      </c>
      <c r="DV10" s="530">
        <v>-0.112516281082431</v>
      </c>
      <c r="DW10" s="530">
        <v>1.53909745008955E-2</v>
      </c>
      <c r="DX10" s="530">
        <v>0.181178701457129</v>
      </c>
      <c r="DY10" s="530">
        <v>3.5451483710421297E-2</v>
      </c>
      <c r="DZ10" s="530">
        <v>0.16954110562600799</v>
      </c>
      <c r="EA10" s="530">
        <v>0.28656134995306398</v>
      </c>
      <c r="EB10" s="530">
        <v>0.28055501101852898</v>
      </c>
      <c r="EC10" s="530">
        <v>0.29700748182499098</v>
      </c>
      <c r="ED10" s="530">
        <v>0.316868051422103</v>
      </c>
      <c r="EE10" s="530">
        <v>0.188090079434831</v>
      </c>
      <c r="EF10" s="530">
        <v>0.17187238281902101</v>
      </c>
      <c r="EG10" s="530">
        <v>0.19868110912850701</v>
      </c>
      <c r="EH10" s="530">
        <v>0.19905040052763201</v>
      </c>
      <c r="EI10" s="530">
        <v>0.203115192330974</v>
      </c>
      <c r="EJ10" s="530">
        <v>0.17169345896878499</v>
      </c>
      <c r="EK10" s="530">
        <v>0.102025484098974</v>
      </c>
      <c r="EL10" s="530">
        <v>7.8553888689405202E-2</v>
      </c>
      <c r="EM10" s="530">
        <v>-4.5020105856158302E-2</v>
      </c>
      <c r="EN10" s="530">
        <v>-6.2414637754624802E-2</v>
      </c>
      <c r="EO10" s="530">
        <v>-3.5431437535036303E-2</v>
      </c>
      <c r="EP10" s="530">
        <v>-5.6578519416303701E-2</v>
      </c>
      <c r="EQ10" s="530">
        <v>3.8008361139119297E-2</v>
      </c>
      <c r="ER10" s="530">
        <v>0.17285619431670701</v>
      </c>
      <c r="ES10" s="530">
        <v>0.15810320747134601</v>
      </c>
      <c r="ET10" s="530">
        <v>0.15810320747134601</v>
      </c>
      <c r="EU10" s="530">
        <v>0.15810320747134601</v>
      </c>
      <c r="EV10" s="530">
        <v>0.15803053592541999</v>
      </c>
      <c r="EW10" s="530">
        <v>0.15803053592541999</v>
      </c>
      <c r="EX10" s="530">
        <v>0.15803053592541999</v>
      </c>
      <c r="EY10" s="530">
        <v>0.15803053592541999</v>
      </c>
      <c r="EZ10" s="530">
        <v>0.15803053592541999</v>
      </c>
      <c r="FA10" s="530">
        <v>0.15294981359955201</v>
      </c>
      <c r="FB10" s="530">
        <v>5.3374286002047598E-2</v>
      </c>
      <c r="FC10" s="530">
        <v>5.6912548769160499E-2</v>
      </c>
      <c r="FD10" s="530">
        <v>-9.3575709168982696E-2</v>
      </c>
      <c r="FE10" s="530">
        <v>-9.3575709168982696E-2</v>
      </c>
      <c r="FF10" s="530">
        <v>-9.3575709168982696E-2</v>
      </c>
      <c r="FG10" s="530">
        <v>-9.3575709168982696E-2</v>
      </c>
      <c r="FH10" s="530">
        <v>-0.17586054030960899</v>
      </c>
      <c r="FI10" s="530">
        <v>-0.34678138185993002</v>
      </c>
      <c r="FJ10" s="530">
        <v>-0.34331935552791798</v>
      </c>
      <c r="FK10" s="530">
        <v>-0.49377150982420698</v>
      </c>
      <c r="FL10" s="530">
        <v>-0.28862885941710098</v>
      </c>
      <c r="FM10" s="530">
        <v>-0.25247188495043499</v>
      </c>
      <c r="FN10" s="530">
        <v>-0.232733983595624</v>
      </c>
      <c r="FO10" s="530">
        <v>-0.244239110081479</v>
      </c>
      <c r="FP10" s="530">
        <v>-0.18982858690250701</v>
      </c>
      <c r="FQ10" s="530">
        <v>-0.151985547733272</v>
      </c>
      <c r="FR10" s="530">
        <v>-0.20495364732355401</v>
      </c>
      <c r="FS10" s="530">
        <v>-0.20495364732355401</v>
      </c>
      <c r="FT10" s="530">
        <v>-0.20495364732355401</v>
      </c>
      <c r="FU10" s="530">
        <v>-0.20495364732355401</v>
      </c>
      <c r="FV10" s="530">
        <v>-0.20495364732355401</v>
      </c>
      <c r="FW10" s="530">
        <v>-0.445159126032599</v>
      </c>
      <c r="FX10" s="530">
        <v>-0.418137429364421</v>
      </c>
      <c r="FY10" s="530">
        <v>-0.41625110706068802</v>
      </c>
      <c r="FZ10" s="530">
        <v>-0.41625110706068802</v>
      </c>
      <c r="GA10" s="530">
        <v>-0.37629546542597297</v>
      </c>
      <c r="GB10" s="530">
        <v>-0.37629546542597297</v>
      </c>
      <c r="GC10" s="530">
        <v>-0.37629546542597297</v>
      </c>
      <c r="GD10" s="530">
        <v>-0.43529186513648699</v>
      </c>
      <c r="GE10" s="530">
        <v>-0.401459159393597</v>
      </c>
      <c r="GF10" s="530">
        <v>-0.40505736857979102</v>
      </c>
      <c r="GG10" s="530">
        <v>-0.40505736857979102</v>
      </c>
      <c r="GH10" s="530">
        <v>-0.31785555236302099</v>
      </c>
      <c r="GI10" s="530">
        <v>-0.29916805258214801</v>
      </c>
      <c r="GJ10" s="530">
        <v>-0.301048743180173</v>
      </c>
      <c r="GK10" s="530">
        <v>-0.51149248690788696</v>
      </c>
      <c r="GL10" s="530">
        <v>-0.532084465318586</v>
      </c>
      <c r="GM10" s="530">
        <v>-0.50774670662133303</v>
      </c>
      <c r="GN10" s="530">
        <v>-0.51674441293712503</v>
      </c>
      <c r="GO10" s="530">
        <v>-0.503106666307509</v>
      </c>
      <c r="GP10" s="530">
        <v>-0.55254977132577199</v>
      </c>
      <c r="GQ10" s="530">
        <v>-0.57919770560145001</v>
      </c>
      <c r="GR10" s="530">
        <v>-0.581075502421871</v>
      </c>
      <c r="GS10" s="530">
        <v>-0.52019265421979899</v>
      </c>
      <c r="GT10" s="530">
        <v>-0.50180025941740902</v>
      </c>
      <c r="GU10" s="530">
        <v>-0.50685730176729005</v>
      </c>
      <c r="GV10" s="530">
        <v>-0.48550426166611299</v>
      </c>
      <c r="GW10" s="530">
        <v>-0.46509214644939501</v>
      </c>
      <c r="GX10" s="530">
        <v>-0.39786784203084102</v>
      </c>
      <c r="GY10" s="530">
        <v>-0.39786784203084102</v>
      </c>
      <c r="GZ10" s="530">
        <v>-0.31249574305053701</v>
      </c>
      <c r="HA10" s="530">
        <v>-0.46290115250073999</v>
      </c>
      <c r="HB10" s="530">
        <v>-0.25763455006345098</v>
      </c>
      <c r="HC10" s="530">
        <v>-0.33819183194444602</v>
      </c>
      <c r="HD10" s="530">
        <v>-0.60454521260743999</v>
      </c>
      <c r="HE10" s="530"/>
      <c r="HF10" s="530"/>
      <c r="HG10" s="530"/>
      <c r="HH10" s="530"/>
      <c r="HI10" s="530"/>
      <c r="HJ10" s="530"/>
      <c r="HK10" s="530"/>
      <c r="HL10" s="530"/>
      <c r="HM10" s="530"/>
      <c r="HN10" s="530"/>
      <c r="HO10" s="530"/>
      <c r="HP10" s="530"/>
      <c r="HQ10" s="530"/>
      <c r="HR10" s="530"/>
      <c r="HS10" s="530"/>
      <c r="HT10" s="530"/>
      <c r="HU10" s="530"/>
      <c r="HV10" s="530"/>
      <c r="HW10" s="530"/>
      <c r="HX10" s="530"/>
      <c r="HY10" s="530"/>
      <c r="HZ10" s="530"/>
      <c r="IA10" s="530"/>
      <c r="IB10" s="530"/>
      <c r="IC10" s="530"/>
      <c r="ID10" s="530"/>
      <c r="IE10" s="530"/>
      <c r="IF10" s="530"/>
      <c r="IG10" s="530"/>
      <c r="IH10" s="530"/>
      <c r="II10" s="530"/>
      <c r="IJ10" s="530"/>
      <c r="IK10" s="530"/>
      <c r="IL10" s="530"/>
      <c r="IM10" s="530"/>
      <c r="IN10" s="530"/>
      <c r="IO10" s="530"/>
      <c r="IP10" s="530"/>
      <c r="IQ10" s="530"/>
      <c r="IR10" s="530"/>
      <c r="IS10" s="530"/>
      <c r="IT10" s="530"/>
      <c r="IU10" s="530"/>
      <c r="IV10" s="531"/>
      <c r="IW10" s="372"/>
      <c r="IX10" s="547"/>
      <c r="IY10" s="547"/>
      <c r="IZ10" s="547"/>
      <c r="JA10" s="547">
        <v>187</v>
      </c>
      <c r="JB10" s="547">
        <v>3.1754794053395501</v>
      </c>
      <c r="JC10" s="547">
        <v>67</v>
      </c>
      <c r="JD10" s="547">
        <v>2.10083204088544</v>
      </c>
      <c r="JE10" s="547"/>
      <c r="JF10" s="547"/>
      <c r="JG10" s="547">
        <v>205</v>
      </c>
      <c r="JH10" s="530">
        <v>2.10294977889165</v>
      </c>
      <c r="JI10" s="547">
        <v>172</v>
      </c>
      <c r="JJ10" s="546">
        <v>3.4867815312708399</v>
      </c>
      <c r="JK10" s="547"/>
      <c r="JL10" s="547"/>
      <c r="JM10" s="547">
        <v>152</v>
      </c>
      <c r="JN10" s="547">
        <v>2.2879377744704601</v>
      </c>
      <c r="JO10" s="547">
        <v>188</v>
      </c>
      <c r="JP10" s="547">
        <v>2.6014578600227298</v>
      </c>
      <c r="JQ10" s="547">
        <v>67</v>
      </c>
      <c r="JR10" s="547">
        <v>2.3705287545572298</v>
      </c>
      <c r="JS10" s="547">
        <v>67</v>
      </c>
      <c r="JT10" s="547">
        <v>2.26188421248195</v>
      </c>
    </row>
    <row r="11" spans="2:283" ht="14.25" customHeight="1">
      <c r="B11" s="541" t="s">
        <v>2130</v>
      </c>
      <c r="C11" s="539"/>
      <c r="D11" s="537"/>
      <c r="E11" s="537"/>
      <c r="F11" s="537"/>
      <c r="G11" s="537"/>
      <c r="H11" s="537"/>
      <c r="I11" s="537"/>
      <c r="J11" s="537"/>
      <c r="K11" s="537"/>
      <c r="L11" s="537"/>
      <c r="M11" s="537"/>
      <c r="N11" s="537"/>
      <c r="O11" s="537"/>
      <c r="P11" s="537"/>
      <c r="Q11" s="537"/>
      <c r="R11" s="537"/>
      <c r="S11" s="537"/>
      <c r="T11" s="537"/>
      <c r="U11" s="537"/>
      <c r="V11" s="537"/>
      <c r="W11" s="537"/>
      <c r="X11" s="537"/>
      <c r="Y11" s="537"/>
      <c r="Z11" s="537"/>
      <c r="AA11" s="537"/>
      <c r="AB11" s="537"/>
      <c r="AC11" s="537"/>
      <c r="AD11" s="537"/>
      <c r="AE11" s="537"/>
      <c r="AF11" s="537"/>
      <c r="AG11" s="537"/>
      <c r="AH11" s="537"/>
      <c r="AI11" s="537"/>
      <c r="AJ11" s="537"/>
      <c r="AK11" s="537"/>
      <c r="AL11" s="537"/>
      <c r="AM11" s="537"/>
      <c r="AN11" s="537"/>
      <c r="AO11" s="537"/>
      <c r="AP11" s="537"/>
      <c r="AQ11" s="537"/>
      <c r="AR11" s="537"/>
      <c r="AS11" s="537"/>
      <c r="AT11" s="537"/>
      <c r="AU11" s="537"/>
      <c r="AV11" s="537"/>
      <c r="AW11" s="537"/>
      <c r="AX11" s="537"/>
      <c r="AY11" s="537"/>
      <c r="AZ11" s="537"/>
      <c r="BA11" s="537"/>
      <c r="BB11" s="537"/>
      <c r="BC11" s="537"/>
      <c r="BD11" s="537"/>
      <c r="BE11" s="537"/>
      <c r="BF11" s="537"/>
      <c r="BG11" s="537"/>
      <c r="BH11" s="537"/>
      <c r="BI11" s="537"/>
      <c r="BJ11" s="537"/>
      <c r="BK11" s="537"/>
      <c r="BL11" s="537"/>
      <c r="BM11" s="537"/>
      <c r="BN11" s="537"/>
      <c r="BO11" s="537"/>
      <c r="BP11" s="537"/>
      <c r="BQ11" s="537"/>
      <c r="BR11" s="537"/>
      <c r="BS11" s="537"/>
      <c r="BT11" s="537"/>
      <c r="BU11" s="537"/>
      <c r="BV11" s="537"/>
      <c r="BW11" s="537"/>
      <c r="BX11" s="537"/>
      <c r="BY11" s="537"/>
      <c r="BZ11" s="537"/>
      <c r="CA11" s="537"/>
      <c r="CB11" s="537"/>
      <c r="CC11" s="537"/>
      <c r="CD11" s="537"/>
      <c r="CE11" s="537"/>
      <c r="CF11" s="537"/>
      <c r="CG11" s="537"/>
      <c r="CH11" s="537"/>
      <c r="CI11" s="537"/>
      <c r="CJ11" s="537"/>
      <c r="CK11" s="537"/>
      <c r="CL11" s="537"/>
      <c r="CM11" s="537"/>
      <c r="CN11" s="537"/>
      <c r="CO11" s="537"/>
      <c r="CP11" s="537"/>
      <c r="CQ11" s="537"/>
      <c r="CR11" s="537"/>
      <c r="CS11" s="537"/>
      <c r="CT11" s="537"/>
      <c r="CU11" s="537"/>
      <c r="CV11" s="537"/>
      <c r="CW11" s="537"/>
      <c r="CX11" s="537"/>
      <c r="CY11" s="537"/>
      <c r="CZ11" s="537"/>
      <c r="DA11" s="537"/>
      <c r="DB11" s="537"/>
      <c r="DC11" s="537"/>
      <c r="DD11" s="537"/>
      <c r="DE11" s="537"/>
      <c r="DF11" s="537"/>
      <c r="DG11" s="537"/>
      <c r="DH11" s="537"/>
      <c r="DI11" s="537"/>
      <c r="DJ11" s="537"/>
      <c r="DK11" s="537"/>
      <c r="DL11" s="537"/>
      <c r="DM11" s="537"/>
      <c r="DN11" s="537"/>
      <c r="DO11" s="537"/>
      <c r="DP11" s="537"/>
      <c r="DQ11" s="537"/>
      <c r="DR11" s="537"/>
      <c r="DS11" s="537"/>
      <c r="DT11" s="537"/>
      <c r="DU11" s="537"/>
      <c r="DV11" s="537"/>
      <c r="DW11" s="537"/>
      <c r="DX11" s="537"/>
      <c r="DY11" s="537"/>
      <c r="DZ11" s="537"/>
      <c r="EA11" s="537"/>
      <c r="EB11" s="537"/>
      <c r="EC11" s="537"/>
      <c r="ED11" s="537"/>
      <c r="EE11" s="537"/>
      <c r="EF11" s="537"/>
      <c r="EG11" s="537"/>
      <c r="EH11" s="537"/>
      <c r="EI11" s="537"/>
      <c r="EJ11" s="537"/>
      <c r="EK11" s="537"/>
      <c r="EL11" s="537"/>
      <c r="EM11" s="537"/>
      <c r="EN11" s="537"/>
      <c r="EO11" s="537"/>
      <c r="EP11" s="537"/>
      <c r="EQ11" s="537"/>
      <c r="ER11" s="537"/>
      <c r="ES11" s="537"/>
      <c r="ET11" s="537"/>
      <c r="EU11" s="537"/>
      <c r="EV11" s="537"/>
      <c r="EW11" s="537"/>
      <c r="EX11" s="537"/>
      <c r="EY11" s="537"/>
      <c r="EZ11" s="537"/>
      <c r="FA11" s="537"/>
      <c r="FB11" s="537"/>
      <c r="FC11" s="537"/>
      <c r="FD11" s="537"/>
      <c r="FE11" s="537"/>
      <c r="FF11" s="537"/>
      <c r="FG11" s="537"/>
      <c r="FH11" s="537"/>
      <c r="FI11" s="537"/>
      <c r="FJ11" s="537"/>
      <c r="FK11" s="537"/>
      <c r="FL11" s="537"/>
      <c r="FM11" s="537"/>
      <c r="FN11" s="537"/>
      <c r="FO11" s="537"/>
      <c r="FP11" s="537"/>
      <c r="FQ11" s="537"/>
      <c r="FR11" s="537"/>
      <c r="FS11" s="537"/>
      <c r="FT11" s="537"/>
      <c r="FU11" s="537"/>
      <c r="FV11" s="537"/>
      <c r="FW11" s="537"/>
      <c r="FX11" s="537"/>
      <c r="FY11" s="537"/>
      <c r="FZ11" s="537"/>
      <c r="GA11" s="537"/>
      <c r="GB11" s="537"/>
      <c r="GC11" s="537"/>
      <c r="GD11" s="537"/>
      <c r="GE11" s="537"/>
      <c r="GF11" s="537"/>
      <c r="GG11" s="537"/>
      <c r="GH11" s="537"/>
      <c r="GI11" s="537"/>
      <c r="GJ11" s="537"/>
      <c r="GK11" s="537"/>
      <c r="GL11" s="537"/>
      <c r="GM11" s="537"/>
      <c r="GN11" s="537"/>
      <c r="GO11" s="537"/>
      <c r="GP11" s="537"/>
      <c r="GQ11" s="537"/>
      <c r="GR11" s="537"/>
      <c r="GS11" s="537"/>
      <c r="GT11" s="537"/>
      <c r="GU11" s="537"/>
      <c r="GV11" s="537"/>
      <c r="GW11" s="537"/>
      <c r="GX11" s="537"/>
      <c r="GY11" s="537"/>
      <c r="GZ11" s="537"/>
      <c r="HA11" s="537"/>
      <c r="HB11" s="537"/>
      <c r="HC11" s="537"/>
      <c r="HD11" s="537"/>
      <c r="HE11" s="537"/>
      <c r="HF11" s="537"/>
      <c r="HG11" s="537"/>
      <c r="HH11" s="537"/>
      <c r="HI11" s="537"/>
      <c r="HJ11" s="537"/>
      <c r="HK11" s="537"/>
      <c r="HL11" s="537"/>
      <c r="HM11" s="537"/>
      <c r="HN11" s="537"/>
      <c r="HO11" s="537"/>
      <c r="HP11" s="537"/>
      <c r="HQ11" s="537"/>
      <c r="HR11" s="537"/>
      <c r="HS11" s="537"/>
      <c r="HT11" s="537"/>
      <c r="HU11" s="537"/>
      <c r="HV11" s="537"/>
      <c r="HW11" s="537"/>
      <c r="HX11" s="537"/>
      <c r="HY11" s="537"/>
      <c r="HZ11" s="537"/>
      <c r="IA11" s="537"/>
      <c r="IB11" s="537"/>
      <c r="IC11" s="537"/>
      <c r="ID11" s="537"/>
      <c r="IE11" s="537"/>
      <c r="IF11" s="537"/>
      <c r="IG11" s="537"/>
      <c r="IH11" s="537"/>
      <c r="II11" s="537"/>
      <c r="IJ11" s="537"/>
      <c r="IK11" s="537"/>
      <c r="IL11" s="537"/>
      <c r="IM11" s="537"/>
      <c r="IN11" s="537"/>
      <c r="IO11" s="537"/>
      <c r="IP11" s="537"/>
      <c r="IQ11" s="537"/>
      <c r="IR11" s="537"/>
      <c r="IS11" s="537"/>
      <c r="IT11" s="537"/>
      <c r="IU11" s="537"/>
      <c r="IV11" s="538"/>
      <c r="IW11" s="372"/>
      <c r="IX11" s="547"/>
      <c r="IY11" s="547"/>
      <c r="IZ11" s="547"/>
      <c r="JA11" s="547"/>
      <c r="JB11" s="547"/>
      <c r="JC11" s="547">
        <v>68</v>
      </c>
      <c r="JD11" s="547">
        <v>2.10083204088544</v>
      </c>
      <c r="JE11" s="547"/>
      <c r="JF11" s="547"/>
      <c r="JG11" s="547"/>
      <c r="JH11" s="547"/>
      <c r="JI11" s="547">
        <v>173</v>
      </c>
      <c r="JJ11" s="546">
        <v>3.4867815312708399</v>
      </c>
      <c r="JK11" s="547"/>
      <c r="JL11" s="547"/>
      <c r="JM11" s="547">
        <v>153</v>
      </c>
      <c r="JN11" s="547">
        <v>2.2879377744704601</v>
      </c>
      <c r="JO11" s="547">
        <v>189</v>
      </c>
      <c r="JP11" s="547">
        <v>2.6014578600227298</v>
      </c>
      <c r="JQ11" s="547">
        <v>68</v>
      </c>
      <c r="JR11" s="547">
        <v>2.3705287545572298</v>
      </c>
      <c r="JS11" s="547">
        <v>68</v>
      </c>
      <c r="JT11" s="547">
        <v>2.26188421248195</v>
      </c>
      <c r="JU11" s="546"/>
      <c r="JV11" s="15"/>
      <c r="JW11" s="15"/>
    </row>
    <row r="12" spans="2:283" s="303" customFormat="1" ht="15" customHeight="1">
      <c r="B12" s="523" t="s">
        <v>2133</v>
      </c>
      <c r="C12" s="530"/>
      <c r="D12" s="530">
        <v>1</v>
      </c>
      <c r="E12" s="530">
        <v>2</v>
      </c>
      <c r="F12" s="530">
        <v>3</v>
      </c>
      <c r="G12" s="530">
        <v>4</v>
      </c>
      <c r="H12" s="530">
        <v>5</v>
      </c>
      <c r="I12" s="530">
        <v>6</v>
      </c>
      <c r="J12" s="530">
        <v>7</v>
      </c>
      <c r="K12" s="530">
        <v>8</v>
      </c>
      <c r="L12" s="530">
        <v>9</v>
      </c>
      <c r="M12" s="530">
        <v>10</v>
      </c>
      <c r="N12" s="530">
        <v>11</v>
      </c>
      <c r="O12" s="530">
        <v>12</v>
      </c>
      <c r="P12" s="530">
        <v>13</v>
      </c>
      <c r="Q12" s="530">
        <v>14</v>
      </c>
      <c r="R12" s="530">
        <v>15</v>
      </c>
      <c r="S12" s="530">
        <v>16</v>
      </c>
      <c r="T12" s="530">
        <v>17</v>
      </c>
      <c r="U12" s="530">
        <v>18</v>
      </c>
      <c r="V12" s="530">
        <v>19</v>
      </c>
      <c r="W12" s="530">
        <v>20</v>
      </c>
      <c r="X12" s="530">
        <v>21</v>
      </c>
      <c r="Y12" s="530">
        <v>22</v>
      </c>
      <c r="Z12" s="530">
        <v>23</v>
      </c>
      <c r="AA12" s="530">
        <v>24</v>
      </c>
      <c r="AB12" s="530">
        <v>25</v>
      </c>
      <c r="AC12" s="530">
        <v>26</v>
      </c>
      <c r="AD12" s="530">
        <v>27</v>
      </c>
      <c r="AE12" s="530">
        <v>28</v>
      </c>
      <c r="AF12" s="530">
        <v>29</v>
      </c>
      <c r="AG12" s="530">
        <v>30</v>
      </c>
      <c r="AH12" s="530">
        <v>31</v>
      </c>
      <c r="AI12" s="530">
        <v>32</v>
      </c>
      <c r="AJ12" s="530">
        <v>33</v>
      </c>
      <c r="AK12" s="530">
        <v>34</v>
      </c>
      <c r="AL12" s="530">
        <v>35</v>
      </c>
      <c r="AM12" s="530">
        <v>36</v>
      </c>
      <c r="AN12" s="530">
        <v>37</v>
      </c>
      <c r="AO12" s="530">
        <v>38</v>
      </c>
      <c r="AP12" s="530">
        <v>39</v>
      </c>
      <c r="AQ12" s="530">
        <v>40</v>
      </c>
      <c r="AR12" s="530">
        <v>41</v>
      </c>
      <c r="AS12" s="530">
        <v>42</v>
      </c>
      <c r="AT12" s="530">
        <v>43</v>
      </c>
      <c r="AU12" s="530">
        <v>44</v>
      </c>
      <c r="AV12" s="530">
        <v>45</v>
      </c>
      <c r="AW12" s="530">
        <v>46</v>
      </c>
      <c r="AX12" s="530">
        <v>47</v>
      </c>
      <c r="AY12" s="530">
        <v>48</v>
      </c>
      <c r="AZ12" s="530">
        <v>49</v>
      </c>
      <c r="BA12" s="530">
        <v>50</v>
      </c>
      <c r="BB12" s="530">
        <v>51</v>
      </c>
      <c r="BC12" s="530">
        <v>52</v>
      </c>
      <c r="BD12" s="530">
        <v>53</v>
      </c>
      <c r="BE12" s="530">
        <v>54</v>
      </c>
      <c r="BF12" s="530">
        <v>55</v>
      </c>
      <c r="BG12" s="530">
        <v>56</v>
      </c>
      <c r="BH12" s="530">
        <v>57</v>
      </c>
      <c r="BI12" s="530">
        <v>58</v>
      </c>
      <c r="BJ12" s="530">
        <v>59</v>
      </c>
      <c r="BK12" s="530">
        <v>60</v>
      </c>
      <c r="BL12" s="530">
        <v>61</v>
      </c>
      <c r="BM12" s="530">
        <v>62</v>
      </c>
      <c r="BN12" s="530">
        <v>63</v>
      </c>
      <c r="BO12" s="530">
        <v>64</v>
      </c>
      <c r="BP12" s="530">
        <v>65</v>
      </c>
      <c r="BQ12" s="530">
        <v>66</v>
      </c>
      <c r="BR12" s="530">
        <v>67</v>
      </c>
      <c r="BS12" s="530">
        <v>68</v>
      </c>
      <c r="BT12" s="530">
        <v>69</v>
      </c>
      <c r="BU12" s="530">
        <v>70</v>
      </c>
      <c r="BV12" s="530">
        <v>71</v>
      </c>
      <c r="BW12" s="530">
        <v>72</v>
      </c>
      <c r="BX12" s="530">
        <v>73</v>
      </c>
      <c r="BY12" s="530">
        <v>74</v>
      </c>
      <c r="BZ12" s="530">
        <v>75</v>
      </c>
      <c r="CA12" s="530">
        <v>76</v>
      </c>
      <c r="CB12" s="530">
        <v>77</v>
      </c>
      <c r="CC12" s="530">
        <v>78</v>
      </c>
      <c r="CD12" s="530">
        <v>79</v>
      </c>
      <c r="CE12" s="530">
        <v>80</v>
      </c>
      <c r="CF12" s="530">
        <v>81</v>
      </c>
      <c r="CG12" s="530">
        <v>82</v>
      </c>
      <c r="CH12" s="530">
        <v>83</v>
      </c>
      <c r="CI12" s="530">
        <v>84</v>
      </c>
      <c r="CJ12" s="530">
        <v>85</v>
      </c>
      <c r="CK12" s="530">
        <v>86</v>
      </c>
      <c r="CL12" s="530">
        <v>87</v>
      </c>
      <c r="CM12" s="530">
        <v>88</v>
      </c>
      <c r="CN12" s="530">
        <v>89</v>
      </c>
      <c r="CO12" s="530">
        <v>90</v>
      </c>
      <c r="CP12" s="530">
        <v>91</v>
      </c>
      <c r="CQ12" s="530">
        <v>92</v>
      </c>
      <c r="CR12" s="530">
        <v>93</v>
      </c>
      <c r="CS12" s="530">
        <v>94</v>
      </c>
      <c r="CT12" s="530">
        <v>95</v>
      </c>
      <c r="CU12" s="530">
        <v>96</v>
      </c>
      <c r="CV12" s="530">
        <v>97</v>
      </c>
      <c r="CW12" s="530">
        <v>98</v>
      </c>
      <c r="CX12" s="530">
        <v>99</v>
      </c>
      <c r="CY12" s="530">
        <v>100</v>
      </c>
      <c r="CZ12" s="530">
        <v>101</v>
      </c>
      <c r="DA12" s="530">
        <v>102</v>
      </c>
      <c r="DB12" s="530">
        <v>103</v>
      </c>
      <c r="DC12" s="530">
        <v>104</v>
      </c>
      <c r="DD12" s="530">
        <v>105</v>
      </c>
      <c r="DE12" s="530">
        <v>106</v>
      </c>
      <c r="DF12" s="530">
        <v>107</v>
      </c>
      <c r="DG12" s="530">
        <v>108</v>
      </c>
      <c r="DH12" s="530">
        <v>109</v>
      </c>
      <c r="DI12" s="530">
        <v>110</v>
      </c>
      <c r="DJ12" s="530">
        <v>111</v>
      </c>
      <c r="DK12" s="530">
        <v>112</v>
      </c>
      <c r="DL12" s="530">
        <v>113</v>
      </c>
      <c r="DM12" s="530">
        <v>114</v>
      </c>
      <c r="DN12" s="530">
        <v>115</v>
      </c>
      <c r="DO12" s="530">
        <v>116</v>
      </c>
      <c r="DP12" s="530">
        <v>117</v>
      </c>
      <c r="DQ12" s="530">
        <v>118</v>
      </c>
      <c r="DR12" s="530">
        <v>119</v>
      </c>
      <c r="DS12" s="530">
        <v>120</v>
      </c>
      <c r="DT12" s="530">
        <v>121</v>
      </c>
      <c r="DU12" s="530">
        <v>122</v>
      </c>
      <c r="DV12" s="530">
        <v>123</v>
      </c>
      <c r="DW12" s="530">
        <v>124</v>
      </c>
      <c r="DX12" s="530">
        <v>125</v>
      </c>
      <c r="DY12" s="530">
        <v>126</v>
      </c>
      <c r="DZ12" s="530">
        <v>127</v>
      </c>
      <c r="EA12" s="530">
        <v>128</v>
      </c>
      <c r="EB12" s="530">
        <v>129</v>
      </c>
      <c r="EC12" s="530">
        <v>130</v>
      </c>
      <c r="ED12" s="530">
        <v>131</v>
      </c>
      <c r="EE12" s="530">
        <v>132</v>
      </c>
      <c r="EF12" s="530">
        <v>133</v>
      </c>
      <c r="EG12" s="530">
        <v>134</v>
      </c>
      <c r="EH12" s="530">
        <v>135</v>
      </c>
      <c r="EI12" s="530">
        <v>136</v>
      </c>
      <c r="EJ12" s="530">
        <v>137</v>
      </c>
      <c r="EK12" s="530">
        <v>138</v>
      </c>
      <c r="EL12" s="530">
        <v>139</v>
      </c>
      <c r="EM12" s="530">
        <v>140</v>
      </c>
      <c r="EN12" s="530">
        <v>141</v>
      </c>
      <c r="EO12" s="530">
        <v>142</v>
      </c>
      <c r="EP12" s="530">
        <v>143</v>
      </c>
      <c r="EQ12" s="530">
        <v>144</v>
      </c>
      <c r="ER12" s="530">
        <v>145</v>
      </c>
      <c r="ES12" s="530">
        <v>146</v>
      </c>
      <c r="ET12" s="530">
        <v>147</v>
      </c>
      <c r="EU12" s="530">
        <v>148</v>
      </c>
      <c r="EV12" s="530">
        <v>149</v>
      </c>
      <c r="EW12" s="530">
        <v>150</v>
      </c>
      <c r="EX12" s="530">
        <v>151</v>
      </c>
      <c r="EY12" s="530">
        <v>152</v>
      </c>
      <c r="EZ12" s="530">
        <v>153</v>
      </c>
      <c r="FA12" s="530">
        <v>154</v>
      </c>
      <c r="FB12" s="530">
        <v>155</v>
      </c>
      <c r="FC12" s="530">
        <v>156</v>
      </c>
      <c r="FD12" s="530">
        <v>157</v>
      </c>
      <c r="FE12" s="530">
        <v>158</v>
      </c>
      <c r="FF12" s="530">
        <v>159</v>
      </c>
      <c r="FG12" s="530">
        <v>160</v>
      </c>
      <c r="FH12" s="530">
        <v>161</v>
      </c>
      <c r="FI12" s="530">
        <v>162</v>
      </c>
      <c r="FJ12" s="530">
        <v>163</v>
      </c>
      <c r="FK12" s="530">
        <v>164</v>
      </c>
      <c r="FL12" s="530">
        <v>165</v>
      </c>
      <c r="FM12" s="530">
        <v>166</v>
      </c>
      <c r="FN12" s="530">
        <v>167</v>
      </c>
      <c r="FO12" s="530">
        <v>168</v>
      </c>
      <c r="FP12" s="530">
        <v>169</v>
      </c>
      <c r="FQ12" s="530">
        <v>170</v>
      </c>
      <c r="FR12" s="530">
        <v>171</v>
      </c>
      <c r="FS12" s="530">
        <v>172</v>
      </c>
      <c r="FT12" s="530">
        <v>173</v>
      </c>
      <c r="FU12" s="530">
        <v>174</v>
      </c>
      <c r="FV12" s="530">
        <v>175</v>
      </c>
      <c r="FW12" s="530">
        <v>176</v>
      </c>
      <c r="FX12" s="530">
        <v>177</v>
      </c>
      <c r="FY12" s="530">
        <v>178</v>
      </c>
      <c r="FZ12" s="530">
        <v>179</v>
      </c>
      <c r="GA12" s="530">
        <v>180</v>
      </c>
      <c r="GB12" s="530">
        <v>181</v>
      </c>
      <c r="GC12" s="530">
        <v>182</v>
      </c>
      <c r="GD12" s="530">
        <v>183</v>
      </c>
      <c r="GE12" s="530">
        <v>184</v>
      </c>
      <c r="GF12" s="530">
        <v>185</v>
      </c>
      <c r="GG12" s="530">
        <v>186</v>
      </c>
      <c r="GH12" s="530">
        <v>187</v>
      </c>
      <c r="GI12" s="530">
        <v>188</v>
      </c>
      <c r="GJ12" s="530">
        <v>189</v>
      </c>
      <c r="GK12" s="530">
        <v>190</v>
      </c>
      <c r="GL12" s="530">
        <v>191</v>
      </c>
      <c r="GM12" s="530">
        <v>192</v>
      </c>
      <c r="GN12" s="530">
        <v>193</v>
      </c>
      <c r="GO12" s="530">
        <v>194</v>
      </c>
      <c r="GP12" s="530">
        <v>195</v>
      </c>
      <c r="GQ12" s="530">
        <v>196</v>
      </c>
      <c r="GR12" s="530">
        <v>197</v>
      </c>
      <c r="GS12" s="530">
        <v>198</v>
      </c>
      <c r="GT12" s="530">
        <v>199</v>
      </c>
      <c r="GU12" s="524"/>
      <c r="GV12" s="524"/>
      <c r="GW12" s="524"/>
      <c r="GX12" s="526"/>
      <c r="GY12" s="526"/>
      <c r="GZ12" s="526"/>
      <c r="HA12" s="526"/>
      <c r="HB12" s="526"/>
      <c r="HC12" s="526"/>
      <c r="HD12" s="526"/>
      <c r="HE12" s="526"/>
      <c r="HF12" s="526"/>
      <c r="HG12" s="526"/>
      <c r="HH12" s="526"/>
      <c r="HI12" s="526"/>
      <c r="HJ12" s="526"/>
      <c r="HK12" s="526"/>
      <c r="HL12" s="526"/>
      <c r="HM12" s="526"/>
      <c r="HN12" s="526"/>
      <c r="HO12" s="526"/>
      <c r="HP12" s="526"/>
      <c r="HQ12" s="526"/>
      <c r="HR12" s="526"/>
      <c r="HS12" s="526"/>
      <c r="HT12" s="526"/>
      <c r="HU12" s="526"/>
      <c r="HV12" s="526"/>
      <c r="HW12" s="526"/>
      <c r="HX12" s="526"/>
      <c r="HY12" s="526"/>
      <c r="HZ12" s="526"/>
      <c r="IA12" s="526"/>
      <c r="IB12" s="526"/>
      <c r="IC12" s="526"/>
      <c r="ID12" s="526"/>
      <c r="IE12" s="526"/>
      <c r="IF12" s="526"/>
      <c r="IG12" s="526"/>
      <c r="IH12" s="526"/>
      <c r="II12" s="527"/>
      <c r="IJ12" s="527"/>
      <c r="IK12" s="527"/>
      <c r="IL12" s="527"/>
      <c r="IM12" s="527"/>
      <c r="IN12" s="527"/>
      <c r="IO12" s="527"/>
      <c r="IP12" s="527"/>
      <c r="IQ12" s="527"/>
      <c r="IR12" s="527"/>
      <c r="IS12" s="527"/>
      <c r="IT12" s="527"/>
      <c r="IU12" s="527"/>
      <c r="IV12" s="528"/>
      <c r="IW12" s="372"/>
      <c r="IX12" s="547"/>
      <c r="IY12" s="547"/>
      <c r="IZ12" s="547"/>
      <c r="JA12" s="547"/>
      <c r="JB12" s="547"/>
      <c r="JC12" s="547"/>
      <c r="JD12" s="547"/>
      <c r="JE12" s="547"/>
      <c r="JF12" s="547"/>
      <c r="JG12" s="547"/>
      <c r="JH12" s="547"/>
      <c r="JI12" s="547">
        <v>174</v>
      </c>
      <c r="JJ12" s="546">
        <v>3.4867815312708399</v>
      </c>
      <c r="JK12" s="547"/>
      <c r="JL12" s="547"/>
      <c r="JM12" s="547">
        <v>154</v>
      </c>
      <c r="JN12" s="547">
        <v>2.2879377744704601</v>
      </c>
      <c r="JO12" s="547">
        <v>190</v>
      </c>
      <c r="JP12" s="547">
        <v>2.6014578600227298</v>
      </c>
      <c r="JQ12" s="547">
        <v>69</v>
      </c>
      <c r="JR12" s="547">
        <v>2.3705287545572298</v>
      </c>
      <c r="JS12" s="547">
        <v>69</v>
      </c>
      <c r="JT12" s="547">
        <v>2.26188421248195</v>
      </c>
      <c r="JU12" s="547"/>
      <c r="JV12" s="372"/>
      <c r="JW12" s="372"/>
    </row>
    <row r="13" spans="2:283" s="303" customFormat="1" ht="16.5" customHeight="1">
      <c r="B13" s="523" t="s">
        <v>2134</v>
      </c>
      <c r="C13" s="530"/>
      <c r="D13" s="530" t="s">
        <v>2109</v>
      </c>
      <c r="E13" s="530" t="s">
        <v>2110</v>
      </c>
      <c r="F13" s="530" t="s">
        <v>2111</v>
      </c>
      <c r="G13" s="530" t="s">
        <v>2112</v>
      </c>
      <c r="H13" s="530" t="s">
        <v>2110</v>
      </c>
      <c r="I13" s="530" t="s">
        <v>2113</v>
      </c>
      <c r="J13" s="530" t="s">
        <v>2111</v>
      </c>
      <c r="K13" s="530" t="s">
        <v>2112</v>
      </c>
      <c r="L13" s="530" t="s">
        <v>2114</v>
      </c>
      <c r="M13" s="530" t="s">
        <v>2115</v>
      </c>
      <c r="N13" s="530" t="s">
        <v>2116</v>
      </c>
      <c r="O13" s="530" t="s">
        <v>2110</v>
      </c>
      <c r="P13" s="530" t="s">
        <v>2114</v>
      </c>
      <c r="Q13" s="530" t="s">
        <v>2117</v>
      </c>
      <c r="R13" s="530" t="s">
        <v>2118</v>
      </c>
      <c r="S13" s="530" t="s">
        <v>2116</v>
      </c>
      <c r="T13" s="530" t="s">
        <v>2119</v>
      </c>
      <c r="U13" s="530" t="s">
        <v>2117</v>
      </c>
      <c r="V13" s="530" t="s">
        <v>2119</v>
      </c>
      <c r="W13" s="530" t="s">
        <v>2116</v>
      </c>
      <c r="X13" s="530" t="s">
        <v>2116</v>
      </c>
      <c r="Y13" s="530" t="s">
        <v>2109</v>
      </c>
      <c r="Z13" s="530" t="s">
        <v>2120</v>
      </c>
      <c r="AA13" s="530" t="s">
        <v>2120</v>
      </c>
      <c r="AB13" s="530" t="s">
        <v>2118</v>
      </c>
      <c r="AC13" s="530" t="s">
        <v>2108</v>
      </c>
      <c r="AD13" s="530" t="s">
        <v>2110</v>
      </c>
      <c r="AE13" s="530" t="s">
        <v>2120</v>
      </c>
      <c r="AF13" s="530" t="s">
        <v>2110</v>
      </c>
      <c r="AG13" s="530" t="s">
        <v>2117</v>
      </c>
      <c r="AH13" s="530" t="s">
        <v>2118</v>
      </c>
      <c r="AI13" s="530" t="s">
        <v>2120</v>
      </c>
      <c r="AJ13" s="530" t="s">
        <v>2115</v>
      </c>
      <c r="AK13" s="530" t="s">
        <v>2111</v>
      </c>
      <c r="AL13" s="530" t="s">
        <v>2117</v>
      </c>
      <c r="AM13" s="530" t="s">
        <v>2111</v>
      </c>
      <c r="AN13" s="530" t="s">
        <v>2118</v>
      </c>
      <c r="AO13" s="530" t="s">
        <v>2119</v>
      </c>
      <c r="AP13" s="530" t="s">
        <v>2117</v>
      </c>
      <c r="AQ13" s="530" t="s">
        <v>2116</v>
      </c>
      <c r="AR13" s="530" t="s">
        <v>2121</v>
      </c>
      <c r="AS13" s="530" t="s">
        <v>2111</v>
      </c>
      <c r="AT13" s="530" t="s">
        <v>2122</v>
      </c>
      <c r="AU13" s="530" t="s">
        <v>2113</v>
      </c>
      <c r="AV13" s="530" t="s">
        <v>2115</v>
      </c>
      <c r="AW13" s="530" t="s">
        <v>2121</v>
      </c>
      <c r="AX13" s="530" t="s">
        <v>2117</v>
      </c>
      <c r="AY13" s="530" t="s">
        <v>2121</v>
      </c>
      <c r="AZ13" s="530" t="s">
        <v>2123</v>
      </c>
      <c r="BA13" s="530" t="s">
        <v>2117</v>
      </c>
      <c r="BB13" s="530" t="s">
        <v>2122</v>
      </c>
      <c r="BC13" s="530" t="s">
        <v>2114</v>
      </c>
      <c r="BD13" s="530" t="s">
        <v>2108</v>
      </c>
      <c r="BE13" s="530" t="s">
        <v>2124</v>
      </c>
      <c r="BF13" s="530" t="s">
        <v>2117</v>
      </c>
      <c r="BG13" s="530" t="s">
        <v>2122</v>
      </c>
      <c r="BH13" s="530" t="s">
        <v>2113</v>
      </c>
      <c r="BI13" s="530" t="s">
        <v>2111</v>
      </c>
      <c r="BJ13" s="530" t="s">
        <v>2114</v>
      </c>
      <c r="BK13" s="530" t="s">
        <v>2124</v>
      </c>
      <c r="BL13" s="530" t="s">
        <v>2117</v>
      </c>
      <c r="BM13" s="530" t="s">
        <v>2108</v>
      </c>
      <c r="BN13" s="530" t="s">
        <v>2117</v>
      </c>
      <c r="BO13" s="530" t="s">
        <v>2121</v>
      </c>
      <c r="BP13" s="530" t="s">
        <v>2113</v>
      </c>
      <c r="BQ13" s="530" t="s">
        <v>2121</v>
      </c>
      <c r="BR13" s="530" t="s">
        <v>2121</v>
      </c>
      <c r="BS13" s="530" t="s">
        <v>2121</v>
      </c>
      <c r="BT13" s="530" t="s">
        <v>2117</v>
      </c>
      <c r="BU13" s="530" t="s">
        <v>2117</v>
      </c>
      <c r="BV13" s="530" t="s">
        <v>2113</v>
      </c>
      <c r="BW13" s="530" t="s">
        <v>2118</v>
      </c>
      <c r="BX13" s="530" t="s">
        <v>2110</v>
      </c>
      <c r="BY13" s="530" t="s">
        <v>2119</v>
      </c>
      <c r="BZ13" s="530" t="s">
        <v>2121</v>
      </c>
      <c r="CA13" s="530" t="s">
        <v>2118</v>
      </c>
      <c r="CB13" s="530" t="s">
        <v>2117</v>
      </c>
      <c r="CC13" s="530" t="s">
        <v>2114</v>
      </c>
      <c r="CD13" s="530" t="s">
        <v>2111</v>
      </c>
      <c r="CE13" s="530" t="s">
        <v>2112</v>
      </c>
      <c r="CF13" s="530" t="s">
        <v>2113</v>
      </c>
      <c r="CG13" s="530" t="s">
        <v>2114</v>
      </c>
      <c r="CH13" s="530" t="s">
        <v>2111</v>
      </c>
      <c r="CI13" s="530" t="s">
        <v>2117</v>
      </c>
      <c r="CJ13" s="530" t="s">
        <v>2122</v>
      </c>
      <c r="CK13" s="530" t="s">
        <v>2118</v>
      </c>
      <c r="CL13" s="530" t="s">
        <v>2110</v>
      </c>
      <c r="CM13" s="530" t="s">
        <v>2121</v>
      </c>
      <c r="CN13" s="530" t="s">
        <v>2117</v>
      </c>
      <c r="CO13" s="530" t="s">
        <v>2109</v>
      </c>
      <c r="CP13" s="530" t="s">
        <v>2125</v>
      </c>
      <c r="CQ13" s="530" t="s">
        <v>2116</v>
      </c>
      <c r="CR13" s="530" t="s">
        <v>2115</v>
      </c>
      <c r="CS13" s="530" t="s">
        <v>2125</v>
      </c>
      <c r="CT13" s="530" t="s">
        <v>2116</v>
      </c>
      <c r="CU13" s="530" t="s">
        <v>2117</v>
      </c>
      <c r="CV13" s="530" t="s">
        <v>2114</v>
      </c>
      <c r="CW13" s="530" t="s">
        <v>2116</v>
      </c>
      <c r="CX13" s="530" t="s">
        <v>2116</v>
      </c>
      <c r="CY13" s="530" t="s">
        <v>2109</v>
      </c>
      <c r="CZ13" s="530" t="s">
        <v>2116</v>
      </c>
      <c r="DA13" s="530" t="s">
        <v>2111</v>
      </c>
      <c r="DB13" s="530" t="s">
        <v>2111</v>
      </c>
      <c r="DC13" s="530" t="s">
        <v>2125</v>
      </c>
      <c r="DD13" s="530" t="s">
        <v>2111</v>
      </c>
      <c r="DE13" s="530" t="s">
        <v>2118</v>
      </c>
      <c r="DF13" s="530" t="s">
        <v>2110</v>
      </c>
      <c r="DG13" s="530" t="s">
        <v>2114</v>
      </c>
      <c r="DH13" s="530" t="s">
        <v>2116</v>
      </c>
      <c r="DI13" s="530" t="s">
        <v>2117</v>
      </c>
      <c r="DJ13" s="530" t="s">
        <v>2113</v>
      </c>
      <c r="DK13" s="530" t="s">
        <v>2118</v>
      </c>
      <c r="DL13" s="530" t="s">
        <v>2110</v>
      </c>
      <c r="DM13" s="530" t="s">
        <v>2119</v>
      </c>
      <c r="DN13" s="530" t="s">
        <v>2121</v>
      </c>
      <c r="DO13" s="530" t="s">
        <v>2108</v>
      </c>
      <c r="DP13" s="530" t="s">
        <v>2117</v>
      </c>
      <c r="DQ13" s="530" t="s">
        <v>2117</v>
      </c>
      <c r="DR13" s="530" t="s">
        <v>2109</v>
      </c>
      <c r="DS13" s="530" t="s">
        <v>2116</v>
      </c>
      <c r="DT13" s="530" t="s">
        <v>2112</v>
      </c>
      <c r="DU13" s="530" t="s">
        <v>2121</v>
      </c>
      <c r="DV13" s="530" t="s">
        <v>2124</v>
      </c>
      <c r="DW13" s="530" t="s">
        <v>2111</v>
      </c>
      <c r="DX13" s="530" t="s">
        <v>2117</v>
      </c>
      <c r="DY13" s="530" t="s">
        <v>2115</v>
      </c>
      <c r="DZ13" s="530" t="s">
        <v>2113</v>
      </c>
      <c r="EA13" s="530" t="s">
        <v>2112</v>
      </c>
      <c r="EB13" s="530" t="s">
        <v>2108</v>
      </c>
      <c r="EC13" s="530" t="s">
        <v>2114</v>
      </c>
      <c r="ED13" s="530" t="s">
        <v>2114</v>
      </c>
      <c r="EE13" s="530" t="s">
        <v>2111</v>
      </c>
      <c r="EF13" s="530" t="s">
        <v>2117</v>
      </c>
      <c r="EG13" s="530" t="s">
        <v>2110</v>
      </c>
      <c r="EH13" s="530" t="s">
        <v>2124</v>
      </c>
      <c r="EI13" s="530" t="s">
        <v>2113</v>
      </c>
      <c r="EJ13" s="530" t="s">
        <v>2115</v>
      </c>
      <c r="EK13" s="530" t="s">
        <v>2118</v>
      </c>
      <c r="EL13" s="530" t="s">
        <v>2119</v>
      </c>
      <c r="EM13" s="530" t="s">
        <v>2114</v>
      </c>
      <c r="EN13" s="530" t="s">
        <v>2117</v>
      </c>
      <c r="EO13" s="530" t="s">
        <v>2116</v>
      </c>
      <c r="EP13" s="530" t="s">
        <v>2108</v>
      </c>
      <c r="EQ13" s="530" t="s">
        <v>2125</v>
      </c>
      <c r="ER13" s="530" t="s">
        <v>2120</v>
      </c>
      <c r="ES13" s="530" t="s">
        <v>2125</v>
      </c>
      <c r="ET13" s="530" t="s">
        <v>2110</v>
      </c>
      <c r="EU13" s="530" t="s">
        <v>2117</v>
      </c>
      <c r="EV13" s="530" t="s">
        <v>2116</v>
      </c>
      <c r="EW13" s="530" t="s">
        <v>2120</v>
      </c>
      <c r="EX13" s="530" t="s">
        <v>2109</v>
      </c>
      <c r="EY13" s="530" t="s">
        <v>2114</v>
      </c>
      <c r="EZ13" s="530" t="s">
        <v>2120</v>
      </c>
      <c r="FA13" s="530" t="s">
        <v>2125</v>
      </c>
      <c r="FB13" s="530" t="s">
        <v>2114</v>
      </c>
      <c r="FC13" s="530" t="s">
        <v>2116</v>
      </c>
      <c r="FD13" s="530" t="s">
        <v>2122</v>
      </c>
      <c r="FE13" s="530" t="s">
        <v>2108</v>
      </c>
      <c r="FF13" s="530" t="s">
        <v>2125</v>
      </c>
      <c r="FG13" s="530" t="s">
        <v>2110</v>
      </c>
      <c r="FH13" s="530" t="s">
        <v>2121</v>
      </c>
      <c r="FI13" s="530" t="s">
        <v>2115</v>
      </c>
      <c r="FJ13" s="530" t="s">
        <v>2108</v>
      </c>
      <c r="FK13" s="530" t="s">
        <v>2126</v>
      </c>
      <c r="FL13" s="530" t="s">
        <v>2125</v>
      </c>
      <c r="FM13" s="530" t="s">
        <v>2125</v>
      </c>
      <c r="FN13" s="530" t="s">
        <v>2118</v>
      </c>
      <c r="FO13" s="530" t="s">
        <v>2110</v>
      </c>
      <c r="FP13" s="530" t="s">
        <v>2116</v>
      </c>
      <c r="FQ13" s="530" t="s">
        <v>2115</v>
      </c>
      <c r="FR13" s="530" t="s">
        <v>2123</v>
      </c>
      <c r="FS13" s="530" t="s">
        <v>2114</v>
      </c>
      <c r="FT13" s="530" t="s">
        <v>2125</v>
      </c>
      <c r="FU13" s="530" t="s">
        <v>2123</v>
      </c>
      <c r="FV13" s="530" t="s">
        <v>2122</v>
      </c>
      <c r="FW13" s="530" t="s">
        <v>2108</v>
      </c>
      <c r="FX13" s="530" t="s">
        <v>2110</v>
      </c>
      <c r="FY13" s="530" t="s">
        <v>2121</v>
      </c>
      <c r="FZ13" s="530" t="s">
        <v>2120</v>
      </c>
      <c r="GA13" s="530" t="s">
        <v>2121</v>
      </c>
      <c r="GB13" s="530" t="s">
        <v>2122</v>
      </c>
      <c r="GC13" s="530" t="s">
        <v>2113</v>
      </c>
      <c r="GD13" s="530" t="s">
        <v>2110</v>
      </c>
      <c r="GE13" s="530" t="s">
        <v>2119</v>
      </c>
      <c r="GF13" s="530" t="s">
        <v>2110</v>
      </c>
      <c r="GG13" s="530" t="s">
        <v>2113</v>
      </c>
      <c r="GH13" s="530" t="s">
        <v>2115</v>
      </c>
      <c r="GI13" s="530" t="s">
        <v>2121</v>
      </c>
      <c r="GJ13" s="530" t="s">
        <v>2117</v>
      </c>
      <c r="GK13" s="530" t="s">
        <v>2119</v>
      </c>
      <c r="GL13" s="530" t="s">
        <v>2121</v>
      </c>
      <c r="GM13" s="530" t="s">
        <v>2117</v>
      </c>
      <c r="GN13" s="530" t="s">
        <v>2111</v>
      </c>
      <c r="GO13" s="530" t="s">
        <v>2123</v>
      </c>
      <c r="GP13" s="530" t="s">
        <v>2123</v>
      </c>
      <c r="GQ13" s="530" t="s">
        <v>2124</v>
      </c>
      <c r="GR13" s="530" t="s">
        <v>2110</v>
      </c>
      <c r="GS13" s="530" t="s">
        <v>2116</v>
      </c>
      <c r="GT13" s="530" t="s">
        <v>2126</v>
      </c>
      <c r="GU13" s="524"/>
      <c r="GV13" s="524"/>
      <c r="GW13" s="524"/>
      <c r="GX13" s="526"/>
      <c r="GY13" s="526"/>
      <c r="GZ13" s="526"/>
      <c r="HA13" s="526"/>
      <c r="HB13" s="526"/>
      <c r="HC13" s="526"/>
      <c r="HD13" s="526"/>
      <c r="HE13" s="526"/>
      <c r="HF13" s="526"/>
      <c r="HG13" s="526"/>
      <c r="HH13" s="526"/>
      <c r="HI13" s="526"/>
      <c r="HJ13" s="526"/>
      <c r="HK13" s="526"/>
      <c r="HL13" s="526"/>
      <c r="HM13" s="526"/>
      <c r="HN13" s="526"/>
      <c r="HO13" s="526"/>
      <c r="HP13" s="526"/>
      <c r="HQ13" s="526"/>
      <c r="HR13" s="526"/>
      <c r="HS13" s="526"/>
      <c r="HT13" s="526"/>
      <c r="HU13" s="526"/>
      <c r="HV13" s="526"/>
      <c r="HW13" s="526"/>
      <c r="HX13" s="526"/>
      <c r="HY13" s="526"/>
      <c r="HZ13" s="526"/>
      <c r="IA13" s="526"/>
      <c r="IB13" s="526"/>
      <c r="IC13" s="526"/>
      <c r="ID13" s="526"/>
      <c r="IE13" s="526"/>
      <c r="IF13" s="526"/>
      <c r="IG13" s="526"/>
      <c r="IH13" s="526"/>
      <c r="II13" s="527"/>
      <c r="IJ13" s="527"/>
      <c r="IK13" s="527"/>
      <c r="IL13" s="527"/>
      <c r="IM13" s="527"/>
      <c r="IN13" s="527"/>
      <c r="IO13" s="527"/>
      <c r="IP13" s="527"/>
      <c r="IQ13" s="527"/>
      <c r="IR13" s="527"/>
      <c r="IS13" s="527"/>
      <c r="IT13" s="527"/>
      <c r="IU13" s="527"/>
      <c r="IV13" s="528"/>
      <c r="IW13" s="372"/>
      <c r="IX13" s="547"/>
      <c r="IY13" s="547"/>
      <c r="IZ13" s="547"/>
      <c r="JA13" s="547"/>
      <c r="JB13" s="547"/>
      <c r="JC13" s="547"/>
      <c r="JD13" s="547"/>
      <c r="JE13" s="547"/>
      <c r="JF13" s="547"/>
      <c r="JG13" s="547"/>
      <c r="JH13" s="547"/>
      <c r="JI13" s="547">
        <v>175</v>
      </c>
      <c r="JJ13" s="546">
        <v>3.4867815312708399</v>
      </c>
      <c r="JK13" s="547"/>
      <c r="JL13" s="547"/>
      <c r="JM13" s="547">
        <v>155</v>
      </c>
      <c r="JN13" s="547">
        <v>2.2879377744704601</v>
      </c>
      <c r="JO13" s="547"/>
      <c r="JP13" s="547"/>
      <c r="JQ13" s="547"/>
      <c r="JR13" s="547"/>
      <c r="JS13" s="547"/>
      <c r="JT13" s="547"/>
      <c r="JU13" s="547"/>
      <c r="JV13" s="372"/>
      <c r="JW13" s="372"/>
    </row>
    <row r="14" spans="2:283" s="303" customFormat="1">
      <c r="B14" s="523" t="s">
        <v>2135</v>
      </c>
      <c r="C14" s="530"/>
      <c r="D14" s="530">
        <v>11</v>
      </c>
      <c r="E14" s="530">
        <v>12</v>
      </c>
      <c r="F14" s="530">
        <v>13</v>
      </c>
      <c r="G14" s="530">
        <v>14</v>
      </c>
      <c r="H14" s="530">
        <v>14</v>
      </c>
      <c r="I14" s="530">
        <v>14</v>
      </c>
      <c r="J14" s="530">
        <v>14</v>
      </c>
      <c r="K14" s="530">
        <v>12</v>
      </c>
      <c r="L14" s="530">
        <v>11</v>
      </c>
      <c r="M14" s="530">
        <v>8</v>
      </c>
      <c r="N14" s="530">
        <v>10</v>
      </c>
      <c r="O14" s="530">
        <v>10</v>
      </c>
      <c r="P14" s="530">
        <v>9</v>
      </c>
      <c r="Q14" s="530">
        <v>9</v>
      </c>
      <c r="R14" s="530">
        <v>10</v>
      </c>
      <c r="S14" s="530">
        <v>11</v>
      </c>
      <c r="T14" s="530">
        <v>12</v>
      </c>
      <c r="U14" s="530">
        <v>11</v>
      </c>
      <c r="V14" s="530">
        <v>11</v>
      </c>
      <c r="W14" s="530">
        <v>10</v>
      </c>
      <c r="X14" s="530">
        <v>9</v>
      </c>
      <c r="Y14" s="530">
        <v>8</v>
      </c>
      <c r="Z14" s="530">
        <v>6</v>
      </c>
      <c r="AA14" s="530">
        <v>14</v>
      </c>
      <c r="AB14" s="530">
        <v>25</v>
      </c>
      <c r="AC14" s="530">
        <v>32</v>
      </c>
      <c r="AD14" s="530">
        <v>35</v>
      </c>
      <c r="AE14" s="530">
        <v>38</v>
      </c>
      <c r="AF14" s="530">
        <v>39</v>
      </c>
      <c r="AG14" s="530">
        <v>39</v>
      </c>
      <c r="AH14" s="530">
        <v>38</v>
      </c>
      <c r="AI14" s="530">
        <v>37</v>
      </c>
      <c r="AJ14" s="530">
        <v>35</v>
      </c>
      <c r="AK14" s="530">
        <v>32</v>
      </c>
      <c r="AL14" s="530">
        <v>26</v>
      </c>
      <c r="AM14" s="530">
        <v>21</v>
      </c>
      <c r="AN14" s="530">
        <v>16</v>
      </c>
      <c r="AO14" s="530">
        <v>13</v>
      </c>
      <c r="AP14" s="530">
        <v>11</v>
      </c>
      <c r="AQ14" s="530">
        <v>9</v>
      </c>
      <c r="AR14" s="530">
        <v>5</v>
      </c>
      <c r="AS14" s="530">
        <v>3</v>
      </c>
      <c r="AT14" s="530">
        <v>2</v>
      </c>
      <c r="AU14" s="530">
        <v>1</v>
      </c>
      <c r="AV14" s="530">
        <v>1</v>
      </c>
      <c r="AW14" s="530">
        <v>0</v>
      </c>
      <c r="AX14" s="530">
        <v>0</v>
      </c>
      <c r="AY14" s="530">
        <v>0</v>
      </c>
      <c r="AZ14" s="530">
        <v>0</v>
      </c>
      <c r="BA14" s="530">
        <v>0</v>
      </c>
      <c r="BB14" s="530">
        <v>0</v>
      </c>
      <c r="BC14" s="530">
        <v>0</v>
      </c>
      <c r="BD14" s="530">
        <v>0</v>
      </c>
      <c r="BE14" s="530">
        <v>0</v>
      </c>
      <c r="BF14" s="530">
        <v>0</v>
      </c>
      <c r="BG14" s="530">
        <v>0</v>
      </c>
      <c r="BH14" s="530">
        <v>0</v>
      </c>
      <c r="BI14" s="530">
        <v>0</v>
      </c>
      <c r="BJ14" s="530">
        <v>0</v>
      </c>
      <c r="BK14" s="530">
        <v>0</v>
      </c>
      <c r="BL14" s="530">
        <v>0</v>
      </c>
      <c r="BM14" s="530">
        <v>0</v>
      </c>
      <c r="BN14" s="530">
        <v>0</v>
      </c>
      <c r="BO14" s="530">
        <v>0</v>
      </c>
      <c r="BP14" s="530">
        <v>0</v>
      </c>
      <c r="BQ14" s="530">
        <v>0</v>
      </c>
      <c r="BR14" s="530">
        <v>0</v>
      </c>
      <c r="BS14" s="530">
        <v>0</v>
      </c>
      <c r="BT14" s="530">
        <v>0</v>
      </c>
      <c r="BU14" s="530">
        <v>0</v>
      </c>
      <c r="BV14" s="530">
        <v>1</v>
      </c>
      <c r="BW14" s="530">
        <v>1</v>
      </c>
      <c r="BX14" s="530">
        <v>1</v>
      </c>
      <c r="BY14" s="530">
        <v>1</v>
      </c>
      <c r="BZ14" s="530">
        <v>1</v>
      </c>
      <c r="CA14" s="530">
        <v>1</v>
      </c>
      <c r="CB14" s="530">
        <v>1</v>
      </c>
      <c r="CC14" s="530">
        <v>1</v>
      </c>
      <c r="CD14" s="530">
        <v>2</v>
      </c>
      <c r="CE14" s="530">
        <v>1</v>
      </c>
      <c r="CF14" s="530">
        <v>3</v>
      </c>
      <c r="CG14" s="530">
        <v>3</v>
      </c>
      <c r="CH14" s="530">
        <v>8</v>
      </c>
      <c r="CI14" s="530">
        <v>14</v>
      </c>
      <c r="CJ14" s="530">
        <v>21</v>
      </c>
      <c r="CK14" s="530">
        <v>27</v>
      </c>
      <c r="CL14" s="530">
        <v>30</v>
      </c>
      <c r="CM14" s="530">
        <v>31</v>
      </c>
      <c r="CN14" s="530">
        <v>34</v>
      </c>
      <c r="CO14" s="530">
        <v>35</v>
      </c>
      <c r="CP14" s="530">
        <v>38</v>
      </c>
      <c r="CQ14" s="530">
        <v>40</v>
      </c>
      <c r="CR14" s="530">
        <v>34</v>
      </c>
      <c r="CS14" s="530">
        <v>32</v>
      </c>
      <c r="CT14" s="530">
        <v>29</v>
      </c>
      <c r="CU14" s="530">
        <v>27</v>
      </c>
      <c r="CV14" s="530">
        <v>22</v>
      </c>
      <c r="CW14" s="530">
        <v>19</v>
      </c>
      <c r="CX14" s="530">
        <v>13</v>
      </c>
      <c r="CY14" s="530">
        <v>13</v>
      </c>
      <c r="CZ14" s="530">
        <v>7</v>
      </c>
      <c r="DA14" s="530">
        <v>9</v>
      </c>
      <c r="DB14" s="530">
        <v>11</v>
      </c>
      <c r="DC14" s="530">
        <v>12</v>
      </c>
      <c r="DD14" s="530">
        <v>12</v>
      </c>
      <c r="DE14" s="530">
        <v>15</v>
      </c>
      <c r="DF14" s="530">
        <v>15</v>
      </c>
      <c r="DG14" s="530">
        <v>16</v>
      </c>
      <c r="DH14" s="530">
        <v>16</v>
      </c>
      <c r="DI14" s="530">
        <v>14</v>
      </c>
      <c r="DJ14" s="530">
        <v>11</v>
      </c>
      <c r="DK14" s="530">
        <v>11</v>
      </c>
      <c r="DL14" s="530">
        <v>11</v>
      </c>
      <c r="DM14" s="530">
        <v>11</v>
      </c>
      <c r="DN14" s="530">
        <v>5</v>
      </c>
      <c r="DO14" s="530">
        <v>5</v>
      </c>
      <c r="DP14" s="530">
        <v>5</v>
      </c>
      <c r="DQ14" s="530">
        <v>5</v>
      </c>
      <c r="DR14" s="530">
        <v>5</v>
      </c>
      <c r="DS14" s="530">
        <v>5</v>
      </c>
      <c r="DT14" s="530">
        <v>2</v>
      </c>
      <c r="DU14" s="530">
        <v>0</v>
      </c>
      <c r="DV14" s="530">
        <v>0</v>
      </c>
      <c r="DW14" s="530">
        <v>0</v>
      </c>
      <c r="DX14" s="530">
        <v>0</v>
      </c>
      <c r="DY14" s="530">
        <v>0</v>
      </c>
      <c r="DZ14" s="530">
        <v>0</v>
      </c>
      <c r="EA14" s="530">
        <v>0</v>
      </c>
      <c r="EB14" s="530">
        <v>0</v>
      </c>
      <c r="EC14" s="530">
        <v>0</v>
      </c>
      <c r="ED14" s="530">
        <v>0</v>
      </c>
      <c r="EE14" s="530">
        <v>1</v>
      </c>
      <c r="EF14" s="530">
        <v>2</v>
      </c>
      <c r="EG14" s="530">
        <v>2</v>
      </c>
      <c r="EH14" s="530">
        <v>2</v>
      </c>
      <c r="EI14" s="530">
        <v>2</v>
      </c>
      <c r="EJ14" s="530">
        <v>2</v>
      </c>
      <c r="EK14" s="530">
        <v>2</v>
      </c>
      <c r="EL14" s="530">
        <v>2</v>
      </c>
      <c r="EM14" s="530">
        <v>1</v>
      </c>
      <c r="EN14" s="530">
        <v>1</v>
      </c>
      <c r="EO14" s="530">
        <v>1</v>
      </c>
      <c r="EP14" s="530">
        <v>0</v>
      </c>
      <c r="EQ14" s="530">
        <v>2</v>
      </c>
      <c r="ER14" s="530">
        <v>3</v>
      </c>
      <c r="ES14" s="530">
        <v>4</v>
      </c>
      <c r="ET14" s="530">
        <v>4</v>
      </c>
      <c r="EU14" s="530">
        <v>4</v>
      </c>
      <c r="EV14" s="530">
        <v>5</v>
      </c>
      <c r="EW14" s="530">
        <v>5</v>
      </c>
      <c r="EX14" s="530">
        <v>5</v>
      </c>
      <c r="EY14" s="530">
        <v>5</v>
      </c>
      <c r="EZ14" s="530">
        <v>3</v>
      </c>
      <c r="FA14" s="530">
        <v>1</v>
      </c>
      <c r="FB14" s="530">
        <v>2</v>
      </c>
      <c r="FC14" s="530">
        <v>3</v>
      </c>
      <c r="FD14" s="530">
        <v>4</v>
      </c>
      <c r="FE14" s="530">
        <v>4</v>
      </c>
      <c r="FF14" s="530">
        <v>5</v>
      </c>
      <c r="FG14" s="530">
        <v>5</v>
      </c>
      <c r="FH14" s="530">
        <v>5</v>
      </c>
      <c r="FI14" s="530">
        <v>5</v>
      </c>
      <c r="FJ14" s="530">
        <v>5</v>
      </c>
      <c r="FK14" s="530">
        <v>5</v>
      </c>
      <c r="FL14" s="530">
        <v>1</v>
      </c>
      <c r="FM14" s="530">
        <v>4</v>
      </c>
      <c r="FN14" s="530">
        <v>5</v>
      </c>
      <c r="FO14" s="530">
        <v>5</v>
      </c>
      <c r="FP14" s="530">
        <v>5</v>
      </c>
      <c r="FQ14" s="530">
        <v>5</v>
      </c>
      <c r="FR14" s="530">
        <v>5</v>
      </c>
      <c r="FS14" s="530">
        <v>5</v>
      </c>
      <c r="FT14" s="530">
        <v>4</v>
      </c>
      <c r="FU14" s="530">
        <v>2</v>
      </c>
      <c r="FV14" s="530">
        <v>2</v>
      </c>
      <c r="FW14" s="530">
        <v>4</v>
      </c>
      <c r="FX14" s="530">
        <v>4</v>
      </c>
      <c r="FY14" s="530">
        <v>4</v>
      </c>
      <c r="FZ14" s="530">
        <v>7</v>
      </c>
      <c r="GA14" s="530">
        <v>9</v>
      </c>
      <c r="GB14" s="530">
        <v>11</v>
      </c>
      <c r="GC14" s="530">
        <v>15</v>
      </c>
      <c r="GD14" s="530">
        <v>16</v>
      </c>
      <c r="GE14" s="530">
        <v>16</v>
      </c>
      <c r="GF14" s="530">
        <v>16</v>
      </c>
      <c r="GG14" s="530">
        <v>16</v>
      </c>
      <c r="GH14" s="530">
        <v>16</v>
      </c>
      <c r="GI14" s="530">
        <v>13</v>
      </c>
      <c r="GJ14" s="530">
        <v>13</v>
      </c>
      <c r="GK14" s="530">
        <v>6</v>
      </c>
      <c r="GL14" s="530">
        <v>1</v>
      </c>
      <c r="GM14" s="530">
        <v>1</v>
      </c>
      <c r="GN14" s="530">
        <v>1</v>
      </c>
      <c r="GO14" s="530">
        <v>1</v>
      </c>
      <c r="GP14" s="530">
        <v>1</v>
      </c>
      <c r="GQ14" s="530">
        <v>1</v>
      </c>
      <c r="GR14" s="530">
        <v>1</v>
      </c>
      <c r="GS14" s="530">
        <v>1</v>
      </c>
      <c r="GT14" s="530">
        <v>0</v>
      </c>
      <c r="GU14" s="524"/>
      <c r="GV14" s="524"/>
      <c r="GW14" s="524"/>
      <c r="GX14" s="526"/>
      <c r="GY14" s="526"/>
      <c r="GZ14" s="526"/>
      <c r="HA14" s="526"/>
      <c r="HB14" s="526"/>
      <c r="HC14" s="526"/>
      <c r="HD14" s="526"/>
      <c r="HE14" s="529"/>
      <c r="HF14" s="527"/>
      <c r="HG14" s="529"/>
      <c r="HH14" s="529"/>
      <c r="HI14" s="529"/>
      <c r="HJ14" s="529"/>
      <c r="HK14" s="529"/>
      <c r="HL14" s="529"/>
      <c r="HM14" s="529"/>
      <c r="HN14" s="529"/>
      <c r="HO14" s="529"/>
      <c r="HP14" s="529"/>
      <c r="HQ14" s="529"/>
      <c r="HR14" s="529"/>
      <c r="HS14" s="529"/>
      <c r="HT14" s="529"/>
      <c r="HU14" s="529"/>
      <c r="HV14" s="529"/>
      <c r="HW14" s="529"/>
      <c r="HX14" s="529"/>
      <c r="HY14" s="529"/>
      <c r="HZ14" s="529"/>
      <c r="IA14" s="529"/>
      <c r="IB14" s="529"/>
      <c r="IC14" s="529"/>
      <c r="ID14" s="529"/>
      <c r="IE14" s="529"/>
      <c r="IF14" s="529"/>
      <c r="IG14" s="529"/>
      <c r="IH14" s="529"/>
      <c r="II14" s="527"/>
      <c r="IJ14" s="527"/>
      <c r="IK14" s="527"/>
      <c r="IL14" s="527"/>
      <c r="IM14" s="527"/>
      <c r="IN14" s="527"/>
      <c r="IO14" s="527"/>
      <c r="IP14" s="527"/>
      <c r="IQ14" s="527"/>
      <c r="IR14" s="527"/>
      <c r="IS14" s="527"/>
      <c r="IT14" s="527"/>
      <c r="IU14" s="527"/>
      <c r="IV14" s="528"/>
      <c r="IW14" s="372"/>
      <c r="IX14" s="547"/>
      <c r="IY14" s="547"/>
      <c r="IZ14" s="547"/>
      <c r="JA14" s="547"/>
      <c r="JB14" s="547"/>
      <c r="JC14" s="547"/>
      <c r="JD14" s="547"/>
      <c r="JE14" s="547"/>
      <c r="JF14" s="547"/>
      <c r="JG14" s="547"/>
      <c r="JH14" s="547"/>
      <c r="JI14" s="547">
        <v>176</v>
      </c>
      <c r="JJ14" s="546">
        <v>3.4867815312708399</v>
      </c>
      <c r="JK14" s="547"/>
      <c r="JL14" s="547"/>
      <c r="JM14" s="547">
        <v>156</v>
      </c>
      <c r="JN14" s="547">
        <v>2.2879377744704601</v>
      </c>
      <c r="JO14" s="547"/>
      <c r="JP14" s="547"/>
      <c r="JQ14" s="547"/>
      <c r="JR14" s="547"/>
      <c r="JS14" s="547"/>
      <c r="JT14" s="547"/>
      <c r="JU14" s="547"/>
      <c r="JV14" s="372"/>
      <c r="JW14" s="372"/>
    </row>
    <row r="15" spans="2:283" s="303" customFormat="1">
      <c r="B15" s="523" t="s">
        <v>2138</v>
      </c>
      <c r="C15" s="530"/>
      <c r="D15" s="530">
        <v>446716977.14999998</v>
      </c>
      <c r="E15" s="530">
        <v>409496400.06</v>
      </c>
      <c r="F15" s="530">
        <v>378004481.36000001</v>
      </c>
      <c r="G15" s="530">
        <v>356691426.51999998</v>
      </c>
      <c r="H15" s="530">
        <v>356691426.51999998</v>
      </c>
      <c r="I15" s="530">
        <v>356691426.51999998</v>
      </c>
      <c r="J15" s="530">
        <v>356691426.51999998</v>
      </c>
      <c r="K15" s="530">
        <v>148557979.47999999</v>
      </c>
      <c r="L15" s="530">
        <v>157230735.80000001</v>
      </c>
      <c r="M15" s="530">
        <v>157490348.24000001</v>
      </c>
      <c r="N15" s="530">
        <v>120814826.48999999</v>
      </c>
      <c r="O15" s="530">
        <v>120814826.48999999</v>
      </c>
      <c r="P15" s="530">
        <v>134005234.58</v>
      </c>
      <c r="Q15" s="530">
        <v>2634815.7000000002</v>
      </c>
      <c r="R15" s="530">
        <v>1169981.6200000001</v>
      </c>
      <c r="S15" s="530">
        <v>1048314.19</v>
      </c>
      <c r="T15" s="530">
        <v>9532509.7100000009</v>
      </c>
      <c r="U15" s="530">
        <v>15164665.619999999</v>
      </c>
      <c r="V15" s="530">
        <v>15164665.619999999</v>
      </c>
      <c r="W15" s="530">
        <v>16346732.59</v>
      </c>
      <c r="X15" s="530">
        <v>18142867.760000002</v>
      </c>
      <c r="Y15" s="530">
        <v>20401315.890000001</v>
      </c>
      <c r="Z15" s="530">
        <v>27178657.079999998</v>
      </c>
      <c r="AA15" s="530">
        <v>5117714.76</v>
      </c>
      <c r="AB15" s="530">
        <v>9210904.0299999993</v>
      </c>
      <c r="AC15" s="530">
        <v>8400393.0099999998</v>
      </c>
      <c r="AD15" s="530">
        <v>7726678.6600000001</v>
      </c>
      <c r="AE15" s="530">
        <v>7162098.1600000001</v>
      </c>
      <c r="AF15" s="530">
        <v>6984504.0099999998</v>
      </c>
      <c r="AG15" s="530">
        <v>6984504.0099999998</v>
      </c>
      <c r="AH15" s="530">
        <v>3891921.51</v>
      </c>
      <c r="AI15" s="530">
        <v>3981401.01</v>
      </c>
      <c r="AJ15" s="530">
        <v>4084075.01</v>
      </c>
      <c r="AK15" s="530">
        <v>4306087.07</v>
      </c>
      <c r="AL15" s="530">
        <v>4958477.88</v>
      </c>
      <c r="AM15" s="530">
        <v>5466158.4900000002</v>
      </c>
      <c r="AN15" s="530">
        <v>5111140.25</v>
      </c>
      <c r="AO15" s="530">
        <v>6255246.0499999998</v>
      </c>
      <c r="AP15" s="530">
        <v>7232428.2800000003</v>
      </c>
      <c r="AQ15" s="530">
        <v>8298936.2400000002</v>
      </c>
      <c r="AR15" s="530">
        <v>400458.67</v>
      </c>
      <c r="AS15" s="530">
        <v>227716.79</v>
      </c>
      <c r="AT15" s="530">
        <v>289598.83</v>
      </c>
      <c r="AU15" s="530">
        <v>89954.95</v>
      </c>
      <c r="AV15" s="530">
        <v>89954.95</v>
      </c>
      <c r="AW15" s="530">
        <v>1E-4</v>
      </c>
      <c r="AX15" s="530">
        <v>1E-4</v>
      </c>
      <c r="AY15" s="530">
        <v>1E-4</v>
      </c>
      <c r="AZ15" s="530">
        <v>1E-4</v>
      </c>
      <c r="BA15" s="530">
        <v>1E-4</v>
      </c>
      <c r="BB15" s="530">
        <v>1E-4</v>
      </c>
      <c r="BC15" s="530">
        <v>1E-4</v>
      </c>
      <c r="BD15" s="530">
        <v>1E-4</v>
      </c>
      <c r="BE15" s="530">
        <v>1E-4</v>
      </c>
      <c r="BF15" s="530">
        <v>1E-4</v>
      </c>
      <c r="BG15" s="530">
        <v>1E-4</v>
      </c>
      <c r="BH15" s="530">
        <v>1E-4</v>
      </c>
      <c r="BI15" s="530">
        <v>1E-4</v>
      </c>
      <c r="BJ15" s="530">
        <v>1E-4</v>
      </c>
      <c r="BK15" s="530">
        <v>1E-4</v>
      </c>
      <c r="BL15" s="530">
        <v>1E-4</v>
      </c>
      <c r="BM15" s="530">
        <v>1E-4</v>
      </c>
      <c r="BN15" s="530">
        <v>1E-4</v>
      </c>
      <c r="BO15" s="530">
        <v>1E-4</v>
      </c>
      <c r="BP15" s="530">
        <v>1E-4</v>
      </c>
      <c r="BQ15" s="530">
        <v>1E-4</v>
      </c>
      <c r="BR15" s="530">
        <v>1E-4</v>
      </c>
      <c r="BS15" s="530">
        <v>1E-4</v>
      </c>
      <c r="BT15" s="530">
        <v>1E-4</v>
      </c>
      <c r="BU15" s="530">
        <v>1E-4</v>
      </c>
      <c r="BV15" s="530">
        <v>45037284.149999999</v>
      </c>
      <c r="BW15" s="530">
        <v>45037284.149999999</v>
      </c>
      <c r="BX15" s="530">
        <v>45037284.149999999</v>
      </c>
      <c r="BY15" s="530">
        <v>45037284.149999999</v>
      </c>
      <c r="BZ15" s="530">
        <v>45037284.149999999</v>
      </c>
      <c r="CA15" s="530">
        <v>45037284.149999999</v>
      </c>
      <c r="CB15" s="530">
        <v>45037284.149999999</v>
      </c>
      <c r="CC15" s="530">
        <v>45037284.149999999</v>
      </c>
      <c r="CD15" s="530">
        <v>23118718.280000001</v>
      </c>
      <c r="CE15" s="530">
        <v>1200152.4099999999</v>
      </c>
      <c r="CF15" s="530">
        <v>1349219.52</v>
      </c>
      <c r="CG15" s="530">
        <v>1349219.52</v>
      </c>
      <c r="CH15" s="530">
        <v>1812284.47</v>
      </c>
      <c r="CI15" s="530">
        <v>2065978.71</v>
      </c>
      <c r="CJ15" s="530">
        <v>4879247.8899999997</v>
      </c>
      <c r="CK15" s="530">
        <v>7562623.7300000004</v>
      </c>
      <c r="CL15" s="530">
        <v>7007976.6799999997</v>
      </c>
      <c r="CM15" s="530">
        <v>7349550.0599999996</v>
      </c>
      <c r="CN15" s="530">
        <v>6866519.0999999996</v>
      </c>
      <c r="CO15" s="530">
        <v>6673185.0999999996</v>
      </c>
      <c r="CP15" s="530">
        <v>6177846.7699999996</v>
      </c>
      <c r="CQ15" s="530">
        <v>5856868.9100000001</v>
      </c>
      <c r="CR15" s="530">
        <v>2606066.64</v>
      </c>
      <c r="CS15" s="530">
        <v>1910402.67</v>
      </c>
      <c r="CT15" s="530">
        <v>1327760.51</v>
      </c>
      <c r="CU15" s="530">
        <v>1384832.43</v>
      </c>
      <c r="CV15" s="530">
        <v>1601561.54</v>
      </c>
      <c r="CW15" s="530">
        <v>1628066.81</v>
      </c>
      <c r="CX15" s="530">
        <v>2221064.08</v>
      </c>
      <c r="CY15" s="530">
        <v>2221064.08</v>
      </c>
      <c r="CZ15" s="530">
        <v>1399344.64</v>
      </c>
      <c r="DA15" s="530">
        <v>73029586.670000002</v>
      </c>
      <c r="DB15" s="530">
        <v>107535795.34999999</v>
      </c>
      <c r="DC15" s="530">
        <v>99630107.400000006</v>
      </c>
      <c r="DD15" s="530">
        <v>99814684.079999998</v>
      </c>
      <c r="DE15" s="530">
        <v>80487779.530000001</v>
      </c>
      <c r="DF15" s="530">
        <v>80487779.530000001</v>
      </c>
      <c r="DG15" s="530">
        <v>75471978.310000002</v>
      </c>
      <c r="DH15" s="530">
        <v>74877638.629999995</v>
      </c>
      <c r="DI15" s="530">
        <v>2762563.36</v>
      </c>
      <c r="DJ15" s="530">
        <v>3430351.09</v>
      </c>
      <c r="DK15" s="530">
        <v>3430351.09</v>
      </c>
      <c r="DL15" s="530">
        <v>3430351.09</v>
      </c>
      <c r="DM15" s="530">
        <v>3430351.09</v>
      </c>
      <c r="DN15" s="530">
        <v>2882903.64</v>
      </c>
      <c r="DO15" s="530">
        <v>2882903.64</v>
      </c>
      <c r="DP15" s="530">
        <v>2882903.64</v>
      </c>
      <c r="DQ15" s="530">
        <v>2882903.64</v>
      </c>
      <c r="DR15" s="530">
        <v>2882903.64</v>
      </c>
      <c r="DS15" s="530">
        <v>2882903.64</v>
      </c>
      <c r="DT15" s="530">
        <v>434561.93</v>
      </c>
      <c r="DU15" s="530">
        <v>1E-4</v>
      </c>
      <c r="DV15" s="530">
        <v>1E-4</v>
      </c>
      <c r="DW15" s="530">
        <v>1E-4</v>
      </c>
      <c r="DX15" s="530">
        <v>1E-4</v>
      </c>
      <c r="DY15" s="530">
        <v>1E-4</v>
      </c>
      <c r="DZ15" s="530">
        <v>1E-4</v>
      </c>
      <c r="EA15" s="530">
        <v>1E-4</v>
      </c>
      <c r="EB15" s="530">
        <v>1E-4</v>
      </c>
      <c r="EC15" s="530">
        <v>1E-4</v>
      </c>
      <c r="ED15" s="530">
        <v>1E-4</v>
      </c>
      <c r="EE15" s="530">
        <v>1648125.12</v>
      </c>
      <c r="EF15" s="530">
        <v>3103748.59</v>
      </c>
      <c r="EG15" s="530">
        <v>3103748.59</v>
      </c>
      <c r="EH15" s="530">
        <v>3103748.59</v>
      </c>
      <c r="EI15" s="530">
        <v>3103748.59</v>
      </c>
      <c r="EJ15" s="530">
        <v>3103748.59</v>
      </c>
      <c r="EK15" s="530">
        <v>3103748.59</v>
      </c>
      <c r="EL15" s="530">
        <v>3103748.59</v>
      </c>
      <c r="EM15" s="530">
        <v>1648125.12</v>
      </c>
      <c r="EN15" s="530">
        <v>1648125.12</v>
      </c>
      <c r="EO15" s="530">
        <v>1648125.12</v>
      </c>
      <c r="EP15" s="530">
        <v>1E-4</v>
      </c>
      <c r="EQ15" s="530">
        <v>98030.99</v>
      </c>
      <c r="ER15" s="530">
        <v>97250.39</v>
      </c>
      <c r="ES15" s="530">
        <v>1064922.32</v>
      </c>
      <c r="ET15" s="530">
        <v>1064922.32</v>
      </c>
      <c r="EU15" s="530">
        <v>1064922.32</v>
      </c>
      <c r="EV15" s="530">
        <v>872851.24</v>
      </c>
      <c r="EW15" s="530">
        <v>872851.24</v>
      </c>
      <c r="EX15" s="530">
        <v>872851.24</v>
      </c>
      <c r="EY15" s="530">
        <v>872851.24</v>
      </c>
      <c r="EZ15" s="530">
        <v>95506.89</v>
      </c>
      <c r="FA15" s="530">
        <v>104566.95</v>
      </c>
      <c r="FB15" s="530">
        <v>184575.29</v>
      </c>
      <c r="FC15" s="530">
        <v>220579.04</v>
      </c>
      <c r="FD15" s="530">
        <v>4039615.29</v>
      </c>
      <c r="FE15" s="530">
        <v>5558447.0300000003</v>
      </c>
      <c r="FF15" s="530">
        <v>9330260.2699999996</v>
      </c>
      <c r="FG15" s="530">
        <v>9330260.2699999996</v>
      </c>
      <c r="FH15" s="530">
        <v>9330260.2699999996</v>
      </c>
      <c r="FI15" s="530">
        <v>9330260.2699999996</v>
      </c>
      <c r="FJ15" s="530">
        <v>9330260.2699999996</v>
      </c>
      <c r="FK15" s="530">
        <v>9330260.2699999996</v>
      </c>
      <c r="FL15" s="530">
        <v>21517428.559999999</v>
      </c>
      <c r="FM15" s="530">
        <v>6047724.4100000001</v>
      </c>
      <c r="FN15" s="530">
        <v>8896072.9600000009</v>
      </c>
      <c r="FO15" s="530">
        <v>8896072.9600000009</v>
      </c>
      <c r="FP15" s="530">
        <v>8896072.9600000009</v>
      </c>
      <c r="FQ15" s="530">
        <v>8896072.9600000009</v>
      </c>
      <c r="FR15" s="530">
        <v>8896072.9600000009</v>
      </c>
      <c r="FS15" s="530">
        <v>8896072.9600000009</v>
      </c>
      <c r="FT15" s="530">
        <v>11096281.91</v>
      </c>
      <c r="FU15" s="530">
        <v>885228.97</v>
      </c>
      <c r="FV15" s="530">
        <v>885228.97</v>
      </c>
      <c r="FW15" s="530">
        <v>568600.89</v>
      </c>
      <c r="FX15" s="530">
        <v>568600.89</v>
      </c>
      <c r="FY15" s="530">
        <v>568600.89</v>
      </c>
      <c r="FZ15" s="530">
        <v>1195991.42</v>
      </c>
      <c r="GA15" s="530">
        <v>23115670.59</v>
      </c>
      <c r="GB15" s="530">
        <v>25714319.129999999</v>
      </c>
      <c r="GC15" s="530">
        <v>309346064.11000001</v>
      </c>
      <c r="GD15" s="530">
        <v>290018477.98000002</v>
      </c>
      <c r="GE15" s="530">
        <v>290018477.98000002</v>
      </c>
      <c r="GF15" s="530">
        <v>290018477.98000002</v>
      </c>
      <c r="GG15" s="530">
        <v>290018477.98000002</v>
      </c>
      <c r="GH15" s="530">
        <v>290018477.98000002</v>
      </c>
      <c r="GI15" s="530">
        <v>53928755.43</v>
      </c>
      <c r="GJ15" s="530">
        <v>53928755.43</v>
      </c>
      <c r="GK15" s="530">
        <v>95774696.840000004</v>
      </c>
      <c r="GL15" s="530">
        <v>1120882.31</v>
      </c>
      <c r="GM15" s="530">
        <v>1120882.31</v>
      </c>
      <c r="GN15" s="530">
        <v>1120882.31</v>
      </c>
      <c r="GO15" s="530">
        <v>1120882.31</v>
      </c>
      <c r="GP15" s="530">
        <v>1120882.31</v>
      </c>
      <c r="GQ15" s="530">
        <v>1120882.31</v>
      </c>
      <c r="GR15" s="530">
        <v>1120882.31</v>
      </c>
      <c r="GS15" s="530">
        <v>1120882.31</v>
      </c>
      <c r="GT15" s="530">
        <v>1E-4</v>
      </c>
      <c r="GU15" s="524"/>
      <c r="GV15" s="524"/>
      <c r="GW15" s="524"/>
      <c r="GX15" s="526"/>
      <c r="GY15" s="526"/>
      <c r="GZ15" s="526"/>
      <c r="HA15" s="526"/>
      <c r="HB15" s="526"/>
      <c r="HC15" s="526"/>
      <c r="HD15" s="526"/>
      <c r="HE15" s="527"/>
      <c r="HF15" s="529"/>
      <c r="HG15" s="529"/>
      <c r="HH15" s="529"/>
      <c r="HI15" s="529"/>
      <c r="HJ15" s="529"/>
      <c r="HK15" s="529"/>
      <c r="HL15" s="529"/>
      <c r="HM15" s="529"/>
      <c r="HN15" s="529"/>
      <c r="HO15" s="529"/>
      <c r="HP15" s="529"/>
      <c r="HQ15" s="529"/>
      <c r="HR15" s="529"/>
      <c r="HS15" s="529"/>
      <c r="HT15" s="529"/>
      <c r="HU15" s="529"/>
      <c r="HV15" s="529"/>
      <c r="HW15" s="529"/>
      <c r="HX15" s="529"/>
      <c r="HY15" s="529"/>
      <c r="HZ15" s="529"/>
      <c r="IA15" s="529"/>
      <c r="IB15" s="529"/>
      <c r="IC15" s="529"/>
      <c r="ID15" s="529"/>
      <c r="IE15" s="529"/>
      <c r="IF15" s="529"/>
      <c r="IG15" s="529"/>
      <c r="IH15" s="529"/>
      <c r="II15" s="527"/>
      <c r="IJ15" s="527"/>
      <c r="IK15" s="527"/>
      <c r="IL15" s="527"/>
      <c r="IM15" s="527"/>
      <c r="IN15" s="527"/>
      <c r="IO15" s="527"/>
      <c r="IP15" s="527"/>
      <c r="IQ15" s="527"/>
      <c r="IR15" s="527"/>
      <c r="IS15" s="527"/>
      <c r="IT15" s="527"/>
      <c r="IU15" s="527"/>
      <c r="IV15" s="528"/>
      <c r="IW15" s="372"/>
      <c r="IX15" s="547"/>
      <c r="IY15" s="547"/>
      <c r="IZ15" s="547"/>
      <c r="JA15" s="547"/>
      <c r="JB15" s="547"/>
      <c r="JC15" s="547"/>
      <c r="JD15" s="547"/>
      <c r="JE15" s="547"/>
      <c r="JF15" s="547"/>
      <c r="JG15" s="547"/>
      <c r="JH15" s="547"/>
      <c r="JI15" s="547">
        <v>177</v>
      </c>
      <c r="JJ15" s="546">
        <v>3.4867815312708399</v>
      </c>
      <c r="JK15" s="547"/>
      <c r="JL15" s="547"/>
      <c r="JM15" s="547"/>
      <c r="JN15" s="547"/>
      <c r="JO15" s="547"/>
      <c r="JP15" s="547"/>
      <c r="JQ15" s="547"/>
      <c r="JR15" s="547"/>
      <c r="JS15" s="547"/>
      <c r="JT15" s="547"/>
      <c r="JU15" s="547"/>
      <c r="JV15" s="372"/>
      <c r="JW15" s="372"/>
    </row>
    <row r="16" spans="2:283" s="303" customFormat="1">
      <c r="B16" s="523" t="s">
        <v>2139</v>
      </c>
      <c r="C16" s="530"/>
      <c r="D16" s="530">
        <v>524273791.85000002</v>
      </c>
      <c r="E16" s="530">
        <v>480590897.50999999</v>
      </c>
      <c r="F16" s="530">
        <v>443629615.17000002</v>
      </c>
      <c r="G16" s="530">
        <v>415852616.07999998</v>
      </c>
      <c r="H16" s="530">
        <v>415852616.07999998</v>
      </c>
      <c r="I16" s="530">
        <v>415852616.07999998</v>
      </c>
      <c r="J16" s="530">
        <v>415852616.07999998</v>
      </c>
      <c r="K16" s="530">
        <v>75295288.349999994</v>
      </c>
      <c r="L16" s="530">
        <v>78625709.670000002</v>
      </c>
      <c r="M16" s="530">
        <v>41344200.280000001</v>
      </c>
      <c r="N16" s="530">
        <v>31422081.309999999</v>
      </c>
      <c r="O16" s="530">
        <v>31422081.309999999</v>
      </c>
      <c r="P16" s="530">
        <v>34692651.390000001</v>
      </c>
      <c r="Q16" s="530">
        <v>1095820.1299999999</v>
      </c>
      <c r="R16" s="530">
        <v>912755.45</v>
      </c>
      <c r="S16" s="530">
        <v>850963.76</v>
      </c>
      <c r="T16" s="530">
        <v>2315552.23</v>
      </c>
      <c r="U16" s="530">
        <v>2801752.49</v>
      </c>
      <c r="V16" s="530">
        <v>2801752.49</v>
      </c>
      <c r="W16" s="530">
        <v>2821482.3</v>
      </c>
      <c r="X16" s="530">
        <v>3120422.11</v>
      </c>
      <c r="Y16" s="530">
        <v>3500023.24</v>
      </c>
      <c r="Z16" s="530">
        <v>4639456.6500000004</v>
      </c>
      <c r="AA16" s="530">
        <v>3039066.82</v>
      </c>
      <c r="AB16" s="530">
        <v>9834403.3300000001</v>
      </c>
      <c r="AC16" s="530">
        <v>9513002.7699999996</v>
      </c>
      <c r="AD16" s="530">
        <v>8732487.4199999999</v>
      </c>
      <c r="AE16" s="530">
        <v>8077294.7199999997</v>
      </c>
      <c r="AF16" s="530">
        <v>7872671.9299999997</v>
      </c>
      <c r="AG16" s="530">
        <v>7872671.9299999997</v>
      </c>
      <c r="AH16" s="530">
        <v>4894272.1900000004</v>
      </c>
      <c r="AI16" s="530">
        <v>5023094.03</v>
      </c>
      <c r="AJ16" s="530">
        <v>5103171.03</v>
      </c>
      <c r="AK16" s="530">
        <v>5405026.3499999996</v>
      </c>
      <c r="AL16" s="530">
        <v>5970118.7400000002</v>
      </c>
      <c r="AM16" s="530">
        <v>6547741.5800000001</v>
      </c>
      <c r="AN16" s="530">
        <v>5867082.8899999997</v>
      </c>
      <c r="AO16" s="530">
        <v>7176707.75</v>
      </c>
      <c r="AP16" s="530">
        <v>8290040.5999999996</v>
      </c>
      <c r="AQ16" s="530">
        <v>9727183.1099999994</v>
      </c>
      <c r="AR16" s="530">
        <v>279766.93</v>
      </c>
      <c r="AS16" s="530">
        <v>195576.95</v>
      </c>
      <c r="AT16" s="530">
        <v>246982.75</v>
      </c>
      <c r="AU16" s="530">
        <v>80935.399999999994</v>
      </c>
      <c r="AV16" s="530">
        <v>80935.399999999994</v>
      </c>
      <c r="AW16" s="530">
        <v>1E-4</v>
      </c>
      <c r="AX16" s="530">
        <v>1E-4</v>
      </c>
      <c r="AY16" s="530">
        <v>1E-4</v>
      </c>
      <c r="AZ16" s="530">
        <v>1E-4</v>
      </c>
      <c r="BA16" s="530">
        <v>1E-4</v>
      </c>
      <c r="BB16" s="530">
        <v>1E-4</v>
      </c>
      <c r="BC16" s="530">
        <v>1E-4</v>
      </c>
      <c r="BD16" s="530">
        <v>1E-4</v>
      </c>
      <c r="BE16" s="530">
        <v>1E-4</v>
      </c>
      <c r="BF16" s="530">
        <v>1E-4</v>
      </c>
      <c r="BG16" s="530">
        <v>1E-4</v>
      </c>
      <c r="BH16" s="530">
        <v>1E-4</v>
      </c>
      <c r="BI16" s="530">
        <v>1E-4</v>
      </c>
      <c r="BJ16" s="530">
        <v>1E-4</v>
      </c>
      <c r="BK16" s="530">
        <v>1E-4</v>
      </c>
      <c r="BL16" s="530">
        <v>1E-4</v>
      </c>
      <c r="BM16" s="530">
        <v>1E-4</v>
      </c>
      <c r="BN16" s="530">
        <v>1E-4</v>
      </c>
      <c r="BO16" s="530">
        <v>1E-4</v>
      </c>
      <c r="BP16" s="530">
        <v>1E-4</v>
      </c>
      <c r="BQ16" s="530">
        <v>1E-4</v>
      </c>
      <c r="BR16" s="530">
        <v>1E-4</v>
      </c>
      <c r="BS16" s="530">
        <v>1E-4</v>
      </c>
      <c r="BT16" s="530">
        <v>1E-4</v>
      </c>
      <c r="BU16" s="530">
        <v>1E-4</v>
      </c>
      <c r="BV16" s="530">
        <v>34362021.850000001</v>
      </c>
      <c r="BW16" s="530">
        <v>34362021.850000001</v>
      </c>
      <c r="BX16" s="530">
        <v>34362021.850000001</v>
      </c>
      <c r="BY16" s="530">
        <v>34362021.850000001</v>
      </c>
      <c r="BZ16" s="530">
        <v>34362021.850000001</v>
      </c>
      <c r="CA16" s="530">
        <v>34362021.850000001</v>
      </c>
      <c r="CB16" s="530">
        <v>34362021.850000001</v>
      </c>
      <c r="CC16" s="530">
        <v>34362021.850000001</v>
      </c>
      <c r="CD16" s="530">
        <v>26073184.09</v>
      </c>
      <c r="CE16" s="530">
        <v>17784346.34</v>
      </c>
      <c r="CF16" s="530">
        <v>6229074.3300000001</v>
      </c>
      <c r="CG16" s="530">
        <v>6229074.3300000001</v>
      </c>
      <c r="CH16" s="530">
        <v>6452872.71</v>
      </c>
      <c r="CI16" s="530">
        <v>10396736.140000001</v>
      </c>
      <c r="CJ16" s="530">
        <v>18971054.780000001</v>
      </c>
      <c r="CK16" s="530">
        <v>30236543.350000001</v>
      </c>
      <c r="CL16" s="530">
        <v>27702821.920000002</v>
      </c>
      <c r="CM16" s="530">
        <v>26917959.899999999</v>
      </c>
      <c r="CN16" s="530">
        <v>24568981.739999998</v>
      </c>
      <c r="CO16" s="530">
        <v>23868459.02</v>
      </c>
      <c r="CP16" s="530">
        <v>21997180.800000001</v>
      </c>
      <c r="CQ16" s="530">
        <v>20874376.25</v>
      </c>
      <c r="CR16" s="530">
        <v>4294544.24</v>
      </c>
      <c r="CS16" s="530">
        <v>1000041.9</v>
      </c>
      <c r="CT16" s="530">
        <v>328962.3</v>
      </c>
      <c r="CU16" s="530">
        <v>299346.07</v>
      </c>
      <c r="CV16" s="530">
        <v>262733.52</v>
      </c>
      <c r="CW16" s="530">
        <v>279163.28999999998</v>
      </c>
      <c r="CX16" s="530">
        <v>355120</v>
      </c>
      <c r="CY16" s="530">
        <v>355120</v>
      </c>
      <c r="CZ16" s="530">
        <v>284418.3</v>
      </c>
      <c r="DA16" s="530">
        <v>573562.15</v>
      </c>
      <c r="DB16" s="530">
        <v>8512587.7699999996</v>
      </c>
      <c r="DC16" s="530">
        <v>8534263.0500000007</v>
      </c>
      <c r="DD16" s="530">
        <v>8682040.3800000008</v>
      </c>
      <c r="DE16" s="530">
        <v>7334790.5099999998</v>
      </c>
      <c r="DF16" s="530">
        <v>7334790.5099999998</v>
      </c>
      <c r="DG16" s="530">
        <v>6948086.79</v>
      </c>
      <c r="DH16" s="530">
        <v>6789003.5800000001</v>
      </c>
      <c r="DI16" s="530">
        <v>1436387.83</v>
      </c>
      <c r="DJ16" s="530">
        <v>2124246.44</v>
      </c>
      <c r="DK16" s="530">
        <v>2124246.44</v>
      </c>
      <c r="DL16" s="530">
        <v>2124246.44</v>
      </c>
      <c r="DM16" s="530">
        <v>2124246.44</v>
      </c>
      <c r="DN16" s="530">
        <v>2500162.4300000002</v>
      </c>
      <c r="DO16" s="530">
        <v>2500162.4300000002</v>
      </c>
      <c r="DP16" s="530">
        <v>2500162.4300000002</v>
      </c>
      <c r="DQ16" s="530">
        <v>2500162.4300000002</v>
      </c>
      <c r="DR16" s="530">
        <v>2500162.4300000002</v>
      </c>
      <c r="DS16" s="530">
        <v>2500162.4300000002</v>
      </c>
      <c r="DT16" s="530">
        <v>109156.3</v>
      </c>
      <c r="DU16" s="530">
        <v>1E-4</v>
      </c>
      <c r="DV16" s="530">
        <v>1E-4</v>
      </c>
      <c r="DW16" s="530">
        <v>1E-4</v>
      </c>
      <c r="DX16" s="530">
        <v>1E-4</v>
      </c>
      <c r="DY16" s="530">
        <v>1E-4</v>
      </c>
      <c r="DZ16" s="530">
        <v>1E-4</v>
      </c>
      <c r="EA16" s="530">
        <v>1E-4</v>
      </c>
      <c r="EB16" s="530">
        <v>1E-4</v>
      </c>
      <c r="EC16" s="530">
        <v>1E-4</v>
      </c>
      <c r="ED16" s="530">
        <v>1E-4</v>
      </c>
      <c r="EE16" s="530">
        <v>1072148.1000000001</v>
      </c>
      <c r="EF16" s="530">
        <v>4115210.55</v>
      </c>
      <c r="EG16" s="530">
        <v>4115210.55</v>
      </c>
      <c r="EH16" s="530">
        <v>4115210.55</v>
      </c>
      <c r="EI16" s="530">
        <v>4115210.55</v>
      </c>
      <c r="EJ16" s="530">
        <v>4115210.55</v>
      </c>
      <c r="EK16" s="530">
        <v>4115210.55</v>
      </c>
      <c r="EL16" s="530">
        <v>4115210.55</v>
      </c>
      <c r="EM16" s="530">
        <v>1072148.1000000001</v>
      </c>
      <c r="EN16" s="530">
        <v>1072148.1000000001</v>
      </c>
      <c r="EO16" s="530">
        <v>1072148.1000000001</v>
      </c>
      <c r="EP16" s="530">
        <v>1E-4</v>
      </c>
      <c r="EQ16" s="530">
        <v>189215.59</v>
      </c>
      <c r="ER16" s="530">
        <v>149729.12</v>
      </c>
      <c r="ES16" s="530">
        <v>245781.24</v>
      </c>
      <c r="ET16" s="530">
        <v>245781.24</v>
      </c>
      <c r="EU16" s="530">
        <v>245781.24</v>
      </c>
      <c r="EV16" s="530">
        <v>215351.46</v>
      </c>
      <c r="EW16" s="530">
        <v>215351.46</v>
      </c>
      <c r="EX16" s="530">
        <v>215351.46</v>
      </c>
      <c r="EY16" s="530">
        <v>215351.46</v>
      </c>
      <c r="EZ16" s="530">
        <v>154074.45000000001</v>
      </c>
      <c r="FA16" s="530">
        <v>93632.35</v>
      </c>
      <c r="FB16" s="530">
        <v>124583.52</v>
      </c>
      <c r="FC16" s="530">
        <v>117433.14</v>
      </c>
      <c r="FD16" s="530">
        <v>2709270.45</v>
      </c>
      <c r="FE16" s="530">
        <v>10082409.939999999</v>
      </c>
      <c r="FF16" s="530">
        <v>14540009.539999999</v>
      </c>
      <c r="FG16" s="530">
        <v>14540009.539999999</v>
      </c>
      <c r="FH16" s="530">
        <v>14540009.539999999</v>
      </c>
      <c r="FI16" s="530">
        <v>14540009.539999999</v>
      </c>
      <c r="FJ16" s="530">
        <v>14540009.539999999</v>
      </c>
      <c r="FK16" s="530">
        <v>14540009.539999999</v>
      </c>
      <c r="FL16" s="530">
        <v>35779812.030000001</v>
      </c>
      <c r="FM16" s="530">
        <v>9826079.3499999996</v>
      </c>
      <c r="FN16" s="530">
        <v>10934911.77</v>
      </c>
      <c r="FO16" s="530">
        <v>10934911.77</v>
      </c>
      <c r="FP16" s="530">
        <v>10934911.77</v>
      </c>
      <c r="FQ16" s="530">
        <v>10934911.77</v>
      </c>
      <c r="FR16" s="530">
        <v>10934911.77</v>
      </c>
      <c r="FS16" s="530">
        <v>10934911.77</v>
      </c>
      <c r="FT16" s="530">
        <v>12999750.1</v>
      </c>
      <c r="FU16" s="530">
        <v>369680.93</v>
      </c>
      <c r="FV16" s="530">
        <v>369680.93</v>
      </c>
      <c r="FW16" s="530">
        <v>236594.34</v>
      </c>
      <c r="FX16" s="530">
        <v>236594.34</v>
      </c>
      <c r="FY16" s="530">
        <v>236594.34</v>
      </c>
      <c r="FZ16" s="530">
        <v>1227457.44</v>
      </c>
      <c r="GA16" s="530">
        <v>27038773.68</v>
      </c>
      <c r="GB16" s="530">
        <v>31829795.710000001</v>
      </c>
      <c r="GC16" s="530">
        <v>348279643.11000001</v>
      </c>
      <c r="GD16" s="530">
        <v>326534853.12</v>
      </c>
      <c r="GE16" s="530">
        <v>326534853.12</v>
      </c>
      <c r="GF16" s="530">
        <v>326534853.12</v>
      </c>
      <c r="GG16" s="530">
        <v>326534853.12</v>
      </c>
      <c r="GH16" s="530">
        <v>326534853.12</v>
      </c>
      <c r="GI16" s="530">
        <v>67046386.43</v>
      </c>
      <c r="GJ16" s="530">
        <v>67046386.43</v>
      </c>
      <c r="GK16" s="530">
        <v>99498594.700000003</v>
      </c>
      <c r="GL16" s="530">
        <v>439410.86</v>
      </c>
      <c r="GM16" s="530">
        <v>439410.86</v>
      </c>
      <c r="GN16" s="530">
        <v>439410.86</v>
      </c>
      <c r="GO16" s="530">
        <v>439410.86</v>
      </c>
      <c r="GP16" s="530">
        <v>439410.86</v>
      </c>
      <c r="GQ16" s="530">
        <v>439410.86</v>
      </c>
      <c r="GR16" s="530">
        <v>439410.86</v>
      </c>
      <c r="GS16" s="530">
        <v>439410.86</v>
      </c>
      <c r="GT16" s="530">
        <v>1E-4</v>
      </c>
      <c r="GU16" s="524"/>
      <c r="GV16" s="524"/>
      <c r="GW16" s="524"/>
      <c r="GX16" s="526"/>
      <c r="GY16" s="526"/>
      <c r="GZ16" s="526"/>
      <c r="HA16" s="526"/>
      <c r="HB16" s="526"/>
      <c r="HC16" s="526"/>
      <c r="HD16" s="526"/>
      <c r="HE16" s="527"/>
      <c r="HF16" s="529"/>
      <c r="HG16" s="529"/>
      <c r="HH16" s="529"/>
      <c r="HI16" s="529"/>
      <c r="HJ16" s="529"/>
      <c r="HK16" s="529"/>
      <c r="HL16" s="529"/>
      <c r="HM16" s="529"/>
      <c r="HN16" s="529"/>
      <c r="HO16" s="529"/>
      <c r="HP16" s="529"/>
      <c r="HQ16" s="529"/>
      <c r="HR16" s="529"/>
      <c r="HS16" s="529"/>
      <c r="HT16" s="529"/>
      <c r="HU16" s="529"/>
      <c r="HV16" s="529"/>
      <c r="HW16" s="529"/>
      <c r="HX16" s="529"/>
      <c r="HY16" s="529"/>
      <c r="HZ16" s="529"/>
      <c r="IA16" s="529"/>
      <c r="IB16" s="529"/>
      <c r="IC16" s="529"/>
      <c r="ID16" s="529"/>
      <c r="IE16" s="529"/>
      <c r="IF16" s="529"/>
      <c r="IG16" s="529"/>
      <c r="IH16" s="529"/>
      <c r="II16" s="527"/>
      <c r="IJ16" s="527"/>
      <c r="IK16" s="527"/>
      <c r="IL16" s="527"/>
      <c r="IM16" s="527"/>
      <c r="IN16" s="527"/>
      <c r="IO16" s="527"/>
      <c r="IP16" s="527"/>
      <c r="IQ16" s="527"/>
      <c r="IR16" s="527"/>
      <c r="IS16" s="527"/>
      <c r="IT16" s="527"/>
      <c r="IU16" s="527"/>
      <c r="IV16" s="528"/>
      <c r="IW16" s="372"/>
      <c r="IX16" s="547"/>
      <c r="IY16" s="547"/>
      <c r="IZ16" s="547"/>
      <c r="JA16" s="547"/>
      <c r="JB16" s="547"/>
      <c r="JC16" s="547"/>
      <c r="JD16" s="547"/>
      <c r="JE16" s="547"/>
      <c r="JF16" s="547"/>
      <c r="JG16" s="547"/>
      <c r="JH16" s="547"/>
      <c r="JI16" s="547">
        <v>178</v>
      </c>
      <c r="JJ16" s="546">
        <v>3.4867815312708399</v>
      </c>
      <c r="JK16" s="547"/>
      <c r="JL16" s="547"/>
      <c r="JM16" s="547"/>
      <c r="JN16" s="547"/>
      <c r="JO16" s="547"/>
      <c r="JP16" s="547"/>
      <c r="JQ16" s="547"/>
      <c r="JR16" s="547"/>
      <c r="JS16" s="547"/>
      <c r="JT16" s="547"/>
      <c r="JU16" s="547"/>
      <c r="JV16" s="372"/>
      <c r="JW16" s="372"/>
    </row>
    <row r="17" spans="2:343" s="303" customFormat="1">
      <c r="B17" s="523" t="s">
        <v>2140</v>
      </c>
      <c r="C17" s="530"/>
      <c r="D17" s="530">
        <v>221116083.13999999</v>
      </c>
      <c r="E17" s="530">
        <v>202694793.44999999</v>
      </c>
      <c r="F17" s="530">
        <v>187180603.27000001</v>
      </c>
      <c r="G17" s="530">
        <v>191087976.18000001</v>
      </c>
      <c r="H17" s="530">
        <v>191087976.18000001</v>
      </c>
      <c r="I17" s="530">
        <v>191087976.18000001</v>
      </c>
      <c r="J17" s="530">
        <v>191087976.18000001</v>
      </c>
      <c r="K17" s="530">
        <v>170360635.90000001</v>
      </c>
      <c r="L17" s="530">
        <v>183474130.69999999</v>
      </c>
      <c r="M17" s="530">
        <v>195169978.27000001</v>
      </c>
      <c r="N17" s="530">
        <v>151240771.11000001</v>
      </c>
      <c r="O17" s="530">
        <v>151240771.11000001</v>
      </c>
      <c r="P17" s="530">
        <v>165039244.97</v>
      </c>
      <c r="Q17" s="530">
        <v>2664154.3199999998</v>
      </c>
      <c r="R17" s="530">
        <v>1953144.41</v>
      </c>
      <c r="S17" s="530">
        <v>1967033.93</v>
      </c>
      <c r="T17" s="530">
        <v>13343635.050000001</v>
      </c>
      <c r="U17" s="530">
        <v>22478629.170000002</v>
      </c>
      <c r="V17" s="530">
        <v>22478629.170000002</v>
      </c>
      <c r="W17" s="530">
        <v>24718991.129999999</v>
      </c>
      <c r="X17" s="530">
        <v>27442375</v>
      </c>
      <c r="Y17" s="530">
        <v>30867856.949999999</v>
      </c>
      <c r="Z17" s="530">
        <v>40273143.770000003</v>
      </c>
      <c r="AA17" s="530">
        <v>6220063.2599999998</v>
      </c>
      <c r="AB17" s="530">
        <v>16341791.07</v>
      </c>
      <c r="AC17" s="530">
        <v>25624615.059999999</v>
      </c>
      <c r="AD17" s="530">
        <v>23533760.449999999</v>
      </c>
      <c r="AE17" s="530">
        <v>23229386.829999998</v>
      </c>
      <c r="AF17" s="530">
        <v>22649782.23</v>
      </c>
      <c r="AG17" s="530">
        <v>22649782.23</v>
      </c>
      <c r="AH17" s="530">
        <v>19922094.890000001</v>
      </c>
      <c r="AI17" s="530">
        <v>20447008.52</v>
      </c>
      <c r="AJ17" s="530">
        <v>21455954.18</v>
      </c>
      <c r="AK17" s="530">
        <v>23230841.510000002</v>
      </c>
      <c r="AL17" s="530">
        <v>22564606.25</v>
      </c>
      <c r="AM17" s="530">
        <v>16663366.66</v>
      </c>
      <c r="AN17" s="530">
        <v>13518256.35</v>
      </c>
      <c r="AO17" s="530">
        <v>16520575.43</v>
      </c>
      <c r="AP17" s="530">
        <v>19219421.91</v>
      </c>
      <c r="AQ17" s="530">
        <v>22621307.02</v>
      </c>
      <c r="AR17" s="530">
        <v>1227554.99</v>
      </c>
      <c r="AS17" s="530">
        <v>483070.16</v>
      </c>
      <c r="AT17" s="530">
        <v>574124.26</v>
      </c>
      <c r="AU17" s="530">
        <v>111021.05</v>
      </c>
      <c r="AV17" s="530">
        <v>111021.05</v>
      </c>
      <c r="AW17" s="530">
        <v>1E-4</v>
      </c>
      <c r="AX17" s="530">
        <v>1E-4</v>
      </c>
      <c r="AY17" s="530">
        <v>1E-4</v>
      </c>
      <c r="AZ17" s="530">
        <v>1E-4</v>
      </c>
      <c r="BA17" s="530">
        <v>1E-4</v>
      </c>
      <c r="BB17" s="530">
        <v>1E-4</v>
      </c>
      <c r="BC17" s="530">
        <v>1E-4</v>
      </c>
      <c r="BD17" s="530">
        <v>1E-4</v>
      </c>
      <c r="BE17" s="530">
        <v>1E-4</v>
      </c>
      <c r="BF17" s="530">
        <v>1E-4</v>
      </c>
      <c r="BG17" s="530">
        <v>1E-4</v>
      </c>
      <c r="BH17" s="530">
        <v>1E-4</v>
      </c>
      <c r="BI17" s="530">
        <v>1E-4</v>
      </c>
      <c r="BJ17" s="530">
        <v>1E-4</v>
      </c>
      <c r="BK17" s="530">
        <v>1E-4</v>
      </c>
      <c r="BL17" s="530">
        <v>1E-4</v>
      </c>
      <c r="BM17" s="530">
        <v>1E-4</v>
      </c>
      <c r="BN17" s="530">
        <v>1E-4</v>
      </c>
      <c r="BO17" s="530">
        <v>1E-4</v>
      </c>
      <c r="BP17" s="530">
        <v>1E-4</v>
      </c>
      <c r="BQ17" s="530">
        <v>1E-4</v>
      </c>
      <c r="BR17" s="530">
        <v>1E-4</v>
      </c>
      <c r="BS17" s="530">
        <v>1E-4</v>
      </c>
      <c r="BT17" s="530">
        <v>1E-4</v>
      </c>
      <c r="BU17" s="530">
        <v>1E-4</v>
      </c>
      <c r="BV17" s="530">
        <v>30993231.899999999</v>
      </c>
      <c r="BW17" s="530">
        <v>30993231.899999999</v>
      </c>
      <c r="BX17" s="530">
        <v>30993231.899999999</v>
      </c>
      <c r="BY17" s="530">
        <v>30993231.899999999</v>
      </c>
      <c r="BZ17" s="530">
        <v>30993231.899999999</v>
      </c>
      <c r="CA17" s="530">
        <v>30993231.899999999</v>
      </c>
      <c r="CB17" s="530">
        <v>30993231.899999999</v>
      </c>
      <c r="CC17" s="530">
        <v>30993231.899999999</v>
      </c>
      <c r="CD17" s="530">
        <v>15795020.5</v>
      </c>
      <c r="CE17" s="530">
        <v>596809.09</v>
      </c>
      <c r="CF17" s="530">
        <v>8781510.3800000008</v>
      </c>
      <c r="CG17" s="530">
        <v>8781510.3800000008</v>
      </c>
      <c r="CH17" s="530">
        <v>19106519.82</v>
      </c>
      <c r="CI17" s="530">
        <v>31642973.969999999</v>
      </c>
      <c r="CJ17" s="530">
        <v>90803806.769999996</v>
      </c>
      <c r="CK17" s="530">
        <v>152800202.59</v>
      </c>
      <c r="CL17" s="530">
        <v>140913604.75999999</v>
      </c>
      <c r="CM17" s="530">
        <v>136570905.19</v>
      </c>
      <c r="CN17" s="530">
        <v>124793081.06</v>
      </c>
      <c r="CO17" s="530">
        <v>121230059.25</v>
      </c>
      <c r="CP17" s="530">
        <v>111712818.90000001</v>
      </c>
      <c r="CQ17" s="530">
        <v>105796652.77</v>
      </c>
      <c r="CR17" s="530">
        <v>25454956.73</v>
      </c>
      <c r="CS17" s="530">
        <v>13205968.189999999</v>
      </c>
      <c r="CT17" s="530">
        <v>3051220.82</v>
      </c>
      <c r="CU17" s="530">
        <v>3215219.81</v>
      </c>
      <c r="CV17" s="530">
        <v>3585699.28</v>
      </c>
      <c r="CW17" s="530">
        <v>3703585.71</v>
      </c>
      <c r="CX17" s="530">
        <v>4937507.7</v>
      </c>
      <c r="CY17" s="530">
        <v>4937507.7</v>
      </c>
      <c r="CZ17" s="530">
        <v>3488522.1</v>
      </c>
      <c r="DA17" s="530">
        <v>119653094.47</v>
      </c>
      <c r="DB17" s="530">
        <v>176235283.22999999</v>
      </c>
      <c r="DC17" s="530">
        <v>167102326.19999999</v>
      </c>
      <c r="DD17" s="530">
        <v>169764123.78999999</v>
      </c>
      <c r="DE17" s="530">
        <v>145749801.55000001</v>
      </c>
      <c r="DF17" s="530">
        <v>145749801.55000001</v>
      </c>
      <c r="DG17" s="530">
        <v>136790843.91</v>
      </c>
      <c r="DH17" s="530">
        <v>135487216.08000001</v>
      </c>
      <c r="DI17" s="530">
        <v>29161024.57</v>
      </c>
      <c r="DJ17" s="530">
        <v>28717399.530000001</v>
      </c>
      <c r="DK17" s="530">
        <v>28717399.530000001</v>
      </c>
      <c r="DL17" s="530">
        <v>28717399.530000001</v>
      </c>
      <c r="DM17" s="530">
        <v>28717399.530000001</v>
      </c>
      <c r="DN17" s="530">
        <v>15133167.02</v>
      </c>
      <c r="DO17" s="530">
        <v>15133167.02</v>
      </c>
      <c r="DP17" s="530">
        <v>15133167.02</v>
      </c>
      <c r="DQ17" s="530">
        <v>15133167.02</v>
      </c>
      <c r="DR17" s="530">
        <v>15133167.02</v>
      </c>
      <c r="DS17" s="530">
        <v>15133167.02</v>
      </c>
      <c r="DT17" s="530">
        <v>6469955.3499999996</v>
      </c>
      <c r="DU17" s="530">
        <v>1E-4</v>
      </c>
      <c r="DV17" s="530">
        <v>1E-4</v>
      </c>
      <c r="DW17" s="530">
        <v>1E-4</v>
      </c>
      <c r="DX17" s="530">
        <v>1E-4</v>
      </c>
      <c r="DY17" s="530">
        <v>1E-4</v>
      </c>
      <c r="DZ17" s="530">
        <v>1E-4</v>
      </c>
      <c r="EA17" s="530">
        <v>1E-4</v>
      </c>
      <c r="EB17" s="530">
        <v>1E-4</v>
      </c>
      <c r="EC17" s="530">
        <v>1E-4</v>
      </c>
      <c r="ED17" s="530">
        <v>1E-4</v>
      </c>
      <c r="EE17" s="530">
        <v>861820.92</v>
      </c>
      <c r="EF17" s="530">
        <v>681299.95</v>
      </c>
      <c r="EG17" s="530">
        <v>681299.95</v>
      </c>
      <c r="EH17" s="530">
        <v>681299.95</v>
      </c>
      <c r="EI17" s="530">
        <v>681299.95</v>
      </c>
      <c r="EJ17" s="530">
        <v>681299.95</v>
      </c>
      <c r="EK17" s="530">
        <v>681299.95</v>
      </c>
      <c r="EL17" s="530">
        <v>681299.95</v>
      </c>
      <c r="EM17" s="530">
        <v>861820.92</v>
      </c>
      <c r="EN17" s="530">
        <v>861820.92</v>
      </c>
      <c r="EO17" s="530">
        <v>861820.92</v>
      </c>
      <c r="EP17" s="530">
        <v>1E-4</v>
      </c>
      <c r="EQ17" s="530">
        <v>63495.27</v>
      </c>
      <c r="ER17" s="530">
        <v>61856.66</v>
      </c>
      <c r="ES17" s="530">
        <v>363298.43</v>
      </c>
      <c r="ET17" s="530">
        <v>363298.43</v>
      </c>
      <c r="EU17" s="530">
        <v>363298.43</v>
      </c>
      <c r="EV17" s="530">
        <v>303658.83</v>
      </c>
      <c r="EW17" s="530">
        <v>303658.83</v>
      </c>
      <c r="EX17" s="530">
        <v>303658.83</v>
      </c>
      <c r="EY17" s="530">
        <v>303658.83</v>
      </c>
      <c r="EZ17" s="530">
        <v>59630.3</v>
      </c>
      <c r="FA17" s="530">
        <v>65100.44</v>
      </c>
      <c r="FB17" s="530">
        <v>70685.67</v>
      </c>
      <c r="FC17" s="530">
        <v>141967.63</v>
      </c>
      <c r="FD17" s="530">
        <v>4679275.6900000004</v>
      </c>
      <c r="FE17" s="530">
        <v>6696654.2400000002</v>
      </c>
      <c r="FF17" s="530">
        <v>8441688.75</v>
      </c>
      <c r="FG17" s="530">
        <v>8441688.75</v>
      </c>
      <c r="FH17" s="530">
        <v>8441688.75</v>
      </c>
      <c r="FI17" s="530">
        <v>8441688.75</v>
      </c>
      <c r="FJ17" s="530">
        <v>8441688.75</v>
      </c>
      <c r="FK17" s="530">
        <v>8441688.75</v>
      </c>
      <c r="FL17" s="530">
        <v>9543762.9000000004</v>
      </c>
      <c r="FM17" s="530">
        <v>4119610.81</v>
      </c>
      <c r="FN17" s="530">
        <v>8764007.3900000006</v>
      </c>
      <c r="FO17" s="530">
        <v>8764007.3900000006</v>
      </c>
      <c r="FP17" s="530">
        <v>8764007.3900000006</v>
      </c>
      <c r="FQ17" s="530">
        <v>8764007.3900000006</v>
      </c>
      <c r="FR17" s="530">
        <v>8764007.3900000006</v>
      </c>
      <c r="FS17" s="530">
        <v>8764007.3900000006</v>
      </c>
      <c r="FT17" s="530">
        <v>9907957.7100000009</v>
      </c>
      <c r="FU17" s="530">
        <v>398439.8</v>
      </c>
      <c r="FV17" s="530">
        <v>398439.8</v>
      </c>
      <c r="FW17" s="530">
        <v>256007.82</v>
      </c>
      <c r="FX17" s="530">
        <v>256007.82</v>
      </c>
      <c r="FY17" s="530">
        <v>256007.82</v>
      </c>
      <c r="FZ17" s="530">
        <v>353576.82</v>
      </c>
      <c r="GA17" s="530">
        <v>4405415.95</v>
      </c>
      <c r="GB17" s="530">
        <v>7663184.5</v>
      </c>
      <c r="GC17" s="530">
        <v>162133571.49000001</v>
      </c>
      <c r="GD17" s="530">
        <v>152014295.03999999</v>
      </c>
      <c r="GE17" s="530">
        <v>152014295.03999999</v>
      </c>
      <c r="GF17" s="530">
        <v>152014295.03999999</v>
      </c>
      <c r="GG17" s="530">
        <v>152014295.03999999</v>
      </c>
      <c r="GH17" s="530">
        <v>152014295.03999999</v>
      </c>
      <c r="GI17" s="530">
        <v>26475691.27</v>
      </c>
      <c r="GJ17" s="530">
        <v>26475691.27</v>
      </c>
      <c r="GK17" s="530">
        <v>42543450.109999999</v>
      </c>
      <c r="GL17" s="530">
        <v>477190.8</v>
      </c>
      <c r="GM17" s="530">
        <v>477190.8</v>
      </c>
      <c r="GN17" s="530">
        <v>477190.8</v>
      </c>
      <c r="GO17" s="530">
        <v>477190.8</v>
      </c>
      <c r="GP17" s="530">
        <v>477190.8</v>
      </c>
      <c r="GQ17" s="530">
        <v>477190.8</v>
      </c>
      <c r="GR17" s="530">
        <v>477190.8</v>
      </c>
      <c r="GS17" s="530">
        <v>477190.8</v>
      </c>
      <c r="GT17" s="530">
        <v>1E-4</v>
      </c>
      <c r="GU17" s="524"/>
      <c r="GV17" s="524"/>
      <c r="GW17" s="524"/>
      <c r="GX17" s="526"/>
      <c r="GY17" s="526"/>
      <c r="GZ17" s="526"/>
      <c r="HA17" s="526"/>
      <c r="HB17" s="526"/>
      <c r="HC17" s="526"/>
      <c r="HD17" s="526"/>
      <c r="HE17" s="527"/>
      <c r="HF17" s="529"/>
      <c r="HG17" s="529"/>
      <c r="HH17" s="529"/>
      <c r="HI17" s="529"/>
      <c r="HJ17" s="529"/>
      <c r="HK17" s="529"/>
      <c r="HL17" s="529"/>
      <c r="HM17" s="529"/>
      <c r="HN17" s="529"/>
      <c r="HO17" s="529"/>
      <c r="HP17" s="529"/>
      <c r="HQ17" s="529"/>
      <c r="HR17" s="529"/>
      <c r="HS17" s="529"/>
      <c r="HT17" s="529"/>
      <c r="HU17" s="529"/>
      <c r="HV17" s="529"/>
      <c r="HW17" s="529"/>
      <c r="HX17" s="529"/>
      <c r="HY17" s="529"/>
      <c r="HZ17" s="529"/>
      <c r="IA17" s="529"/>
      <c r="IB17" s="529"/>
      <c r="IC17" s="529"/>
      <c r="ID17" s="529"/>
      <c r="IE17" s="529"/>
      <c r="IF17" s="529"/>
      <c r="IG17" s="529"/>
      <c r="IH17" s="529"/>
      <c r="II17" s="527"/>
      <c r="IJ17" s="527"/>
      <c r="IK17" s="527"/>
      <c r="IL17" s="527"/>
      <c r="IM17" s="527"/>
      <c r="IN17" s="527"/>
      <c r="IO17" s="527"/>
      <c r="IP17" s="527"/>
      <c r="IQ17" s="527"/>
      <c r="IR17" s="527"/>
      <c r="IS17" s="527"/>
      <c r="IT17" s="527"/>
      <c r="IU17" s="527"/>
      <c r="IV17" s="528"/>
      <c r="IW17" s="372"/>
      <c r="IX17" s="547"/>
      <c r="IY17" s="547"/>
      <c r="IZ17" s="547"/>
      <c r="JA17" s="547"/>
      <c r="JB17" s="547"/>
      <c r="JC17" s="547"/>
      <c r="JD17" s="547"/>
      <c r="JE17" s="547"/>
      <c r="JF17" s="547"/>
      <c r="JG17" s="547"/>
      <c r="JH17" s="547"/>
      <c r="JI17" s="547">
        <v>179</v>
      </c>
      <c r="JJ17" s="546">
        <v>3.4867815312708399</v>
      </c>
      <c r="JK17" s="547"/>
      <c r="JL17" s="547"/>
      <c r="JM17" s="547"/>
      <c r="JN17" s="547"/>
      <c r="JO17" s="547"/>
      <c r="JP17" s="547"/>
      <c r="JQ17" s="547"/>
      <c r="JR17" s="547"/>
      <c r="JS17" s="547"/>
      <c r="JT17" s="547"/>
      <c r="JU17" s="547"/>
      <c r="JV17" s="372"/>
      <c r="JW17" s="372"/>
      <c r="ME17" s="375"/>
    </row>
    <row r="18" spans="2:343" s="303" customFormat="1" ht="15" customHeight="1">
      <c r="B18" s="523" t="s">
        <v>2141</v>
      </c>
      <c r="C18" s="530"/>
      <c r="D18" s="530">
        <v>895601000</v>
      </c>
      <c r="E18" s="530">
        <v>821246700</v>
      </c>
      <c r="F18" s="530">
        <v>758718000</v>
      </c>
      <c r="G18" s="530">
        <v>718526800</v>
      </c>
      <c r="H18" s="530">
        <v>718526800</v>
      </c>
      <c r="I18" s="530">
        <v>718526800</v>
      </c>
      <c r="J18" s="530">
        <v>718526800</v>
      </c>
      <c r="K18" s="530">
        <v>798694800</v>
      </c>
      <c r="L18" s="530">
        <v>853392300</v>
      </c>
      <c r="M18" s="530">
        <v>976808800</v>
      </c>
      <c r="N18" s="530">
        <v>843995000</v>
      </c>
      <c r="O18" s="530">
        <v>843995000</v>
      </c>
      <c r="P18" s="530">
        <v>932630200</v>
      </c>
      <c r="Q18" s="530">
        <v>620558700</v>
      </c>
      <c r="R18" s="530">
        <v>538131100</v>
      </c>
      <c r="S18" s="530">
        <v>483230600</v>
      </c>
      <c r="T18" s="530">
        <v>874370200</v>
      </c>
      <c r="U18" s="530">
        <v>1522429000</v>
      </c>
      <c r="V18" s="530">
        <v>1522429000</v>
      </c>
      <c r="W18" s="530">
        <v>1674016000</v>
      </c>
      <c r="X18" s="530">
        <v>1858495000</v>
      </c>
      <c r="Y18" s="530">
        <v>2090445000</v>
      </c>
      <c r="Z18" s="530">
        <v>2745346000</v>
      </c>
      <c r="AA18" s="530">
        <v>144560600</v>
      </c>
      <c r="AB18" s="530">
        <v>237569200</v>
      </c>
      <c r="AC18" s="530">
        <v>225097200</v>
      </c>
      <c r="AD18" s="530">
        <v>206338200</v>
      </c>
      <c r="AE18" s="530">
        <v>193452700</v>
      </c>
      <c r="AF18" s="530">
        <v>188563000</v>
      </c>
      <c r="AG18" s="530">
        <v>188563000</v>
      </c>
      <c r="AH18" s="530">
        <v>111271800</v>
      </c>
      <c r="AI18" s="530">
        <v>114168700</v>
      </c>
      <c r="AJ18" s="530">
        <v>119880000</v>
      </c>
      <c r="AK18" s="530">
        <v>128285500</v>
      </c>
      <c r="AL18" s="530">
        <v>132477500</v>
      </c>
      <c r="AM18" s="530">
        <v>137277200</v>
      </c>
      <c r="AN18" s="530">
        <v>147996200</v>
      </c>
      <c r="AO18" s="530">
        <v>181546700</v>
      </c>
      <c r="AP18" s="530">
        <v>214283500</v>
      </c>
      <c r="AQ18" s="530">
        <v>260083500</v>
      </c>
      <c r="AR18" s="530">
        <v>1405720</v>
      </c>
      <c r="AS18" s="530">
        <v>1243123</v>
      </c>
      <c r="AT18" s="530">
        <v>1507276</v>
      </c>
      <c r="AU18" s="530">
        <v>578614.1</v>
      </c>
      <c r="AV18" s="530">
        <v>578614.1</v>
      </c>
      <c r="AW18" s="530">
        <v>1E-4</v>
      </c>
      <c r="AX18" s="530">
        <v>1E-4</v>
      </c>
      <c r="AY18" s="530">
        <v>1E-4</v>
      </c>
      <c r="AZ18" s="530">
        <v>1E-4</v>
      </c>
      <c r="BA18" s="530">
        <v>1E-4</v>
      </c>
      <c r="BB18" s="530">
        <v>1E-4</v>
      </c>
      <c r="BC18" s="530">
        <v>1E-4</v>
      </c>
      <c r="BD18" s="530">
        <v>1E-4</v>
      </c>
      <c r="BE18" s="530">
        <v>1E-4</v>
      </c>
      <c r="BF18" s="530">
        <v>1E-4</v>
      </c>
      <c r="BG18" s="530">
        <v>1E-4</v>
      </c>
      <c r="BH18" s="530">
        <v>1E-4</v>
      </c>
      <c r="BI18" s="530">
        <v>1E-4</v>
      </c>
      <c r="BJ18" s="530">
        <v>1E-4</v>
      </c>
      <c r="BK18" s="530">
        <v>1E-4</v>
      </c>
      <c r="BL18" s="530">
        <v>1E-4</v>
      </c>
      <c r="BM18" s="530">
        <v>1E-4</v>
      </c>
      <c r="BN18" s="530">
        <v>1E-4</v>
      </c>
      <c r="BO18" s="530">
        <v>1E-4</v>
      </c>
      <c r="BP18" s="530">
        <v>1E-4</v>
      </c>
      <c r="BQ18" s="530">
        <v>1E-4</v>
      </c>
      <c r="BR18" s="530">
        <v>1E-4</v>
      </c>
      <c r="BS18" s="530">
        <v>1E-4</v>
      </c>
      <c r="BT18" s="530">
        <v>1E-4</v>
      </c>
      <c r="BU18" s="530">
        <v>1E-4</v>
      </c>
      <c r="BV18" s="530">
        <v>5623449</v>
      </c>
      <c r="BW18" s="530">
        <v>5623449</v>
      </c>
      <c r="BX18" s="530">
        <v>5623449</v>
      </c>
      <c r="BY18" s="530">
        <v>5623449</v>
      </c>
      <c r="BZ18" s="530">
        <v>5623449</v>
      </c>
      <c r="CA18" s="530">
        <v>5623449</v>
      </c>
      <c r="CB18" s="530">
        <v>5623449</v>
      </c>
      <c r="CC18" s="530">
        <v>5623449</v>
      </c>
      <c r="CD18" s="530">
        <v>9916843</v>
      </c>
      <c r="CE18" s="530">
        <v>14210240</v>
      </c>
      <c r="CF18" s="530">
        <v>17444530</v>
      </c>
      <c r="CG18" s="530">
        <v>17444530</v>
      </c>
      <c r="CH18" s="530">
        <v>29338720</v>
      </c>
      <c r="CI18" s="530">
        <v>34982290</v>
      </c>
      <c r="CJ18" s="530">
        <v>81202720</v>
      </c>
      <c r="CK18" s="530">
        <v>135901100</v>
      </c>
      <c r="CL18" s="530">
        <v>124811800</v>
      </c>
      <c r="CM18" s="530">
        <v>123951200</v>
      </c>
      <c r="CN18" s="530">
        <v>114288900</v>
      </c>
      <c r="CO18" s="530">
        <v>111163800</v>
      </c>
      <c r="CP18" s="530">
        <v>102546300</v>
      </c>
      <c r="CQ18" s="530">
        <v>96662260</v>
      </c>
      <c r="CR18" s="530">
        <v>40525230</v>
      </c>
      <c r="CS18" s="530">
        <v>15052430</v>
      </c>
      <c r="CT18" s="530">
        <v>21946580</v>
      </c>
      <c r="CU18" s="530">
        <v>23419830</v>
      </c>
      <c r="CV18" s="530">
        <v>28088610</v>
      </c>
      <c r="CW18" s="530">
        <v>31717480</v>
      </c>
      <c r="CX18" s="530">
        <v>43629990</v>
      </c>
      <c r="CY18" s="530">
        <v>43629990</v>
      </c>
      <c r="CZ18" s="530">
        <v>70162530</v>
      </c>
      <c r="DA18" s="530">
        <v>346486900</v>
      </c>
      <c r="DB18" s="530">
        <v>320837900</v>
      </c>
      <c r="DC18" s="530">
        <v>296715900</v>
      </c>
      <c r="DD18" s="530">
        <v>301708400</v>
      </c>
      <c r="DE18" s="530">
        <v>274997000</v>
      </c>
      <c r="DF18" s="530">
        <v>274997000</v>
      </c>
      <c r="DG18" s="530">
        <v>258262300</v>
      </c>
      <c r="DH18" s="530">
        <v>260832200</v>
      </c>
      <c r="DI18" s="530">
        <v>79531940</v>
      </c>
      <c r="DJ18" s="530">
        <v>87006800</v>
      </c>
      <c r="DK18" s="530">
        <v>87006800</v>
      </c>
      <c r="DL18" s="530">
        <v>87006800</v>
      </c>
      <c r="DM18" s="530">
        <v>87006800</v>
      </c>
      <c r="DN18" s="530">
        <v>22871630</v>
      </c>
      <c r="DO18" s="530">
        <v>22871630</v>
      </c>
      <c r="DP18" s="530">
        <v>22871630</v>
      </c>
      <c r="DQ18" s="530">
        <v>22871630</v>
      </c>
      <c r="DR18" s="530">
        <v>22871630</v>
      </c>
      <c r="DS18" s="530">
        <v>22871630</v>
      </c>
      <c r="DT18" s="530">
        <v>27003260</v>
      </c>
      <c r="DU18" s="530">
        <v>1E-4</v>
      </c>
      <c r="DV18" s="530">
        <v>1E-4</v>
      </c>
      <c r="DW18" s="530">
        <v>1E-4</v>
      </c>
      <c r="DX18" s="530">
        <v>1E-4</v>
      </c>
      <c r="DY18" s="530">
        <v>1E-4</v>
      </c>
      <c r="DZ18" s="530">
        <v>1E-4</v>
      </c>
      <c r="EA18" s="530">
        <v>1E-4</v>
      </c>
      <c r="EB18" s="530">
        <v>1E-4</v>
      </c>
      <c r="EC18" s="530">
        <v>1E-4</v>
      </c>
      <c r="ED18" s="530">
        <v>1E-4</v>
      </c>
      <c r="EE18" s="530">
        <v>4259167</v>
      </c>
      <c r="EF18" s="530">
        <v>18671540</v>
      </c>
      <c r="EG18" s="530">
        <v>18671540</v>
      </c>
      <c r="EH18" s="530">
        <v>18671540</v>
      </c>
      <c r="EI18" s="530">
        <v>18671540</v>
      </c>
      <c r="EJ18" s="530">
        <v>18671540</v>
      </c>
      <c r="EK18" s="530">
        <v>18671540</v>
      </c>
      <c r="EL18" s="530">
        <v>18671540</v>
      </c>
      <c r="EM18" s="530">
        <v>4259167</v>
      </c>
      <c r="EN18" s="530">
        <v>4259167</v>
      </c>
      <c r="EO18" s="530">
        <v>4259167</v>
      </c>
      <c r="EP18" s="530">
        <v>1E-4</v>
      </c>
      <c r="EQ18" s="530">
        <v>293365</v>
      </c>
      <c r="ER18" s="530">
        <v>324752.90000000002</v>
      </c>
      <c r="ES18" s="530">
        <v>1003301</v>
      </c>
      <c r="ET18" s="530">
        <v>1003301</v>
      </c>
      <c r="EU18" s="530">
        <v>1003301</v>
      </c>
      <c r="EV18" s="530">
        <v>885235.9</v>
      </c>
      <c r="EW18" s="530">
        <v>885235.9</v>
      </c>
      <c r="EX18" s="530">
        <v>885235.9</v>
      </c>
      <c r="EY18" s="530">
        <v>885235.9</v>
      </c>
      <c r="EZ18" s="530">
        <v>320712.8</v>
      </c>
      <c r="FA18" s="530">
        <v>412973.9</v>
      </c>
      <c r="FB18" s="530">
        <v>1007644</v>
      </c>
      <c r="FC18" s="530">
        <v>1392589</v>
      </c>
      <c r="FD18" s="530">
        <v>5203027</v>
      </c>
      <c r="FE18" s="530">
        <v>8692225</v>
      </c>
      <c r="FF18" s="530">
        <v>9133291</v>
      </c>
      <c r="FG18" s="530">
        <v>9133291</v>
      </c>
      <c r="FH18" s="530">
        <v>9133291</v>
      </c>
      <c r="FI18" s="530">
        <v>9133291</v>
      </c>
      <c r="FJ18" s="530">
        <v>9133291</v>
      </c>
      <c r="FK18" s="530">
        <v>9133291</v>
      </c>
      <c r="FL18" s="530">
        <v>3172409</v>
      </c>
      <c r="FM18" s="530">
        <v>7543397</v>
      </c>
      <c r="FN18" s="530">
        <v>10141240</v>
      </c>
      <c r="FO18" s="530">
        <v>10141240</v>
      </c>
      <c r="FP18" s="530">
        <v>10141240</v>
      </c>
      <c r="FQ18" s="530">
        <v>10141240</v>
      </c>
      <c r="FR18" s="530">
        <v>10141240</v>
      </c>
      <c r="FS18" s="530">
        <v>10141240</v>
      </c>
      <c r="FT18" s="530">
        <v>11185090</v>
      </c>
      <c r="FU18" s="530">
        <v>2943058</v>
      </c>
      <c r="FV18" s="530">
        <v>2943058</v>
      </c>
      <c r="FW18" s="530">
        <v>1606480</v>
      </c>
      <c r="FX18" s="530">
        <v>1606480</v>
      </c>
      <c r="FY18" s="530">
        <v>1606480</v>
      </c>
      <c r="FZ18" s="530">
        <v>3150996</v>
      </c>
      <c r="GA18" s="530">
        <v>4050932</v>
      </c>
      <c r="GB18" s="530">
        <v>4620266</v>
      </c>
      <c r="GC18" s="530">
        <v>10143900</v>
      </c>
      <c r="GD18" s="530">
        <v>9515402</v>
      </c>
      <c r="GE18" s="530">
        <v>9515402</v>
      </c>
      <c r="GF18" s="530">
        <v>9515402</v>
      </c>
      <c r="GG18" s="530">
        <v>9515402</v>
      </c>
      <c r="GH18" s="530">
        <v>9515402</v>
      </c>
      <c r="GI18" s="530">
        <v>9981136</v>
      </c>
      <c r="GJ18" s="530">
        <v>9981136</v>
      </c>
      <c r="GK18" s="530">
        <v>10034180</v>
      </c>
      <c r="GL18" s="530">
        <v>48924.41</v>
      </c>
      <c r="GM18" s="530">
        <v>48924.41</v>
      </c>
      <c r="GN18" s="530">
        <v>48924.41</v>
      </c>
      <c r="GO18" s="530">
        <v>48924.41</v>
      </c>
      <c r="GP18" s="530">
        <v>48924.41</v>
      </c>
      <c r="GQ18" s="530">
        <v>48924.41</v>
      </c>
      <c r="GR18" s="530">
        <v>48924.41</v>
      </c>
      <c r="GS18" s="530">
        <v>48924.41</v>
      </c>
      <c r="GT18" s="530">
        <v>1E-4</v>
      </c>
      <c r="GU18" s="524"/>
      <c r="GV18" s="524"/>
      <c r="GW18" s="524"/>
      <c r="GX18" s="526"/>
      <c r="GY18" s="526"/>
      <c r="GZ18" s="526"/>
      <c r="HA18" s="526"/>
      <c r="HB18" s="526"/>
      <c r="HC18" s="526"/>
      <c r="HD18" s="526"/>
      <c r="HE18" s="527"/>
      <c r="HF18" s="529"/>
      <c r="HG18" s="529"/>
      <c r="HH18" s="529"/>
      <c r="HI18" s="529"/>
      <c r="HJ18" s="529"/>
      <c r="HK18" s="529"/>
      <c r="HL18" s="529"/>
      <c r="HM18" s="529"/>
      <c r="HN18" s="529"/>
      <c r="HO18" s="529"/>
      <c r="HP18" s="529"/>
      <c r="HQ18" s="529"/>
      <c r="HR18" s="529"/>
      <c r="HS18" s="529"/>
      <c r="HT18" s="529"/>
      <c r="HU18" s="529"/>
      <c r="HV18" s="529"/>
      <c r="HW18" s="529"/>
      <c r="HX18" s="529"/>
      <c r="HY18" s="529"/>
      <c r="HZ18" s="529"/>
      <c r="IA18" s="529"/>
      <c r="IB18" s="529"/>
      <c r="IC18" s="529"/>
      <c r="ID18" s="529"/>
      <c r="IE18" s="529"/>
      <c r="IF18" s="529"/>
      <c r="IG18" s="529"/>
      <c r="IH18" s="529"/>
      <c r="II18" s="527"/>
      <c r="IJ18" s="527"/>
      <c r="IK18" s="527"/>
      <c r="IL18" s="527"/>
      <c r="IM18" s="527"/>
      <c r="IN18" s="527"/>
      <c r="IO18" s="527"/>
      <c r="IP18" s="527"/>
      <c r="IQ18" s="527"/>
      <c r="IR18" s="527"/>
      <c r="IS18" s="527"/>
      <c r="IT18" s="527"/>
      <c r="IU18" s="527"/>
      <c r="IV18" s="528"/>
      <c r="IW18" s="15"/>
      <c r="IX18" s="548"/>
      <c r="IY18" s="546"/>
      <c r="IZ18" s="546"/>
      <c r="JA18" s="546"/>
      <c r="JB18" s="546"/>
      <c r="JC18" s="546"/>
      <c r="JD18" s="546"/>
      <c r="JE18" s="546"/>
      <c r="JF18" s="546"/>
      <c r="JG18" s="546"/>
      <c r="JH18" s="546"/>
      <c r="JI18" s="547">
        <v>180</v>
      </c>
      <c r="JJ18" s="546">
        <v>3.4867815312708399</v>
      </c>
      <c r="JK18" s="546"/>
      <c r="JL18" s="546"/>
      <c r="JM18" s="546"/>
      <c r="JN18" s="546"/>
      <c r="JO18" s="546"/>
      <c r="JP18" s="546"/>
      <c r="JQ18" s="546"/>
      <c r="JR18" s="546"/>
      <c r="JS18" s="546"/>
      <c r="JT18" s="546"/>
      <c r="JU18" s="547"/>
      <c r="JV18" s="372"/>
      <c r="JW18" s="372"/>
    </row>
    <row r="19" spans="2:343" s="303" customFormat="1" ht="15" customHeight="1">
      <c r="B19" s="523" t="s">
        <v>2158</v>
      </c>
      <c r="C19" s="530">
        <f>AVERAGE(D19:GT19)</f>
        <v>-0.4523463830668632</v>
      </c>
      <c r="D19" s="530">
        <v>-0.69833164556042204</v>
      </c>
      <c r="E19" s="530">
        <v>-0.68467095545777201</v>
      </c>
      <c r="F19" s="530">
        <v>-0.71344991037050798</v>
      </c>
      <c r="G19" s="530">
        <v>-0.70853154510328498</v>
      </c>
      <c r="H19" s="530">
        <v>-0.70853154510328498</v>
      </c>
      <c r="I19" s="530">
        <v>-0.70853154510328498</v>
      </c>
      <c r="J19" s="530">
        <v>-0.70853154510328498</v>
      </c>
      <c r="K19" s="530">
        <v>-0.94416929702334096</v>
      </c>
      <c r="L19" s="530">
        <v>-0.951725880805943</v>
      </c>
      <c r="M19" s="530">
        <v>-1.0145879734557199</v>
      </c>
      <c r="N19" s="530">
        <v>-0.93235100227826095</v>
      </c>
      <c r="O19" s="530">
        <v>-0.93235100227826095</v>
      </c>
      <c r="P19" s="530">
        <v>-0.63623416564175805</v>
      </c>
      <c r="Q19" s="530">
        <v>-0.68327626990824797</v>
      </c>
      <c r="R19" s="530">
        <v>-0.72507307123937803</v>
      </c>
      <c r="S19" s="530">
        <v>-0.79472368082122802</v>
      </c>
      <c r="T19" s="530">
        <v>-0.869433781524654</v>
      </c>
      <c r="U19" s="530">
        <v>-0.92522247141472502</v>
      </c>
      <c r="V19" s="530">
        <v>-0.92522247141472502</v>
      </c>
      <c r="W19" s="530">
        <v>-1.00544592473924</v>
      </c>
      <c r="X19" s="530">
        <v>-1.0469570365474199</v>
      </c>
      <c r="Y19" s="530">
        <v>-1.1084928175598501</v>
      </c>
      <c r="Z19" s="530">
        <v>-1.0994257169817501</v>
      </c>
      <c r="AA19" s="530">
        <v>-1.0438830164450199</v>
      </c>
      <c r="AB19" s="530">
        <v>-0.97627491366591301</v>
      </c>
      <c r="AC19" s="530">
        <v>-0.97830152278282101</v>
      </c>
      <c r="AD19" s="530">
        <v>-0.98661539054270697</v>
      </c>
      <c r="AE19" s="530">
        <v>-0.99168781955532004</v>
      </c>
      <c r="AF19" s="530">
        <v>-0.98989265754304001</v>
      </c>
      <c r="AG19" s="530">
        <v>-0.98989265754304001</v>
      </c>
      <c r="AH19" s="530">
        <v>-0.994100544008229</v>
      </c>
      <c r="AI19" s="530">
        <v>-0.98463175869522801</v>
      </c>
      <c r="AJ19" s="530">
        <v>-0.99044355480011204</v>
      </c>
      <c r="AK19" s="530">
        <v>-1.0047758142128</v>
      </c>
      <c r="AL19" s="530">
        <v>-0.981026839646301</v>
      </c>
      <c r="AM19" s="530">
        <v>-0.88513782773722705</v>
      </c>
      <c r="AN19" s="530">
        <v>-0.84746285886328598</v>
      </c>
      <c r="AO19" s="530">
        <v>-0.84164546846583399</v>
      </c>
      <c r="AP19" s="530">
        <v>-0.88570259858845701</v>
      </c>
      <c r="AQ19" s="530">
        <v>-0.931902407261059</v>
      </c>
      <c r="AR19" s="530">
        <v>-0.97134926680489198</v>
      </c>
      <c r="AS19" s="530">
        <v>-0.94839317920260902</v>
      </c>
      <c r="AT19" s="530">
        <v>-0.82798374501828098</v>
      </c>
      <c r="AU19" s="530">
        <v>-0.876543340574643</v>
      </c>
      <c r="AV19" s="530">
        <v>-0.876543340574643</v>
      </c>
      <c r="AW19" s="530" t="s">
        <v>2154</v>
      </c>
      <c r="AX19" s="530" t="s">
        <v>2154</v>
      </c>
      <c r="AY19" s="530" t="s">
        <v>2154</v>
      </c>
      <c r="AZ19" s="530" t="s">
        <v>2154</v>
      </c>
      <c r="BA19" s="530" t="s">
        <v>2154</v>
      </c>
      <c r="BB19" s="530" t="s">
        <v>2154</v>
      </c>
      <c r="BC19" s="530" t="s">
        <v>2154</v>
      </c>
      <c r="BD19" s="530" t="s">
        <v>2154</v>
      </c>
      <c r="BE19" s="530" t="s">
        <v>2154</v>
      </c>
      <c r="BF19" s="530" t="s">
        <v>2154</v>
      </c>
      <c r="BG19" s="530" t="s">
        <v>2154</v>
      </c>
      <c r="BH19" s="530" t="s">
        <v>2154</v>
      </c>
      <c r="BI19" s="530" t="s">
        <v>2154</v>
      </c>
      <c r="BJ19" s="530" t="s">
        <v>2154</v>
      </c>
      <c r="BK19" s="530" t="s">
        <v>2154</v>
      </c>
      <c r="BL19" s="530" t="s">
        <v>2154</v>
      </c>
      <c r="BM19" s="530" t="s">
        <v>2154</v>
      </c>
      <c r="BN19" s="530" t="s">
        <v>2154</v>
      </c>
      <c r="BO19" s="530" t="s">
        <v>2154</v>
      </c>
      <c r="BP19" s="530" t="s">
        <v>2154</v>
      </c>
      <c r="BQ19" s="530" t="s">
        <v>2154</v>
      </c>
      <c r="BR19" s="530" t="s">
        <v>2154</v>
      </c>
      <c r="BS19" s="530" t="s">
        <v>2154</v>
      </c>
      <c r="BT19" s="530" t="s">
        <v>2154</v>
      </c>
      <c r="BU19" s="530" t="s">
        <v>2154</v>
      </c>
      <c r="BV19" s="530">
        <v>0.63264405670041102</v>
      </c>
      <c r="BW19" s="530">
        <v>0.63264405670041102</v>
      </c>
      <c r="BX19" s="530">
        <v>0.63264405670041102</v>
      </c>
      <c r="BY19" s="530">
        <v>0.63264405670041102</v>
      </c>
      <c r="BZ19" s="530">
        <v>0.63264405670041102</v>
      </c>
      <c r="CA19" s="530">
        <v>0.63264405670041102</v>
      </c>
      <c r="CB19" s="530">
        <v>0.63264405670041102</v>
      </c>
      <c r="CC19" s="530">
        <v>0.63264405670041102</v>
      </c>
      <c r="CD19" s="530">
        <v>0.31389476552592999</v>
      </c>
      <c r="CE19" s="530">
        <v>-4.8545256485509102E-3</v>
      </c>
      <c r="CF19" s="530">
        <v>-0.52715847908812596</v>
      </c>
      <c r="CG19" s="530">
        <v>-0.52715847908812596</v>
      </c>
      <c r="CH19" s="530">
        <v>-0.919663345040583</v>
      </c>
      <c r="CI19" s="530">
        <v>-0.85260547558521405</v>
      </c>
      <c r="CJ19" s="530">
        <v>-1.10612509520825</v>
      </c>
      <c r="CK19" s="530">
        <v>-1.1863481658192101</v>
      </c>
      <c r="CL19" s="530">
        <v>-1.2199471071149799</v>
      </c>
      <c r="CM19" s="530">
        <v>-1.21767962378751</v>
      </c>
      <c r="CN19" s="530">
        <v>-1.1651849322011101</v>
      </c>
      <c r="CO19" s="530">
        <v>-1.1570327371315501</v>
      </c>
      <c r="CP19" s="530">
        <v>-1.1571621987457601</v>
      </c>
      <c r="CQ19" s="530">
        <v>-1.0914116653850301</v>
      </c>
      <c r="CR19" s="530">
        <v>-0.99946560533116802</v>
      </c>
      <c r="CS19" s="530">
        <v>-0.909499622672436</v>
      </c>
      <c r="CT19" s="530">
        <v>-0.91447043706442899</v>
      </c>
      <c r="CU19" s="530">
        <v>-0.91510660852893599</v>
      </c>
      <c r="CV19" s="530">
        <v>-0.92423096830839602</v>
      </c>
      <c r="CW19" s="530">
        <v>-0.93602577869572001</v>
      </c>
      <c r="CX19" s="530">
        <v>-0.805959256243442</v>
      </c>
      <c r="CY19" s="530">
        <v>-0.805959256243442</v>
      </c>
      <c r="CZ19" s="530">
        <v>-0.63208096469209096</v>
      </c>
      <c r="DA19" s="530">
        <v>-0.70111462020030202</v>
      </c>
      <c r="DB19" s="530">
        <v>-0.72243352603067601</v>
      </c>
      <c r="DC19" s="530">
        <v>-0.89735857674678099</v>
      </c>
      <c r="DD19" s="530">
        <v>-0.94362182321951904</v>
      </c>
      <c r="DE19" s="530">
        <v>-0.94785722292337304</v>
      </c>
      <c r="DF19" s="530">
        <v>-0.94785722292337304</v>
      </c>
      <c r="DG19" s="530">
        <v>-0.95998799575497396</v>
      </c>
      <c r="DH19" s="530">
        <v>-0.994599939676165</v>
      </c>
      <c r="DI19" s="530">
        <v>-1.0293515423666699</v>
      </c>
      <c r="DJ19" s="530">
        <v>-1.1682648350737499</v>
      </c>
      <c r="DK19" s="530">
        <v>-1.1682648350737499</v>
      </c>
      <c r="DL19" s="530">
        <v>-1.1682648350737499</v>
      </c>
      <c r="DM19" s="530">
        <v>-1.1682648350737499</v>
      </c>
      <c r="DN19" s="530">
        <v>-1.01024706268576</v>
      </c>
      <c r="DO19" s="530">
        <v>-1.01024706268576</v>
      </c>
      <c r="DP19" s="530">
        <v>-1.01024706268576</v>
      </c>
      <c r="DQ19" s="530">
        <v>-1.01024706268576</v>
      </c>
      <c r="DR19" s="530">
        <v>-1.01024706268576</v>
      </c>
      <c r="DS19" s="530">
        <v>-1.01024706268576</v>
      </c>
      <c r="DT19" s="530">
        <v>-0.79591519797995902</v>
      </c>
      <c r="DU19" s="530" t="s">
        <v>2154</v>
      </c>
      <c r="DV19" s="530" t="s">
        <v>2154</v>
      </c>
      <c r="DW19" s="530" t="s">
        <v>2154</v>
      </c>
      <c r="DX19" s="530" t="s">
        <v>2154</v>
      </c>
      <c r="DY19" s="530" t="s">
        <v>2154</v>
      </c>
      <c r="DZ19" s="530" t="s">
        <v>2154</v>
      </c>
      <c r="EA19" s="530" t="s">
        <v>2154</v>
      </c>
      <c r="EB19" s="530" t="s">
        <v>2154</v>
      </c>
      <c r="EC19" s="530" t="s">
        <v>2154</v>
      </c>
      <c r="ED19" s="530" t="s">
        <v>2154</v>
      </c>
      <c r="EE19" s="530">
        <v>-0.47039109679088598</v>
      </c>
      <c r="EF19" s="530">
        <v>-0.54952484834453996</v>
      </c>
      <c r="EG19" s="530">
        <v>-0.54952484834453996</v>
      </c>
      <c r="EH19" s="530">
        <v>-0.54952484834453996</v>
      </c>
      <c r="EI19" s="530">
        <v>-0.54952484834453996</v>
      </c>
      <c r="EJ19" s="530">
        <v>-0.54952484834453996</v>
      </c>
      <c r="EK19" s="530">
        <v>-0.54952484834453996</v>
      </c>
      <c r="EL19" s="530">
        <v>-0.54952484834453996</v>
      </c>
      <c r="EM19" s="530">
        <v>-0.47039109679088598</v>
      </c>
      <c r="EN19" s="530">
        <v>-0.47039109679088598</v>
      </c>
      <c r="EO19" s="530">
        <v>-0.47039109679088598</v>
      </c>
      <c r="EP19" s="530" t="s">
        <v>2154</v>
      </c>
      <c r="EQ19" s="530">
        <v>-0.105213862465542</v>
      </c>
      <c r="ER19" s="530">
        <v>-0.26730775489016201</v>
      </c>
      <c r="ES19" s="530">
        <v>-0.18443964104314201</v>
      </c>
      <c r="ET19" s="530">
        <v>-0.18443964104314201</v>
      </c>
      <c r="EU19" s="530">
        <v>-0.18443964104314201</v>
      </c>
      <c r="EV19" s="530">
        <v>-0.26458209672227201</v>
      </c>
      <c r="EW19" s="530">
        <v>-0.26458209672227201</v>
      </c>
      <c r="EX19" s="530">
        <v>-0.26458209672227201</v>
      </c>
      <c r="EY19" s="530">
        <v>-0.26458209672227201</v>
      </c>
      <c r="EZ19" s="530">
        <v>-0.29305476114322598</v>
      </c>
      <c r="FA19" s="530">
        <v>-0.58515191943878897</v>
      </c>
      <c r="FB19" s="530">
        <v>-0.66645061105856196</v>
      </c>
      <c r="FC19" s="530">
        <v>-0.80746228614739601</v>
      </c>
      <c r="FD19" s="530">
        <v>-0.73702647099038698</v>
      </c>
      <c r="FE19" s="530">
        <v>-0.512862793955287</v>
      </c>
      <c r="FF19" s="530">
        <v>-0.116882387906039</v>
      </c>
      <c r="FG19" s="530">
        <v>-0.116882387906039</v>
      </c>
      <c r="FH19" s="530">
        <v>-0.116882387906039</v>
      </c>
      <c r="FI19" s="530">
        <v>-0.116882387906039</v>
      </c>
      <c r="FJ19" s="530">
        <v>-0.116882387906039</v>
      </c>
      <c r="FK19" s="530">
        <v>-0.116882387906039</v>
      </c>
      <c r="FL19" s="530">
        <v>0.96906622441773504</v>
      </c>
      <c r="FM19" s="530">
        <v>-0.60792179951968695</v>
      </c>
      <c r="FN19" s="530">
        <v>-0.57512124965231803</v>
      </c>
      <c r="FO19" s="530">
        <v>-0.57512124965231803</v>
      </c>
      <c r="FP19" s="530">
        <v>-0.57512124965231803</v>
      </c>
      <c r="FQ19" s="530">
        <v>-0.57512124965231803</v>
      </c>
      <c r="FR19" s="530">
        <v>-0.57512124965231803</v>
      </c>
      <c r="FS19" s="530">
        <v>-0.57512124965231803</v>
      </c>
      <c r="FT19" s="530">
        <v>-0.456319268786121</v>
      </c>
      <c r="FU19" s="530">
        <v>-0.111998859641324</v>
      </c>
      <c r="FV19" s="530">
        <v>-0.111998859641324</v>
      </c>
      <c r="FW19" s="530">
        <v>-7.7243037727847699E-2</v>
      </c>
      <c r="FX19" s="530">
        <v>-7.7243037727847699E-2</v>
      </c>
      <c r="FY19" s="530">
        <v>-7.7243037727847699E-2</v>
      </c>
      <c r="FZ19" s="530">
        <v>3.0490892125612901E-2</v>
      </c>
      <c r="GA19" s="530">
        <v>0.48629048365987998</v>
      </c>
      <c r="GB19" s="530">
        <v>0.72252910294682204</v>
      </c>
      <c r="GC19" s="530">
        <v>0.87692559712934703</v>
      </c>
      <c r="GD19" s="530">
        <v>0.84464543106734302</v>
      </c>
      <c r="GE19" s="530">
        <v>0.84464543106734302</v>
      </c>
      <c r="GF19" s="530">
        <v>0.84464543106734302</v>
      </c>
      <c r="GG19" s="530">
        <v>0.84464543106734302</v>
      </c>
      <c r="GH19" s="530">
        <v>0.84464543106734302</v>
      </c>
      <c r="GI19" s="530">
        <v>0.70967863450230295</v>
      </c>
      <c r="GJ19" s="530">
        <v>0.70967863450230295</v>
      </c>
      <c r="GK19" s="530">
        <v>0.88733763491072903</v>
      </c>
      <c r="GL19" s="530">
        <v>1.0869064595170299</v>
      </c>
      <c r="GM19" s="530">
        <v>1.0869064595170299</v>
      </c>
      <c r="GN19" s="530">
        <v>1.0869064595170299</v>
      </c>
      <c r="GO19" s="530">
        <v>1.0869064595170299</v>
      </c>
      <c r="GP19" s="530">
        <v>1.0869064595170299</v>
      </c>
      <c r="GQ19" s="530">
        <v>1.0869064595170299</v>
      </c>
      <c r="GR19" s="530">
        <v>1.0869064595170299</v>
      </c>
      <c r="GS19" s="530">
        <v>1.0869064595170299</v>
      </c>
      <c r="GT19" s="530" t="s">
        <v>2154</v>
      </c>
      <c r="GU19" s="524"/>
      <c r="GV19" s="524"/>
      <c r="GW19" s="524"/>
      <c r="GX19" s="524"/>
      <c r="GY19" s="524"/>
      <c r="GZ19" s="524"/>
      <c r="HA19" s="524"/>
      <c r="HB19" s="524"/>
      <c r="HC19" s="524"/>
      <c r="HD19" s="524"/>
      <c r="HE19" s="527"/>
      <c r="HF19" s="529"/>
      <c r="HG19" s="529"/>
      <c r="HH19" s="529"/>
      <c r="HI19" s="529"/>
      <c r="HJ19" s="529"/>
      <c r="HK19" s="529"/>
      <c r="HL19" s="529"/>
      <c r="HM19" s="529"/>
      <c r="HN19" s="529"/>
      <c r="HO19" s="529"/>
      <c r="HP19" s="529"/>
      <c r="HQ19" s="529"/>
      <c r="HR19" s="529"/>
      <c r="HS19" s="529"/>
      <c r="HT19" s="529"/>
      <c r="HU19" s="529"/>
      <c r="HV19" s="529"/>
      <c r="HW19" s="529"/>
      <c r="HX19" s="529"/>
      <c r="HY19" s="529"/>
      <c r="HZ19" s="529"/>
      <c r="IA19" s="529"/>
      <c r="IB19" s="529"/>
      <c r="IC19" s="529"/>
      <c r="ID19" s="529"/>
      <c r="IE19" s="529"/>
      <c r="IF19" s="529"/>
      <c r="IG19" s="529"/>
      <c r="IH19" s="529"/>
      <c r="II19" s="527"/>
      <c r="IJ19" s="527"/>
      <c r="IK19" s="527"/>
      <c r="IL19" s="527"/>
      <c r="IM19" s="527"/>
      <c r="IN19" s="527"/>
      <c r="IO19" s="527"/>
      <c r="IP19" s="527"/>
      <c r="IQ19" s="527"/>
      <c r="IR19" s="527"/>
      <c r="IS19" s="527"/>
      <c r="IT19" s="527"/>
      <c r="IU19" s="527"/>
      <c r="IV19" s="528"/>
      <c r="IW19" s="372"/>
      <c r="IX19" s="547"/>
      <c r="IY19" s="547"/>
      <c r="IZ19" s="547"/>
      <c r="JA19" s="547"/>
      <c r="JB19" s="547"/>
      <c r="JC19" s="547"/>
      <c r="JD19" s="547"/>
      <c r="JE19" s="547"/>
      <c r="JF19" s="547"/>
      <c r="JG19" s="547"/>
      <c r="JH19" s="547"/>
      <c r="JI19" s="547">
        <v>181</v>
      </c>
      <c r="JJ19" s="546">
        <v>3.4867815312708399</v>
      </c>
      <c r="JK19" s="547"/>
      <c r="JL19" s="547"/>
      <c r="JM19" s="547"/>
      <c r="JN19" s="547"/>
      <c r="JO19" s="547"/>
      <c r="JP19" s="547"/>
      <c r="JQ19" s="547"/>
      <c r="JR19" s="547"/>
      <c r="JS19" s="547"/>
      <c r="JT19" s="547"/>
      <c r="JU19" s="547"/>
      <c r="JV19" s="372"/>
      <c r="JW19" s="372"/>
    </row>
    <row r="20" spans="2:343" ht="14.25" customHeight="1">
      <c r="B20" s="541" t="s">
        <v>2131</v>
      </c>
      <c r="C20" s="539"/>
      <c r="D20" s="537"/>
      <c r="E20" s="537"/>
      <c r="F20" s="537"/>
      <c r="G20" s="537"/>
      <c r="H20" s="537"/>
      <c r="I20" s="537"/>
      <c r="J20" s="537"/>
      <c r="K20" s="537"/>
      <c r="L20" s="537"/>
      <c r="M20" s="537"/>
      <c r="N20" s="537"/>
      <c r="O20" s="537"/>
      <c r="P20" s="537"/>
      <c r="Q20" s="537"/>
      <c r="R20" s="537"/>
      <c r="S20" s="537"/>
      <c r="T20" s="537"/>
      <c r="U20" s="537"/>
      <c r="V20" s="537"/>
      <c r="W20" s="537"/>
      <c r="X20" s="537"/>
      <c r="Y20" s="537"/>
      <c r="Z20" s="537"/>
      <c r="AA20" s="537"/>
      <c r="AB20" s="537"/>
      <c r="AC20" s="537"/>
      <c r="AD20" s="537"/>
      <c r="AE20" s="537"/>
      <c r="AF20" s="537"/>
      <c r="AG20" s="537"/>
      <c r="AH20" s="537"/>
      <c r="AI20" s="537"/>
      <c r="AJ20" s="537"/>
      <c r="AK20" s="537"/>
      <c r="AL20" s="537"/>
      <c r="AM20" s="537"/>
      <c r="AN20" s="537"/>
      <c r="AO20" s="537"/>
      <c r="AP20" s="537"/>
      <c r="AQ20" s="537"/>
      <c r="AR20" s="537"/>
      <c r="AS20" s="537"/>
      <c r="AT20" s="537"/>
      <c r="AU20" s="537"/>
      <c r="AV20" s="537"/>
      <c r="AW20" s="537"/>
      <c r="AX20" s="537"/>
      <c r="AY20" s="537"/>
      <c r="AZ20" s="537"/>
      <c r="BA20" s="537"/>
      <c r="BB20" s="537"/>
      <c r="BC20" s="537"/>
      <c r="BD20" s="537"/>
      <c r="BE20" s="537"/>
      <c r="BF20" s="537"/>
      <c r="BG20" s="537"/>
      <c r="BH20" s="537"/>
      <c r="BI20" s="537"/>
      <c r="BJ20" s="537"/>
      <c r="BK20" s="537"/>
      <c r="BL20" s="537"/>
      <c r="BM20" s="537"/>
      <c r="BN20" s="537"/>
      <c r="BO20" s="537"/>
      <c r="BP20" s="537"/>
      <c r="BQ20" s="537"/>
      <c r="BR20" s="537"/>
      <c r="BS20" s="537"/>
      <c r="BT20" s="537"/>
      <c r="BU20" s="537"/>
      <c r="BV20" s="537"/>
      <c r="BW20" s="537"/>
      <c r="BX20" s="537"/>
      <c r="BY20" s="537"/>
      <c r="BZ20" s="537"/>
      <c r="CA20" s="537"/>
      <c r="CB20" s="537"/>
      <c r="CC20" s="537"/>
      <c r="CD20" s="537"/>
      <c r="CE20" s="537"/>
      <c r="CF20" s="537"/>
      <c r="CG20" s="537"/>
      <c r="CH20" s="537"/>
      <c r="CI20" s="537"/>
      <c r="CJ20" s="537"/>
      <c r="CK20" s="537"/>
      <c r="CL20" s="537"/>
      <c r="CM20" s="537"/>
      <c r="CN20" s="537"/>
      <c r="CO20" s="537"/>
      <c r="CP20" s="537"/>
      <c r="CQ20" s="537"/>
      <c r="CR20" s="537"/>
      <c r="CS20" s="537"/>
      <c r="CT20" s="537"/>
      <c r="CU20" s="537"/>
      <c r="CV20" s="537"/>
      <c r="CW20" s="537"/>
      <c r="CX20" s="537"/>
      <c r="CY20" s="537"/>
      <c r="CZ20" s="537"/>
      <c r="DA20" s="537"/>
      <c r="DB20" s="537"/>
      <c r="DC20" s="537"/>
      <c r="DD20" s="537"/>
      <c r="DE20" s="537"/>
      <c r="DF20" s="537"/>
      <c r="DG20" s="537"/>
      <c r="DH20" s="537"/>
      <c r="DI20" s="537"/>
      <c r="DJ20" s="537"/>
      <c r="DK20" s="537"/>
      <c r="DL20" s="537"/>
      <c r="DM20" s="537"/>
      <c r="DN20" s="537"/>
      <c r="DO20" s="537"/>
      <c r="DP20" s="537"/>
      <c r="DQ20" s="537"/>
      <c r="DR20" s="537"/>
      <c r="DS20" s="537"/>
      <c r="DT20" s="537"/>
      <c r="DU20" s="537"/>
      <c r="DV20" s="537"/>
      <c r="DW20" s="537"/>
      <c r="DX20" s="537"/>
      <c r="DY20" s="537"/>
      <c r="DZ20" s="537"/>
      <c r="EA20" s="537"/>
      <c r="EB20" s="537"/>
      <c r="EC20" s="537"/>
      <c r="ED20" s="537"/>
      <c r="EE20" s="537"/>
      <c r="EF20" s="537"/>
      <c r="EG20" s="537"/>
      <c r="EH20" s="537"/>
      <c r="EI20" s="537"/>
      <c r="EJ20" s="537"/>
      <c r="EK20" s="537"/>
      <c r="EL20" s="537"/>
      <c r="EM20" s="537"/>
      <c r="EN20" s="537"/>
      <c r="EO20" s="537"/>
      <c r="EP20" s="537"/>
      <c r="EQ20" s="537"/>
      <c r="ER20" s="537"/>
      <c r="ES20" s="537"/>
      <c r="ET20" s="537"/>
      <c r="EU20" s="537"/>
      <c r="EV20" s="537"/>
      <c r="EW20" s="537"/>
      <c r="EX20" s="537"/>
      <c r="EY20" s="537"/>
      <c r="EZ20" s="537"/>
      <c r="FA20" s="537"/>
      <c r="FB20" s="537"/>
      <c r="FC20" s="537"/>
      <c r="FD20" s="537"/>
      <c r="FE20" s="537"/>
      <c r="FF20" s="537"/>
      <c r="FG20" s="537"/>
      <c r="FH20" s="537"/>
      <c r="FI20" s="537"/>
      <c r="FJ20" s="537"/>
      <c r="FK20" s="537"/>
      <c r="FL20" s="537"/>
      <c r="FM20" s="537"/>
      <c r="FN20" s="537"/>
      <c r="FO20" s="537"/>
      <c r="FP20" s="537"/>
      <c r="FQ20" s="537"/>
      <c r="FR20" s="537"/>
      <c r="FS20" s="537"/>
      <c r="FT20" s="537"/>
      <c r="FU20" s="537"/>
      <c r="FV20" s="537"/>
      <c r="FW20" s="537"/>
      <c r="FX20" s="537"/>
      <c r="FY20" s="537"/>
      <c r="FZ20" s="537"/>
      <c r="GA20" s="537"/>
      <c r="GB20" s="537"/>
      <c r="GC20" s="537"/>
      <c r="GD20" s="537"/>
      <c r="GE20" s="537"/>
      <c r="GF20" s="537"/>
      <c r="GG20" s="537"/>
      <c r="GH20" s="537"/>
      <c r="GI20" s="537"/>
      <c r="GJ20" s="537"/>
      <c r="GK20" s="537"/>
      <c r="GL20" s="537"/>
      <c r="GM20" s="537"/>
      <c r="GN20" s="537"/>
      <c r="GO20" s="537"/>
      <c r="GP20" s="537"/>
      <c r="GQ20" s="537"/>
      <c r="GR20" s="537"/>
      <c r="GS20" s="537"/>
      <c r="GT20" s="537"/>
      <c r="GU20" s="537"/>
      <c r="GV20" s="537"/>
      <c r="GW20" s="537"/>
      <c r="GX20" s="537"/>
      <c r="GY20" s="537"/>
      <c r="GZ20" s="537"/>
      <c r="HA20" s="537"/>
      <c r="HB20" s="537"/>
      <c r="HC20" s="537"/>
      <c r="HD20" s="537"/>
      <c r="HE20" s="537"/>
      <c r="HF20" s="537"/>
      <c r="HG20" s="537"/>
      <c r="HH20" s="537"/>
      <c r="HI20" s="537"/>
      <c r="HJ20" s="537"/>
      <c r="HK20" s="537"/>
      <c r="HL20" s="537"/>
      <c r="HM20" s="537"/>
      <c r="HN20" s="537"/>
      <c r="HO20" s="537"/>
      <c r="HP20" s="537"/>
      <c r="HQ20" s="537"/>
      <c r="HR20" s="537"/>
      <c r="HS20" s="537"/>
      <c r="HT20" s="537"/>
      <c r="HU20" s="537"/>
      <c r="HV20" s="537"/>
      <c r="HW20" s="537"/>
      <c r="HX20" s="537"/>
      <c r="HY20" s="537"/>
      <c r="HZ20" s="537"/>
      <c r="IA20" s="537"/>
      <c r="IB20" s="537"/>
      <c r="IC20" s="537"/>
      <c r="ID20" s="537"/>
      <c r="IE20" s="537"/>
      <c r="IF20" s="537"/>
      <c r="IG20" s="537"/>
      <c r="IH20" s="537"/>
      <c r="II20" s="537"/>
      <c r="IJ20" s="537"/>
      <c r="IK20" s="537"/>
      <c r="IL20" s="537"/>
      <c r="IM20" s="537"/>
      <c r="IN20" s="537"/>
      <c r="IO20" s="537"/>
      <c r="IP20" s="537"/>
      <c r="IQ20" s="537"/>
      <c r="IR20" s="537"/>
      <c r="IS20" s="537"/>
      <c r="IT20" s="537"/>
      <c r="IU20" s="537"/>
      <c r="IV20" s="538"/>
      <c r="IW20" s="372"/>
      <c r="IX20" s="547"/>
      <c r="IY20" s="547"/>
      <c r="IZ20" s="547"/>
      <c r="JA20" s="547"/>
      <c r="JB20" s="547"/>
      <c r="JC20" s="547"/>
      <c r="JD20" s="547"/>
      <c r="JE20" s="547"/>
      <c r="JF20" s="547"/>
      <c r="JG20" s="547"/>
      <c r="JH20" s="547"/>
      <c r="JI20" s="547">
        <v>182</v>
      </c>
      <c r="JJ20" s="546">
        <v>3.4867815312708399</v>
      </c>
      <c r="JK20" s="547"/>
      <c r="JL20" s="547"/>
      <c r="JM20" s="547"/>
      <c r="JN20" s="547"/>
      <c r="JO20" s="547"/>
      <c r="JP20" s="547"/>
      <c r="JQ20" s="547"/>
      <c r="JR20" s="547"/>
      <c r="JS20" s="547"/>
      <c r="JT20" s="547"/>
      <c r="JU20" s="546"/>
      <c r="JV20" s="15"/>
      <c r="JW20" s="15"/>
    </row>
    <row r="21" spans="2:343" s="303" customFormat="1" ht="15" customHeight="1">
      <c r="B21" s="523" t="s">
        <v>2133</v>
      </c>
      <c r="C21" s="530"/>
      <c r="D21" s="530">
        <v>1</v>
      </c>
      <c r="E21" s="530">
        <v>2</v>
      </c>
      <c r="F21" s="530">
        <v>3</v>
      </c>
      <c r="G21" s="530">
        <v>4</v>
      </c>
      <c r="H21" s="530">
        <v>5</v>
      </c>
      <c r="I21" s="530">
        <v>6</v>
      </c>
      <c r="J21" s="530">
        <v>7</v>
      </c>
      <c r="K21" s="530">
        <v>8</v>
      </c>
      <c r="L21" s="530">
        <v>9</v>
      </c>
      <c r="M21" s="530">
        <v>10</v>
      </c>
      <c r="N21" s="530">
        <v>11</v>
      </c>
      <c r="O21" s="530">
        <v>12</v>
      </c>
      <c r="P21" s="530">
        <v>13</v>
      </c>
      <c r="Q21" s="530">
        <v>14</v>
      </c>
      <c r="R21" s="530">
        <v>15</v>
      </c>
      <c r="S21" s="530">
        <v>16</v>
      </c>
      <c r="T21" s="530">
        <v>17</v>
      </c>
      <c r="U21" s="530">
        <v>18</v>
      </c>
      <c r="V21" s="530">
        <v>19</v>
      </c>
      <c r="W21" s="530">
        <v>20</v>
      </c>
      <c r="X21" s="530">
        <v>21</v>
      </c>
      <c r="Y21" s="530">
        <v>22</v>
      </c>
      <c r="Z21" s="530">
        <v>23</v>
      </c>
      <c r="AA21" s="530">
        <v>24</v>
      </c>
      <c r="AB21" s="530">
        <v>25</v>
      </c>
      <c r="AC21" s="530">
        <v>26</v>
      </c>
      <c r="AD21" s="530">
        <v>27</v>
      </c>
      <c r="AE21" s="530">
        <v>28</v>
      </c>
      <c r="AF21" s="530">
        <v>29</v>
      </c>
      <c r="AG21" s="530">
        <v>30</v>
      </c>
      <c r="AH21" s="530">
        <v>31</v>
      </c>
      <c r="AI21" s="530">
        <v>32</v>
      </c>
      <c r="AJ21" s="530">
        <v>33</v>
      </c>
      <c r="AK21" s="530">
        <v>34</v>
      </c>
      <c r="AL21" s="530">
        <v>35</v>
      </c>
      <c r="AM21" s="530">
        <v>36</v>
      </c>
      <c r="AN21" s="530">
        <v>37</v>
      </c>
      <c r="AO21" s="530">
        <v>38</v>
      </c>
      <c r="AP21" s="530">
        <v>39</v>
      </c>
      <c r="AQ21" s="530">
        <v>40</v>
      </c>
      <c r="AR21" s="530">
        <v>41</v>
      </c>
      <c r="AS21" s="530">
        <v>42</v>
      </c>
      <c r="AT21" s="530">
        <v>43</v>
      </c>
      <c r="AU21" s="530">
        <v>44</v>
      </c>
      <c r="AV21" s="530">
        <v>45</v>
      </c>
      <c r="AW21" s="530">
        <v>46</v>
      </c>
      <c r="AX21" s="530">
        <v>47</v>
      </c>
      <c r="AY21" s="530">
        <v>48</v>
      </c>
      <c r="AZ21" s="530">
        <v>49</v>
      </c>
      <c r="BA21" s="530">
        <v>50</v>
      </c>
      <c r="BB21" s="530">
        <v>51</v>
      </c>
      <c r="BC21" s="530">
        <v>52</v>
      </c>
      <c r="BD21" s="530">
        <v>53</v>
      </c>
      <c r="BE21" s="530">
        <v>54</v>
      </c>
      <c r="BF21" s="530">
        <v>55</v>
      </c>
      <c r="BG21" s="530">
        <v>56</v>
      </c>
      <c r="BH21" s="530">
        <v>57</v>
      </c>
      <c r="BI21" s="530">
        <v>58</v>
      </c>
      <c r="BJ21" s="530">
        <v>59</v>
      </c>
      <c r="BK21" s="530">
        <v>60</v>
      </c>
      <c r="BL21" s="530">
        <v>61</v>
      </c>
      <c r="BM21" s="530">
        <v>62</v>
      </c>
      <c r="BN21" s="530">
        <v>63</v>
      </c>
      <c r="BO21" s="530">
        <v>64</v>
      </c>
      <c r="BP21" s="530">
        <v>65</v>
      </c>
      <c r="BQ21" s="530">
        <v>66</v>
      </c>
      <c r="BR21" s="530">
        <v>67</v>
      </c>
      <c r="BS21" s="530">
        <v>68</v>
      </c>
      <c r="BT21" s="530">
        <v>69</v>
      </c>
      <c r="BU21" s="530">
        <v>70</v>
      </c>
      <c r="BV21" s="530">
        <v>71</v>
      </c>
      <c r="BW21" s="530">
        <v>72</v>
      </c>
      <c r="BX21" s="530">
        <v>73</v>
      </c>
      <c r="BY21" s="530">
        <v>74</v>
      </c>
      <c r="BZ21" s="530">
        <v>75</v>
      </c>
      <c r="CA21" s="530">
        <v>76</v>
      </c>
      <c r="CB21" s="530">
        <v>77</v>
      </c>
      <c r="CC21" s="530">
        <v>78</v>
      </c>
      <c r="CD21" s="530">
        <v>79</v>
      </c>
      <c r="CE21" s="530">
        <v>80</v>
      </c>
      <c r="CF21" s="530">
        <v>81</v>
      </c>
      <c r="CG21" s="530">
        <v>82</v>
      </c>
      <c r="CH21" s="530">
        <v>83</v>
      </c>
      <c r="CI21" s="530">
        <v>84</v>
      </c>
      <c r="CJ21" s="530">
        <v>85</v>
      </c>
      <c r="CK21" s="530">
        <v>86</v>
      </c>
      <c r="CL21" s="530">
        <v>87</v>
      </c>
      <c r="CM21" s="530">
        <v>88</v>
      </c>
      <c r="CN21" s="530">
        <v>89</v>
      </c>
      <c r="CO21" s="530">
        <v>90</v>
      </c>
      <c r="CP21" s="530">
        <v>91</v>
      </c>
      <c r="CQ21" s="530">
        <v>92</v>
      </c>
      <c r="CR21" s="530">
        <v>93</v>
      </c>
      <c r="CS21" s="530">
        <v>94</v>
      </c>
      <c r="CT21" s="530">
        <v>95</v>
      </c>
      <c r="CU21" s="530">
        <v>96</v>
      </c>
      <c r="CV21" s="530">
        <v>97</v>
      </c>
      <c r="CW21" s="530">
        <v>98</v>
      </c>
      <c r="CX21" s="530">
        <v>99</v>
      </c>
      <c r="CY21" s="530">
        <v>100</v>
      </c>
      <c r="CZ21" s="530">
        <v>101</v>
      </c>
      <c r="DA21" s="530">
        <v>102</v>
      </c>
      <c r="DB21" s="530">
        <v>103</v>
      </c>
      <c r="DC21" s="530">
        <v>104</v>
      </c>
      <c r="DD21" s="530">
        <v>105</v>
      </c>
      <c r="DE21" s="530">
        <v>106</v>
      </c>
      <c r="DF21" s="530">
        <v>107</v>
      </c>
      <c r="DG21" s="530">
        <v>108</v>
      </c>
      <c r="DH21" s="530">
        <v>109</v>
      </c>
      <c r="DI21" s="530">
        <v>110</v>
      </c>
      <c r="DJ21" s="530">
        <v>111</v>
      </c>
      <c r="DK21" s="530">
        <v>112</v>
      </c>
      <c r="DL21" s="530">
        <v>113</v>
      </c>
      <c r="DM21" s="530">
        <v>114</v>
      </c>
      <c r="DN21" s="530">
        <v>115</v>
      </c>
      <c r="DO21" s="530">
        <v>116</v>
      </c>
      <c r="DP21" s="530">
        <v>117</v>
      </c>
      <c r="DQ21" s="530">
        <v>118</v>
      </c>
      <c r="DR21" s="530">
        <v>119</v>
      </c>
      <c r="DS21" s="530">
        <v>120</v>
      </c>
      <c r="DT21" s="530">
        <v>121</v>
      </c>
      <c r="DU21" s="530">
        <v>122</v>
      </c>
      <c r="DV21" s="530">
        <v>123</v>
      </c>
      <c r="DW21" s="530">
        <v>124</v>
      </c>
      <c r="DX21" s="530">
        <v>125</v>
      </c>
      <c r="DY21" s="530">
        <v>126</v>
      </c>
      <c r="DZ21" s="530">
        <v>127</v>
      </c>
      <c r="EA21" s="530">
        <v>128</v>
      </c>
      <c r="EB21" s="530">
        <v>129</v>
      </c>
      <c r="EC21" s="530">
        <v>130</v>
      </c>
      <c r="ED21" s="530">
        <v>131</v>
      </c>
      <c r="EE21" s="530">
        <v>132</v>
      </c>
      <c r="EF21" s="530">
        <v>133</v>
      </c>
      <c r="EG21" s="530">
        <v>134</v>
      </c>
      <c r="EH21" s="530">
        <v>135</v>
      </c>
      <c r="EI21" s="530">
        <v>136</v>
      </c>
      <c r="EJ21" s="530">
        <v>137</v>
      </c>
      <c r="EK21" s="530">
        <v>138</v>
      </c>
      <c r="EL21" s="530">
        <v>139</v>
      </c>
      <c r="EM21" s="530">
        <v>140</v>
      </c>
      <c r="EN21" s="530">
        <v>141</v>
      </c>
      <c r="EO21" s="530">
        <v>142</v>
      </c>
      <c r="EP21" s="530">
        <v>143</v>
      </c>
      <c r="EQ21" s="530">
        <v>144</v>
      </c>
      <c r="ER21" s="530">
        <v>145</v>
      </c>
      <c r="ES21" s="530">
        <v>146</v>
      </c>
      <c r="ET21" s="530">
        <v>147</v>
      </c>
      <c r="EU21" s="530">
        <v>148</v>
      </c>
      <c r="EV21" s="530">
        <v>149</v>
      </c>
      <c r="EW21" s="530">
        <v>150</v>
      </c>
      <c r="EX21" s="530">
        <v>151</v>
      </c>
      <c r="EY21" s="530">
        <v>152</v>
      </c>
      <c r="EZ21" s="530">
        <v>153</v>
      </c>
      <c r="FA21" s="530">
        <v>154</v>
      </c>
      <c r="FB21" s="530">
        <v>155</v>
      </c>
      <c r="FC21" s="530">
        <v>156</v>
      </c>
      <c r="FD21" s="530">
        <v>157</v>
      </c>
      <c r="FE21" s="530">
        <v>158</v>
      </c>
      <c r="FF21" s="530">
        <v>159</v>
      </c>
      <c r="FG21" s="530">
        <v>160</v>
      </c>
      <c r="FH21" s="530">
        <v>161</v>
      </c>
      <c r="FI21" s="530">
        <v>162</v>
      </c>
      <c r="FJ21" s="530">
        <v>163</v>
      </c>
      <c r="FK21" s="530">
        <v>164</v>
      </c>
      <c r="FL21" s="530">
        <v>165</v>
      </c>
      <c r="FM21" s="530">
        <v>166</v>
      </c>
      <c r="FN21" s="530">
        <v>167</v>
      </c>
      <c r="FO21" s="530">
        <v>168</v>
      </c>
      <c r="FP21" s="530">
        <v>169</v>
      </c>
      <c r="FQ21" s="530">
        <v>170</v>
      </c>
      <c r="FR21" s="530">
        <v>171</v>
      </c>
      <c r="FS21" s="530">
        <v>172</v>
      </c>
      <c r="FT21" s="530">
        <v>173</v>
      </c>
      <c r="FU21" s="530">
        <v>174</v>
      </c>
      <c r="FV21" s="530">
        <v>175</v>
      </c>
      <c r="FW21" s="530">
        <v>176</v>
      </c>
      <c r="FX21" s="530">
        <v>177</v>
      </c>
      <c r="FY21" s="530">
        <v>178</v>
      </c>
      <c r="FZ21" s="530">
        <v>179</v>
      </c>
      <c r="GA21" s="530">
        <v>180</v>
      </c>
      <c r="GB21" s="530">
        <v>181</v>
      </c>
      <c r="GC21" s="530">
        <v>182</v>
      </c>
      <c r="GD21" s="530">
        <v>183</v>
      </c>
      <c r="GE21" s="530">
        <v>184</v>
      </c>
      <c r="GF21" s="530">
        <v>185</v>
      </c>
      <c r="GG21" s="530">
        <v>186</v>
      </c>
      <c r="GH21" s="530">
        <v>187</v>
      </c>
      <c r="GI21" s="530">
        <v>188</v>
      </c>
      <c r="GJ21" s="530">
        <v>189</v>
      </c>
      <c r="GK21" s="530">
        <v>190</v>
      </c>
      <c r="GL21" s="530">
        <v>191</v>
      </c>
      <c r="GM21" s="530">
        <v>192</v>
      </c>
      <c r="GN21" s="530">
        <v>193</v>
      </c>
      <c r="GO21" s="530">
        <v>194</v>
      </c>
      <c r="GP21" s="530">
        <v>195</v>
      </c>
      <c r="GQ21" s="530">
        <v>196</v>
      </c>
      <c r="GR21" s="530">
        <v>197</v>
      </c>
      <c r="GS21" s="530">
        <v>198</v>
      </c>
      <c r="GT21" s="530">
        <v>199</v>
      </c>
      <c r="GU21" s="530">
        <v>200</v>
      </c>
      <c r="GV21" s="530">
        <v>201</v>
      </c>
      <c r="GW21" s="530">
        <v>202</v>
      </c>
      <c r="GX21" s="530">
        <v>203</v>
      </c>
      <c r="GY21" s="530">
        <v>204</v>
      </c>
      <c r="GZ21" s="530">
        <v>205</v>
      </c>
      <c r="HA21" s="530">
        <v>206</v>
      </c>
      <c r="HB21" s="530">
        <v>207</v>
      </c>
      <c r="HC21" s="533">
        <v>0</v>
      </c>
      <c r="HD21" s="533">
        <v>0</v>
      </c>
      <c r="HE21" s="533">
        <v>0</v>
      </c>
      <c r="HF21" s="533">
        <v>0</v>
      </c>
      <c r="HG21" s="533">
        <v>0</v>
      </c>
      <c r="HH21" s="533">
        <v>0</v>
      </c>
      <c r="HI21" s="533">
        <v>0</v>
      </c>
      <c r="HJ21" s="533">
        <v>0</v>
      </c>
      <c r="HK21" s="533">
        <v>0</v>
      </c>
      <c r="HL21" s="533">
        <v>0</v>
      </c>
      <c r="HM21" s="533">
        <v>0</v>
      </c>
      <c r="HN21" s="533">
        <v>0</v>
      </c>
      <c r="HO21" s="533">
        <v>0</v>
      </c>
      <c r="HP21" s="526"/>
      <c r="HQ21" s="526"/>
      <c r="HR21" s="526"/>
      <c r="HS21" s="526"/>
      <c r="HT21" s="526"/>
      <c r="HU21" s="526"/>
      <c r="HV21" s="526"/>
      <c r="HW21" s="526"/>
      <c r="HX21" s="526"/>
      <c r="HY21" s="526"/>
      <c r="HZ21" s="526"/>
      <c r="IA21" s="526"/>
      <c r="IB21" s="526"/>
      <c r="IC21" s="526"/>
      <c r="ID21" s="526"/>
      <c r="IE21" s="526"/>
      <c r="IF21" s="526"/>
      <c r="IG21" s="526"/>
      <c r="IH21" s="526"/>
      <c r="II21" s="527"/>
      <c r="IJ21" s="527"/>
      <c r="IK21" s="527"/>
      <c r="IL21" s="527"/>
      <c r="IM21" s="527"/>
      <c r="IN21" s="527"/>
      <c r="IO21" s="527"/>
      <c r="IP21" s="527"/>
      <c r="IQ21" s="527"/>
      <c r="IR21" s="527"/>
      <c r="IS21" s="527"/>
      <c r="IT21" s="527"/>
      <c r="IU21" s="527"/>
      <c r="IV21" s="528"/>
      <c r="IW21" s="372"/>
      <c r="IX21" s="547"/>
      <c r="IY21" s="547"/>
      <c r="IZ21" s="547"/>
      <c r="JA21" s="547"/>
      <c r="JB21" s="547"/>
      <c r="JC21" s="547"/>
      <c r="JD21" s="547"/>
      <c r="JE21" s="547"/>
      <c r="JF21" s="547"/>
      <c r="JG21" s="547"/>
      <c r="JH21" s="547"/>
      <c r="JI21" s="547">
        <v>183</v>
      </c>
      <c r="JJ21" s="546">
        <v>3.4867815312708399</v>
      </c>
      <c r="JK21" s="547"/>
      <c r="JL21" s="547"/>
      <c r="JM21" s="547"/>
      <c r="JN21" s="547"/>
      <c r="JO21" s="547"/>
      <c r="JP21" s="547"/>
      <c r="JQ21" s="547"/>
      <c r="JR21" s="547"/>
      <c r="JS21" s="547"/>
      <c r="JT21" s="547"/>
      <c r="JU21" s="547"/>
      <c r="JV21" s="372"/>
      <c r="JW21" s="372"/>
    </row>
    <row r="22" spans="2:343" s="303" customFormat="1" ht="16.5" customHeight="1">
      <c r="B22" s="523" t="s">
        <v>2134</v>
      </c>
      <c r="C22" s="530"/>
      <c r="D22" s="530" t="s">
        <v>2111</v>
      </c>
      <c r="E22" s="530" t="s">
        <v>2119</v>
      </c>
      <c r="F22" s="530" t="s">
        <v>2123</v>
      </c>
      <c r="G22" s="530" t="s">
        <v>2124</v>
      </c>
      <c r="H22" s="530" t="s">
        <v>2117</v>
      </c>
      <c r="I22" s="530" t="s">
        <v>2112</v>
      </c>
      <c r="J22" s="530" t="s">
        <v>2118</v>
      </c>
      <c r="K22" s="530" t="s">
        <v>2121</v>
      </c>
      <c r="L22" s="530" t="s">
        <v>2121</v>
      </c>
      <c r="M22" s="530" t="s">
        <v>2121</v>
      </c>
      <c r="N22" s="530" t="s">
        <v>2117</v>
      </c>
      <c r="O22" s="530" t="s">
        <v>2117</v>
      </c>
      <c r="P22" s="530" t="s">
        <v>2121</v>
      </c>
      <c r="Q22" s="530" t="s">
        <v>2113</v>
      </c>
      <c r="R22" s="530" t="s">
        <v>2113</v>
      </c>
      <c r="S22" s="530" t="s">
        <v>2121</v>
      </c>
      <c r="T22" s="530" t="s">
        <v>2114</v>
      </c>
      <c r="U22" s="530" t="s">
        <v>2117</v>
      </c>
      <c r="V22" s="530" t="s">
        <v>2123</v>
      </c>
      <c r="W22" s="530" t="s">
        <v>2125</v>
      </c>
      <c r="X22" s="530" t="s">
        <v>2111</v>
      </c>
      <c r="Y22" s="530" t="s">
        <v>2114</v>
      </c>
      <c r="Z22" s="530" t="s">
        <v>2117</v>
      </c>
      <c r="AA22" s="530" t="s">
        <v>2111</v>
      </c>
      <c r="AB22" s="530" t="s">
        <v>2119</v>
      </c>
      <c r="AC22" s="530" t="s">
        <v>2124</v>
      </c>
      <c r="AD22" s="530" t="s">
        <v>2108</v>
      </c>
      <c r="AE22" s="530" t="s">
        <v>2113</v>
      </c>
      <c r="AF22" s="530" t="s">
        <v>2119</v>
      </c>
      <c r="AG22" s="530" t="s">
        <v>2110</v>
      </c>
      <c r="AH22" s="530" t="s">
        <v>2121</v>
      </c>
      <c r="AI22" s="530" t="s">
        <v>2111</v>
      </c>
      <c r="AJ22" s="530" t="s">
        <v>2117</v>
      </c>
      <c r="AK22" s="530" t="s">
        <v>2119</v>
      </c>
      <c r="AL22" s="530" t="s">
        <v>2116</v>
      </c>
      <c r="AM22" s="530" t="s">
        <v>2128</v>
      </c>
      <c r="AN22" s="530" t="s">
        <v>2121</v>
      </c>
      <c r="AO22" s="530" t="s">
        <v>2123</v>
      </c>
      <c r="AP22" s="530" t="s">
        <v>2120</v>
      </c>
      <c r="AQ22" s="530" t="s">
        <v>2128</v>
      </c>
      <c r="AR22" s="530" t="s">
        <v>2111</v>
      </c>
      <c r="AS22" s="530" t="s">
        <v>2117</v>
      </c>
      <c r="AT22" s="530" t="s">
        <v>2118</v>
      </c>
      <c r="AU22" s="530" t="s">
        <v>2118</v>
      </c>
      <c r="AV22" s="530" t="s">
        <v>2109</v>
      </c>
      <c r="AW22" s="530" t="s">
        <v>2119</v>
      </c>
      <c r="AX22" s="530" t="s">
        <v>2108</v>
      </c>
      <c r="AY22" s="530" t="s">
        <v>2119</v>
      </c>
      <c r="AZ22" s="530" t="s">
        <v>2117</v>
      </c>
      <c r="BA22" s="530" t="s">
        <v>2117</v>
      </c>
      <c r="BB22" s="530" t="s">
        <v>2117</v>
      </c>
      <c r="BC22" s="530" t="s">
        <v>2125</v>
      </c>
      <c r="BD22" s="530" t="s">
        <v>2121</v>
      </c>
      <c r="BE22" s="530" t="s">
        <v>2113</v>
      </c>
      <c r="BF22" s="530" t="s">
        <v>2115</v>
      </c>
      <c r="BG22" s="530" t="s">
        <v>2121</v>
      </c>
      <c r="BH22" s="530" t="s">
        <v>2121</v>
      </c>
      <c r="BI22" s="530" t="s">
        <v>2121</v>
      </c>
      <c r="BJ22" s="530" t="s">
        <v>2117</v>
      </c>
      <c r="BK22" s="530" t="s">
        <v>2117</v>
      </c>
      <c r="BL22" s="530" t="s">
        <v>2121</v>
      </c>
      <c r="BM22" s="530" t="s">
        <v>2108</v>
      </c>
      <c r="BN22" s="530" t="s">
        <v>2117</v>
      </c>
      <c r="BO22" s="530" t="s">
        <v>2118</v>
      </c>
      <c r="BP22" s="530" t="s">
        <v>2108</v>
      </c>
      <c r="BQ22" s="530" t="s">
        <v>2123</v>
      </c>
      <c r="BR22" s="530" t="s">
        <v>2117</v>
      </c>
      <c r="BS22" s="530" t="s">
        <v>2117</v>
      </c>
      <c r="BT22" s="530" t="s">
        <v>2118</v>
      </c>
      <c r="BU22" s="530" t="s">
        <v>2111</v>
      </c>
      <c r="BV22" s="530" t="s">
        <v>2113</v>
      </c>
      <c r="BW22" s="530" t="s">
        <v>2123</v>
      </c>
      <c r="BX22" s="530" t="s">
        <v>2118</v>
      </c>
      <c r="BY22" s="530" t="s">
        <v>2122</v>
      </c>
      <c r="BZ22" s="530" t="s">
        <v>2122</v>
      </c>
      <c r="CA22" s="530" t="s">
        <v>2111</v>
      </c>
      <c r="CB22" s="530" t="s">
        <v>2112</v>
      </c>
      <c r="CC22" s="530" t="s">
        <v>2125</v>
      </c>
      <c r="CD22" s="530" t="s">
        <v>2114</v>
      </c>
      <c r="CE22" s="530" t="s">
        <v>2111</v>
      </c>
      <c r="CF22" s="530" t="s">
        <v>2108</v>
      </c>
      <c r="CG22" s="530" t="s">
        <v>2116</v>
      </c>
      <c r="CH22" s="530" t="s">
        <v>2119</v>
      </c>
      <c r="CI22" s="530" t="s">
        <v>2117</v>
      </c>
      <c r="CJ22" s="530" t="s">
        <v>2113</v>
      </c>
      <c r="CK22" s="530" t="s">
        <v>2119</v>
      </c>
      <c r="CL22" s="530" t="s">
        <v>2114</v>
      </c>
      <c r="CM22" s="530" t="s">
        <v>2120</v>
      </c>
      <c r="CN22" s="530" t="s">
        <v>2125</v>
      </c>
      <c r="CO22" s="530" t="s">
        <v>2114</v>
      </c>
      <c r="CP22" s="530" t="s">
        <v>2111</v>
      </c>
      <c r="CQ22" s="530" t="s">
        <v>2120</v>
      </c>
      <c r="CR22" s="530" t="s">
        <v>2110</v>
      </c>
      <c r="CS22" s="530" t="s">
        <v>2114</v>
      </c>
      <c r="CT22" s="530" t="s">
        <v>2125</v>
      </c>
      <c r="CU22" s="530" t="s">
        <v>2116</v>
      </c>
      <c r="CV22" s="530" t="s">
        <v>2114</v>
      </c>
      <c r="CW22" s="530" t="s">
        <v>2125</v>
      </c>
      <c r="CX22" s="530" t="s">
        <v>2116</v>
      </c>
      <c r="CY22" s="530" t="s">
        <v>2125</v>
      </c>
      <c r="CZ22" s="530" t="s">
        <v>2114</v>
      </c>
      <c r="DA22" s="530" t="s">
        <v>2115</v>
      </c>
      <c r="DB22" s="530" t="s">
        <v>2110</v>
      </c>
      <c r="DC22" s="530" t="s">
        <v>2113</v>
      </c>
      <c r="DD22" s="530" t="s">
        <v>2118</v>
      </c>
      <c r="DE22" s="530" t="s">
        <v>2116</v>
      </c>
      <c r="DF22" s="530" t="s">
        <v>2119</v>
      </c>
      <c r="DG22" s="530" t="s">
        <v>2110</v>
      </c>
      <c r="DH22" s="530" t="s">
        <v>2126</v>
      </c>
      <c r="DI22" s="530" t="s">
        <v>2122</v>
      </c>
      <c r="DJ22" s="530" t="s">
        <v>2114</v>
      </c>
      <c r="DK22" s="530" t="s">
        <v>2118</v>
      </c>
      <c r="DL22" s="530" t="s">
        <v>2111</v>
      </c>
      <c r="DM22" s="530" t="s">
        <v>2109</v>
      </c>
      <c r="DN22" s="530" t="s">
        <v>2119</v>
      </c>
      <c r="DO22" s="530" t="s">
        <v>2108</v>
      </c>
      <c r="DP22" s="530" t="s">
        <v>2118</v>
      </c>
      <c r="DQ22" s="530" t="s">
        <v>2110</v>
      </c>
      <c r="DR22" s="530" t="s">
        <v>2113</v>
      </c>
      <c r="DS22" s="530" t="s">
        <v>2123</v>
      </c>
      <c r="DT22" s="530" t="s">
        <v>2110</v>
      </c>
      <c r="DU22" s="530" t="s">
        <v>2123</v>
      </c>
      <c r="DV22" s="530" t="s">
        <v>2116</v>
      </c>
      <c r="DW22" s="530" t="s">
        <v>2119</v>
      </c>
      <c r="DX22" s="530" t="s">
        <v>2109</v>
      </c>
      <c r="DY22" s="530" t="s">
        <v>2117</v>
      </c>
      <c r="DZ22" s="530" t="s">
        <v>2114</v>
      </c>
      <c r="EA22" s="530" t="s">
        <v>2116</v>
      </c>
      <c r="EB22" s="530" t="s">
        <v>2121</v>
      </c>
      <c r="EC22" s="530" t="s">
        <v>2123</v>
      </c>
      <c r="ED22" s="530" t="s">
        <v>2121</v>
      </c>
      <c r="EE22" s="530" t="s">
        <v>2117</v>
      </c>
      <c r="EF22" s="530" t="s">
        <v>2117</v>
      </c>
      <c r="EG22" s="530" t="s">
        <v>2119</v>
      </c>
      <c r="EH22" s="530" t="s">
        <v>2121</v>
      </c>
      <c r="EI22" s="530" t="s">
        <v>2111</v>
      </c>
      <c r="EJ22" s="530" t="s">
        <v>2111</v>
      </c>
      <c r="EK22" s="530" t="s">
        <v>2123</v>
      </c>
      <c r="EL22" s="530" t="s">
        <v>2118</v>
      </c>
      <c r="EM22" s="530" t="s">
        <v>2122</v>
      </c>
      <c r="EN22" s="530" t="s">
        <v>2124</v>
      </c>
      <c r="EO22" s="530" t="s">
        <v>2117</v>
      </c>
      <c r="EP22" s="530" t="s">
        <v>2121</v>
      </c>
      <c r="EQ22" s="530" t="s">
        <v>2123</v>
      </c>
      <c r="ER22" s="530" t="s">
        <v>2117</v>
      </c>
      <c r="ES22" s="530" t="s">
        <v>2118</v>
      </c>
      <c r="ET22" s="530" t="s">
        <v>2120</v>
      </c>
      <c r="EU22" s="530" t="s">
        <v>2123</v>
      </c>
      <c r="EV22" s="530" t="s">
        <v>2111</v>
      </c>
      <c r="EW22" s="530" t="s">
        <v>2111</v>
      </c>
      <c r="EX22" s="530" t="s">
        <v>2123</v>
      </c>
      <c r="EY22" s="530" t="s">
        <v>2111</v>
      </c>
      <c r="EZ22" s="530" t="s">
        <v>2116</v>
      </c>
      <c r="FA22" s="530" t="s">
        <v>2123</v>
      </c>
      <c r="FB22" s="530" t="s">
        <v>2117</v>
      </c>
      <c r="FC22" s="530" t="s">
        <v>2117</v>
      </c>
      <c r="FD22" s="530" t="s">
        <v>2117</v>
      </c>
      <c r="FE22" s="530" t="s">
        <v>2111</v>
      </c>
      <c r="FF22" s="530" t="s">
        <v>2119</v>
      </c>
      <c r="FG22" s="530" t="s">
        <v>2109</v>
      </c>
      <c r="FH22" s="530" t="s">
        <v>2116</v>
      </c>
      <c r="FI22" s="530" t="s">
        <v>2119</v>
      </c>
      <c r="FJ22" s="530" t="s">
        <v>2120</v>
      </c>
      <c r="FK22" s="530" t="s">
        <v>2116</v>
      </c>
      <c r="FL22" s="530" t="s">
        <v>2111</v>
      </c>
      <c r="FM22" s="530" t="s">
        <v>2111</v>
      </c>
      <c r="FN22" s="530" t="s">
        <v>2113</v>
      </c>
      <c r="FO22" s="530" t="s">
        <v>2121</v>
      </c>
      <c r="FP22" s="530" t="s">
        <v>2114</v>
      </c>
      <c r="FQ22" s="530" t="s">
        <v>2109</v>
      </c>
      <c r="FR22" s="530" t="s">
        <v>2125</v>
      </c>
      <c r="FS22" s="530" t="s">
        <v>2114</v>
      </c>
      <c r="FT22" s="530" t="s">
        <v>2111</v>
      </c>
      <c r="FU22" s="530" t="s">
        <v>2120</v>
      </c>
      <c r="FV22" s="530" t="s">
        <v>2108</v>
      </c>
      <c r="FW22" s="530" t="s">
        <v>2116</v>
      </c>
      <c r="FX22" s="530" t="s">
        <v>2110</v>
      </c>
      <c r="FY22" s="530" t="s">
        <v>2114</v>
      </c>
      <c r="FZ22" s="530" t="s">
        <v>2125</v>
      </c>
      <c r="GA22" s="530" t="s">
        <v>2116</v>
      </c>
      <c r="GB22" s="530" t="s">
        <v>2111</v>
      </c>
      <c r="GC22" s="530" t="s">
        <v>2123</v>
      </c>
      <c r="GD22" s="530" t="s">
        <v>2118</v>
      </c>
      <c r="GE22" s="530" t="s">
        <v>2125</v>
      </c>
      <c r="GF22" s="530" t="s">
        <v>2114</v>
      </c>
      <c r="GG22" s="530" t="s">
        <v>2112</v>
      </c>
      <c r="GH22" s="530" t="s">
        <v>2114</v>
      </c>
      <c r="GI22" s="530" t="s">
        <v>2111</v>
      </c>
      <c r="GJ22" s="530" t="s">
        <v>2108</v>
      </c>
      <c r="GK22" s="530" t="s">
        <v>2124</v>
      </c>
      <c r="GL22" s="530" t="s">
        <v>2111</v>
      </c>
      <c r="GM22" s="530" t="s">
        <v>2110</v>
      </c>
      <c r="GN22" s="530" t="s">
        <v>2126</v>
      </c>
      <c r="GO22" s="530" t="s">
        <v>2113</v>
      </c>
      <c r="GP22" s="530" t="s">
        <v>2114</v>
      </c>
      <c r="GQ22" s="530" t="s">
        <v>2110</v>
      </c>
      <c r="GR22" s="530" t="s">
        <v>2111</v>
      </c>
      <c r="GS22" s="530" t="s">
        <v>2123</v>
      </c>
      <c r="GT22" s="530" t="s">
        <v>2111</v>
      </c>
      <c r="GU22" s="530" t="s">
        <v>2118</v>
      </c>
      <c r="GV22" s="530" t="s">
        <v>2113</v>
      </c>
      <c r="GW22" s="530" t="s">
        <v>2110</v>
      </c>
      <c r="GX22" s="530" t="s">
        <v>2125</v>
      </c>
      <c r="GY22" s="530" t="s">
        <v>2118</v>
      </c>
      <c r="GZ22" s="530" t="s">
        <v>2109</v>
      </c>
      <c r="HA22" s="530" t="s">
        <v>2125</v>
      </c>
      <c r="HB22" s="530" t="s">
        <v>2116</v>
      </c>
      <c r="HC22" s="533">
        <v>0</v>
      </c>
      <c r="HD22" s="533">
        <v>0</v>
      </c>
      <c r="HE22" s="533">
        <v>0</v>
      </c>
      <c r="HF22" s="533">
        <v>0</v>
      </c>
      <c r="HG22" s="533">
        <v>0</v>
      </c>
      <c r="HH22" s="533">
        <v>0</v>
      </c>
      <c r="HI22" s="533">
        <v>0</v>
      </c>
      <c r="HJ22" s="533">
        <v>0</v>
      </c>
      <c r="HK22" s="533">
        <v>0</v>
      </c>
      <c r="HL22" s="533">
        <v>0</v>
      </c>
      <c r="HM22" s="533">
        <v>0</v>
      </c>
      <c r="HN22" s="533">
        <v>0</v>
      </c>
      <c r="HO22" s="533">
        <v>0</v>
      </c>
      <c r="HP22" s="526"/>
      <c r="HQ22" s="526"/>
      <c r="HR22" s="526"/>
      <c r="HS22" s="526"/>
      <c r="HT22" s="526"/>
      <c r="HU22" s="526"/>
      <c r="HV22" s="526"/>
      <c r="HW22" s="526"/>
      <c r="HX22" s="526"/>
      <c r="HY22" s="526"/>
      <c r="HZ22" s="526"/>
      <c r="IA22" s="526"/>
      <c r="IB22" s="526"/>
      <c r="IC22" s="526"/>
      <c r="ID22" s="526"/>
      <c r="IE22" s="526"/>
      <c r="IF22" s="526"/>
      <c r="IG22" s="526"/>
      <c r="IH22" s="526"/>
      <c r="II22" s="527"/>
      <c r="IJ22" s="527"/>
      <c r="IK22" s="527"/>
      <c r="IL22" s="527"/>
      <c r="IM22" s="527"/>
      <c r="IN22" s="527"/>
      <c r="IO22" s="527"/>
      <c r="IP22" s="527"/>
      <c r="IQ22" s="527"/>
      <c r="IR22" s="527"/>
      <c r="IS22" s="527"/>
      <c r="IT22" s="527"/>
      <c r="IU22" s="527"/>
      <c r="IV22" s="528"/>
      <c r="IW22" s="372"/>
      <c r="IX22" s="547"/>
      <c r="IY22" s="547"/>
      <c r="IZ22" s="547"/>
      <c r="JA22" s="547"/>
      <c r="JB22" s="547"/>
      <c r="JC22" s="547"/>
      <c r="JD22" s="547"/>
      <c r="JE22" s="547"/>
      <c r="JF22" s="547"/>
      <c r="JG22" s="547"/>
      <c r="JH22" s="547"/>
      <c r="JI22" s="547">
        <v>184</v>
      </c>
      <c r="JJ22" s="546">
        <v>3.4867815312708399</v>
      </c>
      <c r="JK22" s="547"/>
      <c r="JL22" s="547"/>
      <c r="JM22" s="547"/>
      <c r="JN22" s="547"/>
      <c r="JO22" s="547"/>
      <c r="JP22" s="547"/>
      <c r="JQ22" s="547"/>
      <c r="JR22" s="547"/>
      <c r="JS22" s="547"/>
      <c r="JT22" s="547"/>
      <c r="JU22" s="547"/>
      <c r="JV22" s="372"/>
      <c r="JW22" s="372"/>
    </row>
    <row r="23" spans="2:343" s="303" customFormat="1">
      <c r="B23" s="523" t="s">
        <v>2135</v>
      </c>
      <c r="C23" s="530"/>
      <c r="D23" s="530">
        <v>0</v>
      </c>
      <c r="E23" s="530">
        <v>0</v>
      </c>
      <c r="F23" s="530">
        <v>0</v>
      </c>
      <c r="G23" s="530">
        <v>0</v>
      </c>
      <c r="H23" s="530">
        <v>0</v>
      </c>
      <c r="I23" s="530">
        <v>0</v>
      </c>
      <c r="J23" s="530">
        <v>0</v>
      </c>
      <c r="K23" s="530">
        <v>0</v>
      </c>
      <c r="L23" s="530">
        <v>0</v>
      </c>
      <c r="M23" s="530">
        <v>0</v>
      </c>
      <c r="N23" s="530">
        <v>0</v>
      </c>
      <c r="O23" s="530">
        <v>0</v>
      </c>
      <c r="P23" s="530">
        <v>1</v>
      </c>
      <c r="Q23" s="530">
        <v>4</v>
      </c>
      <c r="R23" s="530">
        <v>4</v>
      </c>
      <c r="S23" s="530">
        <v>4</v>
      </c>
      <c r="T23" s="530">
        <v>4</v>
      </c>
      <c r="U23" s="530">
        <v>4</v>
      </c>
      <c r="V23" s="530">
        <v>4</v>
      </c>
      <c r="W23" s="530">
        <v>4</v>
      </c>
      <c r="X23" s="530">
        <v>4</v>
      </c>
      <c r="Y23" s="530">
        <v>1</v>
      </c>
      <c r="Z23" s="530">
        <v>0</v>
      </c>
      <c r="AA23" s="530">
        <v>0</v>
      </c>
      <c r="AB23" s="530">
        <v>0</v>
      </c>
      <c r="AC23" s="530">
        <v>2</v>
      </c>
      <c r="AD23" s="530">
        <v>4</v>
      </c>
      <c r="AE23" s="530">
        <v>5</v>
      </c>
      <c r="AF23" s="530">
        <v>5</v>
      </c>
      <c r="AG23" s="530">
        <v>5</v>
      </c>
      <c r="AH23" s="530">
        <v>5</v>
      </c>
      <c r="AI23" s="530">
        <v>5</v>
      </c>
      <c r="AJ23" s="530">
        <v>5</v>
      </c>
      <c r="AK23" s="530">
        <v>3</v>
      </c>
      <c r="AL23" s="530">
        <v>3</v>
      </c>
      <c r="AM23" s="530">
        <v>0</v>
      </c>
      <c r="AN23" s="530">
        <v>0</v>
      </c>
      <c r="AO23" s="530">
        <v>0</v>
      </c>
      <c r="AP23" s="530">
        <v>0</v>
      </c>
      <c r="AQ23" s="530">
        <v>0</v>
      </c>
      <c r="AR23" s="530">
        <v>0</v>
      </c>
      <c r="AS23" s="530">
        <v>0</v>
      </c>
      <c r="AT23" s="530">
        <v>0</v>
      </c>
      <c r="AU23" s="530">
        <v>0</v>
      </c>
      <c r="AV23" s="530">
        <v>0</v>
      </c>
      <c r="AW23" s="530">
        <v>0</v>
      </c>
      <c r="AX23" s="530">
        <v>0</v>
      </c>
      <c r="AY23" s="530">
        <v>0</v>
      </c>
      <c r="AZ23" s="530">
        <v>0</v>
      </c>
      <c r="BA23" s="530">
        <v>0</v>
      </c>
      <c r="BB23" s="530">
        <v>0</v>
      </c>
      <c r="BC23" s="530">
        <v>0</v>
      </c>
      <c r="BD23" s="530">
        <v>0</v>
      </c>
      <c r="BE23" s="530">
        <v>0</v>
      </c>
      <c r="BF23" s="530">
        <v>0</v>
      </c>
      <c r="BG23" s="530">
        <v>0</v>
      </c>
      <c r="BH23" s="530">
        <v>0</v>
      </c>
      <c r="BI23" s="530">
        <v>0</v>
      </c>
      <c r="BJ23" s="530">
        <v>0</v>
      </c>
      <c r="BK23" s="530">
        <v>0</v>
      </c>
      <c r="BL23" s="530">
        <v>0</v>
      </c>
      <c r="BM23" s="530">
        <v>0</v>
      </c>
      <c r="BN23" s="530">
        <v>0</v>
      </c>
      <c r="BO23" s="530">
        <v>0</v>
      </c>
      <c r="BP23" s="530">
        <v>0</v>
      </c>
      <c r="BQ23" s="530">
        <v>0</v>
      </c>
      <c r="BR23" s="530">
        <v>0</v>
      </c>
      <c r="BS23" s="530">
        <v>3</v>
      </c>
      <c r="BT23" s="530">
        <v>6</v>
      </c>
      <c r="BU23" s="530">
        <v>6</v>
      </c>
      <c r="BV23" s="530">
        <v>8</v>
      </c>
      <c r="BW23" s="530">
        <v>8</v>
      </c>
      <c r="BX23" s="530">
        <v>8</v>
      </c>
      <c r="BY23" s="530">
        <v>8</v>
      </c>
      <c r="BZ23" s="530">
        <v>7</v>
      </c>
      <c r="CA23" s="530">
        <v>7</v>
      </c>
      <c r="CB23" s="530">
        <v>7</v>
      </c>
      <c r="CC23" s="530">
        <v>7</v>
      </c>
      <c r="CD23" s="530">
        <v>6</v>
      </c>
      <c r="CE23" s="530">
        <v>3</v>
      </c>
      <c r="CF23" s="530">
        <v>1</v>
      </c>
      <c r="CG23" s="530">
        <v>1</v>
      </c>
      <c r="CH23" s="530">
        <v>1</v>
      </c>
      <c r="CI23" s="530">
        <v>1</v>
      </c>
      <c r="CJ23" s="530">
        <v>1</v>
      </c>
      <c r="CK23" s="530">
        <v>1</v>
      </c>
      <c r="CL23" s="530">
        <v>1</v>
      </c>
      <c r="CM23" s="530">
        <v>1</v>
      </c>
      <c r="CN23" s="530">
        <v>2</v>
      </c>
      <c r="CO23" s="530">
        <v>3</v>
      </c>
      <c r="CP23" s="530">
        <v>3</v>
      </c>
      <c r="CQ23" s="530">
        <v>3</v>
      </c>
      <c r="CR23" s="530">
        <v>3</v>
      </c>
      <c r="CS23" s="530">
        <v>3</v>
      </c>
      <c r="CT23" s="530">
        <v>2</v>
      </c>
      <c r="CU23" s="530">
        <v>0</v>
      </c>
      <c r="CV23" s="530">
        <v>0</v>
      </c>
      <c r="CW23" s="530">
        <v>0</v>
      </c>
      <c r="CX23" s="530">
        <v>5</v>
      </c>
      <c r="CY23" s="530">
        <v>11</v>
      </c>
      <c r="CZ23" s="530">
        <v>17</v>
      </c>
      <c r="DA23" s="530">
        <v>23</v>
      </c>
      <c r="DB23" s="530">
        <v>23</v>
      </c>
      <c r="DC23" s="530">
        <v>30</v>
      </c>
      <c r="DD23" s="530">
        <v>35</v>
      </c>
      <c r="DE23" s="530">
        <v>38</v>
      </c>
      <c r="DF23" s="530">
        <v>40</v>
      </c>
      <c r="DG23" s="530">
        <v>41</v>
      </c>
      <c r="DH23" s="530">
        <v>41</v>
      </c>
      <c r="DI23" s="530">
        <v>39</v>
      </c>
      <c r="DJ23" s="530">
        <v>38</v>
      </c>
      <c r="DK23" s="530">
        <v>33</v>
      </c>
      <c r="DL23" s="530">
        <v>31</v>
      </c>
      <c r="DM23" s="530">
        <v>26</v>
      </c>
      <c r="DN23" s="530">
        <v>20</v>
      </c>
      <c r="DO23" s="530">
        <v>17</v>
      </c>
      <c r="DP23" s="530">
        <v>18</v>
      </c>
      <c r="DQ23" s="530">
        <v>18</v>
      </c>
      <c r="DR23" s="530">
        <v>17</v>
      </c>
      <c r="DS23" s="530">
        <v>17</v>
      </c>
      <c r="DT23" s="530">
        <v>17</v>
      </c>
      <c r="DU23" s="530">
        <v>17</v>
      </c>
      <c r="DV23" s="530">
        <v>11</v>
      </c>
      <c r="DW23" s="530">
        <v>8</v>
      </c>
      <c r="DX23" s="530">
        <v>6</v>
      </c>
      <c r="DY23" s="530">
        <v>5</v>
      </c>
      <c r="DZ23" s="530">
        <v>3</v>
      </c>
      <c r="EA23" s="530">
        <v>3</v>
      </c>
      <c r="EB23" s="530">
        <v>0</v>
      </c>
      <c r="EC23" s="530">
        <v>0</v>
      </c>
      <c r="ED23" s="530">
        <v>0</v>
      </c>
      <c r="EE23" s="530">
        <v>0</v>
      </c>
      <c r="EF23" s="530">
        <v>0</v>
      </c>
      <c r="EG23" s="530">
        <v>0</v>
      </c>
      <c r="EH23" s="530">
        <v>0</v>
      </c>
      <c r="EI23" s="530">
        <v>0</v>
      </c>
      <c r="EJ23" s="530">
        <v>0</v>
      </c>
      <c r="EK23" s="530">
        <v>0</v>
      </c>
      <c r="EL23" s="530">
        <v>0</v>
      </c>
      <c r="EM23" s="530">
        <v>0</v>
      </c>
      <c r="EN23" s="530">
        <v>0</v>
      </c>
      <c r="EO23" s="530">
        <v>0</v>
      </c>
      <c r="EP23" s="530">
        <v>0</v>
      </c>
      <c r="EQ23" s="530">
        <v>0</v>
      </c>
      <c r="ER23" s="530">
        <v>0</v>
      </c>
      <c r="ES23" s="530">
        <v>0</v>
      </c>
      <c r="ET23" s="530">
        <v>0</v>
      </c>
      <c r="EU23" s="530">
        <v>0</v>
      </c>
      <c r="EV23" s="530">
        <v>0</v>
      </c>
      <c r="EW23" s="530">
        <v>0</v>
      </c>
      <c r="EX23" s="530">
        <v>0</v>
      </c>
      <c r="EY23" s="530">
        <v>0</v>
      </c>
      <c r="EZ23" s="530">
        <v>0</v>
      </c>
      <c r="FA23" s="530">
        <v>0</v>
      </c>
      <c r="FB23" s="530">
        <v>0</v>
      </c>
      <c r="FC23" s="530">
        <v>0</v>
      </c>
      <c r="FD23" s="530">
        <v>1</v>
      </c>
      <c r="FE23" s="530">
        <v>1</v>
      </c>
      <c r="FF23" s="530">
        <v>1</v>
      </c>
      <c r="FG23" s="530">
        <v>1</v>
      </c>
      <c r="FH23" s="530">
        <v>1</v>
      </c>
      <c r="FI23" s="530">
        <v>2</v>
      </c>
      <c r="FJ23" s="530">
        <v>3</v>
      </c>
      <c r="FK23" s="530">
        <v>3</v>
      </c>
      <c r="FL23" s="530">
        <v>3</v>
      </c>
      <c r="FM23" s="530">
        <v>4</v>
      </c>
      <c r="FN23" s="530">
        <v>4</v>
      </c>
      <c r="FO23" s="530">
        <v>4</v>
      </c>
      <c r="FP23" s="530">
        <v>3</v>
      </c>
      <c r="FQ23" s="530">
        <v>3</v>
      </c>
      <c r="FR23" s="530">
        <v>3</v>
      </c>
      <c r="FS23" s="530">
        <v>1</v>
      </c>
      <c r="FT23" s="530">
        <v>1</v>
      </c>
      <c r="FU23" s="530">
        <v>2</v>
      </c>
      <c r="FV23" s="530">
        <v>4</v>
      </c>
      <c r="FW23" s="530">
        <v>6</v>
      </c>
      <c r="FX23" s="530">
        <v>7</v>
      </c>
      <c r="FY23" s="530">
        <v>7</v>
      </c>
      <c r="FZ23" s="530">
        <v>6</v>
      </c>
      <c r="GA23" s="530">
        <v>6</v>
      </c>
      <c r="GB23" s="530">
        <v>6</v>
      </c>
      <c r="GC23" s="530">
        <v>3</v>
      </c>
      <c r="GD23" s="530">
        <v>0</v>
      </c>
      <c r="GE23" s="530">
        <v>0</v>
      </c>
      <c r="GF23" s="530">
        <v>0</v>
      </c>
      <c r="GG23" s="530">
        <v>0</v>
      </c>
      <c r="GH23" s="530">
        <v>1</v>
      </c>
      <c r="GI23" s="530">
        <v>2</v>
      </c>
      <c r="GJ23" s="530">
        <v>8</v>
      </c>
      <c r="GK23" s="530">
        <v>11</v>
      </c>
      <c r="GL23" s="530">
        <v>17</v>
      </c>
      <c r="GM23" s="530">
        <v>18</v>
      </c>
      <c r="GN23" s="530">
        <v>19</v>
      </c>
      <c r="GO23" s="530">
        <v>21</v>
      </c>
      <c r="GP23" s="530">
        <v>21</v>
      </c>
      <c r="GQ23" s="530">
        <v>22</v>
      </c>
      <c r="GR23" s="530">
        <v>20</v>
      </c>
      <c r="GS23" s="530">
        <v>15</v>
      </c>
      <c r="GT23" s="530">
        <v>10</v>
      </c>
      <c r="GU23" s="530">
        <v>8</v>
      </c>
      <c r="GV23" s="530">
        <v>9</v>
      </c>
      <c r="GW23" s="530">
        <v>9</v>
      </c>
      <c r="GX23" s="530">
        <v>6</v>
      </c>
      <c r="GY23" s="530">
        <v>2</v>
      </c>
      <c r="GZ23" s="530">
        <v>2</v>
      </c>
      <c r="HA23" s="530">
        <v>2</v>
      </c>
      <c r="HB23" s="530">
        <v>2</v>
      </c>
      <c r="HC23" s="533">
        <v>0</v>
      </c>
      <c r="HD23" s="533">
        <v>0</v>
      </c>
      <c r="HE23" s="533">
        <v>0</v>
      </c>
      <c r="HF23" s="533">
        <v>0</v>
      </c>
      <c r="HG23" s="533">
        <v>0</v>
      </c>
      <c r="HH23" s="533">
        <v>0</v>
      </c>
      <c r="HI23" s="533">
        <v>0</v>
      </c>
      <c r="HJ23" s="533">
        <v>0</v>
      </c>
      <c r="HK23" s="533">
        <v>0</v>
      </c>
      <c r="HL23" s="533">
        <v>0</v>
      </c>
      <c r="HM23" s="533">
        <v>0</v>
      </c>
      <c r="HN23" s="533">
        <v>0</v>
      </c>
      <c r="HO23" s="533">
        <v>0</v>
      </c>
      <c r="HP23" s="529"/>
      <c r="HQ23" s="529"/>
      <c r="HR23" s="529"/>
      <c r="HS23" s="529"/>
      <c r="HT23" s="529"/>
      <c r="HU23" s="529"/>
      <c r="HV23" s="529"/>
      <c r="HW23" s="529"/>
      <c r="HX23" s="529"/>
      <c r="HY23" s="529"/>
      <c r="HZ23" s="529"/>
      <c r="IA23" s="529"/>
      <c r="IB23" s="529"/>
      <c r="IC23" s="529"/>
      <c r="ID23" s="529"/>
      <c r="IE23" s="529"/>
      <c r="IF23" s="529"/>
      <c r="IG23" s="529"/>
      <c r="IH23" s="529"/>
      <c r="II23" s="527"/>
      <c r="IJ23" s="527"/>
      <c r="IK23" s="527"/>
      <c r="IL23" s="527"/>
      <c r="IM23" s="527"/>
      <c r="IN23" s="527"/>
      <c r="IO23" s="527"/>
      <c r="IP23" s="527"/>
      <c r="IQ23" s="527"/>
      <c r="IR23" s="527"/>
      <c r="IS23" s="527"/>
      <c r="IT23" s="527"/>
      <c r="IU23" s="527"/>
      <c r="IV23" s="528"/>
      <c r="IW23" s="372"/>
      <c r="IX23" s="547"/>
      <c r="IY23" s="547"/>
      <c r="IZ23" s="547"/>
      <c r="JA23" s="547"/>
      <c r="JB23" s="547"/>
      <c r="JC23" s="547"/>
      <c r="JD23" s="547"/>
      <c r="JE23" s="547"/>
      <c r="JF23" s="547"/>
      <c r="JG23" s="547"/>
      <c r="JH23" s="547"/>
      <c r="JI23" s="547">
        <v>185</v>
      </c>
      <c r="JJ23" s="546">
        <v>3.4867815312708399</v>
      </c>
      <c r="JK23" s="547"/>
      <c r="JL23" s="547"/>
      <c r="JM23" s="547"/>
      <c r="JN23" s="547"/>
      <c r="JO23" s="547"/>
      <c r="JP23" s="547"/>
      <c r="JQ23" s="547"/>
      <c r="JR23" s="547"/>
      <c r="JS23" s="547"/>
      <c r="JT23" s="547"/>
      <c r="JU23" s="547"/>
      <c r="JV23" s="372"/>
      <c r="JW23" s="372"/>
    </row>
    <row r="24" spans="2:343" s="303" customFormat="1">
      <c r="B24" s="523" t="s">
        <v>2142</v>
      </c>
      <c r="C24" s="530"/>
      <c r="D24" s="530">
        <v>1E-4</v>
      </c>
      <c r="E24" s="530">
        <v>1E-4</v>
      </c>
      <c r="F24" s="530">
        <v>1E-4</v>
      </c>
      <c r="G24" s="530">
        <v>1E-4</v>
      </c>
      <c r="H24" s="530">
        <v>1E-4</v>
      </c>
      <c r="I24" s="530">
        <v>1E-4</v>
      </c>
      <c r="J24" s="530">
        <v>1E-4</v>
      </c>
      <c r="K24" s="530">
        <v>1E-4</v>
      </c>
      <c r="L24" s="530">
        <v>1E-4</v>
      </c>
      <c r="M24" s="530">
        <v>1E-4</v>
      </c>
      <c r="N24" s="530">
        <v>1E-4</v>
      </c>
      <c r="O24" s="530">
        <v>1E-4</v>
      </c>
      <c r="P24" s="530">
        <v>16426842.43</v>
      </c>
      <c r="Q24" s="530">
        <v>4173854.32</v>
      </c>
      <c r="R24" s="530">
        <v>4173854.32</v>
      </c>
      <c r="S24" s="530">
        <v>4173854.32</v>
      </c>
      <c r="T24" s="530">
        <v>4173854.32</v>
      </c>
      <c r="U24" s="530">
        <v>4173854.32</v>
      </c>
      <c r="V24" s="530">
        <v>4173854.32</v>
      </c>
      <c r="W24" s="530">
        <v>4173854.32</v>
      </c>
      <c r="X24" s="530">
        <v>4173854.32</v>
      </c>
      <c r="Y24" s="530">
        <v>54214.99</v>
      </c>
      <c r="Z24" s="530">
        <v>1E-4</v>
      </c>
      <c r="AA24" s="530">
        <v>1E-4</v>
      </c>
      <c r="AB24" s="530">
        <v>1E-4</v>
      </c>
      <c r="AC24" s="530">
        <v>355640.68</v>
      </c>
      <c r="AD24" s="530">
        <v>2911029.68</v>
      </c>
      <c r="AE24" s="530">
        <v>2342466.2799999998</v>
      </c>
      <c r="AF24" s="530">
        <v>2342466.2799999998</v>
      </c>
      <c r="AG24" s="530">
        <v>2342466.2799999998</v>
      </c>
      <c r="AH24" s="530">
        <v>2342466.2799999998</v>
      </c>
      <c r="AI24" s="530">
        <v>2342466.2799999998</v>
      </c>
      <c r="AJ24" s="530">
        <v>2342466.2799999998</v>
      </c>
      <c r="AK24" s="530">
        <v>3667016.69</v>
      </c>
      <c r="AL24" s="530">
        <v>3667016.69</v>
      </c>
      <c r="AM24" s="530">
        <v>1E-4</v>
      </c>
      <c r="AN24" s="530">
        <v>1E-4</v>
      </c>
      <c r="AO24" s="530">
        <v>1E-4</v>
      </c>
      <c r="AP24" s="530">
        <v>1E-4</v>
      </c>
      <c r="AQ24" s="530">
        <v>1E-4</v>
      </c>
      <c r="AR24" s="530">
        <v>1E-4</v>
      </c>
      <c r="AS24" s="530">
        <v>1E-4</v>
      </c>
      <c r="AT24" s="530">
        <v>1E-4</v>
      </c>
      <c r="AU24" s="530">
        <v>1E-4</v>
      </c>
      <c r="AV24" s="530">
        <v>1E-4</v>
      </c>
      <c r="AW24" s="530">
        <v>1E-4</v>
      </c>
      <c r="AX24" s="530">
        <v>1E-4</v>
      </c>
      <c r="AY24" s="530">
        <v>1E-4</v>
      </c>
      <c r="AZ24" s="530">
        <v>1E-4</v>
      </c>
      <c r="BA24" s="530">
        <v>1E-4</v>
      </c>
      <c r="BB24" s="530">
        <v>1E-4</v>
      </c>
      <c r="BC24" s="530">
        <v>1E-4</v>
      </c>
      <c r="BD24" s="530">
        <v>1E-4</v>
      </c>
      <c r="BE24" s="530">
        <v>1E-4</v>
      </c>
      <c r="BF24" s="530">
        <v>1E-4</v>
      </c>
      <c r="BG24" s="530">
        <v>1E-4</v>
      </c>
      <c r="BH24" s="530">
        <v>1E-4</v>
      </c>
      <c r="BI24" s="530">
        <v>1E-4</v>
      </c>
      <c r="BJ24" s="530">
        <v>1E-4</v>
      </c>
      <c r="BK24" s="530">
        <v>1E-4</v>
      </c>
      <c r="BL24" s="530">
        <v>1E-4</v>
      </c>
      <c r="BM24" s="530">
        <v>1E-4</v>
      </c>
      <c r="BN24" s="530">
        <v>1E-4</v>
      </c>
      <c r="BO24" s="530">
        <v>1E-4</v>
      </c>
      <c r="BP24" s="530">
        <v>1E-4</v>
      </c>
      <c r="BQ24" s="530">
        <v>1E-4</v>
      </c>
      <c r="BR24" s="530">
        <v>1E-4</v>
      </c>
      <c r="BS24" s="530">
        <v>7172358.9000000004</v>
      </c>
      <c r="BT24" s="530">
        <v>13205197.68</v>
      </c>
      <c r="BU24" s="530">
        <v>13205197.68</v>
      </c>
      <c r="BV24" s="530">
        <v>25386301.329999998</v>
      </c>
      <c r="BW24" s="530">
        <v>25386301.329999998</v>
      </c>
      <c r="BX24" s="530">
        <v>25386301.329999998</v>
      </c>
      <c r="BY24" s="530">
        <v>25386301.329999998</v>
      </c>
      <c r="BZ24" s="530">
        <v>28475503.690000001</v>
      </c>
      <c r="CA24" s="530">
        <v>28475503.690000001</v>
      </c>
      <c r="CB24" s="530">
        <v>28475503.690000001</v>
      </c>
      <c r="CC24" s="530">
        <v>28475503.690000001</v>
      </c>
      <c r="CD24" s="530">
        <v>28791365.489999998</v>
      </c>
      <c r="CE24" s="530">
        <v>8227561.6100000003</v>
      </c>
      <c r="CF24" s="530">
        <v>2065092.99</v>
      </c>
      <c r="CG24" s="530">
        <v>536755.54</v>
      </c>
      <c r="CH24" s="530">
        <v>536755.54</v>
      </c>
      <c r="CI24" s="530">
        <v>536755.54</v>
      </c>
      <c r="CJ24" s="530">
        <v>536755.54</v>
      </c>
      <c r="CK24" s="530">
        <v>536755.54</v>
      </c>
      <c r="CL24" s="530">
        <v>536755.54</v>
      </c>
      <c r="CM24" s="530">
        <v>536755.54</v>
      </c>
      <c r="CN24" s="530">
        <v>49843323.840000004</v>
      </c>
      <c r="CO24" s="530">
        <v>135465777</v>
      </c>
      <c r="CP24" s="530">
        <v>135465777</v>
      </c>
      <c r="CQ24" s="530">
        <v>135465777</v>
      </c>
      <c r="CR24" s="530">
        <v>135465777</v>
      </c>
      <c r="CS24" s="530">
        <v>135465777</v>
      </c>
      <c r="CT24" s="530">
        <v>187994675.09999999</v>
      </c>
      <c r="CU24" s="530">
        <v>1E-4</v>
      </c>
      <c r="CV24" s="530">
        <v>1E-4</v>
      </c>
      <c r="CW24" s="530">
        <v>1E-4</v>
      </c>
      <c r="CX24" s="530">
        <v>720624.97</v>
      </c>
      <c r="CY24" s="530">
        <v>2026194.61</v>
      </c>
      <c r="CZ24" s="530">
        <v>2398339.79</v>
      </c>
      <c r="DA24" s="530">
        <v>5525905.25</v>
      </c>
      <c r="DB24" s="530">
        <v>5525905.25</v>
      </c>
      <c r="DC24" s="530">
        <v>13296758.220000001</v>
      </c>
      <c r="DD24" s="530">
        <v>20158616.609999999</v>
      </c>
      <c r="DE24" s="530">
        <v>24622485.010000002</v>
      </c>
      <c r="DF24" s="530">
        <v>29193165.829999998</v>
      </c>
      <c r="DG24" s="530">
        <v>28530702.170000002</v>
      </c>
      <c r="DH24" s="530">
        <v>28530702.170000002</v>
      </c>
      <c r="DI24" s="530">
        <v>28253912.949999999</v>
      </c>
      <c r="DJ24" s="530">
        <v>28949403.440000001</v>
      </c>
      <c r="DK24" s="530">
        <v>28056360.079999998</v>
      </c>
      <c r="DL24" s="530">
        <v>29597573.760000002</v>
      </c>
      <c r="DM24" s="530">
        <v>23871349.940000001</v>
      </c>
      <c r="DN24" s="530">
        <v>8446738.8000000007</v>
      </c>
      <c r="DO24" s="530">
        <v>9347117.6799999997</v>
      </c>
      <c r="DP24" s="530">
        <v>10334081.470000001</v>
      </c>
      <c r="DQ24" s="530">
        <v>10334081.470000001</v>
      </c>
      <c r="DR24" s="530">
        <v>10881026.050000001</v>
      </c>
      <c r="DS24" s="530">
        <v>10881026.050000001</v>
      </c>
      <c r="DT24" s="530">
        <v>10881026.050000001</v>
      </c>
      <c r="DU24" s="530">
        <v>10881026.050000001</v>
      </c>
      <c r="DV24" s="530">
        <v>3960929.82</v>
      </c>
      <c r="DW24" s="530">
        <v>2562696.02</v>
      </c>
      <c r="DX24" s="530">
        <v>2673298.14</v>
      </c>
      <c r="DY24" s="530">
        <v>2225543.73</v>
      </c>
      <c r="DZ24" s="530">
        <v>2242035.23</v>
      </c>
      <c r="EA24" s="530">
        <v>2242035.23</v>
      </c>
      <c r="EB24" s="530">
        <v>1E-4</v>
      </c>
      <c r="EC24" s="530">
        <v>1E-4</v>
      </c>
      <c r="ED24" s="530">
        <v>1E-4</v>
      </c>
      <c r="EE24" s="530">
        <v>1E-4</v>
      </c>
      <c r="EF24" s="530">
        <v>1E-4</v>
      </c>
      <c r="EG24" s="530">
        <v>1E-4</v>
      </c>
      <c r="EH24" s="530">
        <v>1E-4</v>
      </c>
      <c r="EI24" s="530">
        <v>1E-4</v>
      </c>
      <c r="EJ24" s="530">
        <v>1E-4</v>
      </c>
      <c r="EK24" s="530">
        <v>1E-4</v>
      </c>
      <c r="EL24" s="530">
        <v>1E-4</v>
      </c>
      <c r="EM24" s="530">
        <v>1E-4</v>
      </c>
      <c r="EN24" s="530">
        <v>1E-4</v>
      </c>
      <c r="EO24" s="530">
        <v>1E-4</v>
      </c>
      <c r="EP24" s="530">
        <v>1E-4</v>
      </c>
      <c r="EQ24" s="530">
        <v>1E-4</v>
      </c>
      <c r="ER24" s="530">
        <v>1E-4</v>
      </c>
      <c r="ES24" s="530">
        <v>1E-4</v>
      </c>
      <c r="ET24" s="530">
        <v>1E-4</v>
      </c>
      <c r="EU24" s="530">
        <v>1E-4</v>
      </c>
      <c r="EV24" s="530">
        <v>1E-4</v>
      </c>
      <c r="EW24" s="530">
        <v>1E-4</v>
      </c>
      <c r="EX24" s="530">
        <v>1E-4</v>
      </c>
      <c r="EY24" s="530">
        <v>1E-4</v>
      </c>
      <c r="EZ24" s="530">
        <v>1E-4</v>
      </c>
      <c r="FA24" s="530">
        <v>1E-4</v>
      </c>
      <c r="FB24" s="530">
        <v>1E-4</v>
      </c>
      <c r="FC24" s="530">
        <v>1E-4</v>
      </c>
      <c r="FD24" s="530">
        <v>2002626.15</v>
      </c>
      <c r="FE24" s="530">
        <v>2002626.15</v>
      </c>
      <c r="FF24" s="530">
        <v>2002626.15</v>
      </c>
      <c r="FG24" s="530">
        <v>2002626.15</v>
      </c>
      <c r="FH24" s="530">
        <v>2002626.15</v>
      </c>
      <c r="FI24" s="530">
        <v>26670345.640000001</v>
      </c>
      <c r="FJ24" s="530">
        <v>17952354.210000001</v>
      </c>
      <c r="FK24" s="530">
        <v>17952354.210000001</v>
      </c>
      <c r="FL24" s="530">
        <v>17331109.91</v>
      </c>
      <c r="FM24" s="530">
        <v>13045328.210000001</v>
      </c>
      <c r="FN24" s="530">
        <v>13045328.210000001</v>
      </c>
      <c r="FO24" s="530">
        <v>13045328.210000001</v>
      </c>
      <c r="FP24" s="530">
        <v>281082.56</v>
      </c>
      <c r="FQ24" s="530">
        <v>281082.56</v>
      </c>
      <c r="FR24" s="530">
        <v>1241095.96</v>
      </c>
      <c r="FS24" s="530">
        <v>3396411.57</v>
      </c>
      <c r="FT24" s="530">
        <v>3396411.57</v>
      </c>
      <c r="FU24" s="530">
        <v>1909282.02</v>
      </c>
      <c r="FV24" s="530">
        <v>25492418.859999999</v>
      </c>
      <c r="FW24" s="530">
        <v>28919526.879999999</v>
      </c>
      <c r="FX24" s="530">
        <v>24939092.949999999</v>
      </c>
      <c r="FY24" s="530">
        <v>24939092.949999999</v>
      </c>
      <c r="FZ24" s="530">
        <v>28529539.850000001</v>
      </c>
      <c r="GA24" s="530">
        <v>28529539.850000001</v>
      </c>
      <c r="GB24" s="530">
        <v>28529539.850000001</v>
      </c>
      <c r="GC24" s="530">
        <v>47324029.859999999</v>
      </c>
      <c r="GD24" s="530">
        <v>1E-4</v>
      </c>
      <c r="GE24" s="530">
        <v>1E-4</v>
      </c>
      <c r="GF24" s="530">
        <v>1E-4</v>
      </c>
      <c r="GG24" s="530">
        <v>1E-4</v>
      </c>
      <c r="GH24" s="530">
        <v>67687.27</v>
      </c>
      <c r="GI24" s="530">
        <v>53342.38</v>
      </c>
      <c r="GJ24" s="530">
        <v>35261714.520000003</v>
      </c>
      <c r="GK24" s="530">
        <v>45879168.289999999</v>
      </c>
      <c r="GL24" s="530">
        <v>51870709.659999996</v>
      </c>
      <c r="GM24" s="530">
        <v>98901773.950000003</v>
      </c>
      <c r="GN24" s="530">
        <v>93711735.5</v>
      </c>
      <c r="GO24" s="530">
        <v>261651203.30000001</v>
      </c>
      <c r="GP24" s="530">
        <v>261651203.30000001</v>
      </c>
      <c r="GQ24" s="530">
        <v>251209193.5</v>
      </c>
      <c r="GR24" s="530">
        <v>269496339.5</v>
      </c>
      <c r="GS24" s="530">
        <v>256912408.5</v>
      </c>
      <c r="GT24" s="530">
        <v>378286293.89999998</v>
      </c>
      <c r="GU24" s="530">
        <v>472421558.30000001</v>
      </c>
      <c r="GV24" s="530">
        <v>419964964.80000001</v>
      </c>
      <c r="GW24" s="530">
        <v>419964964.80000001</v>
      </c>
      <c r="GX24" s="530">
        <v>609998780.20000005</v>
      </c>
      <c r="GY24" s="530">
        <v>630249.39</v>
      </c>
      <c r="GZ24" s="530">
        <v>630249.39</v>
      </c>
      <c r="HA24" s="530">
        <v>630249.39</v>
      </c>
      <c r="HB24" s="530">
        <v>630249.39</v>
      </c>
      <c r="HC24" s="533">
        <v>0</v>
      </c>
      <c r="HD24" s="533">
        <v>0</v>
      </c>
      <c r="HE24" s="533">
        <v>0</v>
      </c>
      <c r="HF24" s="533">
        <v>0</v>
      </c>
      <c r="HG24" s="533">
        <v>0</v>
      </c>
      <c r="HH24" s="533">
        <v>0</v>
      </c>
      <c r="HI24" s="533">
        <v>0</v>
      </c>
      <c r="HJ24" s="533">
        <v>0</v>
      </c>
      <c r="HK24" s="533">
        <v>0</v>
      </c>
      <c r="HL24" s="533">
        <v>0</v>
      </c>
      <c r="HM24" s="533">
        <v>0</v>
      </c>
      <c r="HN24" s="533">
        <v>0</v>
      </c>
      <c r="HO24" s="533">
        <v>0</v>
      </c>
      <c r="HP24" s="529"/>
      <c r="HQ24" s="529"/>
      <c r="HR24" s="529"/>
      <c r="HS24" s="529"/>
      <c r="HT24" s="529"/>
      <c r="HU24" s="529"/>
      <c r="HV24" s="529"/>
      <c r="HW24" s="529"/>
      <c r="HX24" s="529"/>
      <c r="HY24" s="529"/>
      <c r="HZ24" s="529"/>
      <c r="IA24" s="529"/>
      <c r="IB24" s="529"/>
      <c r="IC24" s="529"/>
      <c r="ID24" s="529"/>
      <c r="IE24" s="529"/>
      <c r="IF24" s="529"/>
      <c r="IG24" s="529"/>
      <c r="IH24" s="529"/>
      <c r="II24" s="527"/>
      <c r="IJ24" s="527"/>
      <c r="IK24" s="527"/>
      <c r="IL24" s="527"/>
      <c r="IM24" s="527"/>
      <c r="IN24" s="527"/>
      <c r="IO24" s="527"/>
      <c r="IP24" s="527"/>
      <c r="IQ24" s="527"/>
      <c r="IR24" s="527"/>
      <c r="IS24" s="527"/>
      <c r="IT24" s="527"/>
      <c r="IU24" s="527"/>
      <c r="IV24" s="528"/>
      <c r="IW24" s="372"/>
      <c r="IX24" s="547"/>
      <c r="IY24" s="547"/>
      <c r="IZ24" s="547"/>
      <c r="JA24" s="547"/>
      <c r="JB24" s="547"/>
      <c r="JC24" s="547"/>
      <c r="JD24" s="547"/>
      <c r="JE24" s="547"/>
      <c r="JF24" s="547"/>
      <c r="JG24" s="547"/>
      <c r="JH24" s="547"/>
      <c r="JI24" s="547">
        <v>186</v>
      </c>
      <c r="JJ24" s="546">
        <v>3.4867815312708399</v>
      </c>
      <c r="JK24" s="547"/>
      <c r="JL24" s="547"/>
      <c r="JM24" s="547"/>
      <c r="JN24" s="547"/>
      <c r="JO24" s="547"/>
      <c r="JP24" s="547"/>
      <c r="JQ24" s="547"/>
      <c r="JR24" s="547"/>
      <c r="JS24" s="547"/>
      <c r="JT24" s="547"/>
      <c r="JU24" s="547"/>
      <c r="JV24" s="372"/>
      <c r="JW24" s="372"/>
    </row>
    <row r="25" spans="2:343" s="303" customFormat="1">
      <c r="B25" s="523" t="s">
        <v>2143</v>
      </c>
      <c r="C25" s="530"/>
      <c r="D25" s="530">
        <v>1E-4</v>
      </c>
      <c r="E25" s="530">
        <v>1E-4</v>
      </c>
      <c r="F25" s="530">
        <v>1E-4</v>
      </c>
      <c r="G25" s="530">
        <v>1E-4</v>
      </c>
      <c r="H25" s="530">
        <v>1E-4</v>
      </c>
      <c r="I25" s="530">
        <v>1E-4</v>
      </c>
      <c r="J25" s="530">
        <v>1E-4</v>
      </c>
      <c r="K25" s="530">
        <v>1E-4</v>
      </c>
      <c r="L25" s="530">
        <v>1E-4</v>
      </c>
      <c r="M25" s="530">
        <v>1E-4</v>
      </c>
      <c r="N25" s="530">
        <v>1E-4</v>
      </c>
      <c r="O25" s="530">
        <v>1E-4</v>
      </c>
      <c r="P25" s="530">
        <v>15190911.140000001</v>
      </c>
      <c r="Q25" s="530">
        <v>3837275.8</v>
      </c>
      <c r="R25" s="530">
        <v>3837275.8</v>
      </c>
      <c r="S25" s="530">
        <v>3837275.8</v>
      </c>
      <c r="T25" s="530">
        <v>3837275.8</v>
      </c>
      <c r="U25" s="530">
        <v>3837275.8</v>
      </c>
      <c r="V25" s="530">
        <v>3837275.8</v>
      </c>
      <c r="W25" s="530">
        <v>3837275.8</v>
      </c>
      <c r="X25" s="530">
        <v>3837275.8</v>
      </c>
      <c r="Y25" s="530">
        <v>73241.440000000002</v>
      </c>
      <c r="Z25" s="530">
        <v>1E-4</v>
      </c>
      <c r="AA25" s="530">
        <v>1E-4</v>
      </c>
      <c r="AB25" s="530">
        <v>1E-4</v>
      </c>
      <c r="AC25" s="530">
        <v>737497.17</v>
      </c>
      <c r="AD25" s="530">
        <v>546365.57999999996</v>
      </c>
      <c r="AE25" s="530">
        <v>1277544.97</v>
      </c>
      <c r="AF25" s="530">
        <v>1277544.97</v>
      </c>
      <c r="AG25" s="530">
        <v>1277544.97</v>
      </c>
      <c r="AH25" s="530">
        <v>1277544.97</v>
      </c>
      <c r="AI25" s="530">
        <v>1277544.97</v>
      </c>
      <c r="AJ25" s="530">
        <v>1277544.97</v>
      </c>
      <c r="AK25" s="530">
        <v>1637576.83</v>
      </c>
      <c r="AL25" s="530">
        <v>1637576.83</v>
      </c>
      <c r="AM25" s="530">
        <v>1E-4</v>
      </c>
      <c r="AN25" s="530">
        <v>1E-4</v>
      </c>
      <c r="AO25" s="530">
        <v>1E-4</v>
      </c>
      <c r="AP25" s="530">
        <v>1E-4</v>
      </c>
      <c r="AQ25" s="530">
        <v>1E-4</v>
      </c>
      <c r="AR25" s="530">
        <v>1E-4</v>
      </c>
      <c r="AS25" s="530">
        <v>1E-4</v>
      </c>
      <c r="AT25" s="530">
        <v>1E-4</v>
      </c>
      <c r="AU25" s="530">
        <v>1E-4</v>
      </c>
      <c r="AV25" s="530">
        <v>1E-4</v>
      </c>
      <c r="AW25" s="530">
        <v>1E-4</v>
      </c>
      <c r="AX25" s="530">
        <v>1E-4</v>
      </c>
      <c r="AY25" s="530">
        <v>1E-4</v>
      </c>
      <c r="AZ25" s="530">
        <v>1E-4</v>
      </c>
      <c r="BA25" s="530">
        <v>1E-4</v>
      </c>
      <c r="BB25" s="530">
        <v>1E-4</v>
      </c>
      <c r="BC25" s="530">
        <v>1E-4</v>
      </c>
      <c r="BD25" s="530">
        <v>1E-4</v>
      </c>
      <c r="BE25" s="530">
        <v>1E-4</v>
      </c>
      <c r="BF25" s="530">
        <v>1E-4</v>
      </c>
      <c r="BG25" s="530">
        <v>1E-4</v>
      </c>
      <c r="BH25" s="530">
        <v>1E-4</v>
      </c>
      <c r="BI25" s="530">
        <v>1E-4</v>
      </c>
      <c r="BJ25" s="530">
        <v>1E-4</v>
      </c>
      <c r="BK25" s="530">
        <v>1E-4</v>
      </c>
      <c r="BL25" s="530">
        <v>1E-4</v>
      </c>
      <c r="BM25" s="530">
        <v>1E-4</v>
      </c>
      <c r="BN25" s="530">
        <v>1E-4</v>
      </c>
      <c r="BO25" s="530">
        <v>1E-4</v>
      </c>
      <c r="BP25" s="530">
        <v>1E-4</v>
      </c>
      <c r="BQ25" s="530">
        <v>1E-4</v>
      </c>
      <c r="BR25" s="530">
        <v>1E-4</v>
      </c>
      <c r="BS25" s="530">
        <v>22108497.390000001</v>
      </c>
      <c r="BT25" s="530">
        <v>30168009.170000002</v>
      </c>
      <c r="BU25" s="530">
        <v>30168009.170000002</v>
      </c>
      <c r="BV25" s="530">
        <v>47263909.32</v>
      </c>
      <c r="BW25" s="530">
        <v>47263909.32</v>
      </c>
      <c r="BX25" s="530">
        <v>47263909.32</v>
      </c>
      <c r="BY25" s="530">
        <v>47263909.32</v>
      </c>
      <c r="BZ25" s="530">
        <v>49828093.479999997</v>
      </c>
      <c r="CA25" s="530">
        <v>49828093.479999997</v>
      </c>
      <c r="CB25" s="530">
        <v>49828093.479999997</v>
      </c>
      <c r="CC25" s="530">
        <v>49828093.479999997</v>
      </c>
      <c r="CD25" s="530">
        <v>48954833.549999997</v>
      </c>
      <c r="CE25" s="530">
        <v>12085442.890000001</v>
      </c>
      <c r="CF25" s="530">
        <v>2828245.67</v>
      </c>
      <c r="CG25" s="530">
        <v>1096023.72</v>
      </c>
      <c r="CH25" s="530">
        <v>1096023.72</v>
      </c>
      <c r="CI25" s="530">
        <v>1096023.72</v>
      </c>
      <c r="CJ25" s="530">
        <v>1096023.72</v>
      </c>
      <c r="CK25" s="530">
        <v>1096023.72</v>
      </c>
      <c r="CL25" s="530">
        <v>1096023.72</v>
      </c>
      <c r="CM25" s="530">
        <v>1096023.72</v>
      </c>
      <c r="CN25" s="530">
        <v>43369986.840000004</v>
      </c>
      <c r="CO25" s="530">
        <v>202924322.80000001</v>
      </c>
      <c r="CP25" s="530">
        <v>202924322.80000001</v>
      </c>
      <c r="CQ25" s="530">
        <v>202924322.80000001</v>
      </c>
      <c r="CR25" s="530">
        <v>202924322.80000001</v>
      </c>
      <c r="CS25" s="530">
        <v>202924322.80000001</v>
      </c>
      <c r="CT25" s="530">
        <v>266125785.40000001</v>
      </c>
      <c r="CU25" s="530">
        <v>1E-4</v>
      </c>
      <c r="CV25" s="530">
        <v>1E-4</v>
      </c>
      <c r="CW25" s="530">
        <v>1E-4</v>
      </c>
      <c r="CX25" s="530">
        <v>85706.31</v>
      </c>
      <c r="CY25" s="530">
        <v>728397.13</v>
      </c>
      <c r="CZ25" s="530">
        <v>1613435.37</v>
      </c>
      <c r="DA25" s="530">
        <v>3919888.75</v>
      </c>
      <c r="DB25" s="530">
        <v>3919888.75</v>
      </c>
      <c r="DC25" s="530">
        <v>18124325.68</v>
      </c>
      <c r="DD25" s="530">
        <v>26430295.920000002</v>
      </c>
      <c r="DE25" s="530">
        <v>30334890.870000001</v>
      </c>
      <c r="DF25" s="530">
        <v>40225643.710000001</v>
      </c>
      <c r="DG25" s="530">
        <v>39348818.539999999</v>
      </c>
      <c r="DH25" s="530">
        <v>39348818.539999999</v>
      </c>
      <c r="DI25" s="530">
        <v>39902094.920000002</v>
      </c>
      <c r="DJ25" s="530">
        <v>40912185.609999999</v>
      </c>
      <c r="DK25" s="530">
        <v>44418145.25</v>
      </c>
      <c r="DL25" s="530">
        <v>47119253.840000004</v>
      </c>
      <c r="DM25" s="530">
        <v>41685163.390000001</v>
      </c>
      <c r="DN25" s="530">
        <v>15039098.029999999</v>
      </c>
      <c r="DO25" s="530">
        <v>15526020.619999999</v>
      </c>
      <c r="DP25" s="530">
        <v>18347385.600000001</v>
      </c>
      <c r="DQ25" s="530">
        <v>18347385.600000001</v>
      </c>
      <c r="DR25" s="530">
        <v>19391355.75</v>
      </c>
      <c r="DS25" s="530">
        <v>19391355.75</v>
      </c>
      <c r="DT25" s="530">
        <v>19391355.75</v>
      </c>
      <c r="DU25" s="530">
        <v>19391355.75</v>
      </c>
      <c r="DV25" s="530">
        <v>7390307.9400000004</v>
      </c>
      <c r="DW25" s="530">
        <v>4411397.7699999996</v>
      </c>
      <c r="DX25" s="530">
        <v>5845498.2300000004</v>
      </c>
      <c r="DY25" s="530">
        <v>4026353.09</v>
      </c>
      <c r="DZ25" s="530">
        <v>3103836.1</v>
      </c>
      <c r="EA25" s="530">
        <v>3103836.1</v>
      </c>
      <c r="EB25" s="530">
        <v>1E-4</v>
      </c>
      <c r="EC25" s="530">
        <v>1E-4</v>
      </c>
      <c r="ED25" s="530">
        <v>1E-4</v>
      </c>
      <c r="EE25" s="530">
        <v>1E-4</v>
      </c>
      <c r="EF25" s="530">
        <v>1E-4</v>
      </c>
      <c r="EG25" s="530">
        <v>1E-4</v>
      </c>
      <c r="EH25" s="530">
        <v>1E-4</v>
      </c>
      <c r="EI25" s="530">
        <v>1E-4</v>
      </c>
      <c r="EJ25" s="530">
        <v>1E-4</v>
      </c>
      <c r="EK25" s="530">
        <v>1E-4</v>
      </c>
      <c r="EL25" s="530">
        <v>1E-4</v>
      </c>
      <c r="EM25" s="530">
        <v>1E-4</v>
      </c>
      <c r="EN25" s="530">
        <v>1E-4</v>
      </c>
      <c r="EO25" s="530">
        <v>1E-4</v>
      </c>
      <c r="EP25" s="530">
        <v>1E-4</v>
      </c>
      <c r="EQ25" s="530">
        <v>1E-4</v>
      </c>
      <c r="ER25" s="530">
        <v>1E-4</v>
      </c>
      <c r="ES25" s="530">
        <v>1E-4</v>
      </c>
      <c r="ET25" s="530">
        <v>1E-4</v>
      </c>
      <c r="EU25" s="530">
        <v>1E-4</v>
      </c>
      <c r="EV25" s="530">
        <v>1E-4</v>
      </c>
      <c r="EW25" s="530">
        <v>1E-4</v>
      </c>
      <c r="EX25" s="530">
        <v>1E-4</v>
      </c>
      <c r="EY25" s="530">
        <v>1E-4</v>
      </c>
      <c r="EZ25" s="530">
        <v>1E-4</v>
      </c>
      <c r="FA25" s="530">
        <v>1E-4</v>
      </c>
      <c r="FB25" s="530">
        <v>1E-4</v>
      </c>
      <c r="FC25" s="530">
        <v>1E-4</v>
      </c>
      <c r="FD25" s="530">
        <v>59316.480000000003</v>
      </c>
      <c r="FE25" s="530">
        <v>59316.480000000003</v>
      </c>
      <c r="FF25" s="530">
        <v>59316.480000000003</v>
      </c>
      <c r="FG25" s="530">
        <v>59316.480000000003</v>
      </c>
      <c r="FH25" s="530">
        <v>59316.480000000003</v>
      </c>
      <c r="FI25" s="530">
        <v>27985348.059999999</v>
      </c>
      <c r="FJ25" s="530">
        <v>18975072.129999999</v>
      </c>
      <c r="FK25" s="530">
        <v>18975072.129999999</v>
      </c>
      <c r="FL25" s="530">
        <v>19033452.27</v>
      </c>
      <c r="FM25" s="530">
        <v>14316608.439999999</v>
      </c>
      <c r="FN25" s="530">
        <v>14316608.439999999</v>
      </c>
      <c r="FO25" s="530">
        <v>14316608.439999999</v>
      </c>
      <c r="FP25" s="530">
        <v>451684.71</v>
      </c>
      <c r="FQ25" s="530">
        <v>451684.71</v>
      </c>
      <c r="FR25" s="530">
        <v>149754.23999999999</v>
      </c>
      <c r="FS25" s="530">
        <v>48728.84</v>
      </c>
      <c r="FT25" s="530">
        <v>48728.84</v>
      </c>
      <c r="FU25" s="530">
        <v>349266.44</v>
      </c>
      <c r="FV25" s="530">
        <v>4188052.65</v>
      </c>
      <c r="FW25" s="530">
        <v>6203832.7699999996</v>
      </c>
      <c r="FX25" s="530">
        <v>5335380.7</v>
      </c>
      <c r="FY25" s="530">
        <v>5335380.7</v>
      </c>
      <c r="FZ25" s="530">
        <v>6216489.3399999999</v>
      </c>
      <c r="GA25" s="530">
        <v>6216489.3399999999</v>
      </c>
      <c r="GB25" s="530">
        <v>6216489.3399999999</v>
      </c>
      <c r="GC25" s="530">
        <v>7479833.7699999996</v>
      </c>
      <c r="GD25" s="530">
        <v>1E-4</v>
      </c>
      <c r="GE25" s="530">
        <v>1E-4</v>
      </c>
      <c r="GF25" s="530">
        <v>1E-4</v>
      </c>
      <c r="GG25" s="530">
        <v>1E-4</v>
      </c>
      <c r="GH25" s="530">
        <v>30969.95</v>
      </c>
      <c r="GI25" s="530">
        <v>178165.27</v>
      </c>
      <c r="GJ25" s="530">
        <v>52330065.049999997</v>
      </c>
      <c r="GK25" s="530">
        <v>66799894.109999999</v>
      </c>
      <c r="GL25" s="530">
        <v>102248179.8</v>
      </c>
      <c r="GM25" s="530">
        <v>152241425</v>
      </c>
      <c r="GN25" s="530">
        <v>144278419</v>
      </c>
      <c r="GO25" s="530">
        <v>223600081.80000001</v>
      </c>
      <c r="GP25" s="530">
        <v>223600081.80000001</v>
      </c>
      <c r="GQ25" s="530">
        <v>214520235.90000001</v>
      </c>
      <c r="GR25" s="530">
        <v>227718388.09999999</v>
      </c>
      <c r="GS25" s="530">
        <v>178669514</v>
      </c>
      <c r="GT25" s="530">
        <v>199800960.40000001</v>
      </c>
      <c r="GU25" s="530">
        <v>248258001.5</v>
      </c>
      <c r="GV25" s="530">
        <v>220687064.80000001</v>
      </c>
      <c r="GW25" s="530">
        <v>220687064.80000001</v>
      </c>
      <c r="GX25" s="530">
        <v>288801128.60000002</v>
      </c>
      <c r="GY25" s="530">
        <v>83333.149999999994</v>
      </c>
      <c r="GZ25" s="530">
        <v>83333.149999999994</v>
      </c>
      <c r="HA25" s="530">
        <v>83333.149999999994</v>
      </c>
      <c r="HB25" s="530">
        <v>83333.149999999994</v>
      </c>
      <c r="HC25" s="533">
        <v>0</v>
      </c>
      <c r="HD25" s="533">
        <v>0</v>
      </c>
      <c r="HE25" s="533">
        <v>0</v>
      </c>
      <c r="HF25" s="533">
        <v>0</v>
      </c>
      <c r="HG25" s="533">
        <v>0</v>
      </c>
      <c r="HH25" s="533">
        <v>0</v>
      </c>
      <c r="HI25" s="533">
        <v>0</v>
      </c>
      <c r="HJ25" s="533">
        <v>0</v>
      </c>
      <c r="HK25" s="533">
        <v>0</v>
      </c>
      <c r="HL25" s="533">
        <v>0</v>
      </c>
      <c r="HM25" s="533">
        <v>0</v>
      </c>
      <c r="HN25" s="533">
        <v>0</v>
      </c>
      <c r="HO25" s="533">
        <v>0</v>
      </c>
      <c r="HP25" s="529"/>
      <c r="HQ25" s="529"/>
      <c r="HR25" s="529"/>
      <c r="HS25" s="529"/>
      <c r="HT25" s="529"/>
      <c r="HU25" s="529"/>
      <c r="HV25" s="529"/>
      <c r="HW25" s="529"/>
      <c r="HX25" s="529"/>
      <c r="HY25" s="529"/>
      <c r="HZ25" s="529"/>
      <c r="IA25" s="529"/>
      <c r="IB25" s="529"/>
      <c r="IC25" s="529"/>
      <c r="ID25" s="529"/>
      <c r="IE25" s="529"/>
      <c r="IF25" s="529"/>
      <c r="IG25" s="529"/>
      <c r="IH25" s="529"/>
      <c r="II25" s="527"/>
      <c r="IJ25" s="527"/>
      <c r="IK25" s="527"/>
      <c r="IL25" s="527"/>
      <c r="IM25" s="527"/>
      <c r="IN25" s="527"/>
      <c r="IO25" s="527"/>
      <c r="IP25" s="527"/>
      <c r="IQ25" s="527"/>
      <c r="IR25" s="527"/>
      <c r="IS25" s="527"/>
      <c r="IT25" s="527"/>
      <c r="IU25" s="527"/>
      <c r="IV25" s="528"/>
      <c r="IW25" s="372"/>
      <c r="IX25" s="547"/>
      <c r="IY25" s="547"/>
      <c r="IZ25" s="547"/>
      <c r="JA25" s="547"/>
      <c r="JB25" s="547"/>
      <c r="JC25" s="547"/>
      <c r="JD25" s="547"/>
      <c r="JE25" s="547"/>
      <c r="JF25" s="547"/>
      <c r="JG25" s="547"/>
      <c r="JH25" s="547"/>
      <c r="JI25" s="547">
        <v>187</v>
      </c>
      <c r="JJ25" s="546">
        <v>3.4867815312708399</v>
      </c>
      <c r="JK25" s="547"/>
      <c r="JL25" s="547"/>
      <c r="JM25" s="547"/>
      <c r="JN25" s="547"/>
      <c r="JO25" s="547"/>
      <c r="JP25" s="547"/>
      <c r="JQ25" s="547"/>
      <c r="JR25" s="547"/>
      <c r="JS25" s="547"/>
      <c r="JT25" s="547"/>
      <c r="JU25" s="547"/>
      <c r="JV25" s="372"/>
      <c r="JW25" s="372"/>
    </row>
    <row r="26" spans="2:343" s="303" customFormat="1">
      <c r="B26" s="523" t="s">
        <v>2144</v>
      </c>
      <c r="C26" s="530"/>
      <c r="D26" s="530">
        <v>1E-4</v>
      </c>
      <c r="E26" s="530">
        <v>1E-4</v>
      </c>
      <c r="F26" s="530">
        <v>1E-4</v>
      </c>
      <c r="G26" s="530">
        <v>1E-4</v>
      </c>
      <c r="H26" s="530">
        <v>1E-4</v>
      </c>
      <c r="I26" s="530">
        <v>1E-4</v>
      </c>
      <c r="J26" s="530">
        <v>1E-4</v>
      </c>
      <c r="K26" s="530">
        <v>1E-4</v>
      </c>
      <c r="L26" s="530">
        <v>1E-4</v>
      </c>
      <c r="M26" s="530">
        <v>1E-4</v>
      </c>
      <c r="N26" s="530">
        <v>1E-4</v>
      </c>
      <c r="O26" s="530">
        <v>1E-4</v>
      </c>
      <c r="P26" s="530">
        <v>51458121.399999999</v>
      </c>
      <c r="Q26" s="530">
        <v>21121254.800000001</v>
      </c>
      <c r="R26" s="530">
        <v>21121254.800000001</v>
      </c>
      <c r="S26" s="530">
        <v>21121254.800000001</v>
      </c>
      <c r="T26" s="530">
        <v>21121254.800000001</v>
      </c>
      <c r="U26" s="530">
        <v>21121254.800000001</v>
      </c>
      <c r="V26" s="530">
        <v>21121254.800000001</v>
      </c>
      <c r="W26" s="530">
        <v>21121254.800000001</v>
      </c>
      <c r="X26" s="530">
        <v>21121254.800000001</v>
      </c>
      <c r="Y26" s="530">
        <v>129793.9</v>
      </c>
      <c r="Z26" s="530">
        <v>1E-4</v>
      </c>
      <c r="AA26" s="530">
        <v>1E-4</v>
      </c>
      <c r="AB26" s="530">
        <v>1E-4</v>
      </c>
      <c r="AC26" s="530">
        <v>472163.7</v>
      </c>
      <c r="AD26" s="530">
        <v>16958495.5</v>
      </c>
      <c r="AE26" s="530">
        <v>29632157.699999999</v>
      </c>
      <c r="AF26" s="530">
        <v>29632157.699999999</v>
      </c>
      <c r="AG26" s="530">
        <v>29632157.699999999</v>
      </c>
      <c r="AH26" s="530">
        <v>29632157.699999999</v>
      </c>
      <c r="AI26" s="530">
        <v>29632157.699999999</v>
      </c>
      <c r="AJ26" s="530">
        <v>29632157.699999999</v>
      </c>
      <c r="AK26" s="530">
        <v>49072153.600000001</v>
      </c>
      <c r="AL26" s="530">
        <v>49072153.600000001</v>
      </c>
      <c r="AM26" s="530">
        <v>1E-4</v>
      </c>
      <c r="AN26" s="530">
        <v>1E-4</v>
      </c>
      <c r="AO26" s="530">
        <v>1E-4</v>
      </c>
      <c r="AP26" s="530">
        <v>1E-4</v>
      </c>
      <c r="AQ26" s="530">
        <v>1E-4</v>
      </c>
      <c r="AR26" s="530">
        <v>1E-4</v>
      </c>
      <c r="AS26" s="530">
        <v>1E-4</v>
      </c>
      <c r="AT26" s="530">
        <v>1E-4</v>
      </c>
      <c r="AU26" s="530">
        <v>1E-4</v>
      </c>
      <c r="AV26" s="530">
        <v>1E-4</v>
      </c>
      <c r="AW26" s="530">
        <v>1E-4</v>
      </c>
      <c r="AX26" s="530">
        <v>1E-4</v>
      </c>
      <c r="AY26" s="530">
        <v>1E-4</v>
      </c>
      <c r="AZ26" s="530">
        <v>1E-4</v>
      </c>
      <c r="BA26" s="530">
        <v>1E-4</v>
      </c>
      <c r="BB26" s="530">
        <v>1E-4</v>
      </c>
      <c r="BC26" s="530">
        <v>1E-4</v>
      </c>
      <c r="BD26" s="530">
        <v>1E-4</v>
      </c>
      <c r="BE26" s="530">
        <v>1E-4</v>
      </c>
      <c r="BF26" s="530">
        <v>1E-4</v>
      </c>
      <c r="BG26" s="530">
        <v>1E-4</v>
      </c>
      <c r="BH26" s="530">
        <v>1E-4</v>
      </c>
      <c r="BI26" s="530">
        <v>1E-4</v>
      </c>
      <c r="BJ26" s="530">
        <v>1E-4</v>
      </c>
      <c r="BK26" s="530">
        <v>1E-4</v>
      </c>
      <c r="BL26" s="530">
        <v>1E-4</v>
      </c>
      <c r="BM26" s="530">
        <v>1E-4</v>
      </c>
      <c r="BN26" s="530">
        <v>1E-4</v>
      </c>
      <c r="BO26" s="530">
        <v>1E-4</v>
      </c>
      <c r="BP26" s="530">
        <v>1E-4</v>
      </c>
      <c r="BQ26" s="530">
        <v>1E-4</v>
      </c>
      <c r="BR26" s="530">
        <v>1E-4</v>
      </c>
      <c r="BS26" s="530">
        <v>3531561.6</v>
      </c>
      <c r="BT26" s="530">
        <v>13180602.4</v>
      </c>
      <c r="BU26" s="530">
        <v>13180602.4</v>
      </c>
      <c r="BV26" s="530">
        <v>29512000</v>
      </c>
      <c r="BW26" s="530">
        <v>29512000</v>
      </c>
      <c r="BX26" s="530">
        <v>29512000</v>
      </c>
      <c r="BY26" s="530">
        <v>29512000</v>
      </c>
      <c r="BZ26" s="530">
        <v>33375483.100000001</v>
      </c>
      <c r="CA26" s="530">
        <v>33375483.100000001</v>
      </c>
      <c r="CB26" s="530">
        <v>33375483.100000001</v>
      </c>
      <c r="CC26" s="530">
        <v>33375483.100000001</v>
      </c>
      <c r="CD26" s="530">
        <v>37867369.5</v>
      </c>
      <c r="CE26" s="530">
        <v>1143166.1000000001</v>
      </c>
      <c r="CF26" s="530">
        <v>2904612.2</v>
      </c>
      <c r="CG26" s="530">
        <v>210058.9</v>
      </c>
      <c r="CH26" s="530">
        <v>210058.9</v>
      </c>
      <c r="CI26" s="530">
        <v>210058.9</v>
      </c>
      <c r="CJ26" s="530">
        <v>210058.9</v>
      </c>
      <c r="CK26" s="530">
        <v>210058.9</v>
      </c>
      <c r="CL26" s="530">
        <v>210058.9</v>
      </c>
      <c r="CM26" s="530">
        <v>210058.9</v>
      </c>
      <c r="CN26" s="530">
        <v>31368916.600000001</v>
      </c>
      <c r="CO26" s="530">
        <v>111640666.5</v>
      </c>
      <c r="CP26" s="530">
        <v>111640666.5</v>
      </c>
      <c r="CQ26" s="530">
        <v>111640666.5</v>
      </c>
      <c r="CR26" s="530">
        <v>111640666.5</v>
      </c>
      <c r="CS26" s="530">
        <v>111640666.5</v>
      </c>
      <c r="CT26" s="530">
        <v>164215867.80000001</v>
      </c>
      <c r="CU26" s="530">
        <v>1E-4</v>
      </c>
      <c r="CV26" s="530">
        <v>1E-4</v>
      </c>
      <c r="CW26" s="530">
        <v>1E-4</v>
      </c>
      <c r="CX26" s="530">
        <v>299381.59999999998</v>
      </c>
      <c r="CY26" s="530">
        <v>1701306.8</v>
      </c>
      <c r="CZ26" s="530">
        <v>1852631.3</v>
      </c>
      <c r="DA26" s="530">
        <v>9463054.0999999996</v>
      </c>
      <c r="DB26" s="530">
        <v>9463054.0999999996</v>
      </c>
      <c r="DC26" s="530">
        <v>24458388.5</v>
      </c>
      <c r="DD26" s="530">
        <v>31478832.399999999</v>
      </c>
      <c r="DE26" s="530">
        <v>33082745.399999999</v>
      </c>
      <c r="DF26" s="530">
        <v>40712014.899999999</v>
      </c>
      <c r="DG26" s="530">
        <v>39910848.200000003</v>
      </c>
      <c r="DH26" s="530">
        <v>39910848.200000003</v>
      </c>
      <c r="DI26" s="530">
        <v>39249987.100000001</v>
      </c>
      <c r="DJ26" s="530">
        <v>40184440.899999999</v>
      </c>
      <c r="DK26" s="530">
        <v>41138887.399999999</v>
      </c>
      <c r="DL26" s="530">
        <v>43462031.100000001</v>
      </c>
      <c r="DM26" s="530">
        <v>38392237.100000001</v>
      </c>
      <c r="DN26" s="530">
        <v>11137323.9</v>
      </c>
      <c r="DO26" s="530">
        <v>8472150.3000000007</v>
      </c>
      <c r="DP26" s="530">
        <v>12775556.699999999</v>
      </c>
      <c r="DQ26" s="530">
        <v>12775556.699999999</v>
      </c>
      <c r="DR26" s="530">
        <v>13483038.5</v>
      </c>
      <c r="DS26" s="530">
        <v>13483038.5</v>
      </c>
      <c r="DT26" s="530">
        <v>13483038.5</v>
      </c>
      <c r="DU26" s="530">
        <v>13483038.5</v>
      </c>
      <c r="DV26" s="530">
        <v>9692539</v>
      </c>
      <c r="DW26" s="530">
        <v>6494942.5999999996</v>
      </c>
      <c r="DX26" s="530">
        <v>8242110.0999999996</v>
      </c>
      <c r="DY26" s="530">
        <v>8153773.4000000004</v>
      </c>
      <c r="DZ26" s="530">
        <v>5241662.2</v>
      </c>
      <c r="EA26" s="530">
        <v>5241662.2</v>
      </c>
      <c r="EB26" s="530">
        <v>1E-4</v>
      </c>
      <c r="EC26" s="530">
        <v>1E-4</v>
      </c>
      <c r="ED26" s="530">
        <v>1E-4</v>
      </c>
      <c r="EE26" s="530">
        <v>1E-4</v>
      </c>
      <c r="EF26" s="530">
        <v>1E-4</v>
      </c>
      <c r="EG26" s="530">
        <v>1E-4</v>
      </c>
      <c r="EH26" s="530">
        <v>1E-4</v>
      </c>
      <c r="EI26" s="530">
        <v>1E-4</v>
      </c>
      <c r="EJ26" s="530">
        <v>1E-4</v>
      </c>
      <c r="EK26" s="530">
        <v>1E-4</v>
      </c>
      <c r="EL26" s="530">
        <v>1E-4</v>
      </c>
      <c r="EM26" s="530">
        <v>1E-4</v>
      </c>
      <c r="EN26" s="530">
        <v>1E-4</v>
      </c>
      <c r="EO26" s="530">
        <v>1E-4</v>
      </c>
      <c r="EP26" s="530">
        <v>1E-4</v>
      </c>
      <c r="EQ26" s="530">
        <v>1E-4</v>
      </c>
      <c r="ER26" s="530">
        <v>1E-4</v>
      </c>
      <c r="ES26" s="530">
        <v>1E-4</v>
      </c>
      <c r="ET26" s="530">
        <v>1E-4</v>
      </c>
      <c r="EU26" s="530">
        <v>1E-4</v>
      </c>
      <c r="EV26" s="530">
        <v>1E-4</v>
      </c>
      <c r="EW26" s="530">
        <v>1E-4</v>
      </c>
      <c r="EX26" s="530">
        <v>1E-4</v>
      </c>
      <c r="EY26" s="530">
        <v>1E-4</v>
      </c>
      <c r="EZ26" s="530">
        <v>1E-4</v>
      </c>
      <c r="FA26" s="530">
        <v>1E-4</v>
      </c>
      <c r="FB26" s="530">
        <v>1E-4</v>
      </c>
      <c r="FC26" s="530">
        <v>1E-4</v>
      </c>
      <c r="FD26" s="530">
        <v>2874810.1</v>
      </c>
      <c r="FE26" s="530">
        <v>2874810.1</v>
      </c>
      <c r="FF26" s="530">
        <v>2874810.1</v>
      </c>
      <c r="FG26" s="530">
        <v>2874810.1</v>
      </c>
      <c r="FH26" s="530">
        <v>2874810.1</v>
      </c>
      <c r="FI26" s="530">
        <v>14410017.4</v>
      </c>
      <c r="FJ26" s="530">
        <v>10409114.9</v>
      </c>
      <c r="FK26" s="530">
        <v>10409114.9</v>
      </c>
      <c r="FL26" s="530">
        <v>10957720.699999999</v>
      </c>
      <c r="FM26" s="530">
        <v>8420279.8000000007</v>
      </c>
      <c r="FN26" s="530">
        <v>8420279.8000000007</v>
      </c>
      <c r="FO26" s="530">
        <v>8420279.8000000007</v>
      </c>
      <c r="FP26" s="530">
        <v>2578631.5</v>
      </c>
      <c r="FQ26" s="530">
        <v>2578631.5</v>
      </c>
      <c r="FR26" s="530">
        <v>2752833.5</v>
      </c>
      <c r="FS26" s="530">
        <v>2929915.8</v>
      </c>
      <c r="FT26" s="530">
        <v>2929915.8</v>
      </c>
      <c r="FU26" s="530">
        <v>2812643.8</v>
      </c>
      <c r="FV26" s="530">
        <v>98882284.099999994</v>
      </c>
      <c r="FW26" s="530">
        <v>238225326.90000001</v>
      </c>
      <c r="FX26" s="530">
        <v>204817542.19999999</v>
      </c>
      <c r="FY26" s="530">
        <v>204817542.19999999</v>
      </c>
      <c r="FZ26" s="530">
        <v>238465479.90000001</v>
      </c>
      <c r="GA26" s="530">
        <v>238465479.90000001</v>
      </c>
      <c r="GB26" s="530">
        <v>238465479.90000001</v>
      </c>
      <c r="GC26" s="530">
        <v>422881228.39999998</v>
      </c>
      <c r="GD26" s="530">
        <v>1E-4</v>
      </c>
      <c r="GE26" s="530">
        <v>1E-4</v>
      </c>
      <c r="GF26" s="530">
        <v>1E-4</v>
      </c>
      <c r="GG26" s="530">
        <v>1E-4</v>
      </c>
      <c r="GH26" s="530">
        <v>11642691.800000001</v>
      </c>
      <c r="GI26" s="530">
        <v>6204356.9000000004</v>
      </c>
      <c r="GJ26" s="530">
        <v>51821664.899999999</v>
      </c>
      <c r="GK26" s="530">
        <v>74443898.799999997</v>
      </c>
      <c r="GL26" s="530">
        <v>91323943.099999994</v>
      </c>
      <c r="GM26" s="530">
        <v>98192649</v>
      </c>
      <c r="GN26" s="530">
        <v>93053200.700000003</v>
      </c>
      <c r="GO26" s="530">
        <v>562486815</v>
      </c>
      <c r="GP26" s="530">
        <v>562486815</v>
      </c>
      <c r="GQ26" s="530">
        <v>541697214.70000005</v>
      </c>
      <c r="GR26" s="530">
        <v>589370591.79999995</v>
      </c>
      <c r="GS26" s="530">
        <v>716338525.89999998</v>
      </c>
      <c r="GT26" s="530">
        <v>1035969483</v>
      </c>
      <c r="GU26" s="530">
        <v>1290229567</v>
      </c>
      <c r="GV26" s="530">
        <v>1147479445</v>
      </c>
      <c r="GW26" s="530">
        <v>1147479445</v>
      </c>
      <c r="GX26" s="530">
        <v>1617078010</v>
      </c>
      <c r="GY26" s="530">
        <v>3787705.5</v>
      </c>
      <c r="GZ26" s="530">
        <v>3787705.5</v>
      </c>
      <c r="HA26" s="530">
        <v>3787705.5</v>
      </c>
      <c r="HB26" s="530">
        <v>3787705.5</v>
      </c>
      <c r="HC26" s="533">
        <v>0</v>
      </c>
      <c r="HD26" s="533">
        <v>0</v>
      </c>
      <c r="HE26" s="533">
        <v>0</v>
      </c>
      <c r="HF26" s="533">
        <v>0</v>
      </c>
      <c r="HG26" s="533">
        <v>0</v>
      </c>
      <c r="HH26" s="533">
        <v>0</v>
      </c>
      <c r="HI26" s="533">
        <v>0</v>
      </c>
      <c r="HJ26" s="533">
        <v>0</v>
      </c>
      <c r="HK26" s="533">
        <v>0</v>
      </c>
      <c r="HL26" s="533">
        <v>0</v>
      </c>
      <c r="HM26" s="533">
        <v>0</v>
      </c>
      <c r="HN26" s="533">
        <v>0</v>
      </c>
      <c r="HO26" s="533">
        <v>0</v>
      </c>
      <c r="HP26" s="529"/>
      <c r="HQ26" s="529"/>
      <c r="HR26" s="529"/>
      <c r="HS26" s="529"/>
      <c r="HT26" s="529"/>
      <c r="HU26" s="529"/>
      <c r="HV26" s="529"/>
      <c r="HW26" s="529"/>
      <c r="HX26" s="529"/>
      <c r="HY26" s="529"/>
      <c r="HZ26" s="529"/>
      <c r="IA26" s="529"/>
      <c r="IB26" s="529"/>
      <c r="IC26" s="529"/>
      <c r="ID26" s="529"/>
      <c r="IE26" s="529"/>
      <c r="IF26" s="529"/>
      <c r="IG26" s="529"/>
      <c r="IH26" s="529"/>
      <c r="II26" s="527"/>
      <c r="IJ26" s="527"/>
      <c r="IK26" s="527"/>
      <c r="IL26" s="527"/>
      <c r="IM26" s="527"/>
      <c r="IN26" s="527"/>
      <c r="IO26" s="527"/>
      <c r="IP26" s="527"/>
      <c r="IQ26" s="527"/>
      <c r="IR26" s="527"/>
      <c r="IS26" s="527"/>
      <c r="IT26" s="527"/>
      <c r="IU26" s="527"/>
      <c r="IV26" s="528"/>
      <c r="IW26"/>
      <c r="IX26" s="530"/>
      <c r="IY26" s="530"/>
      <c r="IZ26" s="530"/>
      <c r="JA26" s="530"/>
      <c r="JB26" s="530"/>
      <c r="JC26" s="530"/>
      <c r="JD26" s="530"/>
      <c r="JE26" s="530"/>
      <c r="JF26" s="530"/>
      <c r="JG26" s="530"/>
      <c r="JH26" s="530"/>
      <c r="JI26" s="547">
        <v>188</v>
      </c>
      <c r="JJ26" s="546">
        <v>3.4867815312708399</v>
      </c>
      <c r="JK26" s="530"/>
      <c r="JL26" s="530"/>
      <c r="JM26" s="530"/>
      <c r="JN26" s="530"/>
      <c r="JO26" s="530"/>
      <c r="JP26" s="530"/>
      <c r="JQ26" s="530"/>
      <c r="JR26" s="530"/>
      <c r="JS26" s="530"/>
      <c r="JT26" s="530"/>
      <c r="JU26" s="547"/>
      <c r="JV26" s="372"/>
      <c r="JW26" s="372"/>
    </row>
    <row r="27" spans="2:343" s="303" customFormat="1" ht="15" customHeight="1">
      <c r="B27" s="523" t="s">
        <v>2145</v>
      </c>
      <c r="C27" s="530"/>
      <c r="D27" s="530">
        <v>1E-4</v>
      </c>
      <c r="E27" s="530">
        <v>1E-4</v>
      </c>
      <c r="F27" s="530">
        <v>1E-4</v>
      </c>
      <c r="G27" s="530">
        <v>1E-4</v>
      </c>
      <c r="H27" s="530">
        <v>1E-4</v>
      </c>
      <c r="I27" s="530">
        <v>1E-4</v>
      </c>
      <c r="J27" s="530">
        <v>1E-4</v>
      </c>
      <c r="K27" s="530">
        <v>1E-4</v>
      </c>
      <c r="L27" s="530">
        <v>1E-4</v>
      </c>
      <c r="M27" s="530">
        <v>1E-4</v>
      </c>
      <c r="N27" s="530">
        <v>1E-4</v>
      </c>
      <c r="O27" s="530">
        <v>1E-4</v>
      </c>
      <c r="P27" s="530">
        <v>678000000</v>
      </c>
      <c r="Q27" s="530">
        <v>473000000</v>
      </c>
      <c r="R27" s="530">
        <v>473000000</v>
      </c>
      <c r="S27" s="530">
        <v>473000000</v>
      </c>
      <c r="T27" s="530">
        <v>473000000</v>
      </c>
      <c r="U27" s="530">
        <v>473000000</v>
      </c>
      <c r="V27" s="530">
        <v>473000000</v>
      </c>
      <c r="W27" s="530">
        <v>473000000</v>
      </c>
      <c r="X27" s="530">
        <v>473000000</v>
      </c>
      <c r="Y27" s="530">
        <v>49000000</v>
      </c>
      <c r="Z27" s="530">
        <v>1E-4</v>
      </c>
      <c r="AA27" s="530">
        <v>1E-4</v>
      </c>
      <c r="AB27" s="530">
        <v>1E-4</v>
      </c>
      <c r="AC27" s="530">
        <v>10200000</v>
      </c>
      <c r="AD27" s="530">
        <v>17400000</v>
      </c>
      <c r="AE27" s="530">
        <v>14900000</v>
      </c>
      <c r="AF27" s="530">
        <v>14900000</v>
      </c>
      <c r="AG27" s="530">
        <v>14900000</v>
      </c>
      <c r="AH27" s="530">
        <v>14900000</v>
      </c>
      <c r="AI27" s="530">
        <v>14900000</v>
      </c>
      <c r="AJ27" s="530">
        <v>14900000</v>
      </c>
      <c r="AK27" s="530">
        <v>18100000</v>
      </c>
      <c r="AL27" s="530">
        <v>18100000</v>
      </c>
      <c r="AM27" s="530">
        <v>1E-4</v>
      </c>
      <c r="AN27" s="530">
        <v>1E-4</v>
      </c>
      <c r="AO27" s="530">
        <v>1E-4</v>
      </c>
      <c r="AP27" s="530">
        <v>1E-4</v>
      </c>
      <c r="AQ27" s="530">
        <v>1E-4</v>
      </c>
      <c r="AR27" s="530">
        <v>1E-4</v>
      </c>
      <c r="AS27" s="530">
        <v>1E-4</v>
      </c>
      <c r="AT27" s="530">
        <v>1E-4</v>
      </c>
      <c r="AU27" s="530">
        <v>1E-4</v>
      </c>
      <c r="AV27" s="530">
        <v>1E-4</v>
      </c>
      <c r="AW27" s="530">
        <v>1E-4</v>
      </c>
      <c r="AX27" s="530">
        <v>1E-4</v>
      </c>
      <c r="AY27" s="530">
        <v>1E-4</v>
      </c>
      <c r="AZ27" s="530">
        <v>1E-4</v>
      </c>
      <c r="BA27" s="530">
        <v>1E-4</v>
      </c>
      <c r="BB27" s="530">
        <v>1E-4</v>
      </c>
      <c r="BC27" s="530">
        <v>1E-4</v>
      </c>
      <c r="BD27" s="530">
        <v>1E-4</v>
      </c>
      <c r="BE27" s="530">
        <v>1E-4</v>
      </c>
      <c r="BF27" s="530">
        <v>1E-4</v>
      </c>
      <c r="BG27" s="530">
        <v>1E-4</v>
      </c>
      <c r="BH27" s="530">
        <v>1E-4</v>
      </c>
      <c r="BI27" s="530">
        <v>1E-4</v>
      </c>
      <c r="BJ27" s="530">
        <v>1E-4</v>
      </c>
      <c r="BK27" s="530">
        <v>1E-4</v>
      </c>
      <c r="BL27" s="530">
        <v>1E-4</v>
      </c>
      <c r="BM27" s="530">
        <v>1E-4</v>
      </c>
      <c r="BN27" s="530">
        <v>1E-4</v>
      </c>
      <c r="BO27" s="530">
        <v>1E-4</v>
      </c>
      <c r="BP27" s="530">
        <v>1E-4</v>
      </c>
      <c r="BQ27" s="530">
        <v>1E-4</v>
      </c>
      <c r="BR27" s="530">
        <v>1E-4</v>
      </c>
      <c r="BS27" s="530">
        <v>508000</v>
      </c>
      <c r="BT27" s="530">
        <v>1670000</v>
      </c>
      <c r="BU27" s="530">
        <v>1670000</v>
      </c>
      <c r="BV27" s="530">
        <v>7510000</v>
      </c>
      <c r="BW27" s="530">
        <v>7510000</v>
      </c>
      <c r="BX27" s="530">
        <v>7510000</v>
      </c>
      <c r="BY27" s="530">
        <v>7510000</v>
      </c>
      <c r="BZ27" s="530">
        <v>8570000</v>
      </c>
      <c r="CA27" s="530">
        <v>8570000</v>
      </c>
      <c r="CB27" s="530">
        <v>8570000</v>
      </c>
      <c r="CC27" s="530">
        <v>8570000</v>
      </c>
      <c r="CD27" s="530">
        <v>9820000</v>
      </c>
      <c r="CE27" s="530">
        <v>439000</v>
      </c>
      <c r="CF27" s="530">
        <v>421000</v>
      </c>
      <c r="CG27" s="530">
        <v>1010000</v>
      </c>
      <c r="CH27" s="530">
        <v>1010000</v>
      </c>
      <c r="CI27" s="530">
        <v>1010000</v>
      </c>
      <c r="CJ27" s="530">
        <v>1010000</v>
      </c>
      <c r="CK27" s="530">
        <v>1010000</v>
      </c>
      <c r="CL27" s="530">
        <v>1010000</v>
      </c>
      <c r="CM27" s="530">
        <v>1010000</v>
      </c>
      <c r="CN27" s="530">
        <v>251000000</v>
      </c>
      <c r="CO27" s="530">
        <v>220000000</v>
      </c>
      <c r="CP27" s="530">
        <v>220000000</v>
      </c>
      <c r="CQ27" s="530">
        <v>220000000</v>
      </c>
      <c r="CR27" s="530">
        <v>220000000</v>
      </c>
      <c r="CS27" s="530">
        <v>220000000</v>
      </c>
      <c r="CT27" s="530">
        <v>282000000</v>
      </c>
      <c r="CU27" s="530">
        <v>1E-4</v>
      </c>
      <c r="CV27" s="530">
        <v>1E-4</v>
      </c>
      <c r="CW27" s="530">
        <v>1E-4</v>
      </c>
      <c r="CX27" s="530">
        <v>363000</v>
      </c>
      <c r="CY27" s="530">
        <v>255000</v>
      </c>
      <c r="CZ27" s="530">
        <v>428000</v>
      </c>
      <c r="DA27" s="530">
        <v>991000</v>
      </c>
      <c r="DB27" s="530">
        <v>991000</v>
      </c>
      <c r="DC27" s="530">
        <v>2930000</v>
      </c>
      <c r="DD27" s="530">
        <v>2930000</v>
      </c>
      <c r="DE27" s="530">
        <v>3580000</v>
      </c>
      <c r="DF27" s="530">
        <v>3790000</v>
      </c>
      <c r="DG27" s="530">
        <v>3700000</v>
      </c>
      <c r="DH27" s="530">
        <v>3700000</v>
      </c>
      <c r="DI27" s="530">
        <v>3500000</v>
      </c>
      <c r="DJ27" s="530">
        <v>3580000</v>
      </c>
      <c r="DK27" s="530">
        <v>3780000</v>
      </c>
      <c r="DL27" s="530">
        <v>4010000</v>
      </c>
      <c r="DM27" s="530">
        <v>3270000</v>
      </c>
      <c r="DN27" s="530">
        <v>6940000</v>
      </c>
      <c r="DO27" s="530">
        <v>11100000</v>
      </c>
      <c r="DP27" s="530">
        <v>13100000</v>
      </c>
      <c r="DQ27" s="530">
        <v>13100000</v>
      </c>
      <c r="DR27" s="530">
        <v>13800000</v>
      </c>
      <c r="DS27" s="530">
        <v>13800000</v>
      </c>
      <c r="DT27" s="530">
        <v>13800000</v>
      </c>
      <c r="DU27" s="530">
        <v>13800000</v>
      </c>
      <c r="DV27" s="530">
        <v>5300000</v>
      </c>
      <c r="DW27" s="530">
        <v>1830000</v>
      </c>
      <c r="DX27" s="530">
        <v>2040000</v>
      </c>
      <c r="DY27" s="530">
        <v>1240000</v>
      </c>
      <c r="DZ27" s="530">
        <v>1730000</v>
      </c>
      <c r="EA27" s="530">
        <v>1730000</v>
      </c>
      <c r="EB27" s="530">
        <v>1E-4</v>
      </c>
      <c r="EC27" s="530">
        <v>1E-4</v>
      </c>
      <c r="ED27" s="530">
        <v>1E-4</v>
      </c>
      <c r="EE27" s="530">
        <v>1E-4</v>
      </c>
      <c r="EF27" s="530">
        <v>1E-4</v>
      </c>
      <c r="EG27" s="530">
        <v>1E-4</v>
      </c>
      <c r="EH27" s="530">
        <v>1E-4</v>
      </c>
      <c r="EI27" s="530">
        <v>1E-4</v>
      </c>
      <c r="EJ27" s="530">
        <v>1E-4</v>
      </c>
      <c r="EK27" s="530">
        <v>1E-4</v>
      </c>
      <c r="EL27" s="530">
        <v>1E-4</v>
      </c>
      <c r="EM27" s="530">
        <v>1E-4</v>
      </c>
      <c r="EN27" s="530">
        <v>1E-4</v>
      </c>
      <c r="EO27" s="530">
        <v>1E-4</v>
      </c>
      <c r="EP27" s="530">
        <v>1E-4</v>
      </c>
      <c r="EQ27" s="530">
        <v>1E-4</v>
      </c>
      <c r="ER27" s="530">
        <v>1E-4</v>
      </c>
      <c r="ES27" s="530">
        <v>1E-4</v>
      </c>
      <c r="ET27" s="530">
        <v>1E-4</v>
      </c>
      <c r="EU27" s="530">
        <v>1E-4</v>
      </c>
      <c r="EV27" s="530">
        <v>1E-4</v>
      </c>
      <c r="EW27" s="530">
        <v>1E-4</v>
      </c>
      <c r="EX27" s="530">
        <v>1E-4</v>
      </c>
      <c r="EY27" s="530">
        <v>1E-4</v>
      </c>
      <c r="EZ27" s="530">
        <v>1E-4</v>
      </c>
      <c r="FA27" s="530">
        <v>1E-4</v>
      </c>
      <c r="FB27" s="530">
        <v>1E-4</v>
      </c>
      <c r="FC27" s="530">
        <v>1E-4</v>
      </c>
      <c r="FD27" s="530">
        <v>5170000</v>
      </c>
      <c r="FE27" s="530">
        <v>5170000</v>
      </c>
      <c r="FF27" s="530">
        <v>5170000</v>
      </c>
      <c r="FG27" s="530">
        <v>5170000</v>
      </c>
      <c r="FH27" s="530">
        <v>5170000</v>
      </c>
      <c r="FI27" s="530">
        <v>2620000</v>
      </c>
      <c r="FJ27" s="530">
        <v>4860000</v>
      </c>
      <c r="FK27" s="530">
        <v>4860000</v>
      </c>
      <c r="FL27" s="530">
        <v>3340000</v>
      </c>
      <c r="FM27" s="530">
        <v>2740000</v>
      </c>
      <c r="FN27" s="530">
        <v>2740000</v>
      </c>
      <c r="FO27" s="530">
        <v>2740000</v>
      </c>
      <c r="FP27" s="530">
        <v>3630000</v>
      </c>
      <c r="FQ27" s="530">
        <v>3630000</v>
      </c>
      <c r="FR27" s="530">
        <v>931000</v>
      </c>
      <c r="FS27" s="530">
        <v>1250000</v>
      </c>
      <c r="FT27" s="530">
        <v>1250000</v>
      </c>
      <c r="FU27" s="530">
        <v>1010000</v>
      </c>
      <c r="FV27" s="530">
        <v>486000000</v>
      </c>
      <c r="FW27" s="530">
        <v>852000000</v>
      </c>
      <c r="FX27" s="530">
        <v>736000000</v>
      </c>
      <c r="FY27" s="530">
        <v>736000000</v>
      </c>
      <c r="FZ27" s="530">
        <v>858000000</v>
      </c>
      <c r="GA27" s="530">
        <v>858000000</v>
      </c>
      <c r="GB27" s="530">
        <v>858000000</v>
      </c>
      <c r="GC27" s="530">
        <v>1550000000</v>
      </c>
      <c r="GD27" s="530">
        <v>1E-4</v>
      </c>
      <c r="GE27" s="530">
        <v>1E-4</v>
      </c>
      <c r="GF27" s="530">
        <v>1E-4</v>
      </c>
      <c r="GG27" s="530">
        <v>1E-4</v>
      </c>
      <c r="GH27" s="530">
        <v>13600000</v>
      </c>
      <c r="GI27" s="530">
        <v>7350000</v>
      </c>
      <c r="GJ27" s="530">
        <v>92200000</v>
      </c>
      <c r="GK27" s="530">
        <v>92200000</v>
      </c>
      <c r="GL27" s="530">
        <v>70000000</v>
      </c>
      <c r="GM27" s="530">
        <v>86600000</v>
      </c>
      <c r="GN27" s="530">
        <v>82200000</v>
      </c>
      <c r="GO27" s="530">
        <v>318000000</v>
      </c>
      <c r="GP27" s="530">
        <v>318000000</v>
      </c>
      <c r="GQ27" s="530">
        <v>307000000</v>
      </c>
      <c r="GR27" s="530">
        <v>337000000</v>
      </c>
      <c r="GS27" s="530">
        <v>371000000</v>
      </c>
      <c r="GT27" s="530">
        <v>528000000</v>
      </c>
      <c r="GU27" s="530">
        <v>649000000</v>
      </c>
      <c r="GV27" s="530">
        <v>577000000</v>
      </c>
      <c r="GW27" s="530">
        <v>577000000</v>
      </c>
      <c r="GX27" s="530">
        <v>858000000</v>
      </c>
      <c r="GY27" s="530">
        <v>74800</v>
      </c>
      <c r="GZ27" s="530">
        <v>74800</v>
      </c>
      <c r="HA27" s="530">
        <v>74800</v>
      </c>
      <c r="HB27" s="530">
        <v>74800</v>
      </c>
      <c r="HC27" s="533">
        <v>0</v>
      </c>
      <c r="HD27" s="533">
        <v>0</v>
      </c>
      <c r="HE27" s="533">
        <v>0</v>
      </c>
      <c r="HF27" s="533">
        <v>0</v>
      </c>
      <c r="HG27" s="533">
        <v>0</v>
      </c>
      <c r="HH27" s="533">
        <v>0</v>
      </c>
      <c r="HI27" s="533">
        <v>0</v>
      </c>
      <c r="HJ27" s="533">
        <v>0</v>
      </c>
      <c r="HK27" s="533">
        <v>0</v>
      </c>
      <c r="HL27" s="533">
        <v>0</v>
      </c>
      <c r="HM27" s="533">
        <v>0</v>
      </c>
      <c r="HN27" s="533">
        <v>0</v>
      </c>
      <c r="HO27" s="533">
        <v>0</v>
      </c>
      <c r="HP27" s="529"/>
      <c r="HQ27" s="529"/>
      <c r="HR27" s="529"/>
      <c r="HS27" s="529"/>
      <c r="HT27" s="529"/>
      <c r="HU27" s="529"/>
      <c r="HV27" s="529"/>
      <c r="HW27" s="529"/>
      <c r="HX27" s="529"/>
      <c r="HY27" s="529"/>
      <c r="HZ27" s="529"/>
      <c r="IA27" s="529"/>
      <c r="IB27" s="529"/>
      <c r="IC27" s="529"/>
      <c r="ID27" s="529"/>
      <c r="IE27" s="529"/>
      <c r="IF27" s="529"/>
      <c r="IG27" s="529"/>
      <c r="IH27" s="529"/>
      <c r="II27" s="527"/>
      <c r="IJ27" s="527"/>
      <c r="IK27" s="527"/>
      <c r="IL27" s="527"/>
      <c r="IM27" s="527"/>
      <c r="IN27" s="527"/>
      <c r="IO27" s="527"/>
      <c r="IP27" s="527"/>
      <c r="IQ27" s="527"/>
      <c r="IR27" s="527"/>
      <c r="IS27" s="527"/>
      <c r="IT27" s="527"/>
      <c r="IU27" s="527"/>
      <c r="IV27" s="528"/>
      <c r="IW27" s="15"/>
      <c r="IX27" s="546"/>
      <c r="IY27" s="546"/>
      <c r="IZ27" s="546"/>
      <c r="JA27" s="546"/>
      <c r="JB27" s="546"/>
      <c r="JC27" s="546"/>
      <c r="JD27" s="546"/>
      <c r="JE27" s="546"/>
      <c r="JF27" s="546"/>
      <c r="JG27" s="546"/>
      <c r="JH27" s="546"/>
      <c r="JI27" s="547">
        <v>189</v>
      </c>
      <c r="JJ27" s="546">
        <v>3.4867815312708399</v>
      </c>
      <c r="JK27" s="546"/>
      <c r="JL27" s="546"/>
      <c r="JM27" s="546"/>
      <c r="JN27" s="546"/>
      <c r="JO27" s="546"/>
      <c r="JP27" s="546"/>
      <c r="JQ27" s="546"/>
      <c r="JR27" s="546"/>
      <c r="JS27" s="546"/>
      <c r="JT27" s="546"/>
      <c r="JU27" s="547"/>
      <c r="JV27" s="372"/>
      <c r="JW27" s="372"/>
    </row>
    <row r="28" spans="2:343" customFormat="1">
      <c r="B28" s="523" t="s">
        <v>2158</v>
      </c>
      <c r="C28" s="530">
        <f>AVERAGE(D28:GT28)</f>
        <v>-0.23854556633145599</v>
      </c>
      <c r="D28" s="530" t="s">
        <v>2154</v>
      </c>
      <c r="E28" s="530" t="s">
        <v>2154</v>
      </c>
      <c r="F28" s="530" t="s">
        <v>2154</v>
      </c>
      <c r="G28" s="530" t="s">
        <v>2154</v>
      </c>
      <c r="H28" s="530" t="s">
        <v>2154</v>
      </c>
      <c r="I28" s="530" t="s">
        <v>2154</v>
      </c>
      <c r="J28" s="530" t="s">
        <v>2154</v>
      </c>
      <c r="K28" s="530" t="s">
        <v>2154</v>
      </c>
      <c r="L28" s="530" t="s">
        <v>2154</v>
      </c>
      <c r="M28" s="530" t="s">
        <v>2154</v>
      </c>
      <c r="N28" s="530" t="s">
        <v>2154</v>
      </c>
      <c r="O28" s="530" t="s">
        <v>2154</v>
      </c>
      <c r="P28" s="530">
        <v>-1.2731406411913599</v>
      </c>
      <c r="Q28" s="530">
        <v>-1.05760681155073</v>
      </c>
      <c r="R28" s="530">
        <v>-1.05760681155073</v>
      </c>
      <c r="S28" s="530">
        <v>-1.05760681155073</v>
      </c>
      <c r="T28" s="530">
        <v>-1.05760681155073</v>
      </c>
      <c r="U28" s="530">
        <v>-1.05760681155073</v>
      </c>
      <c r="V28" s="530">
        <v>-1.05760681155073</v>
      </c>
      <c r="W28" s="530">
        <v>-1.05760681155073</v>
      </c>
      <c r="X28" s="530">
        <v>-1.05760681155073</v>
      </c>
      <c r="Y28" s="530">
        <v>-0.92948052709250195</v>
      </c>
      <c r="Z28" s="530" t="s">
        <v>2154</v>
      </c>
      <c r="AA28" s="530" t="s">
        <v>2154</v>
      </c>
      <c r="AB28" s="530" t="s">
        <v>2154</v>
      </c>
      <c r="AC28" s="530">
        <v>-0.66325360053201199</v>
      </c>
      <c r="AD28" s="530">
        <v>-0.973773606841982</v>
      </c>
      <c r="AE28" s="530">
        <v>-1.00301015665944</v>
      </c>
      <c r="AF28" s="530">
        <v>-1.00301015665944</v>
      </c>
      <c r="AG28" s="530">
        <v>-1.00301015665944</v>
      </c>
      <c r="AH28" s="530">
        <v>-1.00301015665944</v>
      </c>
      <c r="AI28" s="530">
        <v>-1.00301015665944</v>
      </c>
      <c r="AJ28" s="530">
        <v>-1.00301015665944</v>
      </c>
      <c r="AK28" s="530">
        <v>-1.2295145274110499</v>
      </c>
      <c r="AL28" s="530">
        <v>-1.2295145274110499</v>
      </c>
      <c r="AM28" s="530" t="s">
        <v>2154</v>
      </c>
      <c r="AN28" s="530" t="s">
        <v>2154</v>
      </c>
      <c r="AO28" s="530" t="s">
        <v>2154</v>
      </c>
      <c r="AP28" s="530" t="s">
        <v>2154</v>
      </c>
      <c r="AQ28" s="530" t="s">
        <v>2154</v>
      </c>
      <c r="AR28" s="530" t="s">
        <v>2154</v>
      </c>
      <c r="AS28" s="530" t="s">
        <v>2154</v>
      </c>
      <c r="AT28" s="530" t="s">
        <v>2154</v>
      </c>
      <c r="AU28" s="530" t="s">
        <v>2154</v>
      </c>
      <c r="AV28" s="530" t="s">
        <v>2154</v>
      </c>
      <c r="AW28" s="530" t="s">
        <v>2154</v>
      </c>
      <c r="AX28" s="530" t="s">
        <v>2154</v>
      </c>
      <c r="AY28" s="530" t="s">
        <v>2154</v>
      </c>
      <c r="AZ28" s="530" t="s">
        <v>2154</v>
      </c>
      <c r="BA28" s="530" t="s">
        <v>2154</v>
      </c>
      <c r="BB28" s="530" t="s">
        <v>2154</v>
      </c>
      <c r="BC28" s="530" t="s">
        <v>2154</v>
      </c>
      <c r="BD28" s="530" t="s">
        <v>2154</v>
      </c>
      <c r="BE28" s="530" t="s">
        <v>2154</v>
      </c>
      <c r="BF28" s="530" t="s">
        <v>2154</v>
      </c>
      <c r="BG28" s="530" t="s">
        <v>2154</v>
      </c>
      <c r="BH28" s="530" t="s">
        <v>2154</v>
      </c>
      <c r="BI28" s="530" t="s">
        <v>2154</v>
      </c>
      <c r="BJ28" s="530" t="s">
        <v>2154</v>
      </c>
      <c r="BK28" s="530" t="s">
        <v>2154</v>
      </c>
      <c r="BL28" s="530" t="s">
        <v>2154</v>
      </c>
      <c r="BM28" s="530" t="s">
        <v>2154</v>
      </c>
      <c r="BN28" s="530" t="s">
        <v>2154</v>
      </c>
      <c r="BO28" s="530" t="s">
        <v>2154</v>
      </c>
      <c r="BP28" s="530" t="s">
        <v>2154</v>
      </c>
      <c r="BQ28" s="530" t="s">
        <v>2154</v>
      </c>
      <c r="BR28" s="530" t="s">
        <v>2154</v>
      </c>
      <c r="BS28" s="530">
        <v>0.70232702745847397</v>
      </c>
      <c r="BT28" s="530">
        <v>0.79876272252213698</v>
      </c>
      <c r="BU28" s="530">
        <v>0.79876272252213698</v>
      </c>
      <c r="BV28" s="530">
        <v>0.86117871876201102</v>
      </c>
      <c r="BW28" s="530">
        <v>0.86117871876201102</v>
      </c>
      <c r="BX28" s="530">
        <v>0.86117871876201102</v>
      </c>
      <c r="BY28" s="530">
        <v>0.86117871876201102</v>
      </c>
      <c r="BZ28" s="530">
        <v>0.90027580206854096</v>
      </c>
      <c r="CA28" s="530">
        <v>0.90027580206854096</v>
      </c>
      <c r="CB28" s="530">
        <v>0.90027580206854096</v>
      </c>
      <c r="CC28" s="530">
        <v>0.90027580206854096</v>
      </c>
      <c r="CD28" s="530">
        <v>0.75308701563496405</v>
      </c>
      <c r="CE28" s="530">
        <v>1.0365889679097799</v>
      </c>
      <c r="CF28" s="530">
        <v>0.44759789055365901</v>
      </c>
      <c r="CG28" s="530">
        <v>0.121370041863647</v>
      </c>
      <c r="CH28" s="530">
        <v>0.121370041863647</v>
      </c>
      <c r="CI28" s="530">
        <v>0.121370041863647</v>
      </c>
      <c r="CJ28" s="530">
        <v>0.121370041863647</v>
      </c>
      <c r="CK28" s="530">
        <v>0.121370041863647</v>
      </c>
      <c r="CL28" s="530">
        <v>0.121370041863647</v>
      </c>
      <c r="CM28" s="530">
        <v>0.121370041863647</v>
      </c>
      <c r="CN28" s="530">
        <v>-0.53886612453268601</v>
      </c>
      <c r="CO28" s="530">
        <v>4.8386074082494998E-2</v>
      </c>
      <c r="CP28" s="530">
        <v>4.8386074082494998E-2</v>
      </c>
      <c r="CQ28" s="530">
        <v>4.8386074082494998E-2</v>
      </c>
      <c r="CR28" s="530">
        <v>4.8386074082494998E-2</v>
      </c>
      <c r="CS28" s="530">
        <v>4.8386074082494998E-2</v>
      </c>
      <c r="CT28" s="530">
        <v>0.125493327203793</v>
      </c>
      <c r="CU28" s="530" t="s">
        <v>2154</v>
      </c>
      <c r="CV28" s="530" t="s">
        <v>2154</v>
      </c>
      <c r="CW28" s="530" t="s">
        <v>2154</v>
      </c>
      <c r="CX28" s="530">
        <v>0.199685976910012</v>
      </c>
      <c r="CY28" s="530">
        <v>0.24954689397649499</v>
      </c>
      <c r="CZ28" s="530">
        <v>0.597686560895205</v>
      </c>
      <c r="DA28" s="530">
        <v>0.37360879135495301</v>
      </c>
      <c r="DB28" s="530">
        <v>0.37360879135495301</v>
      </c>
      <c r="DC28" s="530">
        <v>0.42003533652671798</v>
      </c>
      <c r="DD28" s="530">
        <v>0.49057797979576201</v>
      </c>
      <c r="DE28" s="530">
        <v>0.59166798543749799</v>
      </c>
      <c r="DF28" s="530">
        <v>0.59822992727323498</v>
      </c>
      <c r="DG28" s="530">
        <v>0.58106637846160303</v>
      </c>
      <c r="DH28" s="530">
        <v>0.58106637846160303</v>
      </c>
      <c r="DI28" s="530">
        <v>0.56589635265516702</v>
      </c>
      <c r="DJ28" s="530">
        <v>0.58385815230663496</v>
      </c>
      <c r="DK28" s="530">
        <v>0.58521956269102804</v>
      </c>
      <c r="DL28" s="530">
        <v>0.592822392351667</v>
      </c>
      <c r="DM28" s="530">
        <v>0.56570077915763395</v>
      </c>
      <c r="DN28" s="530">
        <v>0.43351526540137397</v>
      </c>
      <c r="DO28" s="530">
        <v>0.16817547018660101</v>
      </c>
      <c r="DP28" s="530">
        <v>-0.101965261990162</v>
      </c>
      <c r="DQ28" s="530">
        <v>-0.101965261990162</v>
      </c>
      <c r="DR28" s="530">
        <v>-0.14593555226243801</v>
      </c>
      <c r="DS28" s="530">
        <v>-0.14593555226243801</v>
      </c>
      <c r="DT28" s="530">
        <v>-0.14593555226243801</v>
      </c>
      <c r="DU28" s="530">
        <v>-0.14593555226243801</v>
      </c>
      <c r="DV28" s="530">
        <v>-0.387862163222635</v>
      </c>
      <c r="DW28" s="530">
        <v>-0.29722990224719198</v>
      </c>
      <c r="DX28" s="530">
        <v>-0.27568612595978997</v>
      </c>
      <c r="DY28" s="530">
        <v>-0.39283523607427401</v>
      </c>
      <c r="DZ28" s="530">
        <v>-0.26030595188017602</v>
      </c>
      <c r="EA28" s="530">
        <v>-0.26030595188017602</v>
      </c>
      <c r="EB28" s="530" t="s">
        <v>2154</v>
      </c>
      <c r="EC28" s="530" t="s">
        <v>2154</v>
      </c>
      <c r="ED28" s="530" t="s">
        <v>2154</v>
      </c>
      <c r="EE28" s="530" t="s">
        <v>2154</v>
      </c>
      <c r="EF28" s="530" t="s">
        <v>2154</v>
      </c>
      <c r="EG28" s="530" t="s">
        <v>2154</v>
      </c>
      <c r="EH28" s="530" t="s">
        <v>2154</v>
      </c>
      <c r="EI28" s="530" t="s">
        <v>2154</v>
      </c>
      <c r="EJ28" s="530" t="s">
        <v>2154</v>
      </c>
      <c r="EK28" s="530" t="s">
        <v>2154</v>
      </c>
      <c r="EL28" s="530" t="s">
        <v>2154</v>
      </c>
      <c r="EM28" s="530" t="s">
        <v>2154</v>
      </c>
      <c r="EN28" s="530" t="s">
        <v>2154</v>
      </c>
      <c r="EO28" s="530" t="s">
        <v>2154</v>
      </c>
      <c r="EP28" s="530" t="s">
        <v>2154</v>
      </c>
      <c r="EQ28" s="530" t="s">
        <v>2154</v>
      </c>
      <c r="ER28" s="530" t="s">
        <v>2154</v>
      </c>
      <c r="ES28" s="530" t="s">
        <v>2154</v>
      </c>
      <c r="ET28" s="530" t="s">
        <v>2154</v>
      </c>
      <c r="EU28" s="530" t="s">
        <v>2154</v>
      </c>
      <c r="EV28" s="530" t="s">
        <v>2154</v>
      </c>
      <c r="EW28" s="530" t="s">
        <v>2154</v>
      </c>
      <c r="EX28" s="530" t="s">
        <v>2154</v>
      </c>
      <c r="EY28" s="530" t="s">
        <v>2154</v>
      </c>
      <c r="EZ28" s="530" t="s">
        <v>2154</v>
      </c>
      <c r="FA28" s="530" t="s">
        <v>2154</v>
      </c>
      <c r="FB28" s="530" t="s">
        <v>2154</v>
      </c>
      <c r="FC28" s="530" t="s">
        <v>2154</v>
      </c>
      <c r="FD28" s="530">
        <v>-0.88595080477195298</v>
      </c>
      <c r="FE28" s="530">
        <v>-0.88595080477195298</v>
      </c>
      <c r="FF28" s="530">
        <v>-0.88595080477195298</v>
      </c>
      <c r="FG28" s="530">
        <v>-0.88595080477195298</v>
      </c>
      <c r="FH28" s="530">
        <v>-0.88595080477195298</v>
      </c>
      <c r="FI28" s="530">
        <v>0.39513865286727001</v>
      </c>
      <c r="FJ28" s="530">
        <v>-0.38261975630900802</v>
      </c>
      <c r="FK28" s="530">
        <v>-0.38261975630900802</v>
      </c>
      <c r="FL28" s="530">
        <v>-0.40097045907805201</v>
      </c>
      <c r="FM28" s="530">
        <v>-0.52200344653125297</v>
      </c>
      <c r="FN28" s="530">
        <v>-0.52200344653125297</v>
      </c>
      <c r="FO28" s="530">
        <v>-0.52200344653125297</v>
      </c>
      <c r="FP28" s="530">
        <v>-1.25474729887717</v>
      </c>
      <c r="FQ28" s="530">
        <v>-1.25474729887717</v>
      </c>
      <c r="FR28" s="530">
        <v>-0.609414581900662</v>
      </c>
      <c r="FS28" s="530">
        <v>-2.13842373204301E-3</v>
      </c>
      <c r="FT28" s="530">
        <v>-2.13842373204301E-3</v>
      </c>
      <c r="FU28" s="530">
        <v>-0.26868836705428101</v>
      </c>
      <c r="FV28" s="530">
        <v>-0.66356869132344698</v>
      </c>
      <c r="FW28" s="530">
        <v>-0.94182091484448505</v>
      </c>
      <c r="FX28" s="530">
        <v>-0.98045824945069504</v>
      </c>
      <c r="FY28" s="530">
        <v>-0.98045824945069504</v>
      </c>
      <c r="FZ28" s="530">
        <v>-1.1435115537371401</v>
      </c>
      <c r="GA28" s="530">
        <v>-1.1435115537371401</v>
      </c>
      <c r="GB28" s="530">
        <v>-1.1435115537371401</v>
      </c>
      <c r="GC28" s="530">
        <v>-1.21568174228626</v>
      </c>
      <c r="GD28" s="530" t="s">
        <v>2154</v>
      </c>
      <c r="GE28" s="530" t="s">
        <v>2154</v>
      </c>
      <c r="GF28" s="530" t="s">
        <v>2154</v>
      </c>
      <c r="GG28" s="530" t="s">
        <v>2154</v>
      </c>
      <c r="GH28" s="530">
        <v>-1.06366841462499</v>
      </c>
      <c r="GI28" s="530">
        <v>-1.0864850831180499</v>
      </c>
      <c r="GJ28" s="530">
        <v>-0.68648343007032997</v>
      </c>
      <c r="GK28" s="530">
        <v>-0.66219607395374303</v>
      </c>
      <c r="GL28" s="530">
        <v>-0.29984159307272201</v>
      </c>
      <c r="GM28" s="530">
        <v>-0.23681835496201101</v>
      </c>
      <c r="GN28" s="530">
        <v>-0.26932397692371501</v>
      </c>
      <c r="GO28" s="530">
        <v>-0.31951139593049599</v>
      </c>
      <c r="GP28" s="530">
        <v>-0.31951139593049599</v>
      </c>
      <c r="GQ28" s="530">
        <v>-0.36517266533232401</v>
      </c>
      <c r="GR28" s="530">
        <v>-0.40228697022328003</v>
      </c>
      <c r="GS28" s="530">
        <v>-0.59388987953904304</v>
      </c>
      <c r="GT28" s="530">
        <v>-0.606979786190318</v>
      </c>
      <c r="GU28" s="530">
        <v>-0.69716921612595295</v>
      </c>
      <c r="GV28" s="530">
        <v>-0.73376316097981598</v>
      </c>
      <c r="GW28" s="530">
        <v>-0.73376316097981598</v>
      </c>
      <c r="GX28" s="530">
        <v>-0.94121519827135602</v>
      </c>
      <c r="GY28" s="530">
        <v>-0.66632655192824097</v>
      </c>
      <c r="GZ28" s="530">
        <v>-0.66632655192824097</v>
      </c>
      <c r="HA28" s="530">
        <v>-0.66632655192824097</v>
      </c>
      <c r="HB28" s="530">
        <v>-0.66632655192824097</v>
      </c>
      <c r="HC28" s="530"/>
      <c r="HD28" s="530"/>
      <c r="HE28" s="530"/>
      <c r="HF28" s="530"/>
      <c r="HG28" s="530"/>
      <c r="HH28" s="530"/>
      <c r="HI28" s="530"/>
      <c r="HJ28" s="530"/>
      <c r="HK28" s="530"/>
      <c r="HL28" s="530"/>
      <c r="HM28" s="530"/>
      <c r="HN28" s="530"/>
      <c r="HO28" s="530"/>
      <c r="HP28" s="530"/>
      <c r="HQ28" s="530"/>
      <c r="HR28" s="530"/>
      <c r="HS28" s="530"/>
      <c r="HT28" s="530"/>
      <c r="HU28" s="530"/>
      <c r="HV28" s="530"/>
      <c r="HW28" s="530"/>
      <c r="HX28" s="530"/>
      <c r="HY28" s="530"/>
      <c r="HZ28" s="530"/>
      <c r="IA28" s="530"/>
      <c r="IB28" s="530"/>
      <c r="IC28" s="530"/>
      <c r="ID28" s="530"/>
      <c r="IE28" s="530"/>
      <c r="IF28" s="530"/>
      <c r="IG28" s="530"/>
      <c r="IH28" s="530"/>
      <c r="II28" s="530"/>
      <c r="IJ28" s="530"/>
      <c r="IK28" s="530"/>
      <c r="IL28" s="530"/>
      <c r="IM28" s="530"/>
      <c r="IN28" s="530"/>
      <c r="IO28" s="530"/>
      <c r="IP28" s="530"/>
      <c r="IQ28" s="530"/>
      <c r="IR28" s="530"/>
      <c r="IS28" s="530"/>
      <c r="IT28" s="530"/>
      <c r="IU28" s="530"/>
      <c r="IV28" s="531"/>
      <c r="IW28" s="372"/>
      <c r="IX28" s="547"/>
      <c r="IY28" s="547"/>
      <c r="IZ28" s="547"/>
      <c r="JA28" s="547"/>
      <c r="JB28" s="547"/>
      <c r="JC28" s="547"/>
      <c r="JD28" s="547"/>
      <c r="JE28" s="547"/>
      <c r="JF28" s="547"/>
      <c r="JG28" s="547"/>
      <c r="JH28" s="547"/>
      <c r="JI28" s="547"/>
      <c r="JJ28" s="547"/>
      <c r="JK28" s="547"/>
      <c r="JL28" s="547"/>
      <c r="JM28" s="547"/>
      <c r="JN28" s="547"/>
      <c r="JO28" s="547"/>
      <c r="JP28" s="547"/>
      <c r="JQ28" s="547"/>
      <c r="JR28" s="547"/>
      <c r="JS28" s="547"/>
      <c r="JT28" s="547"/>
      <c r="JU28" s="530"/>
    </row>
    <row r="29" spans="2:343" ht="14.25" customHeight="1">
      <c r="B29" s="541" t="s">
        <v>2132</v>
      </c>
      <c r="C29" s="542"/>
      <c r="D29" s="537"/>
      <c r="E29" s="537"/>
      <c r="F29" s="537"/>
      <c r="G29" s="537"/>
      <c r="H29" s="537"/>
      <c r="I29" s="537"/>
      <c r="J29" s="537"/>
      <c r="K29" s="537"/>
      <c r="L29" s="537"/>
      <c r="M29" s="537"/>
      <c r="N29" s="537"/>
      <c r="O29" s="537"/>
      <c r="P29" s="537"/>
      <c r="Q29" s="537"/>
      <c r="R29" s="537"/>
      <c r="S29" s="537"/>
      <c r="T29" s="537"/>
      <c r="U29" s="537"/>
      <c r="V29" s="537"/>
      <c r="W29" s="537"/>
      <c r="X29" s="537"/>
      <c r="Y29" s="537"/>
      <c r="Z29" s="537"/>
      <c r="AA29" s="537"/>
      <c r="AB29" s="537"/>
      <c r="AC29" s="537"/>
      <c r="AD29" s="537"/>
      <c r="AE29" s="537"/>
      <c r="AF29" s="537"/>
      <c r="AG29" s="537"/>
      <c r="AH29" s="537"/>
      <c r="AI29" s="537"/>
      <c r="AJ29" s="537"/>
      <c r="AK29" s="537"/>
      <c r="AL29" s="537"/>
      <c r="AM29" s="537"/>
      <c r="AN29" s="537"/>
      <c r="AO29" s="537"/>
      <c r="AP29" s="537"/>
      <c r="AQ29" s="537"/>
      <c r="AR29" s="537"/>
      <c r="AS29" s="537"/>
      <c r="AT29" s="537"/>
      <c r="AU29" s="537"/>
      <c r="AV29" s="537"/>
      <c r="AW29" s="537"/>
      <c r="AX29" s="537"/>
      <c r="AY29" s="537"/>
      <c r="AZ29" s="537"/>
      <c r="BA29" s="537"/>
      <c r="BB29" s="537"/>
      <c r="BC29" s="537"/>
      <c r="BD29" s="537"/>
      <c r="BE29" s="537"/>
      <c r="BF29" s="537"/>
      <c r="BG29" s="537"/>
      <c r="BH29" s="537"/>
      <c r="BI29" s="537"/>
      <c r="BJ29" s="537"/>
      <c r="BK29" s="537"/>
      <c r="BL29" s="537"/>
      <c r="BM29" s="537"/>
      <c r="BN29" s="537"/>
      <c r="BO29" s="537"/>
      <c r="BP29" s="537"/>
      <c r="BQ29" s="537"/>
      <c r="BR29" s="537"/>
      <c r="BS29" s="537"/>
      <c r="BT29" s="537"/>
      <c r="BU29" s="537"/>
      <c r="BV29" s="537"/>
      <c r="BW29" s="537"/>
      <c r="BX29" s="537"/>
      <c r="BY29" s="537"/>
      <c r="BZ29" s="537"/>
      <c r="CA29" s="537"/>
      <c r="CB29" s="537"/>
      <c r="CC29" s="537"/>
      <c r="CD29" s="537"/>
      <c r="CE29" s="537"/>
      <c r="CF29" s="537"/>
      <c r="CG29" s="537"/>
      <c r="CH29" s="537"/>
      <c r="CI29" s="537"/>
      <c r="CJ29" s="537"/>
      <c r="CK29" s="537"/>
      <c r="CL29" s="537"/>
      <c r="CM29" s="537"/>
      <c r="CN29" s="537"/>
      <c r="CO29" s="537"/>
      <c r="CP29" s="537"/>
      <c r="CQ29" s="537"/>
      <c r="CR29" s="537"/>
      <c r="CS29" s="537"/>
      <c r="CT29" s="537"/>
      <c r="CU29" s="537"/>
      <c r="CV29" s="537"/>
      <c r="CW29" s="537"/>
      <c r="CX29" s="537"/>
      <c r="CY29" s="537"/>
      <c r="CZ29" s="537"/>
      <c r="DA29" s="537"/>
      <c r="DB29" s="537"/>
      <c r="DC29" s="537"/>
      <c r="DD29" s="537"/>
      <c r="DE29" s="537"/>
      <c r="DF29" s="537"/>
      <c r="DG29" s="537"/>
      <c r="DH29" s="537"/>
      <c r="DI29" s="537"/>
      <c r="DJ29" s="537"/>
      <c r="DK29" s="537"/>
      <c r="DL29" s="537"/>
      <c r="DM29" s="537"/>
      <c r="DN29" s="537"/>
      <c r="DO29" s="537"/>
      <c r="DP29" s="537"/>
      <c r="DQ29" s="537"/>
      <c r="DR29" s="537"/>
      <c r="DS29" s="537"/>
      <c r="DT29" s="537"/>
      <c r="DU29" s="537"/>
      <c r="DV29" s="537"/>
      <c r="DW29" s="537"/>
      <c r="DX29" s="537"/>
      <c r="DY29" s="537"/>
      <c r="DZ29" s="537"/>
      <c r="EA29" s="537"/>
      <c r="EB29" s="537"/>
      <c r="EC29" s="537"/>
      <c r="ED29" s="537"/>
      <c r="EE29" s="537"/>
      <c r="EF29" s="537"/>
      <c r="EG29" s="537"/>
      <c r="EH29" s="537"/>
      <c r="EI29" s="537"/>
      <c r="EJ29" s="537"/>
      <c r="EK29" s="537"/>
      <c r="EL29" s="537"/>
      <c r="EM29" s="537"/>
      <c r="EN29" s="537"/>
      <c r="EO29" s="537"/>
      <c r="EP29" s="537"/>
      <c r="EQ29" s="537"/>
      <c r="ER29" s="537"/>
      <c r="ES29" s="537"/>
      <c r="ET29" s="537"/>
      <c r="EU29" s="537"/>
      <c r="EV29" s="537"/>
      <c r="EW29" s="537"/>
      <c r="EX29" s="537"/>
      <c r="EY29" s="537"/>
      <c r="EZ29" s="537"/>
      <c r="FA29" s="537"/>
      <c r="FB29" s="537"/>
      <c r="FC29" s="537"/>
      <c r="FD29" s="537"/>
      <c r="FE29" s="537"/>
      <c r="FF29" s="537"/>
      <c r="FG29" s="537"/>
      <c r="FH29" s="537"/>
      <c r="FI29" s="537"/>
      <c r="FJ29" s="537"/>
      <c r="FK29" s="537"/>
      <c r="FL29" s="537"/>
      <c r="FM29" s="537"/>
      <c r="FN29" s="537"/>
      <c r="FO29" s="537"/>
      <c r="FP29" s="537"/>
      <c r="FQ29" s="537"/>
      <c r="FR29" s="537"/>
      <c r="FS29" s="537"/>
      <c r="FT29" s="537"/>
      <c r="FU29" s="537"/>
      <c r="FV29" s="537"/>
      <c r="FW29" s="537"/>
      <c r="FX29" s="537"/>
      <c r="FY29" s="537"/>
      <c r="FZ29" s="537"/>
      <c r="GA29" s="537"/>
      <c r="GB29" s="537"/>
      <c r="GC29" s="537"/>
      <c r="GD29" s="537"/>
      <c r="GE29" s="537"/>
      <c r="GF29" s="537"/>
      <c r="GG29" s="537"/>
      <c r="GH29" s="537"/>
      <c r="GI29" s="537"/>
      <c r="GJ29" s="537"/>
      <c r="GK29" s="537"/>
      <c r="GL29" s="537"/>
      <c r="GM29" s="537"/>
      <c r="GN29" s="537"/>
      <c r="GO29" s="537"/>
      <c r="GP29" s="537"/>
      <c r="GQ29" s="537"/>
      <c r="GR29" s="537"/>
      <c r="GS29" s="537"/>
      <c r="GT29" s="537"/>
      <c r="GU29" s="537"/>
      <c r="GV29" s="537"/>
      <c r="GW29" s="537"/>
      <c r="GX29" s="537"/>
      <c r="GY29" s="537"/>
      <c r="GZ29" s="537"/>
      <c r="HA29" s="537"/>
      <c r="HB29" s="537"/>
      <c r="HC29" s="537"/>
      <c r="HD29" s="537"/>
      <c r="HE29" s="537"/>
      <c r="HF29" s="537"/>
      <c r="HG29" s="537"/>
      <c r="HH29" s="537"/>
      <c r="HI29" s="537"/>
      <c r="HJ29" s="537"/>
      <c r="HK29" s="537"/>
      <c r="HL29" s="537"/>
      <c r="HM29" s="537"/>
      <c r="HN29" s="537"/>
      <c r="HO29" s="537"/>
      <c r="HP29" s="537"/>
      <c r="HQ29" s="537"/>
      <c r="HR29" s="537"/>
      <c r="HS29" s="537"/>
      <c r="HT29" s="537"/>
      <c r="HU29" s="537"/>
      <c r="HV29" s="537"/>
      <c r="HW29" s="537"/>
      <c r="HX29" s="537"/>
      <c r="HY29" s="537"/>
      <c r="HZ29" s="537"/>
      <c r="IA29" s="537"/>
      <c r="IB29" s="537"/>
      <c r="IC29" s="537"/>
      <c r="ID29" s="537"/>
      <c r="IE29" s="537"/>
      <c r="IF29" s="537"/>
      <c r="IG29" s="537"/>
      <c r="IH29" s="537"/>
      <c r="II29" s="537"/>
      <c r="IJ29" s="537"/>
      <c r="IK29" s="537"/>
      <c r="IL29" s="537"/>
      <c r="IM29" s="537"/>
      <c r="IN29" s="537"/>
      <c r="IO29" s="537"/>
      <c r="IP29" s="537"/>
      <c r="IQ29" s="537"/>
      <c r="IR29" s="537"/>
      <c r="IS29" s="537"/>
      <c r="IT29" s="537"/>
      <c r="IU29" s="537"/>
      <c r="IV29" s="543"/>
      <c r="IW29" s="372"/>
      <c r="IX29" s="547"/>
      <c r="IY29" s="547"/>
      <c r="IZ29" s="547"/>
      <c r="JA29" s="547"/>
      <c r="JB29" s="547"/>
      <c r="JC29" s="547"/>
      <c r="JD29" s="547"/>
      <c r="JE29" s="547"/>
      <c r="JF29" s="547"/>
      <c r="JG29" s="547"/>
      <c r="JH29" s="547"/>
      <c r="JI29" s="547"/>
      <c r="JJ29" s="547"/>
      <c r="JK29" s="547"/>
      <c r="JL29" s="547"/>
      <c r="JM29" s="547"/>
      <c r="JN29" s="547"/>
      <c r="JO29" s="547"/>
      <c r="JP29" s="547"/>
      <c r="JQ29" s="547"/>
      <c r="JR29" s="547"/>
      <c r="JS29" s="547"/>
      <c r="JT29" s="547"/>
      <c r="JU29" s="546"/>
      <c r="JV29" s="15"/>
      <c r="JW29" s="15"/>
    </row>
    <row r="30" spans="2:343" s="303" customFormat="1" ht="15" customHeight="1">
      <c r="B30" s="523" t="s">
        <v>2133</v>
      </c>
      <c r="C30" s="530"/>
      <c r="D30" s="530">
        <v>1</v>
      </c>
      <c r="E30" s="530">
        <v>2</v>
      </c>
      <c r="F30" s="530">
        <v>3</v>
      </c>
      <c r="G30" s="530">
        <v>4</v>
      </c>
      <c r="H30" s="530">
        <v>5</v>
      </c>
      <c r="I30" s="530">
        <v>6</v>
      </c>
      <c r="J30" s="530">
        <v>7</v>
      </c>
      <c r="K30" s="530">
        <v>8</v>
      </c>
      <c r="L30" s="530">
        <v>9</v>
      </c>
      <c r="M30" s="530">
        <v>10</v>
      </c>
      <c r="N30" s="530">
        <v>11</v>
      </c>
      <c r="O30" s="530">
        <v>12</v>
      </c>
      <c r="P30" s="530">
        <v>13</v>
      </c>
      <c r="Q30" s="530">
        <v>14</v>
      </c>
      <c r="R30" s="530">
        <v>15</v>
      </c>
      <c r="S30" s="530">
        <v>16</v>
      </c>
      <c r="T30" s="530">
        <v>17</v>
      </c>
      <c r="U30" s="530">
        <v>18</v>
      </c>
      <c r="V30" s="530">
        <v>19</v>
      </c>
      <c r="W30" s="530">
        <v>20</v>
      </c>
      <c r="X30" s="530">
        <v>21</v>
      </c>
      <c r="Y30" s="530">
        <v>22</v>
      </c>
      <c r="Z30" s="530">
        <v>23</v>
      </c>
      <c r="AA30" s="530">
        <v>24</v>
      </c>
      <c r="AB30" s="530">
        <v>25</v>
      </c>
      <c r="AC30" s="530">
        <v>26</v>
      </c>
      <c r="AD30" s="530">
        <v>27</v>
      </c>
      <c r="AE30" s="530">
        <v>28</v>
      </c>
      <c r="AF30" s="530">
        <v>29</v>
      </c>
      <c r="AG30" s="530">
        <v>30</v>
      </c>
      <c r="AH30" s="530">
        <v>31</v>
      </c>
      <c r="AI30" s="530">
        <v>32</v>
      </c>
      <c r="AJ30" s="530">
        <v>33</v>
      </c>
      <c r="AK30" s="530">
        <v>34</v>
      </c>
      <c r="AL30" s="530">
        <v>35</v>
      </c>
      <c r="AM30" s="530">
        <v>36</v>
      </c>
      <c r="AN30" s="530">
        <v>37</v>
      </c>
      <c r="AO30" s="530">
        <v>38</v>
      </c>
      <c r="AP30" s="530">
        <v>39</v>
      </c>
      <c r="AQ30" s="530">
        <v>40</v>
      </c>
      <c r="AR30" s="530">
        <v>41</v>
      </c>
      <c r="AS30" s="530">
        <v>42</v>
      </c>
      <c r="AT30" s="530">
        <v>43</v>
      </c>
      <c r="AU30" s="530">
        <v>44</v>
      </c>
      <c r="AV30" s="530">
        <v>45</v>
      </c>
      <c r="AW30" s="530">
        <v>46</v>
      </c>
      <c r="AX30" s="530">
        <v>47</v>
      </c>
      <c r="AY30" s="530">
        <v>48</v>
      </c>
      <c r="AZ30" s="530">
        <v>49</v>
      </c>
      <c r="BA30" s="530">
        <v>50</v>
      </c>
      <c r="BB30" s="530">
        <v>51</v>
      </c>
      <c r="BC30" s="530">
        <v>52</v>
      </c>
      <c r="BD30" s="530">
        <v>53</v>
      </c>
      <c r="BE30" s="530">
        <v>54</v>
      </c>
      <c r="BF30" s="530">
        <v>55</v>
      </c>
      <c r="BG30" s="530">
        <v>56</v>
      </c>
      <c r="BH30" s="530">
        <v>57</v>
      </c>
      <c r="BI30" s="530">
        <v>58</v>
      </c>
      <c r="BJ30" s="530">
        <v>59</v>
      </c>
      <c r="BK30" s="530">
        <v>60</v>
      </c>
      <c r="BL30" s="530">
        <v>61</v>
      </c>
      <c r="BM30" s="530">
        <v>62</v>
      </c>
      <c r="BN30" s="530">
        <v>63</v>
      </c>
      <c r="BO30" s="530">
        <v>64</v>
      </c>
      <c r="BP30" s="530">
        <v>65</v>
      </c>
      <c r="BQ30" s="530">
        <v>66</v>
      </c>
      <c r="BR30" s="530">
        <v>67</v>
      </c>
      <c r="BS30" s="530">
        <v>68</v>
      </c>
      <c r="BT30" s="530">
        <v>69</v>
      </c>
      <c r="BU30" s="530">
        <v>70</v>
      </c>
      <c r="BV30" s="530">
        <v>71</v>
      </c>
      <c r="BW30" s="530">
        <v>72</v>
      </c>
      <c r="BX30" s="530">
        <v>73</v>
      </c>
      <c r="BY30" s="530">
        <v>74</v>
      </c>
      <c r="BZ30" s="530">
        <v>75</v>
      </c>
      <c r="CA30" s="530">
        <v>76</v>
      </c>
      <c r="CB30" s="530">
        <v>77</v>
      </c>
      <c r="CC30" s="530">
        <v>78</v>
      </c>
      <c r="CD30" s="530">
        <v>79</v>
      </c>
      <c r="CE30" s="530">
        <v>80</v>
      </c>
      <c r="CF30" s="530">
        <v>81</v>
      </c>
      <c r="CG30" s="530">
        <v>82</v>
      </c>
      <c r="CH30" s="530">
        <v>83</v>
      </c>
      <c r="CI30" s="530">
        <v>84</v>
      </c>
      <c r="CJ30" s="530">
        <v>85</v>
      </c>
      <c r="CK30" s="530">
        <v>86</v>
      </c>
      <c r="CL30" s="530">
        <v>87</v>
      </c>
      <c r="CM30" s="530">
        <v>88</v>
      </c>
      <c r="CN30" s="530">
        <v>89</v>
      </c>
      <c r="CO30" s="530">
        <v>90</v>
      </c>
      <c r="CP30" s="530">
        <v>91</v>
      </c>
      <c r="CQ30" s="530">
        <v>92</v>
      </c>
      <c r="CR30" s="530">
        <v>93</v>
      </c>
      <c r="CS30" s="530">
        <v>94</v>
      </c>
      <c r="CT30" s="530">
        <v>95</v>
      </c>
      <c r="CU30" s="530">
        <v>96</v>
      </c>
      <c r="CV30" s="530">
        <v>97</v>
      </c>
      <c r="CW30" s="530">
        <v>98</v>
      </c>
      <c r="CX30" s="530">
        <v>99</v>
      </c>
      <c r="CY30" s="530">
        <v>100</v>
      </c>
      <c r="CZ30" s="530">
        <v>101</v>
      </c>
      <c r="DA30" s="530">
        <v>102</v>
      </c>
      <c r="DB30" s="530">
        <v>103</v>
      </c>
      <c r="DC30" s="530">
        <v>104</v>
      </c>
      <c r="DD30" s="530">
        <v>105</v>
      </c>
      <c r="DE30" s="530">
        <v>106</v>
      </c>
      <c r="DF30" s="530">
        <v>107</v>
      </c>
      <c r="DG30" s="530">
        <v>108</v>
      </c>
      <c r="DH30" s="530">
        <v>109</v>
      </c>
      <c r="DI30" s="530">
        <v>110</v>
      </c>
      <c r="DJ30" s="530">
        <v>111</v>
      </c>
      <c r="DK30" s="530">
        <v>112</v>
      </c>
      <c r="DL30" s="530">
        <v>113</v>
      </c>
      <c r="DM30" s="530">
        <v>114</v>
      </c>
      <c r="DN30" s="530">
        <v>115</v>
      </c>
      <c r="DO30" s="530">
        <v>116</v>
      </c>
      <c r="DP30" s="530">
        <v>117</v>
      </c>
      <c r="DQ30" s="530">
        <v>118</v>
      </c>
      <c r="DR30" s="530">
        <v>119</v>
      </c>
      <c r="DS30" s="530">
        <v>120</v>
      </c>
      <c r="DT30" s="530">
        <v>121</v>
      </c>
      <c r="DU30" s="530">
        <v>122</v>
      </c>
      <c r="DV30" s="530">
        <v>123</v>
      </c>
      <c r="DW30" s="530">
        <v>124</v>
      </c>
      <c r="DX30" s="530">
        <v>125</v>
      </c>
      <c r="DY30" s="530">
        <v>126</v>
      </c>
      <c r="DZ30" s="530">
        <v>127</v>
      </c>
      <c r="EA30" s="530">
        <v>128</v>
      </c>
      <c r="EB30" s="530">
        <v>129</v>
      </c>
      <c r="EC30" s="530">
        <v>130</v>
      </c>
      <c r="ED30" s="530">
        <v>131</v>
      </c>
      <c r="EE30" s="530">
        <v>132</v>
      </c>
      <c r="EF30" s="530">
        <v>133</v>
      </c>
      <c r="EG30" s="530">
        <v>134</v>
      </c>
      <c r="EH30" s="530">
        <v>135</v>
      </c>
      <c r="EI30" s="530">
        <v>136</v>
      </c>
      <c r="EJ30" s="530">
        <v>137</v>
      </c>
      <c r="EK30" s="530">
        <v>138</v>
      </c>
      <c r="EL30" s="530">
        <v>139</v>
      </c>
      <c r="EM30" s="530">
        <v>140</v>
      </c>
      <c r="EN30" s="530">
        <v>141</v>
      </c>
      <c r="EO30" s="530">
        <v>142</v>
      </c>
      <c r="EP30" s="530">
        <v>143</v>
      </c>
      <c r="EQ30" s="530">
        <v>144</v>
      </c>
      <c r="ER30" s="530">
        <v>145</v>
      </c>
      <c r="ES30" s="530">
        <v>146</v>
      </c>
      <c r="ET30" s="530">
        <v>147</v>
      </c>
      <c r="EU30" s="530">
        <v>148</v>
      </c>
      <c r="EV30" s="530">
        <v>149</v>
      </c>
      <c r="EW30" s="530">
        <v>150</v>
      </c>
      <c r="EX30" s="530">
        <v>151</v>
      </c>
      <c r="EY30" s="530">
        <v>152</v>
      </c>
      <c r="EZ30" s="530">
        <v>153</v>
      </c>
      <c r="FA30" s="530">
        <v>154</v>
      </c>
      <c r="FB30" s="530">
        <v>155</v>
      </c>
      <c r="FC30" s="530">
        <v>156</v>
      </c>
      <c r="FD30" s="530">
        <v>157</v>
      </c>
      <c r="FE30" s="530">
        <v>158</v>
      </c>
      <c r="FF30" s="530">
        <v>159</v>
      </c>
      <c r="FG30" s="530">
        <v>160</v>
      </c>
      <c r="FH30" s="530">
        <v>161</v>
      </c>
      <c r="FI30" s="530">
        <v>162</v>
      </c>
      <c r="FJ30" s="530">
        <v>163</v>
      </c>
      <c r="FK30" s="530">
        <v>164</v>
      </c>
      <c r="FL30" s="530">
        <v>165</v>
      </c>
      <c r="FM30" s="530">
        <v>166</v>
      </c>
      <c r="FN30" s="530">
        <v>167</v>
      </c>
      <c r="FO30" s="530">
        <v>168</v>
      </c>
      <c r="FP30" s="530">
        <v>169</v>
      </c>
      <c r="FQ30" s="533" t="e">
        <v>#REF!</v>
      </c>
      <c r="FR30" s="533" t="e">
        <v>#REF!</v>
      </c>
      <c r="FS30" s="533" t="e">
        <v>#REF!</v>
      </c>
      <c r="FT30" s="533" t="e">
        <v>#REF!</v>
      </c>
      <c r="FU30" s="533" t="e">
        <v>#REF!</v>
      </c>
      <c r="FV30" s="533" t="e">
        <v>#REF!</v>
      </c>
      <c r="FW30" s="533" t="e">
        <v>#REF!</v>
      </c>
      <c r="FX30" s="533" t="e">
        <v>#REF!</v>
      </c>
      <c r="FY30" s="533" t="e">
        <v>#REF!</v>
      </c>
      <c r="FZ30" s="533" t="e">
        <v>#REF!</v>
      </c>
      <c r="GA30" s="533" t="e">
        <v>#REF!</v>
      </c>
      <c r="GB30" s="533" t="e">
        <v>#REF!</v>
      </c>
      <c r="GC30" s="533" t="e">
        <v>#REF!</v>
      </c>
      <c r="GD30" s="533" t="e">
        <v>#REF!</v>
      </c>
      <c r="GE30" s="533" t="e">
        <v>#REF!</v>
      </c>
      <c r="GF30" s="533" t="e">
        <v>#REF!</v>
      </c>
      <c r="GG30" s="533" t="e">
        <v>#REF!</v>
      </c>
      <c r="GH30" s="533" t="e">
        <v>#REF!</v>
      </c>
      <c r="GI30" s="533" t="e">
        <v>#REF!</v>
      </c>
      <c r="GJ30" s="533" t="e">
        <v>#REF!</v>
      </c>
      <c r="GK30" s="533" t="e">
        <v>#REF!</v>
      </c>
      <c r="GL30" s="533" t="e">
        <v>#REF!</v>
      </c>
      <c r="GM30" s="533" t="e">
        <v>#REF!</v>
      </c>
      <c r="GN30" s="533" t="e">
        <v>#REF!</v>
      </c>
      <c r="GO30" s="533" t="e">
        <v>#REF!</v>
      </c>
      <c r="GP30" s="533" t="e">
        <v>#REF!</v>
      </c>
      <c r="GQ30" s="533" t="e">
        <v>#REF!</v>
      </c>
      <c r="GR30" s="533" t="e">
        <v>#REF!</v>
      </c>
      <c r="GS30" s="533" t="e">
        <v>#REF!</v>
      </c>
      <c r="GT30" s="533" t="e">
        <v>#REF!</v>
      </c>
      <c r="GU30" s="533" t="e">
        <v>#REF!</v>
      </c>
      <c r="GV30" s="533" t="e">
        <v>#REF!</v>
      </c>
      <c r="GW30" s="533" t="e">
        <v>#REF!</v>
      </c>
      <c r="GX30" s="533" t="e">
        <v>#REF!</v>
      </c>
      <c r="GY30" s="533" t="e">
        <v>#REF!</v>
      </c>
      <c r="GZ30" s="533" t="e">
        <v>#REF!</v>
      </c>
      <c r="HA30" s="533" t="e">
        <v>#REF!</v>
      </c>
      <c r="HB30" s="533"/>
      <c r="HC30" s="533"/>
      <c r="HD30" s="533"/>
      <c r="HE30" s="533"/>
      <c r="HF30" s="533"/>
      <c r="HG30" s="533"/>
      <c r="HH30" s="533"/>
      <c r="HI30" s="533"/>
      <c r="HJ30" s="533"/>
      <c r="HK30" s="533"/>
      <c r="HL30" s="533"/>
      <c r="HM30" s="533"/>
      <c r="HN30" s="533"/>
      <c r="HO30" s="533"/>
      <c r="HP30" s="526"/>
      <c r="HQ30" s="526"/>
      <c r="HR30" s="526"/>
      <c r="HS30" s="526"/>
      <c r="HT30" s="526"/>
      <c r="HU30" s="526"/>
      <c r="HV30" s="526"/>
      <c r="HW30" s="526"/>
      <c r="HX30" s="526"/>
      <c r="HY30" s="526"/>
      <c r="HZ30" s="526"/>
      <c r="IA30" s="526"/>
      <c r="IB30" s="526"/>
      <c r="IC30" s="526"/>
      <c r="ID30" s="526"/>
      <c r="IE30" s="526"/>
      <c r="IF30" s="526"/>
      <c r="IG30" s="526"/>
      <c r="IH30" s="526"/>
      <c r="II30" s="527"/>
      <c r="IJ30" s="527"/>
      <c r="IK30" s="527"/>
      <c r="IL30" s="527"/>
      <c r="IM30" s="527"/>
      <c r="IN30" s="527"/>
      <c r="IO30" s="527"/>
      <c r="IP30" s="527"/>
      <c r="IQ30" s="527"/>
      <c r="IR30" s="527"/>
      <c r="IS30" s="527"/>
      <c r="IT30" s="527"/>
      <c r="IU30" s="527"/>
      <c r="IV30" s="528"/>
      <c r="IW30" s="372"/>
      <c r="IX30" s="547"/>
      <c r="IY30" s="547"/>
      <c r="IZ30" s="547"/>
      <c r="JA30" s="547"/>
      <c r="JB30" s="547"/>
      <c r="JC30" s="547"/>
      <c r="JD30" s="547"/>
      <c r="JE30" s="547"/>
      <c r="JF30" s="547"/>
      <c r="JG30" s="547"/>
      <c r="JH30" s="547"/>
      <c r="JI30" s="547"/>
      <c r="JJ30" s="547"/>
      <c r="JK30" s="547"/>
      <c r="JL30" s="547"/>
      <c r="JM30" s="547"/>
      <c r="JN30" s="547"/>
      <c r="JO30" s="547"/>
      <c r="JP30" s="547"/>
      <c r="JQ30" s="547"/>
      <c r="JR30" s="547"/>
      <c r="JS30" s="547"/>
      <c r="JT30" s="547"/>
      <c r="JU30" s="547"/>
      <c r="JV30" s="372"/>
      <c r="JW30" s="372"/>
    </row>
    <row r="31" spans="2:343" s="303" customFormat="1" ht="16.5" customHeight="1">
      <c r="B31" s="523" t="s">
        <v>2134</v>
      </c>
      <c r="C31" s="530"/>
      <c r="D31" s="530" t="s">
        <v>2114</v>
      </c>
      <c r="E31" s="530" t="s">
        <v>2117</v>
      </c>
      <c r="F31" s="530" t="s">
        <v>2114</v>
      </c>
      <c r="G31" s="530" t="s">
        <v>2119</v>
      </c>
      <c r="H31" s="530" t="s">
        <v>2114</v>
      </c>
      <c r="I31" s="530" t="s">
        <v>2117</v>
      </c>
      <c r="J31" s="530" t="s">
        <v>2114</v>
      </c>
      <c r="K31" s="530" t="s">
        <v>2110</v>
      </c>
      <c r="L31" s="530" t="s">
        <v>2113</v>
      </c>
      <c r="M31" s="530" t="s">
        <v>2109</v>
      </c>
      <c r="N31" s="530" t="s">
        <v>2128</v>
      </c>
      <c r="O31" s="530" t="s">
        <v>2117</v>
      </c>
      <c r="P31" s="530" t="s">
        <v>2111</v>
      </c>
      <c r="Q31" s="530" t="s">
        <v>2122</v>
      </c>
      <c r="R31" s="530" t="s">
        <v>2117</v>
      </c>
      <c r="S31" s="530" t="s">
        <v>2109</v>
      </c>
      <c r="T31" s="530" t="s">
        <v>2120</v>
      </c>
      <c r="U31" s="530" t="s">
        <v>2120</v>
      </c>
      <c r="V31" s="530" t="s">
        <v>2121</v>
      </c>
      <c r="W31" s="530" t="s">
        <v>2122</v>
      </c>
      <c r="X31" s="530" t="s">
        <v>2111</v>
      </c>
      <c r="Y31" s="530" t="s">
        <v>2113</v>
      </c>
      <c r="Z31" s="530" t="s">
        <v>2108</v>
      </c>
      <c r="AA31" s="530" t="s">
        <v>2111</v>
      </c>
      <c r="AB31" s="530" t="s">
        <v>2125</v>
      </c>
      <c r="AC31" s="530" t="s">
        <v>2113</v>
      </c>
      <c r="AD31" s="530" t="s">
        <v>2110</v>
      </c>
      <c r="AE31" s="530" t="s">
        <v>2113</v>
      </c>
      <c r="AF31" s="530" t="s">
        <v>2114</v>
      </c>
      <c r="AG31" s="530" t="s">
        <v>2125</v>
      </c>
      <c r="AH31" s="530" t="s">
        <v>2118</v>
      </c>
      <c r="AI31" s="530" t="s">
        <v>2116</v>
      </c>
      <c r="AJ31" s="530" t="s">
        <v>2121</v>
      </c>
      <c r="AK31" s="530" t="s">
        <v>2109</v>
      </c>
      <c r="AL31" s="530" t="s">
        <v>2125</v>
      </c>
      <c r="AM31" s="530" t="s">
        <v>2110</v>
      </c>
      <c r="AN31" s="530" t="s">
        <v>2121</v>
      </c>
      <c r="AO31" s="530" t="s">
        <v>2125</v>
      </c>
      <c r="AP31" s="530" t="s">
        <v>2115</v>
      </c>
      <c r="AQ31" s="530" t="s">
        <v>2116</v>
      </c>
      <c r="AR31" s="530" t="s">
        <v>2119</v>
      </c>
      <c r="AS31" s="530" t="s">
        <v>2125</v>
      </c>
      <c r="AT31" s="530" t="s">
        <v>2125</v>
      </c>
      <c r="AU31" s="530" t="s">
        <v>2114</v>
      </c>
      <c r="AV31" s="530" t="s">
        <v>2114</v>
      </c>
      <c r="AW31" s="530" t="s">
        <v>2111</v>
      </c>
      <c r="AX31" s="530" t="s">
        <v>2110</v>
      </c>
      <c r="AY31" s="530" t="s">
        <v>2118</v>
      </c>
      <c r="AZ31" s="530" t="s">
        <v>2108</v>
      </c>
      <c r="BA31" s="530" t="s">
        <v>2116</v>
      </c>
      <c r="BB31" s="530" t="s">
        <v>2113</v>
      </c>
      <c r="BC31" s="530" t="s">
        <v>2119</v>
      </c>
      <c r="BD31" s="530" t="s">
        <v>2119</v>
      </c>
      <c r="BE31" s="530" t="s">
        <v>2114</v>
      </c>
      <c r="BF31" s="530" t="s">
        <v>2120</v>
      </c>
      <c r="BG31" s="530" t="s">
        <v>2116</v>
      </c>
      <c r="BH31" s="530" t="s">
        <v>2110</v>
      </c>
      <c r="BI31" s="530" t="s">
        <v>2125</v>
      </c>
      <c r="BJ31" s="530" t="s">
        <v>2110</v>
      </c>
      <c r="BK31" s="530" t="s">
        <v>2125</v>
      </c>
      <c r="BL31" s="530" t="s">
        <v>2125</v>
      </c>
      <c r="BM31" s="530" t="s">
        <v>2108</v>
      </c>
      <c r="BN31" s="530" t="s">
        <v>2111</v>
      </c>
      <c r="BO31" s="530" t="s">
        <v>2110</v>
      </c>
      <c r="BP31" s="530" t="s">
        <v>2108</v>
      </c>
      <c r="BQ31" s="530" t="s">
        <v>2108</v>
      </c>
      <c r="BR31" s="530" t="s">
        <v>2118</v>
      </c>
      <c r="BS31" s="530" t="s">
        <v>2109</v>
      </c>
      <c r="BT31" s="530" t="s">
        <v>2121</v>
      </c>
      <c r="BU31" s="530" t="s">
        <v>2110</v>
      </c>
      <c r="BV31" s="530" t="s">
        <v>2108</v>
      </c>
      <c r="BW31" s="530" t="s">
        <v>2114</v>
      </c>
      <c r="BX31" s="530" t="s">
        <v>2113</v>
      </c>
      <c r="BY31" s="530" t="s">
        <v>2116</v>
      </c>
      <c r="BZ31" s="530" t="s">
        <v>2114</v>
      </c>
      <c r="CA31" s="530" t="s">
        <v>2126</v>
      </c>
      <c r="CB31" s="530" t="s">
        <v>2114</v>
      </c>
      <c r="CC31" s="530" t="s">
        <v>2118</v>
      </c>
      <c r="CD31" s="530" t="s">
        <v>2116</v>
      </c>
      <c r="CE31" s="530" t="s">
        <v>2121</v>
      </c>
      <c r="CF31" s="530" t="s">
        <v>2119</v>
      </c>
      <c r="CG31" s="530" t="s">
        <v>2123</v>
      </c>
      <c r="CH31" s="530" t="s">
        <v>2118</v>
      </c>
      <c r="CI31" s="530" t="s">
        <v>2110</v>
      </c>
      <c r="CJ31" s="530" t="s">
        <v>2108</v>
      </c>
      <c r="CK31" s="530" t="s">
        <v>2111</v>
      </c>
      <c r="CL31" s="530" t="s">
        <v>2121</v>
      </c>
      <c r="CM31" s="530" t="s">
        <v>2128</v>
      </c>
      <c r="CN31" s="530" t="s">
        <v>2114</v>
      </c>
      <c r="CO31" s="530" t="s">
        <v>2108</v>
      </c>
      <c r="CP31" s="530" t="s">
        <v>2114</v>
      </c>
      <c r="CQ31" s="530" t="s">
        <v>2110</v>
      </c>
      <c r="CR31" s="530" t="s">
        <v>2123</v>
      </c>
      <c r="CS31" s="530" t="s">
        <v>2123</v>
      </c>
      <c r="CT31" s="530" t="s">
        <v>2124</v>
      </c>
      <c r="CU31" s="530" t="s">
        <v>2108</v>
      </c>
      <c r="CV31" s="530" t="s">
        <v>2109</v>
      </c>
      <c r="CW31" s="530" t="s">
        <v>2112</v>
      </c>
      <c r="CX31" s="530" t="s">
        <v>2110</v>
      </c>
      <c r="CY31" s="530" t="s">
        <v>2112</v>
      </c>
      <c r="CZ31" s="530" t="s">
        <v>2110</v>
      </c>
      <c r="DA31" s="530" t="s">
        <v>2112</v>
      </c>
      <c r="DB31" s="530" t="s">
        <v>2116</v>
      </c>
      <c r="DC31" s="530" t="s">
        <v>2121</v>
      </c>
      <c r="DD31" s="530" t="s">
        <v>2120</v>
      </c>
      <c r="DE31" s="530" t="s">
        <v>2124</v>
      </c>
      <c r="DF31" s="530" t="s">
        <v>2108</v>
      </c>
      <c r="DG31" s="530" t="s">
        <v>2113</v>
      </c>
      <c r="DH31" s="530" t="s">
        <v>2110</v>
      </c>
      <c r="DI31" s="530" t="s">
        <v>2110</v>
      </c>
      <c r="DJ31" s="530" t="s">
        <v>2111</v>
      </c>
      <c r="DK31" s="530" t="s">
        <v>2111</v>
      </c>
      <c r="DL31" s="530" t="s">
        <v>2119</v>
      </c>
      <c r="DM31" s="530" t="s">
        <v>2114</v>
      </c>
      <c r="DN31" s="530" t="s">
        <v>2122</v>
      </c>
      <c r="DO31" s="530" t="s">
        <v>2111</v>
      </c>
      <c r="DP31" s="530" t="s">
        <v>2123</v>
      </c>
      <c r="DQ31" s="530" t="s">
        <v>2117</v>
      </c>
      <c r="DR31" s="530" t="s">
        <v>2113</v>
      </c>
      <c r="DS31" s="530" t="s">
        <v>2110</v>
      </c>
      <c r="DT31" s="530" t="s">
        <v>2123</v>
      </c>
      <c r="DU31" s="530" t="s">
        <v>2113</v>
      </c>
      <c r="DV31" s="530" t="s">
        <v>2119</v>
      </c>
      <c r="DW31" s="530" t="s">
        <v>2123</v>
      </c>
      <c r="DX31" s="530" t="s">
        <v>2113</v>
      </c>
      <c r="DY31" s="530" t="s">
        <v>2108</v>
      </c>
      <c r="DZ31" s="530" t="s">
        <v>2121</v>
      </c>
      <c r="EA31" s="530" t="s">
        <v>2115</v>
      </c>
      <c r="EB31" s="530" t="s">
        <v>2117</v>
      </c>
      <c r="EC31" s="530" t="s">
        <v>2110</v>
      </c>
      <c r="ED31" s="530" t="s">
        <v>2123</v>
      </c>
      <c r="EE31" s="530" t="s">
        <v>2121</v>
      </c>
      <c r="EF31" s="530" t="s">
        <v>2123</v>
      </c>
      <c r="EG31" s="530" t="s">
        <v>2110</v>
      </c>
      <c r="EH31" s="530" t="s">
        <v>2123</v>
      </c>
      <c r="EI31" s="530" t="s">
        <v>2123</v>
      </c>
      <c r="EJ31" s="530" t="s">
        <v>2117</v>
      </c>
      <c r="EK31" s="530" t="s">
        <v>2108</v>
      </c>
      <c r="EL31" s="530" t="s">
        <v>2118</v>
      </c>
      <c r="EM31" s="530" t="s">
        <v>2117</v>
      </c>
      <c r="EN31" s="530" t="s">
        <v>2121</v>
      </c>
      <c r="EO31" s="530" t="s">
        <v>2123</v>
      </c>
      <c r="EP31" s="530" t="s">
        <v>2118</v>
      </c>
      <c r="EQ31" s="530" t="s">
        <v>2108</v>
      </c>
      <c r="ER31" s="530" t="s">
        <v>2123</v>
      </c>
      <c r="ES31" s="530" t="s">
        <v>2116</v>
      </c>
      <c r="ET31" s="530" t="s">
        <v>2117</v>
      </c>
      <c r="EU31" s="530" t="s">
        <v>2122</v>
      </c>
      <c r="EV31" s="530" t="s">
        <v>2121</v>
      </c>
      <c r="EW31" s="530" t="s">
        <v>2110</v>
      </c>
      <c r="EX31" s="530" t="s">
        <v>2117</v>
      </c>
      <c r="EY31" s="530" t="s">
        <v>2118</v>
      </c>
      <c r="EZ31" s="530" t="s">
        <v>2113</v>
      </c>
      <c r="FA31" s="530" t="s">
        <v>2117</v>
      </c>
      <c r="FB31" s="530" t="s">
        <v>2121</v>
      </c>
      <c r="FC31" s="530" t="s">
        <v>2110</v>
      </c>
      <c r="FD31" s="530" t="s">
        <v>2110</v>
      </c>
      <c r="FE31" s="530" t="s">
        <v>2117</v>
      </c>
      <c r="FF31" s="530" t="s">
        <v>2113</v>
      </c>
      <c r="FG31" s="530" t="s">
        <v>2119</v>
      </c>
      <c r="FH31" s="530" t="s">
        <v>2123</v>
      </c>
      <c r="FI31" s="530" t="s">
        <v>2118</v>
      </c>
      <c r="FJ31" s="530" t="s">
        <v>2114</v>
      </c>
      <c r="FK31" s="530" t="s">
        <v>2118</v>
      </c>
      <c r="FL31" s="530" t="s">
        <v>2123</v>
      </c>
      <c r="FM31" s="530" t="s">
        <v>2121</v>
      </c>
      <c r="FN31" s="530" t="s">
        <v>2123</v>
      </c>
      <c r="FO31" s="530" t="s">
        <v>2108</v>
      </c>
      <c r="FP31" s="530" t="s">
        <v>2118</v>
      </c>
      <c r="FQ31" s="533" t="e">
        <v>#REF!</v>
      </c>
      <c r="FR31" s="533" t="e">
        <v>#REF!</v>
      </c>
      <c r="FS31" s="533" t="e">
        <v>#REF!</v>
      </c>
      <c r="FT31" s="533" t="e">
        <v>#REF!</v>
      </c>
      <c r="FU31" s="533" t="e">
        <v>#REF!</v>
      </c>
      <c r="FV31" s="533" t="e">
        <v>#REF!</v>
      </c>
      <c r="FW31" s="533" t="e">
        <v>#REF!</v>
      </c>
      <c r="FX31" s="533" t="e">
        <v>#REF!</v>
      </c>
      <c r="FY31" s="533" t="e">
        <v>#REF!</v>
      </c>
      <c r="FZ31" s="533" t="e">
        <v>#REF!</v>
      </c>
      <c r="GA31" s="533" t="e">
        <v>#REF!</v>
      </c>
      <c r="GB31" s="533" t="e">
        <v>#REF!</v>
      </c>
      <c r="GC31" s="533" t="e">
        <v>#REF!</v>
      </c>
      <c r="GD31" s="533" t="e">
        <v>#REF!</v>
      </c>
      <c r="GE31" s="533" t="e">
        <v>#REF!</v>
      </c>
      <c r="GF31" s="533" t="e">
        <v>#REF!</v>
      </c>
      <c r="GG31" s="533" t="e">
        <v>#REF!</v>
      </c>
      <c r="GH31" s="533" t="e">
        <v>#REF!</v>
      </c>
      <c r="GI31" s="533" t="e">
        <v>#REF!</v>
      </c>
      <c r="GJ31" s="533" t="e">
        <v>#REF!</v>
      </c>
      <c r="GK31" s="533" t="e">
        <v>#REF!</v>
      </c>
      <c r="GL31" s="533" t="e">
        <v>#REF!</v>
      </c>
      <c r="GM31" s="533" t="e">
        <v>#REF!</v>
      </c>
      <c r="GN31" s="533" t="e">
        <v>#REF!</v>
      </c>
      <c r="GO31" s="533" t="e">
        <v>#REF!</v>
      </c>
      <c r="GP31" s="533" t="e">
        <v>#REF!</v>
      </c>
      <c r="GQ31" s="533" t="e">
        <v>#REF!</v>
      </c>
      <c r="GR31" s="533" t="e">
        <v>#REF!</v>
      </c>
      <c r="GS31" s="533" t="e">
        <v>#REF!</v>
      </c>
      <c r="GT31" s="533" t="e">
        <v>#REF!</v>
      </c>
      <c r="GU31" s="533" t="e">
        <v>#REF!</v>
      </c>
      <c r="GV31" s="533" t="e">
        <v>#REF!</v>
      </c>
      <c r="GW31" s="533" t="e">
        <v>#REF!</v>
      </c>
      <c r="GX31" s="533" t="e">
        <v>#REF!</v>
      </c>
      <c r="GY31" s="533" t="e">
        <v>#REF!</v>
      </c>
      <c r="GZ31" s="533" t="e">
        <v>#REF!</v>
      </c>
      <c r="HA31" s="533" t="e">
        <v>#REF!</v>
      </c>
      <c r="HB31" s="533"/>
      <c r="HC31" s="533"/>
      <c r="HD31" s="533"/>
      <c r="HE31" s="533"/>
      <c r="HF31" s="533"/>
      <c r="HG31" s="533"/>
      <c r="HH31" s="533"/>
      <c r="HI31" s="533"/>
      <c r="HJ31" s="533"/>
      <c r="HK31" s="533"/>
      <c r="HL31" s="533"/>
      <c r="HM31" s="533"/>
      <c r="HN31" s="533"/>
      <c r="HO31" s="533"/>
      <c r="HP31" s="526"/>
      <c r="HQ31" s="526"/>
      <c r="HR31" s="526"/>
      <c r="HS31" s="526"/>
      <c r="HT31" s="526"/>
      <c r="HU31" s="526"/>
      <c r="HV31" s="526"/>
      <c r="HW31" s="526"/>
      <c r="HX31" s="526"/>
      <c r="HY31" s="526"/>
      <c r="HZ31" s="526"/>
      <c r="IA31" s="526"/>
      <c r="IB31" s="526"/>
      <c r="IC31" s="526"/>
      <c r="ID31" s="526"/>
      <c r="IE31" s="526"/>
      <c r="IF31" s="526"/>
      <c r="IG31" s="526"/>
      <c r="IH31" s="526"/>
      <c r="II31" s="527"/>
      <c r="IJ31" s="527"/>
      <c r="IK31" s="527"/>
      <c r="IL31" s="527"/>
      <c r="IM31" s="527"/>
      <c r="IN31" s="527"/>
      <c r="IO31" s="527"/>
      <c r="IP31" s="527"/>
      <c r="IQ31" s="527"/>
      <c r="IR31" s="527"/>
      <c r="IS31" s="527"/>
      <c r="IT31" s="527"/>
      <c r="IU31" s="527"/>
      <c r="IV31" s="528"/>
      <c r="IW31" s="372"/>
      <c r="IX31" s="547"/>
      <c r="IY31" s="547"/>
      <c r="IZ31" s="547"/>
      <c r="JA31" s="547"/>
      <c r="JB31" s="547"/>
      <c r="JC31" s="547"/>
      <c r="JD31" s="547"/>
      <c r="JE31" s="547"/>
      <c r="JF31" s="547"/>
      <c r="JG31" s="547"/>
      <c r="JH31" s="547"/>
      <c r="JI31" s="547"/>
      <c r="JJ31" s="547"/>
      <c r="JK31" s="547"/>
      <c r="JL31" s="547"/>
      <c r="JM31" s="547"/>
      <c r="JN31" s="547"/>
      <c r="JO31" s="547"/>
      <c r="JP31" s="547"/>
      <c r="JQ31" s="547"/>
      <c r="JR31" s="547"/>
      <c r="JS31" s="547"/>
      <c r="JT31" s="547"/>
      <c r="JU31" s="547"/>
      <c r="JV31" s="372"/>
      <c r="JW31" s="372"/>
    </row>
    <row r="32" spans="2:343" s="303" customFormat="1">
      <c r="B32" s="523" t="s">
        <v>2135</v>
      </c>
      <c r="C32" s="530"/>
      <c r="D32" s="530">
        <v>0</v>
      </c>
      <c r="E32" s="530">
        <v>0</v>
      </c>
      <c r="F32" s="530">
        <v>0</v>
      </c>
      <c r="G32" s="530">
        <v>0</v>
      </c>
      <c r="H32" s="530">
        <v>0</v>
      </c>
      <c r="I32" s="530">
        <v>0</v>
      </c>
      <c r="J32" s="530">
        <v>0</v>
      </c>
      <c r="K32" s="530">
        <v>0</v>
      </c>
      <c r="L32" s="530">
        <v>0</v>
      </c>
      <c r="M32" s="530">
        <v>0</v>
      </c>
      <c r="N32" s="530">
        <v>0</v>
      </c>
      <c r="O32" s="530">
        <v>0</v>
      </c>
      <c r="P32" s="530">
        <v>0</v>
      </c>
      <c r="Q32" s="530">
        <v>0</v>
      </c>
      <c r="R32" s="530">
        <v>0</v>
      </c>
      <c r="S32" s="530">
        <v>0</v>
      </c>
      <c r="T32" s="530">
        <v>0</v>
      </c>
      <c r="U32" s="530">
        <v>3</v>
      </c>
      <c r="V32" s="530">
        <v>5</v>
      </c>
      <c r="W32" s="530">
        <v>7</v>
      </c>
      <c r="X32" s="530">
        <v>8</v>
      </c>
      <c r="Y32" s="530">
        <v>9</v>
      </c>
      <c r="Z32" s="530">
        <v>9</v>
      </c>
      <c r="AA32" s="530">
        <v>9</v>
      </c>
      <c r="AB32" s="530">
        <v>9</v>
      </c>
      <c r="AC32" s="530">
        <v>8</v>
      </c>
      <c r="AD32" s="530">
        <v>8</v>
      </c>
      <c r="AE32" s="530">
        <v>6</v>
      </c>
      <c r="AF32" s="530">
        <v>1</v>
      </c>
      <c r="AG32" s="530">
        <v>1</v>
      </c>
      <c r="AH32" s="530">
        <v>2</v>
      </c>
      <c r="AI32" s="530">
        <v>4</v>
      </c>
      <c r="AJ32" s="530">
        <v>6</v>
      </c>
      <c r="AK32" s="530">
        <v>6</v>
      </c>
      <c r="AL32" s="530">
        <v>7</v>
      </c>
      <c r="AM32" s="530">
        <v>7</v>
      </c>
      <c r="AN32" s="530">
        <v>7</v>
      </c>
      <c r="AO32" s="530">
        <v>6</v>
      </c>
      <c r="AP32" s="530">
        <v>6</v>
      </c>
      <c r="AQ32" s="530">
        <v>5</v>
      </c>
      <c r="AR32" s="530">
        <v>4</v>
      </c>
      <c r="AS32" s="530">
        <v>2</v>
      </c>
      <c r="AT32" s="530">
        <v>3</v>
      </c>
      <c r="AU32" s="530">
        <v>3</v>
      </c>
      <c r="AV32" s="530">
        <v>3</v>
      </c>
      <c r="AW32" s="530">
        <v>3</v>
      </c>
      <c r="AX32" s="530">
        <v>3</v>
      </c>
      <c r="AY32" s="530">
        <v>3</v>
      </c>
      <c r="AZ32" s="530">
        <v>3</v>
      </c>
      <c r="BA32" s="530">
        <v>3</v>
      </c>
      <c r="BB32" s="530">
        <v>0</v>
      </c>
      <c r="BC32" s="530">
        <v>0</v>
      </c>
      <c r="BD32" s="530">
        <v>1</v>
      </c>
      <c r="BE32" s="530">
        <v>1</v>
      </c>
      <c r="BF32" s="530">
        <v>1</v>
      </c>
      <c r="BG32" s="530">
        <v>4</v>
      </c>
      <c r="BH32" s="530">
        <v>4</v>
      </c>
      <c r="BI32" s="530">
        <v>4</v>
      </c>
      <c r="BJ32" s="530">
        <v>4</v>
      </c>
      <c r="BK32" s="530">
        <v>4</v>
      </c>
      <c r="BL32" s="530">
        <v>4</v>
      </c>
      <c r="BM32" s="530">
        <v>3</v>
      </c>
      <c r="BN32" s="530">
        <v>2</v>
      </c>
      <c r="BO32" s="530">
        <v>2</v>
      </c>
      <c r="BP32" s="530">
        <v>2</v>
      </c>
      <c r="BQ32" s="530">
        <v>1</v>
      </c>
      <c r="BR32" s="530">
        <v>1</v>
      </c>
      <c r="BS32" s="530">
        <v>1</v>
      </c>
      <c r="BT32" s="530">
        <v>2</v>
      </c>
      <c r="BU32" s="530">
        <v>2</v>
      </c>
      <c r="BV32" s="530">
        <v>2</v>
      </c>
      <c r="BW32" s="530">
        <v>2</v>
      </c>
      <c r="BX32" s="530">
        <v>1</v>
      </c>
      <c r="BY32" s="530">
        <v>1</v>
      </c>
      <c r="BZ32" s="530">
        <v>1</v>
      </c>
      <c r="CA32" s="530">
        <v>0</v>
      </c>
      <c r="CB32" s="530">
        <v>0</v>
      </c>
      <c r="CC32" s="530">
        <v>0</v>
      </c>
      <c r="CD32" s="530">
        <v>0</v>
      </c>
      <c r="CE32" s="530">
        <v>0</v>
      </c>
      <c r="CF32" s="530">
        <v>0</v>
      </c>
      <c r="CG32" s="530">
        <v>0</v>
      </c>
      <c r="CH32" s="530">
        <v>0</v>
      </c>
      <c r="CI32" s="530">
        <v>0</v>
      </c>
      <c r="CJ32" s="530">
        <v>0</v>
      </c>
      <c r="CK32" s="530">
        <v>0</v>
      </c>
      <c r="CL32" s="530">
        <v>0</v>
      </c>
      <c r="CM32" s="530">
        <v>0</v>
      </c>
      <c r="CN32" s="530">
        <v>0</v>
      </c>
      <c r="CO32" s="530">
        <v>0</v>
      </c>
      <c r="CP32" s="530">
        <v>0</v>
      </c>
      <c r="CQ32" s="530">
        <v>0</v>
      </c>
      <c r="CR32" s="530">
        <v>0</v>
      </c>
      <c r="CS32" s="530">
        <v>0</v>
      </c>
      <c r="CT32" s="530">
        <v>0</v>
      </c>
      <c r="CU32" s="530">
        <v>1</v>
      </c>
      <c r="CV32" s="530">
        <v>3</v>
      </c>
      <c r="CW32" s="530">
        <v>5</v>
      </c>
      <c r="CX32" s="530">
        <v>5</v>
      </c>
      <c r="CY32" s="530">
        <v>5</v>
      </c>
      <c r="CZ32" s="530">
        <v>5</v>
      </c>
      <c r="DA32" s="530">
        <v>5</v>
      </c>
      <c r="DB32" s="530">
        <v>4</v>
      </c>
      <c r="DC32" s="530">
        <v>1</v>
      </c>
      <c r="DD32" s="530">
        <v>1</v>
      </c>
      <c r="DE32" s="530">
        <v>1</v>
      </c>
      <c r="DF32" s="530">
        <v>1</v>
      </c>
      <c r="DG32" s="530">
        <v>2</v>
      </c>
      <c r="DH32" s="530">
        <v>3</v>
      </c>
      <c r="DI32" s="530">
        <v>3</v>
      </c>
      <c r="DJ32" s="530">
        <v>3</v>
      </c>
      <c r="DK32" s="530">
        <v>3</v>
      </c>
      <c r="DL32" s="530">
        <v>3</v>
      </c>
      <c r="DM32" s="530">
        <v>2</v>
      </c>
      <c r="DN32" s="530">
        <v>2</v>
      </c>
      <c r="DO32" s="530">
        <v>2</v>
      </c>
      <c r="DP32" s="530">
        <v>2</v>
      </c>
      <c r="DQ32" s="530">
        <v>2</v>
      </c>
      <c r="DR32" s="530">
        <v>2</v>
      </c>
      <c r="DS32" s="530">
        <v>2</v>
      </c>
      <c r="DT32" s="530">
        <v>2</v>
      </c>
      <c r="DU32" s="530">
        <v>1</v>
      </c>
      <c r="DV32" s="530">
        <v>0</v>
      </c>
      <c r="DW32" s="530">
        <v>0</v>
      </c>
      <c r="DX32" s="530">
        <v>0</v>
      </c>
      <c r="DY32" s="530">
        <v>0</v>
      </c>
      <c r="DZ32" s="530">
        <v>0</v>
      </c>
      <c r="EA32" s="530">
        <v>0</v>
      </c>
      <c r="EB32" s="530">
        <v>0</v>
      </c>
      <c r="EC32" s="530">
        <v>0</v>
      </c>
      <c r="ED32" s="530">
        <v>0</v>
      </c>
      <c r="EE32" s="530">
        <v>0</v>
      </c>
      <c r="EF32" s="530">
        <v>0</v>
      </c>
      <c r="EG32" s="530">
        <v>0</v>
      </c>
      <c r="EH32" s="530">
        <v>0</v>
      </c>
      <c r="EI32" s="530">
        <v>0</v>
      </c>
      <c r="EJ32" s="530">
        <v>0</v>
      </c>
      <c r="EK32" s="530">
        <v>0</v>
      </c>
      <c r="EL32" s="530">
        <v>0</v>
      </c>
      <c r="EM32" s="530">
        <v>0</v>
      </c>
      <c r="EN32" s="530">
        <v>0</v>
      </c>
      <c r="EO32" s="530">
        <v>0</v>
      </c>
      <c r="EP32" s="530">
        <v>0</v>
      </c>
      <c r="EQ32" s="530">
        <v>0</v>
      </c>
      <c r="ER32" s="530">
        <v>0</v>
      </c>
      <c r="ES32" s="530">
        <v>0</v>
      </c>
      <c r="ET32" s="530">
        <v>0</v>
      </c>
      <c r="EU32" s="530">
        <v>0</v>
      </c>
      <c r="EV32" s="530">
        <v>0</v>
      </c>
      <c r="EW32" s="530">
        <v>0</v>
      </c>
      <c r="EX32" s="530">
        <v>0</v>
      </c>
      <c r="EY32" s="530">
        <v>1</v>
      </c>
      <c r="EZ32" s="530">
        <v>2</v>
      </c>
      <c r="FA32" s="530">
        <v>2</v>
      </c>
      <c r="FB32" s="530">
        <v>2</v>
      </c>
      <c r="FC32" s="530">
        <v>2</v>
      </c>
      <c r="FD32" s="530">
        <v>2</v>
      </c>
      <c r="FE32" s="530">
        <v>2</v>
      </c>
      <c r="FF32" s="530">
        <v>2</v>
      </c>
      <c r="FG32" s="530">
        <v>2</v>
      </c>
      <c r="FH32" s="530">
        <v>0</v>
      </c>
      <c r="FI32" s="530">
        <v>0</v>
      </c>
      <c r="FJ32" s="530">
        <v>0</v>
      </c>
      <c r="FK32" s="530">
        <v>0</v>
      </c>
      <c r="FL32" s="530">
        <v>0</v>
      </c>
      <c r="FM32" s="530">
        <v>0</v>
      </c>
      <c r="FN32" s="530">
        <v>0</v>
      </c>
      <c r="FO32" s="530">
        <v>0</v>
      </c>
      <c r="FP32" s="530">
        <v>0</v>
      </c>
      <c r="FQ32" s="533" t="e">
        <v>#REF!</v>
      </c>
      <c r="FR32" s="533" t="e">
        <v>#REF!</v>
      </c>
      <c r="FS32" s="533" t="e">
        <v>#REF!</v>
      </c>
      <c r="FT32" s="533" t="e">
        <v>#REF!</v>
      </c>
      <c r="FU32" s="533" t="e">
        <v>#REF!</v>
      </c>
      <c r="FV32" s="533" t="e">
        <v>#REF!</v>
      </c>
      <c r="FW32" s="533" t="e">
        <v>#REF!</v>
      </c>
      <c r="FX32" s="533" t="e">
        <v>#REF!</v>
      </c>
      <c r="FY32" s="533" t="e">
        <v>#REF!</v>
      </c>
      <c r="FZ32" s="533" t="e">
        <v>#REF!</v>
      </c>
      <c r="GA32" s="533" t="e">
        <v>#REF!</v>
      </c>
      <c r="GB32" s="533" t="e">
        <v>#REF!</v>
      </c>
      <c r="GC32" s="533" t="e">
        <v>#REF!</v>
      </c>
      <c r="GD32" s="533" t="e">
        <v>#REF!</v>
      </c>
      <c r="GE32" s="533" t="e">
        <v>#REF!</v>
      </c>
      <c r="GF32" s="533" t="e">
        <v>#REF!</v>
      </c>
      <c r="GG32" s="533" t="e">
        <v>#REF!</v>
      </c>
      <c r="GH32" s="533" t="e">
        <v>#REF!</v>
      </c>
      <c r="GI32" s="533" t="e">
        <v>#REF!</v>
      </c>
      <c r="GJ32" s="533" t="e">
        <v>#REF!</v>
      </c>
      <c r="GK32" s="533" t="e">
        <v>#REF!</v>
      </c>
      <c r="GL32" s="533" t="e">
        <v>#REF!</v>
      </c>
      <c r="GM32" s="533" t="e">
        <v>#REF!</v>
      </c>
      <c r="GN32" s="533" t="e">
        <v>#REF!</v>
      </c>
      <c r="GO32" s="533" t="e">
        <v>#REF!</v>
      </c>
      <c r="GP32" s="533" t="e">
        <v>#REF!</v>
      </c>
      <c r="GQ32" s="533" t="e">
        <v>#REF!</v>
      </c>
      <c r="GR32" s="533" t="e">
        <v>#REF!</v>
      </c>
      <c r="GS32" s="533" t="e">
        <v>#REF!</v>
      </c>
      <c r="GT32" s="533" t="e">
        <v>#REF!</v>
      </c>
      <c r="GU32" s="533" t="e">
        <v>#REF!</v>
      </c>
      <c r="GV32" s="533" t="e">
        <v>#REF!</v>
      </c>
      <c r="GW32" s="533" t="e">
        <v>#REF!</v>
      </c>
      <c r="GX32" s="533" t="e">
        <v>#REF!</v>
      </c>
      <c r="GY32" s="533" t="e">
        <v>#REF!</v>
      </c>
      <c r="GZ32" s="533" t="e">
        <v>#REF!</v>
      </c>
      <c r="HA32" s="533" t="e">
        <v>#REF!</v>
      </c>
      <c r="HB32" s="533"/>
      <c r="HC32" s="533"/>
      <c r="HD32" s="533"/>
      <c r="HE32" s="533"/>
      <c r="HF32" s="533"/>
      <c r="HG32" s="533"/>
      <c r="HH32" s="533"/>
      <c r="HI32" s="533"/>
      <c r="HJ32" s="533"/>
      <c r="HK32" s="533"/>
      <c r="HL32" s="533"/>
      <c r="HM32" s="533"/>
      <c r="HN32" s="533"/>
      <c r="HO32" s="533"/>
      <c r="HP32" s="529"/>
      <c r="HQ32" s="529"/>
      <c r="HR32" s="529"/>
      <c r="HS32" s="529"/>
      <c r="HT32" s="529"/>
      <c r="HU32" s="529"/>
      <c r="HV32" s="529"/>
      <c r="HW32" s="529"/>
      <c r="HX32" s="529"/>
      <c r="HY32" s="529"/>
      <c r="HZ32" s="529"/>
      <c r="IA32" s="529"/>
      <c r="IB32" s="529"/>
      <c r="IC32" s="529"/>
      <c r="ID32" s="529"/>
      <c r="IE32" s="529"/>
      <c r="IF32" s="529"/>
      <c r="IG32" s="529"/>
      <c r="IH32" s="529"/>
      <c r="II32" s="527"/>
      <c r="IJ32" s="527"/>
      <c r="IK32" s="527"/>
      <c r="IL32" s="527"/>
      <c r="IM32" s="527"/>
      <c r="IN32" s="527"/>
      <c r="IO32" s="527"/>
      <c r="IP32" s="527"/>
      <c r="IQ32" s="527"/>
      <c r="IR32" s="527"/>
      <c r="IS32" s="527"/>
      <c r="IT32" s="527"/>
      <c r="IU32" s="527"/>
      <c r="IV32" s="528"/>
      <c r="IW32" s="372"/>
      <c r="IX32" s="547"/>
      <c r="IY32" s="547"/>
      <c r="IZ32" s="547"/>
      <c r="JA32" s="547"/>
      <c r="JB32" s="547"/>
      <c r="JC32" s="547"/>
      <c r="JD32" s="547"/>
      <c r="JE32" s="547"/>
      <c r="JF32" s="547"/>
      <c r="JG32" s="547"/>
      <c r="JH32" s="547"/>
      <c r="JI32" s="547"/>
      <c r="JJ32" s="547"/>
      <c r="JK32" s="547"/>
      <c r="JL32" s="547"/>
      <c r="JM32" s="547"/>
      <c r="JN32" s="547"/>
      <c r="JO32" s="547"/>
      <c r="JP32" s="547"/>
      <c r="JQ32" s="547"/>
      <c r="JR32" s="547"/>
      <c r="JS32" s="547"/>
      <c r="JT32" s="547"/>
      <c r="JU32" s="547"/>
      <c r="JV32" s="372"/>
      <c r="JW32" s="372"/>
    </row>
    <row r="33" spans="2:369" s="303" customFormat="1">
      <c r="B33" s="523" t="s">
        <v>2150</v>
      </c>
      <c r="C33" s="530"/>
      <c r="D33" s="530">
        <v>1E-4</v>
      </c>
      <c r="E33" s="530">
        <v>1E-4</v>
      </c>
      <c r="F33" s="530">
        <v>1E-4</v>
      </c>
      <c r="G33" s="530">
        <v>1E-4</v>
      </c>
      <c r="H33" s="530">
        <v>1E-4</v>
      </c>
      <c r="I33" s="530">
        <v>1E-4</v>
      </c>
      <c r="J33" s="530">
        <v>1E-4</v>
      </c>
      <c r="K33" s="530">
        <v>1E-4</v>
      </c>
      <c r="L33" s="530">
        <v>1E-4</v>
      </c>
      <c r="M33" s="530">
        <v>1E-4</v>
      </c>
      <c r="N33" s="530">
        <v>1E-4</v>
      </c>
      <c r="O33" s="530">
        <v>1E-4</v>
      </c>
      <c r="P33" s="530">
        <v>1E-4</v>
      </c>
      <c r="Q33" s="530">
        <v>1E-4</v>
      </c>
      <c r="R33" s="530">
        <v>1E-4</v>
      </c>
      <c r="S33" s="530">
        <v>1E-4</v>
      </c>
      <c r="T33" s="530">
        <v>1E-4</v>
      </c>
      <c r="U33" s="530">
        <v>15567563.4</v>
      </c>
      <c r="V33" s="530">
        <v>30033959.800000001</v>
      </c>
      <c r="W33" s="530">
        <v>24064564.5</v>
      </c>
      <c r="X33" s="530">
        <v>23481595.600000001</v>
      </c>
      <c r="Y33" s="530">
        <v>23398112.100000001</v>
      </c>
      <c r="Z33" s="530">
        <v>23398112.100000001</v>
      </c>
      <c r="AA33" s="530">
        <v>23398112.100000001</v>
      </c>
      <c r="AB33" s="530">
        <v>23398112.100000001</v>
      </c>
      <c r="AC33" s="530">
        <v>26103138.199999999</v>
      </c>
      <c r="AD33" s="530">
        <v>26103138.199999999</v>
      </c>
      <c r="AE33" s="530">
        <v>12992969</v>
      </c>
      <c r="AF33" s="530">
        <v>654530.4</v>
      </c>
      <c r="AG33" s="530">
        <v>654530.4</v>
      </c>
      <c r="AH33" s="530">
        <v>8198019.5</v>
      </c>
      <c r="AI33" s="530">
        <v>9855275.5</v>
      </c>
      <c r="AJ33" s="530">
        <v>13500916.300000001</v>
      </c>
      <c r="AK33" s="530">
        <v>13500916.300000001</v>
      </c>
      <c r="AL33" s="530">
        <v>16047343.4</v>
      </c>
      <c r="AM33" s="530">
        <v>16047343.4</v>
      </c>
      <c r="AN33" s="530">
        <v>16047343.4</v>
      </c>
      <c r="AO33" s="530">
        <v>18612812.199999999</v>
      </c>
      <c r="AP33" s="530">
        <v>18612812.199999999</v>
      </c>
      <c r="AQ33" s="530">
        <v>19187072.899999999</v>
      </c>
      <c r="AR33" s="530">
        <v>19346785.399999999</v>
      </c>
      <c r="AS33" s="530">
        <v>3258863.2</v>
      </c>
      <c r="AT33" s="530">
        <v>25468523.399999999</v>
      </c>
      <c r="AU33" s="530">
        <v>25468523.399999999</v>
      </c>
      <c r="AV33" s="530">
        <v>25468523.399999999</v>
      </c>
      <c r="AW33" s="530">
        <v>25468523.399999999</v>
      </c>
      <c r="AX33" s="530">
        <v>25468523.399999999</v>
      </c>
      <c r="AY33" s="530">
        <v>25468523.399999999</v>
      </c>
      <c r="AZ33" s="530">
        <v>25468523.399999999</v>
      </c>
      <c r="BA33" s="530">
        <v>25468523.399999999</v>
      </c>
      <c r="BB33" s="530">
        <v>1E-4</v>
      </c>
      <c r="BC33" s="530">
        <v>1E-4</v>
      </c>
      <c r="BD33" s="530">
        <v>1819833.7</v>
      </c>
      <c r="BE33" s="530">
        <v>1819833.7</v>
      </c>
      <c r="BF33" s="530">
        <v>1819833.7</v>
      </c>
      <c r="BG33" s="530">
        <v>5715987.5</v>
      </c>
      <c r="BH33" s="530">
        <v>5715987.5</v>
      </c>
      <c r="BI33" s="530">
        <v>5715987.5</v>
      </c>
      <c r="BJ33" s="530">
        <v>5715987.5</v>
      </c>
      <c r="BK33" s="530">
        <v>5715987.5</v>
      </c>
      <c r="BL33" s="530">
        <v>5681218.2999999998</v>
      </c>
      <c r="BM33" s="530">
        <v>3941828.2</v>
      </c>
      <c r="BN33" s="530">
        <v>5880064.7999999998</v>
      </c>
      <c r="BO33" s="530">
        <v>5880064.7999999998</v>
      </c>
      <c r="BP33" s="530">
        <v>5880064.7999999998</v>
      </c>
      <c r="BQ33" s="530">
        <v>1680757</v>
      </c>
      <c r="BR33" s="530">
        <v>1680757</v>
      </c>
      <c r="BS33" s="530">
        <v>1680757</v>
      </c>
      <c r="BT33" s="530">
        <v>3522725.1</v>
      </c>
      <c r="BU33" s="530">
        <v>3522725.1</v>
      </c>
      <c r="BV33" s="530">
        <v>3522725.1</v>
      </c>
      <c r="BW33" s="530">
        <v>3522725.1</v>
      </c>
      <c r="BX33" s="530">
        <v>5364693.3</v>
      </c>
      <c r="BY33" s="530">
        <v>5364693.3</v>
      </c>
      <c r="BZ33" s="530">
        <v>5364693.3</v>
      </c>
      <c r="CA33" s="530">
        <v>1E-4</v>
      </c>
      <c r="CB33" s="530">
        <v>1E-4</v>
      </c>
      <c r="CC33" s="530">
        <v>1E-4</v>
      </c>
      <c r="CD33" s="530">
        <v>1E-4</v>
      </c>
      <c r="CE33" s="530">
        <v>1E-4</v>
      </c>
      <c r="CF33" s="530">
        <v>1E-4</v>
      </c>
      <c r="CG33" s="530">
        <v>1E-4</v>
      </c>
      <c r="CH33" s="530">
        <v>1E-4</v>
      </c>
      <c r="CI33" s="530">
        <v>1E-4</v>
      </c>
      <c r="CJ33" s="530">
        <v>1E-4</v>
      </c>
      <c r="CK33" s="530">
        <v>1E-4</v>
      </c>
      <c r="CL33" s="530">
        <v>1E-4</v>
      </c>
      <c r="CM33" s="530">
        <v>1E-4</v>
      </c>
      <c r="CN33" s="530">
        <v>1E-4</v>
      </c>
      <c r="CO33" s="530">
        <v>1E-4</v>
      </c>
      <c r="CP33" s="530">
        <v>1E-4</v>
      </c>
      <c r="CQ33" s="530">
        <v>1E-4</v>
      </c>
      <c r="CR33" s="530">
        <v>1E-4</v>
      </c>
      <c r="CS33" s="530">
        <v>1E-4</v>
      </c>
      <c r="CT33" s="530">
        <v>1E-4</v>
      </c>
      <c r="CU33" s="530">
        <v>176137940.09999999</v>
      </c>
      <c r="CV33" s="530">
        <v>98048371.599999994</v>
      </c>
      <c r="CW33" s="530">
        <v>99693241.900000006</v>
      </c>
      <c r="CX33" s="530">
        <v>99693241.900000006</v>
      </c>
      <c r="CY33" s="530">
        <v>99693241.900000006</v>
      </c>
      <c r="CZ33" s="530">
        <v>99693241.900000006</v>
      </c>
      <c r="DA33" s="530">
        <v>99693241.900000006</v>
      </c>
      <c r="DB33" s="530">
        <v>105408688.7</v>
      </c>
      <c r="DC33" s="530">
        <v>6172839.9000000004</v>
      </c>
      <c r="DD33" s="530">
        <v>6172839.9000000004</v>
      </c>
      <c r="DE33" s="530">
        <v>2259515</v>
      </c>
      <c r="DF33" s="530">
        <v>2259515</v>
      </c>
      <c r="DG33" s="530">
        <v>1374512.4</v>
      </c>
      <c r="DH33" s="530">
        <v>1015861.6</v>
      </c>
      <c r="DI33" s="530">
        <v>1015861.6</v>
      </c>
      <c r="DJ33" s="530">
        <v>1015861.6</v>
      </c>
      <c r="DK33" s="530">
        <v>1015861.6</v>
      </c>
      <c r="DL33" s="530">
        <v>1015861.6</v>
      </c>
      <c r="DM33" s="530">
        <v>394035</v>
      </c>
      <c r="DN33" s="530">
        <v>394035</v>
      </c>
      <c r="DO33" s="530">
        <v>394035</v>
      </c>
      <c r="DP33" s="530">
        <v>394035</v>
      </c>
      <c r="DQ33" s="530">
        <v>394035</v>
      </c>
      <c r="DR33" s="530">
        <v>394035</v>
      </c>
      <c r="DS33" s="530">
        <v>394035</v>
      </c>
      <c r="DT33" s="530">
        <v>394035</v>
      </c>
      <c r="DU33" s="530">
        <v>298560.2</v>
      </c>
      <c r="DV33" s="530">
        <v>1E-4</v>
      </c>
      <c r="DW33" s="530">
        <v>1E-4</v>
      </c>
      <c r="DX33" s="530">
        <v>1E-4</v>
      </c>
      <c r="DY33" s="530">
        <v>1E-4</v>
      </c>
      <c r="DZ33" s="530">
        <v>1E-4</v>
      </c>
      <c r="EA33" s="530">
        <v>1E-4</v>
      </c>
      <c r="EB33" s="530">
        <v>1E-4</v>
      </c>
      <c r="EC33" s="530">
        <v>1E-4</v>
      </c>
      <c r="ED33" s="530">
        <v>1E-4</v>
      </c>
      <c r="EE33" s="530">
        <v>1E-4</v>
      </c>
      <c r="EF33" s="530">
        <v>1E-4</v>
      </c>
      <c r="EG33" s="530">
        <v>1E-4</v>
      </c>
      <c r="EH33" s="530">
        <v>1E-4</v>
      </c>
      <c r="EI33" s="530">
        <v>1E-4</v>
      </c>
      <c r="EJ33" s="530">
        <v>1E-4</v>
      </c>
      <c r="EK33" s="530">
        <v>1E-4</v>
      </c>
      <c r="EL33" s="530">
        <v>1E-4</v>
      </c>
      <c r="EM33" s="530">
        <v>1E-4</v>
      </c>
      <c r="EN33" s="530">
        <v>1E-4</v>
      </c>
      <c r="EO33" s="530">
        <v>1E-4</v>
      </c>
      <c r="EP33" s="530">
        <v>1E-4</v>
      </c>
      <c r="EQ33" s="530">
        <v>1E-4</v>
      </c>
      <c r="ER33" s="530">
        <v>1E-4</v>
      </c>
      <c r="ES33" s="530">
        <v>1E-4</v>
      </c>
      <c r="ET33" s="530">
        <v>1E-4</v>
      </c>
      <c r="EU33" s="530">
        <v>1E-4</v>
      </c>
      <c r="EV33" s="530">
        <v>1E-4</v>
      </c>
      <c r="EW33" s="530">
        <v>1E-4</v>
      </c>
      <c r="EX33" s="530">
        <v>1E-4</v>
      </c>
      <c r="EY33" s="530">
        <v>5401329.5</v>
      </c>
      <c r="EZ33" s="530">
        <v>2720153</v>
      </c>
      <c r="FA33" s="530">
        <v>2720153</v>
      </c>
      <c r="FB33" s="530">
        <v>2720153</v>
      </c>
      <c r="FC33" s="530">
        <v>2720153</v>
      </c>
      <c r="FD33" s="530">
        <v>2720153</v>
      </c>
      <c r="FE33" s="530">
        <v>2720153</v>
      </c>
      <c r="FF33" s="530">
        <v>2720153</v>
      </c>
      <c r="FG33" s="530">
        <v>2720153</v>
      </c>
      <c r="FH33" s="530">
        <v>1E-4</v>
      </c>
      <c r="FI33" s="530">
        <v>1E-4</v>
      </c>
      <c r="FJ33" s="530">
        <v>1E-4</v>
      </c>
      <c r="FK33" s="530">
        <v>1E-4</v>
      </c>
      <c r="FL33" s="530">
        <v>1E-4</v>
      </c>
      <c r="FM33" s="530">
        <v>1E-4</v>
      </c>
      <c r="FN33" s="530">
        <v>1E-4</v>
      </c>
      <c r="FO33" s="530">
        <v>1E-4</v>
      </c>
      <c r="FP33" s="530">
        <v>1E-4</v>
      </c>
      <c r="FQ33" s="533" t="e">
        <v>#REF!</v>
      </c>
      <c r="FR33" s="533" t="e">
        <v>#REF!</v>
      </c>
      <c r="FS33" s="533" t="e">
        <v>#REF!</v>
      </c>
      <c r="FT33" s="533" t="e">
        <v>#REF!</v>
      </c>
      <c r="FU33" s="533" t="e">
        <v>#REF!</v>
      </c>
      <c r="FV33" s="533" t="e">
        <v>#REF!</v>
      </c>
      <c r="FW33" s="533" t="e">
        <v>#REF!</v>
      </c>
      <c r="FX33" s="533" t="e">
        <v>#REF!</v>
      </c>
      <c r="FY33" s="533" t="e">
        <v>#REF!</v>
      </c>
      <c r="FZ33" s="533" t="e">
        <v>#REF!</v>
      </c>
      <c r="GA33" s="533" t="e">
        <v>#REF!</v>
      </c>
      <c r="GB33" s="533" t="e">
        <v>#REF!</v>
      </c>
      <c r="GC33" s="533" t="e">
        <v>#REF!</v>
      </c>
      <c r="GD33" s="533" t="e">
        <v>#REF!</v>
      </c>
      <c r="GE33" s="533" t="e">
        <v>#REF!</v>
      </c>
      <c r="GF33" s="533" t="e">
        <v>#REF!</v>
      </c>
      <c r="GG33" s="533" t="e">
        <v>#REF!</v>
      </c>
      <c r="GH33" s="533" t="e">
        <v>#REF!</v>
      </c>
      <c r="GI33" s="533" t="e">
        <v>#REF!</v>
      </c>
      <c r="GJ33" s="533" t="e">
        <v>#REF!</v>
      </c>
      <c r="GK33" s="533" t="e">
        <v>#REF!</v>
      </c>
      <c r="GL33" s="533" t="e">
        <v>#REF!</v>
      </c>
      <c r="GM33" s="533" t="e">
        <v>#REF!</v>
      </c>
      <c r="GN33" s="533" t="e">
        <v>#REF!</v>
      </c>
      <c r="GO33" s="533" t="e">
        <v>#REF!</v>
      </c>
      <c r="GP33" s="533" t="e">
        <v>#REF!</v>
      </c>
      <c r="GQ33" s="533" t="e">
        <v>#REF!</v>
      </c>
      <c r="GR33" s="533" t="e">
        <v>#REF!</v>
      </c>
      <c r="GS33" s="533" t="e">
        <v>#REF!</v>
      </c>
      <c r="GT33" s="533" t="e">
        <v>#REF!</v>
      </c>
      <c r="GU33" s="533" t="e">
        <v>#REF!</v>
      </c>
      <c r="GV33" s="533" t="e">
        <v>#REF!</v>
      </c>
      <c r="GW33" s="533" t="e">
        <v>#REF!</v>
      </c>
      <c r="GX33" s="533" t="e">
        <v>#REF!</v>
      </c>
      <c r="GY33" s="533" t="e">
        <v>#REF!</v>
      </c>
      <c r="GZ33" s="533" t="e">
        <v>#REF!</v>
      </c>
      <c r="HA33" s="533" t="e">
        <v>#REF!</v>
      </c>
      <c r="HB33" s="533"/>
      <c r="HC33" s="533"/>
      <c r="HD33" s="533"/>
      <c r="HE33" s="533"/>
      <c r="HF33" s="533"/>
      <c r="HG33" s="533"/>
      <c r="HH33" s="533"/>
      <c r="HI33" s="533"/>
      <c r="HJ33" s="533"/>
      <c r="HK33" s="533"/>
      <c r="HL33" s="533"/>
      <c r="HM33" s="533"/>
      <c r="HN33" s="533"/>
      <c r="HO33" s="533"/>
      <c r="HP33" s="529"/>
      <c r="HQ33" s="529"/>
      <c r="HR33" s="529"/>
      <c r="HS33" s="529"/>
      <c r="HT33" s="529"/>
      <c r="HU33" s="529"/>
      <c r="HV33" s="529"/>
      <c r="HW33" s="529"/>
      <c r="HX33" s="529"/>
      <c r="HY33" s="529"/>
      <c r="HZ33" s="529"/>
      <c r="IA33" s="529"/>
      <c r="IB33" s="529"/>
      <c r="IC33" s="529"/>
      <c r="ID33" s="529"/>
      <c r="IE33" s="529"/>
      <c r="IF33" s="529"/>
      <c r="IG33" s="529"/>
      <c r="IH33" s="529"/>
      <c r="II33" s="527"/>
      <c r="IJ33" s="527"/>
      <c r="IK33" s="527"/>
      <c r="IL33" s="527"/>
      <c r="IM33" s="527"/>
      <c r="IN33" s="527"/>
      <c r="IO33" s="527"/>
      <c r="IP33" s="527"/>
      <c r="IQ33" s="527"/>
      <c r="IR33" s="527"/>
      <c r="IS33" s="527"/>
      <c r="IT33" s="527"/>
      <c r="IU33" s="527"/>
      <c r="IV33" s="528"/>
      <c r="IW33" s="372"/>
      <c r="IX33" s="547"/>
      <c r="IY33" s="547"/>
      <c r="IZ33" s="547"/>
      <c r="JA33" s="547"/>
      <c r="JB33" s="547"/>
      <c r="JC33" s="547"/>
      <c r="JD33" s="547"/>
      <c r="JE33" s="547"/>
      <c r="JF33" s="547"/>
      <c r="JG33" s="547"/>
      <c r="JH33" s="547"/>
      <c r="JI33" s="547"/>
      <c r="JJ33" s="547"/>
      <c r="JK33" s="547"/>
      <c r="JL33" s="547"/>
      <c r="JM33" s="547"/>
      <c r="JN33" s="547"/>
      <c r="JO33" s="547"/>
      <c r="JP33" s="547"/>
      <c r="JQ33" s="547"/>
      <c r="JR33" s="547"/>
      <c r="JS33" s="547"/>
      <c r="JT33" s="547"/>
      <c r="JU33" s="547"/>
      <c r="JV33" s="372"/>
      <c r="JW33" s="372"/>
    </row>
    <row r="34" spans="2:369" s="303" customFormat="1">
      <c r="B34" s="523" t="s">
        <v>2151</v>
      </c>
      <c r="C34" s="530"/>
      <c r="D34" s="530">
        <v>1E-4</v>
      </c>
      <c r="E34" s="530">
        <v>1E-4</v>
      </c>
      <c r="F34" s="530">
        <v>1E-4</v>
      </c>
      <c r="G34" s="530">
        <v>1E-4</v>
      </c>
      <c r="H34" s="530">
        <v>1E-4</v>
      </c>
      <c r="I34" s="530">
        <v>1E-4</v>
      </c>
      <c r="J34" s="530">
        <v>1E-4</v>
      </c>
      <c r="K34" s="530">
        <v>1E-4</v>
      </c>
      <c r="L34" s="530">
        <v>1E-4</v>
      </c>
      <c r="M34" s="530">
        <v>1E-4</v>
      </c>
      <c r="N34" s="530">
        <v>1E-4</v>
      </c>
      <c r="O34" s="530">
        <v>1E-4</v>
      </c>
      <c r="P34" s="530">
        <v>1E-4</v>
      </c>
      <c r="Q34" s="530">
        <v>1E-4</v>
      </c>
      <c r="R34" s="530">
        <v>1E-4</v>
      </c>
      <c r="S34" s="530">
        <v>1E-4</v>
      </c>
      <c r="T34" s="530">
        <v>1E-4</v>
      </c>
      <c r="U34" s="530">
        <v>4048973.25</v>
      </c>
      <c r="V34" s="530">
        <v>5724451.8799999999</v>
      </c>
      <c r="W34" s="530">
        <v>4110264.59</v>
      </c>
      <c r="X34" s="530">
        <v>7059431.2599999998</v>
      </c>
      <c r="Y34" s="530">
        <v>6284028.5499999998</v>
      </c>
      <c r="Z34" s="530">
        <v>6284028.5499999998</v>
      </c>
      <c r="AA34" s="530">
        <v>6284028.5499999998</v>
      </c>
      <c r="AB34" s="530">
        <v>6284028.5499999998</v>
      </c>
      <c r="AC34" s="530">
        <v>5610672.5899999999</v>
      </c>
      <c r="AD34" s="530">
        <v>5610672.5899999999</v>
      </c>
      <c r="AE34" s="530">
        <v>4998556.92</v>
      </c>
      <c r="AF34" s="530">
        <v>449053.81</v>
      </c>
      <c r="AG34" s="530">
        <v>449053.81</v>
      </c>
      <c r="AH34" s="530">
        <v>240878.36</v>
      </c>
      <c r="AI34" s="530">
        <v>2332160.75</v>
      </c>
      <c r="AJ34" s="530">
        <v>1579889.4</v>
      </c>
      <c r="AK34" s="530">
        <v>1579889.4</v>
      </c>
      <c r="AL34" s="530">
        <v>1816530.49</v>
      </c>
      <c r="AM34" s="530">
        <v>1816530.49</v>
      </c>
      <c r="AN34" s="530">
        <v>1816530.49</v>
      </c>
      <c r="AO34" s="530">
        <v>2044443.27</v>
      </c>
      <c r="AP34" s="530">
        <v>2044443.27</v>
      </c>
      <c r="AQ34" s="530">
        <v>2446791.35</v>
      </c>
      <c r="AR34" s="530">
        <v>2656609.4900000002</v>
      </c>
      <c r="AS34" s="530">
        <v>87179.51</v>
      </c>
      <c r="AT34" s="530">
        <v>26796415.739999998</v>
      </c>
      <c r="AU34" s="530">
        <v>26796415.739999998</v>
      </c>
      <c r="AV34" s="530">
        <v>26796415.739999998</v>
      </c>
      <c r="AW34" s="530">
        <v>26796415.739999998</v>
      </c>
      <c r="AX34" s="530">
        <v>26796415.739999998</v>
      </c>
      <c r="AY34" s="530">
        <v>26796415.739999998</v>
      </c>
      <c r="AZ34" s="530">
        <v>26796415.739999998</v>
      </c>
      <c r="BA34" s="530">
        <v>26796415.739999998</v>
      </c>
      <c r="BB34" s="530">
        <v>1E-4</v>
      </c>
      <c r="BC34" s="530">
        <v>1E-4</v>
      </c>
      <c r="BD34" s="530">
        <v>150208.32999999999</v>
      </c>
      <c r="BE34" s="530">
        <v>150208.32999999999</v>
      </c>
      <c r="BF34" s="530">
        <v>150208.32999999999</v>
      </c>
      <c r="BG34" s="530">
        <v>1419250.9</v>
      </c>
      <c r="BH34" s="530">
        <v>1419250.9</v>
      </c>
      <c r="BI34" s="530">
        <v>1419250.9</v>
      </c>
      <c r="BJ34" s="530">
        <v>1419250.9</v>
      </c>
      <c r="BK34" s="530">
        <v>1419250.9</v>
      </c>
      <c r="BL34" s="530">
        <v>1406394.7</v>
      </c>
      <c r="BM34" s="530">
        <v>82076.89</v>
      </c>
      <c r="BN34" s="530">
        <v>83734.48</v>
      </c>
      <c r="BO34" s="530">
        <v>83734.48</v>
      </c>
      <c r="BP34" s="530">
        <v>83734.48</v>
      </c>
      <c r="BQ34" s="530">
        <v>98783.51</v>
      </c>
      <c r="BR34" s="530">
        <v>98783.51</v>
      </c>
      <c r="BS34" s="530">
        <v>98783.51</v>
      </c>
      <c r="BT34" s="530">
        <v>572311.76</v>
      </c>
      <c r="BU34" s="530">
        <v>572311.76</v>
      </c>
      <c r="BV34" s="530">
        <v>572311.76</v>
      </c>
      <c r="BW34" s="530">
        <v>572311.76</v>
      </c>
      <c r="BX34" s="530">
        <v>1045840.01</v>
      </c>
      <c r="BY34" s="530">
        <v>1045840.01</v>
      </c>
      <c r="BZ34" s="530">
        <v>1045840.01</v>
      </c>
      <c r="CA34" s="530">
        <v>1E-4</v>
      </c>
      <c r="CB34" s="530">
        <v>1E-4</v>
      </c>
      <c r="CC34" s="530">
        <v>1E-4</v>
      </c>
      <c r="CD34" s="530">
        <v>1E-4</v>
      </c>
      <c r="CE34" s="530">
        <v>1E-4</v>
      </c>
      <c r="CF34" s="530">
        <v>1E-4</v>
      </c>
      <c r="CG34" s="530">
        <v>1E-4</v>
      </c>
      <c r="CH34" s="530">
        <v>1E-4</v>
      </c>
      <c r="CI34" s="530">
        <v>1E-4</v>
      </c>
      <c r="CJ34" s="530">
        <v>1E-4</v>
      </c>
      <c r="CK34" s="530">
        <v>1E-4</v>
      </c>
      <c r="CL34" s="530">
        <v>1E-4</v>
      </c>
      <c r="CM34" s="530">
        <v>1E-4</v>
      </c>
      <c r="CN34" s="530">
        <v>1E-4</v>
      </c>
      <c r="CO34" s="530">
        <v>1E-4</v>
      </c>
      <c r="CP34" s="530">
        <v>1E-4</v>
      </c>
      <c r="CQ34" s="530">
        <v>1E-4</v>
      </c>
      <c r="CR34" s="530">
        <v>1E-4</v>
      </c>
      <c r="CS34" s="530">
        <v>1E-4</v>
      </c>
      <c r="CT34" s="530">
        <v>1E-4</v>
      </c>
      <c r="CU34" s="530">
        <v>204889484.90000001</v>
      </c>
      <c r="CV34" s="530">
        <v>80683403.739999995</v>
      </c>
      <c r="CW34" s="530">
        <v>125953682.40000001</v>
      </c>
      <c r="CX34" s="530">
        <v>125953682.40000001</v>
      </c>
      <c r="CY34" s="530">
        <v>125953682.40000001</v>
      </c>
      <c r="CZ34" s="530">
        <v>125953682.40000001</v>
      </c>
      <c r="DA34" s="530">
        <v>125953682.40000001</v>
      </c>
      <c r="DB34" s="530">
        <v>156995893.40000001</v>
      </c>
      <c r="DC34" s="530">
        <v>13182529.859999999</v>
      </c>
      <c r="DD34" s="530">
        <v>13182529.859999999</v>
      </c>
      <c r="DE34" s="530">
        <v>2282657.46</v>
      </c>
      <c r="DF34" s="530">
        <v>2282657.46</v>
      </c>
      <c r="DG34" s="530">
        <v>1605995.38</v>
      </c>
      <c r="DH34" s="530">
        <v>1306497.97</v>
      </c>
      <c r="DI34" s="530">
        <v>1306497.97</v>
      </c>
      <c r="DJ34" s="530">
        <v>1306497.97</v>
      </c>
      <c r="DK34" s="530">
        <v>1306497.97</v>
      </c>
      <c r="DL34" s="530">
        <v>1306497.97</v>
      </c>
      <c r="DM34" s="530">
        <v>818418.22</v>
      </c>
      <c r="DN34" s="530">
        <v>818418.22</v>
      </c>
      <c r="DO34" s="530">
        <v>818418.22</v>
      </c>
      <c r="DP34" s="530">
        <v>818418.22</v>
      </c>
      <c r="DQ34" s="530">
        <v>818418.22</v>
      </c>
      <c r="DR34" s="530">
        <v>818418.22</v>
      </c>
      <c r="DS34" s="530">
        <v>818418.22</v>
      </c>
      <c r="DT34" s="530">
        <v>818418.22</v>
      </c>
      <c r="DU34" s="530">
        <v>707503.15</v>
      </c>
      <c r="DV34" s="530">
        <v>1E-4</v>
      </c>
      <c r="DW34" s="530">
        <v>1E-4</v>
      </c>
      <c r="DX34" s="530">
        <v>1E-4</v>
      </c>
      <c r="DY34" s="530">
        <v>1E-4</v>
      </c>
      <c r="DZ34" s="530">
        <v>1E-4</v>
      </c>
      <c r="EA34" s="530">
        <v>1E-4</v>
      </c>
      <c r="EB34" s="530">
        <v>1E-4</v>
      </c>
      <c r="EC34" s="530">
        <v>1E-4</v>
      </c>
      <c r="ED34" s="530">
        <v>1E-4</v>
      </c>
      <c r="EE34" s="530">
        <v>1E-4</v>
      </c>
      <c r="EF34" s="530">
        <v>1E-4</v>
      </c>
      <c r="EG34" s="530">
        <v>1E-4</v>
      </c>
      <c r="EH34" s="530">
        <v>1E-4</v>
      </c>
      <c r="EI34" s="530">
        <v>1E-4</v>
      </c>
      <c r="EJ34" s="530">
        <v>1E-4</v>
      </c>
      <c r="EK34" s="530">
        <v>1E-4</v>
      </c>
      <c r="EL34" s="530">
        <v>1E-4</v>
      </c>
      <c r="EM34" s="530">
        <v>1E-4</v>
      </c>
      <c r="EN34" s="530">
        <v>1E-4</v>
      </c>
      <c r="EO34" s="530">
        <v>1E-4</v>
      </c>
      <c r="EP34" s="530">
        <v>1E-4</v>
      </c>
      <c r="EQ34" s="530">
        <v>1E-4</v>
      </c>
      <c r="ER34" s="530">
        <v>1E-4</v>
      </c>
      <c r="ES34" s="530">
        <v>1E-4</v>
      </c>
      <c r="ET34" s="530">
        <v>1E-4</v>
      </c>
      <c r="EU34" s="530">
        <v>1E-4</v>
      </c>
      <c r="EV34" s="530">
        <v>1E-4</v>
      </c>
      <c r="EW34" s="530">
        <v>1E-4</v>
      </c>
      <c r="EX34" s="530">
        <v>1E-4</v>
      </c>
      <c r="EY34" s="530">
        <v>3344526.55</v>
      </c>
      <c r="EZ34" s="530">
        <v>1708544.84</v>
      </c>
      <c r="FA34" s="530">
        <v>1708544.84</v>
      </c>
      <c r="FB34" s="530">
        <v>1708544.84</v>
      </c>
      <c r="FC34" s="530">
        <v>1708544.84</v>
      </c>
      <c r="FD34" s="530">
        <v>1708544.84</v>
      </c>
      <c r="FE34" s="530">
        <v>1708544.84</v>
      </c>
      <c r="FF34" s="530">
        <v>1708544.84</v>
      </c>
      <c r="FG34" s="530">
        <v>1708544.84</v>
      </c>
      <c r="FH34" s="530">
        <v>1E-4</v>
      </c>
      <c r="FI34" s="530">
        <v>1E-4</v>
      </c>
      <c r="FJ34" s="530">
        <v>1E-4</v>
      </c>
      <c r="FK34" s="530">
        <v>1E-4</v>
      </c>
      <c r="FL34" s="530">
        <v>1E-4</v>
      </c>
      <c r="FM34" s="530">
        <v>1E-4</v>
      </c>
      <c r="FN34" s="530">
        <v>1E-4</v>
      </c>
      <c r="FO34" s="530">
        <v>1E-4</v>
      </c>
      <c r="FP34" s="530">
        <v>1E-4</v>
      </c>
      <c r="FQ34" s="533" t="e">
        <v>#REF!</v>
      </c>
      <c r="FR34" s="533" t="e">
        <v>#REF!</v>
      </c>
      <c r="FS34" s="533" t="e">
        <v>#REF!</v>
      </c>
      <c r="FT34" s="533" t="e">
        <v>#REF!</v>
      </c>
      <c r="FU34" s="533" t="e">
        <v>#REF!</v>
      </c>
      <c r="FV34" s="533" t="e">
        <v>#REF!</v>
      </c>
      <c r="FW34" s="533" t="e">
        <v>#REF!</v>
      </c>
      <c r="FX34" s="533" t="e">
        <v>#REF!</v>
      </c>
      <c r="FY34" s="533" t="e">
        <v>#REF!</v>
      </c>
      <c r="FZ34" s="533" t="e">
        <v>#REF!</v>
      </c>
      <c r="GA34" s="533" t="e">
        <v>#REF!</v>
      </c>
      <c r="GB34" s="533" t="e">
        <v>#REF!</v>
      </c>
      <c r="GC34" s="533" t="e">
        <v>#REF!</v>
      </c>
      <c r="GD34" s="533" t="e">
        <v>#REF!</v>
      </c>
      <c r="GE34" s="533" t="e">
        <v>#REF!</v>
      </c>
      <c r="GF34" s="533" t="e">
        <v>#REF!</v>
      </c>
      <c r="GG34" s="533" t="e">
        <v>#REF!</v>
      </c>
      <c r="GH34" s="533" t="e">
        <v>#REF!</v>
      </c>
      <c r="GI34" s="533" t="e">
        <v>#REF!</v>
      </c>
      <c r="GJ34" s="533" t="e">
        <v>#REF!</v>
      </c>
      <c r="GK34" s="533" t="e">
        <v>#REF!</v>
      </c>
      <c r="GL34" s="533" t="e">
        <v>#REF!</v>
      </c>
      <c r="GM34" s="533" t="e">
        <v>#REF!</v>
      </c>
      <c r="GN34" s="533" t="e">
        <v>#REF!</v>
      </c>
      <c r="GO34" s="533" t="e">
        <v>#REF!</v>
      </c>
      <c r="GP34" s="533" t="e">
        <v>#REF!</v>
      </c>
      <c r="GQ34" s="533" t="e">
        <v>#REF!</v>
      </c>
      <c r="GR34" s="533" t="e">
        <v>#REF!</v>
      </c>
      <c r="GS34" s="533" t="e">
        <v>#REF!</v>
      </c>
      <c r="GT34" s="533" t="e">
        <v>#REF!</v>
      </c>
      <c r="GU34" s="533" t="e">
        <v>#REF!</v>
      </c>
      <c r="GV34" s="533" t="e">
        <v>#REF!</v>
      </c>
      <c r="GW34" s="533" t="e">
        <v>#REF!</v>
      </c>
      <c r="GX34" s="533" t="e">
        <v>#REF!</v>
      </c>
      <c r="GY34" s="533" t="e">
        <v>#REF!</v>
      </c>
      <c r="GZ34" s="533" t="e">
        <v>#REF!</v>
      </c>
      <c r="HA34" s="533" t="e">
        <v>#REF!</v>
      </c>
      <c r="HB34" s="533"/>
      <c r="HC34" s="533"/>
      <c r="HD34" s="533"/>
      <c r="HE34" s="533"/>
      <c r="HF34" s="533"/>
      <c r="HG34" s="533"/>
      <c r="HH34" s="533"/>
      <c r="HI34" s="533"/>
      <c r="HJ34" s="533"/>
      <c r="HK34" s="533"/>
      <c r="HL34" s="533"/>
      <c r="HM34" s="533"/>
      <c r="HN34" s="533"/>
      <c r="HO34" s="533"/>
      <c r="HP34" s="529"/>
      <c r="HQ34" s="529"/>
      <c r="HR34" s="529"/>
      <c r="HS34" s="529"/>
      <c r="HT34" s="529"/>
      <c r="HU34" s="529"/>
      <c r="HV34" s="529"/>
      <c r="HW34" s="529"/>
      <c r="HX34" s="529"/>
      <c r="HY34" s="529"/>
      <c r="HZ34" s="529"/>
      <c r="IA34" s="529"/>
      <c r="IB34" s="529"/>
      <c r="IC34" s="529"/>
      <c r="ID34" s="529"/>
      <c r="IE34" s="529"/>
      <c r="IF34" s="529"/>
      <c r="IG34" s="529"/>
      <c r="IH34" s="529"/>
      <c r="II34" s="527"/>
      <c r="IJ34" s="527"/>
      <c r="IK34" s="527"/>
      <c r="IL34" s="527"/>
      <c r="IM34" s="527"/>
      <c r="IN34" s="527"/>
      <c r="IO34" s="527"/>
      <c r="IP34" s="527"/>
      <c r="IQ34" s="527"/>
      <c r="IR34" s="527"/>
      <c r="IS34" s="527"/>
      <c r="IT34" s="527"/>
      <c r="IU34" s="527"/>
      <c r="IV34" s="528"/>
      <c r="IW34" s="372"/>
      <c r="IX34" s="547"/>
      <c r="IY34" s="547"/>
      <c r="IZ34" s="547"/>
      <c r="JA34" s="547"/>
      <c r="JB34" s="547"/>
      <c r="JC34" s="547"/>
      <c r="JD34" s="547"/>
      <c r="JE34" s="547"/>
      <c r="JF34" s="547"/>
      <c r="JG34" s="547"/>
      <c r="JH34" s="547"/>
      <c r="JI34" s="547"/>
      <c r="JJ34" s="547"/>
      <c r="JK34" s="547"/>
      <c r="JL34" s="547"/>
      <c r="JM34" s="547"/>
      <c r="JN34" s="547"/>
      <c r="JO34" s="547"/>
      <c r="JP34" s="547"/>
      <c r="JQ34" s="547"/>
      <c r="JR34" s="547"/>
      <c r="JS34" s="547"/>
      <c r="JT34" s="547"/>
      <c r="JU34" s="547"/>
      <c r="JV34" s="372"/>
      <c r="JW34" s="372"/>
    </row>
    <row r="35" spans="2:369" s="303" customFormat="1">
      <c r="B35" s="523" t="s">
        <v>2152</v>
      </c>
      <c r="C35" s="530"/>
      <c r="D35" s="530">
        <v>1E-4</v>
      </c>
      <c r="E35" s="530">
        <v>1E-4</v>
      </c>
      <c r="F35" s="530">
        <v>1E-4</v>
      </c>
      <c r="G35" s="530">
        <v>1E-4</v>
      </c>
      <c r="H35" s="530">
        <v>1E-4</v>
      </c>
      <c r="I35" s="530">
        <v>1E-4</v>
      </c>
      <c r="J35" s="530">
        <v>1E-4</v>
      </c>
      <c r="K35" s="530">
        <v>1E-4</v>
      </c>
      <c r="L35" s="530">
        <v>1E-4</v>
      </c>
      <c r="M35" s="530">
        <v>1E-4</v>
      </c>
      <c r="N35" s="530">
        <v>1E-4</v>
      </c>
      <c r="O35" s="530">
        <v>1E-4</v>
      </c>
      <c r="P35" s="530">
        <v>1E-4</v>
      </c>
      <c r="Q35" s="530">
        <v>1E-4</v>
      </c>
      <c r="R35" s="530">
        <v>1E-4</v>
      </c>
      <c r="S35" s="530">
        <v>1E-4</v>
      </c>
      <c r="T35" s="530">
        <v>1E-4</v>
      </c>
      <c r="U35" s="530">
        <v>9917322.7400000002</v>
      </c>
      <c r="V35" s="530">
        <v>29509363.079999998</v>
      </c>
      <c r="W35" s="530">
        <v>26120326.210000001</v>
      </c>
      <c r="X35" s="530">
        <v>26298512.789999999</v>
      </c>
      <c r="Y35" s="530">
        <v>23386069.68</v>
      </c>
      <c r="Z35" s="530">
        <v>23386069.68</v>
      </c>
      <c r="AA35" s="530">
        <v>23386069.68</v>
      </c>
      <c r="AB35" s="530">
        <v>23386069.68</v>
      </c>
      <c r="AC35" s="530">
        <v>26080307.18</v>
      </c>
      <c r="AD35" s="530">
        <v>26080307.18</v>
      </c>
      <c r="AE35" s="530">
        <v>7119699.3399999999</v>
      </c>
      <c r="AF35" s="530">
        <v>94281.8</v>
      </c>
      <c r="AG35" s="530">
        <v>94281.8</v>
      </c>
      <c r="AH35" s="530">
        <v>124111.44</v>
      </c>
      <c r="AI35" s="530">
        <v>92688.56</v>
      </c>
      <c r="AJ35" s="530">
        <v>219407</v>
      </c>
      <c r="AK35" s="530">
        <v>219407</v>
      </c>
      <c r="AL35" s="530">
        <v>4127486.11</v>
      </c>
      <c r="AM35" s="530">
        <v>4127486.11</v>
      </c>
      <c r="AN35" s="530">
        <v>4127486.11</v>
      </c>
      <c r="AO35" s="530">
        <v>4799686.83</v>
      </c>
      <c r="AP35" s="530">
        <v>4799686.83</v>
      </c>
      <c r="AQ35" s="530">
        <v>5728835.9699999997</v>
      </c>
      <c r="AR35" s="530">
        <v>7102543.7300000004</v>
      </c>
      <c r="AS35" s="530">
        <v>451087.54</v>
      </c>
      <c r="AT35" s="530">
        <v>15626504.08</v>
      </c>
      <c r="AU35" s="530">
        <v>15626504.08</v>
      </c>
      <c r="AV35" s="530">
        <v>15626504.08</v>
      </c>
      <c r="AW35" s="530">
        <v>15626504.08</v>
      </c>
      <c r="AX35" s="530">
        <v>15626504.08</v>
      </c>
      <c r="AY35" s="530">
        <v>15626504.08</v>
      </c>
      <c r="AZ35" s="530">
        <v>15626504.08</v>
      </c>
      <c r="BA35" s="530">
        <v>15626504.08</v>
      </c>
      <c r="BB35" s="530">
        <v>1E-4</v>
      </c>
      <c r="BC35" s="530">
        <v>1E-4</v>
      </c>
      <c r="BD35" s="530">
        <v>351628.7</v>
      </c>
      <c r="BE35" s="530">
        <v>351628.7</v>
      </c>
      <c r="BF35" s="530">
        <v>351628.7</v>
      </c>
      <c r="BG35" s="530">
        <v>4372460.12</v>
      </c>
      <c r="BH35" s="530">
        <v>4372460.12</v>
      </c>
      <c r="BI35" s="530">
        <v>4372460.12</v>
      </c>
      <c r="BJ35" s="530">
        <v>4372460.12</v>
      </c>
      <c r="BK35" s="530">
        <v>4372460.12</v>
      </c>
      <c r="BL35" s="530">
        <v>5204682.05</v>
      </c>
      <c r="BM35" s="530">
        <v>4260898.51</v>
      </c>
      <c r="BN35" s="530">
        <v>5753869.5700000003</v>
      </c>
      <c r="BO35" s="530">
        <v>5753869.5700000003</v>
      </c>
      <c r="BP35" s="530">
        <v>5753869.5700000003</v>
      </c>
      <c r="BQ35" s="530">
        <v>3680516.45</v>
      </c>
      <c r="BR35" s="530">
        <v>3680516.45</v>
      </c>
      <c r="BS35" s="530">
        <v>3680516.45</v>
      </c>
      <c r="BT35" s="530">
        <v>5501902.4699999997</v>
      </c>
      <c r="BU35" s="530">
        <v>5501902.4699999997</v>
      </c>
      <c r="BV35" s="530">
        <v>5501902.4699999997</v>
      </c>
      <c r="BW35" s="530">
        <v>5501902.4699999997</v>
      </c>
      <c r="BX35" s="530">
        <v>7323288.4900000002</v>
      </c>
      <c r="BY35" s="530">
        <v>7323288.4900000002</v>
      </c>
      <c r="BZ35" s="530">
        <v>7323288.4900000002</v>
      </c>
      <c r="CA35" s="530">
        <v>1E-4</v>
      </c>
      <c r="CB35" s="530">
        <v>1E-4</v>
      </c>
      <c r="CC35" s="530">
        <v>1E-4</v>
      </c>
      <c r="CD35" s="530">
        <v>1E-4</v>
      </c>
      <c r="CE35" s="530">
        <v>1E-4</v>
      </c>
      <c r="CF35" s="530">
        <v>1E-4</v>
      </c>
      <c r="CG35" s="530">
        <v>1E-4</v>
      </c>
      <c r="CH35" s="530">
        <v>1E-4</v>
      </c>
      <c r="CI35" s="530">
        <v>1E-4</v>
      </c>
      <c r="CJ35" s="530">
        <v>1E-4</v>
      </c>
      <c r="CK35" s="530">
        <v>1E-4</v>
      </c>
      <c r="CL35" s="530">
        <v>1E-4</v>
      </c>
      <c r="CM35" s="530">
        <v>1E-4</v>
      </c>
      <c r="CN35" s="530">
        <v>1E-4</v>
      </c>
      <c r="CO35" s="530">
        <v>1E-4</v>
      </c>
      <c r="CP35" s="530">
        <v>1E-4</v>
      </c>
      <c r="CQ35" s="530">
        <v>1E-4</v>
      </c>
      <c r="CR35" s="530">
        <v>1E-4</v>
      </c>
      <c r="CS35" s="530">
        <v>1E-4</v>
      </c>
      <c r="CT35" s="530">
        <v>1E-4</v>
      </c>
      <c r="CU35" s="530">
        <v>131804007.59999999</v>
      </c>
      <c r="CV35" s="530">
        <v>57465629.840000004</v>
      </c>
      <c r="CW35" s="530">
        <v>58534794.43</v>
      </c>
      <c r="CX35" s="530">
        <v>58534794.43</v>
      </c>
      <c r="CY35" s="530">
        <v>58534794.43</v>
      </c>
      <c r="CZ35" s="530">
        <v>58534794.43</v>
      </c>
      <c r="DA35" s="530">
        <v>58534794.43</v>
      </c>
      <c r="DB35" s="530">
        <v>67767440.129999995</v>
      </c>
      <c r="DC35" s="530">
        <v>2437143.31</v>
      </c>
      <c r="DD35" s="530">
        <v>2437143.31</v>
      </c>
      <c r="DE35" s="530">
        <v>533016.41</v>
      </c>
      <c r="DF35" s="530">
        <v>533016.41</v>
      </c>
      <c r="DG35" s="530">
        <v>1210144.17</v>
      </c>
      <c r="DH35" s="530">
        <v>1094019.04</v>
      </c>
      <c r="DI35" s="530">
        <v>1094019.04</v>
      </c>
      <c r="DJ35" s="530">
        <v>1094019.04</v>
      </c>
      <c r="DK35" s="530">
        <v>1094019.04</v>
      </c>
      <c r="DL35" s="530">
        <v>1094019.04</v>
      </c>
      <c r="DM35" s="530">
        <v>1374520.36</v>
      </c>
      <c r="DN35" s="530">
        <v>1374520.36</v>
      </c>
      <c r="DO35" s="530">
        <v>1374520.36</v>
      </c>
      <c r="DP35" s="530">
        <v>1374520.36</v>
      </c>
      <c r="DQ35" s="530">
        <v>1374520.36</v>
      </c>
      <c r="DR35" s="530">
        <v>1374520.36</v>
      </c>
      <c r="DS35" s="530">
        <v>1374520.36</v>
      </c>
      <c r="DT35" s="530">
        <v>1374520.36</v>
      </c>
      <c r="DU35" s="530">
        <v>861768.78</v>
      </c>
      <c r="DV35" s="530">
        <v>1E-4</v>
      </c>
      <c r="DW35" s="530">
        <v>1E-4</v>
      </c>
      <c r="DX35" s="530">
        <v>1E-4</v>
      </c>
      <c r="DY35" s="530">
        <v>1E-4</v>
      </c>
      <c r="DZ35" s="530">
        <v>1E-4</v>
      </c>
      <c r="EA35" s="530">
        <v>1E-4</v>
      </c>
      <c r="EB35" s="530">
        <v>1E-4</v>
      </c>
      <c r="EC35" s="530">
        <v>1E-4</v>
      </c>
      <c r="ED35" s="530">
        <v>1E-4</v>
      </c>
      <c r="EE35" s="530">
        <v>1E-4</v>
      </c>
      <c r="EF35" s="530">
        <v>1E-4</v>
      </c>
      <c r="EG35" s="530">
        <v>1E-4</v>
      </c>
      <c r="EH35" s="530">
        <v>1E-4</v>
      </c>
      <c r="EI35" s="530">
        <v>1E-4</v>
      </c>
      <c r="EJ35" s="530">
        <v>1E-4</v>
      </c>
      <c r="EK35" s="530">
        <v>1E-4</v>
      </c>
      <c r="EL35" s="530">
        <v>1E-4</v>
      </c>
      <c r="EM35" s="530">
        <v>1E-4</v>
      </c>
      <c r="EN35" s="530">
        <v>1E-4</v>
      </c>
      <c r="EO35" s="530">
        <v>1E-4</v>
      </c>
      <c r="EP35" s="530">
        <v>1E-4</v>
      </c>
      <c r="EQ35" s="530">
        <v>1E-4</v>
      </c>
      <c r="ER35" s="530">
        <v>1E-4</v>
      </c>
      <c r="ES35" s="530">
        <v>1E-4</v>
      </c>
      <c r="ET35" s="530">
        <v>1E-4</v>
      </c>
      <c r="EU35" s="530">
        <v>1E-4</v>
      </c>
      <c r="EV35" s="530">
        <v>1E-4</v>
      </c>
      <c r="EW35" s="530">
        <v>1E-4</v>
      </c>
      <c r="EX35" s="530">
        <v>1E-4</v>
      </c>
      <c r="EY35" s="530">
        <v>9920694.2799999993</v>
      </c>
      <c r="EZ35" s="530">
        <v>5026768.08</v>
      </c>
      <c r="FA35" s="530">
        <v>5026768.08</v>
      </c>
      <c r="FB35" s="530">
        <v>5026768.08</v>
      </c>
      <c r="FC35" s="530">
        <v>5026768.08</v>
      </c>
      <c r="FD35" s="530">
        <v>5026768.08</v>
      </c>
      <c r="FE35" s="530">
        <v>5026768.08</v>
      </c>
      <c r="FF35" s="530">
        <v>5026768.08</v>
      </c>
      <c r="FG35" s="530">
        <v>5026768.08</v>
      </c>
      <c r="FH35" s="530">
        <v>1E-4</v>
      </c>
      <c r="FI35" s="530">
        <v>1E-4</v>
      </c>
      <c r="FJ35" s="530">
        <v>1E-4</v>
      </c>
      <c r="FK35" s="530">
        <v>1E-4</v>
      </c>
      <c r="FL35" s="530">
        <v>1E-4</v>
      </c>
      <c r="FM35" s="530">
        <v>1E-4</v>
      </c>
      <c r="FN35" s="530">
        <v>1E-4</v>
      </c>
      <c r="FO35" s="530">
        <v>1E-4</v>
      </c>
      <c r="FP35" s="530">
        <v>1E-4</v>
      </c>
      <c r="FQ35" s="533" t="e">
        <v>#REF!</v>
      </c>
      <c r="FR35" s="533" t="e">
        <v>#REF!</v>
      </c>
      <c r="FS35" s="533" t="e">
        <v>#REF!</v>
      </c>
      <c r="FT35" s="533" t="e">
        <v>#REF!</v>
      </c>
      <c r="FU35" s="533" t="e">
        <v>#REF!</v>
      </c>
      <c r="FV35" s="533" t="e">
        <v>#REF!</v>
      </c>
      <c r="FW35" s="533" t="e">
        <v>#REF!</v>
      </c>
      <c r="FX35" s="533" t="e">
        <v>#REF!</v>
      </c>
      <c r="FY35" s="533" t="e">
        <v>#REF!</v>
      </c>
      <c r="FZ35" s="533" t="e">
        <v>#REF!</v>
      </c>
      <c r="GA35" s="533" t="e">
        <v>#REF!</v>
      </c>
      <c r="GB35" s="533" t="e">
        <v>#REF!</v>
      </c>
      <c r="GC35" s="533" t="e">
        <v>#REF!</v>
      </c>
      <c r="GD35" s="533" t="e">
        <v>#REF!</v>
      </c>
      <c r="GE35" s="533" t="e">
        <v>#REF!</v>
      </c>
      <c r="GF35" s="533" t="e">
        <v>#REF!</v>
      </c>
      <c r="GG35" s="533" t="e">
        <v>#REF!</v>
      </c>
      <c r="GH35" s="533" t="e">
        <v>#REF!</v>
      </c>
      <c r="GI35" s="533" t="e">
        <v>#REF!</v>
      </c>
      <c r="GJ35" s="533" t="e">
        <v>#REF!</v>
      </c>
      <c r="GK35" s="533" t="e">
        <v>#REF!</v>
      </c>
      <c r="GL35" s="533" t="e">
        <v>#REF!</v>
      </c>
      <c r="GM35" s="533" t="e">
        <v>#REF!</v>
      </c>
      <c r="GN35" s="533" t="e">
        <v>#REF!</v>
      </c>
      <c r="GO35" s="533" t="e">
        <v>#REF!</v>
      </c>
      <c r="GP35" s="533" t="e">
        <v>#REF!</v>
      </c>
      <c r="GQ35" s="533" t="e">
        <v>#REF!</v>
      </c>
      <c r="GR35" s="533" t="e">
        <v>#REF!</v>
      </c>
      <c r="GS35" s="533" t="e">
        <v>#REF!</v>
      </c>
      <c r="GT35" s="533" t="e">
        <v>#REF!</v>
      </c>
      <c r="GU35" s="533" t="e">
        <v>#REF!</v>
      </c>
      <c r="GV35" s="533" t="e">
        <v>#REF!</v>
      </c>
      <c r="GW35" s="533" t="e">
        <v>#REF!</v>
      </c>
      <c r="GX35" s="533" t="e">
        <v>#REF!</v>
      </c>
      <c r="GY35" s="533" t="e">
        <v>#REF!</v>
      </c>
      <c r="GZ35" s="533" t="e">
        <v>#REF!</v>
      </c>
      <c r="HA35" s="533" t="e">
        <v>#REF!</v>
      </c>
      <c r="HB35" s="533"/>
      <c r="HC35" s="533"/>
      <c r="HD35" s="533"/>
      <c r="HE35" s="533"/>
      <c r="HF35" s="533"/>
      <c r="HG35" s="533"/>
      <c r="HH35" s="533"/>
      <c r="HI35" s="533"/>
      <c r="HJ35" s="533"/>
      <c r="HK35" s="533"/>
      <c r="HL35" s="533"/>
      <c r="HM35" s="533"/>
      <c r="HN35" s="533"/>
      <c r="HO35" s="533"/>
      <c r="HP35" s="529"/>
      <c r="HQ35" s="529"/>
      <c r="HR35" s="529"/>
      <c r="HS35" s="529"/>
      <c r="HT35" s="529"/>
      <c r="HU35" s="529"/>
      <c r="HV35" s="529"/>
      <c r="HW35" s="529"/>
      <c r="HX35" s="529"/>
      <c r="HY35" s="529"/>
      <c r="HZ35" s="529"/>
      <c r="IA35" s="529"/>
      <c r="IB35" s="529"/>
      <c r="IC35" s="529"/>
      <c r="ID35" s="529"/>
      <c r="IE35" s="529"/>
      <c r="IF35" s="529"/>
      <c r="IG35" s="529"/>
      <c r="IH35" s="529"/>
      <c r="II35" s="527"/>
      <c r="IJ35" s="527"/>
      <c r="IK35" s="527"/>
      <c r="IL35" s="527"/>
      <c r="IM35" s="527"/>
      <c r="IN35" s="527"/>
      <c r="IO35" s="527"/>
      <c r="IP35" s="527"/>
      <c r="IQ35" s="527"/>
      <c r="IR35" s="527"/>
      <c r="IS35" s="527"/>
      <c r="IT35" s="527"/>
      <c r="IU35" s="527"/>
      <c r="IV35" s="528"/>
      <c r="IW35" s="532"/>
      <c r="IX35" s="532"/>
      <c r="IY35" s="532"/>
      <c r="IZ35" s="532"/>
      <c r="JA35" s="532"/>
      <c r="JB35" s="532"/>
      <c r="JC35" s="532"/>
      <c r="JD35" s="532"/>
      <c r="JE35" s="532"/>
      <c r="JF35" s="532"/>
      <c r="JG35" s="532"/>
      <c r="JH35" s="532"/>
      <c r="JI35" s="532"/>
      <c r="JJ35" s="532"/>
      <c r="JK35" s="532"/>
      <c r="JL35" s="532"/>
      <c r="JM35" s="532"/>
      <c r="JN35" s="532"/>
      <c r="JO35" s="532"/>
      <c r="JP35" s="532"/>
      <c r="JQ35" s="532"/>
      <c r="JR35" s="532"/>
      <c r="JS35" s="532"/>
      <c r="JT35" s="532"/>
      <c r="JU35" s="547"/>
      <c r="JV35" s="372"/>
      <c r="JW35" s="372"/>
    </row>
    <row r="36" spans="2:369" s="303" customFormat="1" ht="15" customHeight="1">
      <c r="B36" s="523" t="s">
        <v>2153</v>
      </c>
      <c r="C36" s="530"/>
      <c r="D36" s="530">
        <v>1E-4</v>
      </c>
      <c r="E36" s="530">
        <v>1E-4</v>
      </c>
      <c r="F36" s="530">
        <v>1E-4</v>
      </c>
      <c r="G36" s="530">
        <v>1E-4</v>
      </c>
      <c r="H36" s="530">
        <v>1E-4</v>
      </c>
      <c r="I36" s="530">
        <v>1E-4</v>
      </c>
      <c r="J36" s="530">
        <v>1E-4</v>
      </c>
      <c r="K36" s="530">
        <v>1E-4</v>
      </c>
      <c r="L36" s="530">
        <v>1E-4</v>
      </c>
      <c r="M36" s="530">
        <v>1E-4</v>
      </c>
      <c r="N36" s="530">
        <v>1E-4</v>
      </c>
      <c r="O36" s="530">
        <v>1E-4</v>
      </c>
      <c r="P36" s="530">
        <v>1E-4</v>
      </c>
      <c r="Q36" s="530">
        <v>1E-4</v>
      </c>
      <c r="R36" s="530">
        <v>1E-4</v>
      </c>
      <c r="S36" s="530">
        <v>1E-4</v>
      </c>
      <c r="T36" s="530">
        <v>1E-4</v>
      </c>
      <c r="U36" s="530">
        <v>10502606.859999999</v>
      </c>
      <c r="V36" s="530">
        <v>9810452.7699999996</v>
      </c>
      <c r="W36" s="530">
        <v>7953397.5099999998</v>
      </c>
      <c r="X36" s="530">
        <v>9153304.2599999998</v>
      </c>
      <c r="Y36" s="530">
        <v>11265153.949999999</v>
      </c>
      <c r="Z36" s="530">
        <v>11265153.949999999</v>
      </c>
      <c r="AA36" s="530">
        <v>11265153.949999999</v>
      </c>
      <c r="AB36" s="530">
        <v>11265153.949999999</v>
      </c>
      <c r="AC36" s="530">
        <v>10833759.51</v>
      </c>
      <c r="AD36" s="530">
        <v>10833759.51</v>
      </c>
      <c r="AE36" s="530">
        <v>10128201.800000001</v>
      </c>
      <c r="AF36" s="530">
        <v>332581.05</v>
      </c>
      <c r="AG36" s="530">
        <v>332581.05</v>
      </c>
      <c r="AH36" s="530">
        <v>4611979.51</v>
      </c>
      <c r="AI36" s="530">
        <v>3331950.59</v>
      </c>
      <c r="AJ36" s="530">
        <v>3446352.36</v>
      </c>
      <c r="AK36" s="530">
        <v>3446352.36</v>
      </c>
      <c r="AL36" s="530">
        <v>3620367.11</v>
      </c>
      <c r="AM36" s="530">
        <v>3620367.11</v>
      </c>
      <c r="AN36" s="530">
        <v>3620367.11</v>
      </c>
      <c r="AO36" s="530">
        <v>4168331.46</v>
      </c>
      <c r="AP36" s="530">
        <v>4168331.46</v>
      </c>
      <c r="AQ36" s="530">
        <v>3223722.15</v>
      </c>
      <c r="AR36" s="530">
        <v>3097418.13</v>
      </c>
      <c r="AS36" s="530">
        <v>5098279.3499999996</v>
      </c>
      <c r="AT36" s="530">
        <v>10171548.460000001</v>
      </c>
      <c r="AU36" s="530">
        <v>10171548.460000001</v>
      </c>
      <c r="AV36" s="530">
        <v>10171548.460000001</v>
      </c>
      <c r="AW36" s="530">
        <v>10171548.460000001</v>
      </c>
      <c r="AX36" s="530">
        <v>10171548.460000001</v>
      </c>
      <c r="AY36" s="530">
        <v>10171548.460000001</v>
      </c>
      <c r="AZ36" s="530">
        <v>10171548.460000001</v>
      </c>
      <c r="BA36" s="530">
        <v>10171548.460000001</v>
      </c>
      <c r="BB36" s="530">
        <v>1E-4</v>
      </c>
      <c r="BC36" s="530">
        <v>1E-4</v>
      </c>
      <c r="BD36" s="530">
        <v>168169.36</v>
      </c>
      <c r="BE36" s="530">
        <v>168169.36</v>
      </c>
      <c r="BF36" s="530">
        <v>168169.36</v>
      </c>
      <c r="BG36" s="530">
        <v>960048.7</v>
      </c>
      <c r="BH36" s="530">
        <v>960048.7</v>
      </c>
      <c r="BI36" s="530">
        <v>960048.7</v>
      </c>
      <c r="BJ36" s="530">
        <v>960048.7</v>
      </c>
      <c r="BK36" s="530">
        <v>960048.7</v>
      </c>
      <c r="BL36" s="530">
        <v>1685913.93</v>
      </c>
      <c r="BM36" s="530">
        <v>1254723.3600000001</v>
      </c>
      <c r="BN36" s="530">
        <v>1831468.67</v>
      </c>
      <c r="BO36" s="530">
        <v>1831468.67</v>
      </c>
      <c r="BP36" s="530">
        <v>1831468.67</v>
      </c>
      <c r="BQ36" s="530">
        <v>3071630.25</v>
      </c>
      <c r="BR36" s="530">
        <v>3071630.25</v>
      </c>
      <c r="BS36" s="530">
        <v>3071630.25</v>
      </c>
      <c r="BT36" s="530">
        <v>10343894.99</v>
      </c>
      <c r="BU36" s="530">
        <v>10343894.99</v>
      </c>
      <c r="BV36" s="530">
        <v>10343894.99</v>
      </c>
      <c r="BW36" s="530">
        <v>10343894.99</v>
      </c>
      <c r="BX36" s="530">
        <v>17616159.73</v>
      </c>
      <c r="BY36" s="530">
        <v>17616159.73</v>
      </c>
      <c r="BZ36" s="530">
        <v>17616159.73</v>
      </c>
      <c r="CA36" s="530">
        <v>1E-4</v>
      </c>
      <c r="CB36" s="530">
        <v>1E-4</v>
      </c>
      <c r="CC36" s="530">
        <v>1E-4</v>
      </c>
      <c r="CD36" s="530">
        <v>1E-4</v>
      </c>
      <c r="CE36" s="530">
        <v>1E-4</v>
      </c>
      <c r="CF36" s="530">
        <v>1E-4</v>
      </c>
      <c r="CG36" s="530">
        <v>1E-4</v>
      </c>
      <c r="CH36" s="530">
        <v>1E-4</v>
      </c>
      <c r="CI36" s="530">
        <v>1E-4</v>
      </c>
      <c r="CJ36" s="530">
        <v>1E-4</v>
      </c>
      <c r="CK36" s="530">
        <v>1E-4</v>
      </c>
      <c r="CL36" s="530">
        <v>1E-4</v>
      </c>
      <c r="CM36" s="530">
        <v>1E-4</v>
      </c>
      <c r="CN36" s="530">
        <v>1E-4</v>
      </c>
      <c r="CO36" s="530">
        <v>1E-4</v>
      </c>
      <c r="CP36" s="530">
        <v>1E-4</v>
      </c>
      <c r="CQ36" s="530">
        <v>1E-4</v>
      </c>
      <c r="CR36" s="530">
        <v>1E-4</v>
      </c>
      <c r="CS36" s="530">
        <v>1E-4</v>
      </c>
      <c r="CT36" s="530">
        <v>1E-4</v>
      </c>
      <c r="CU36" s="530">
        <v>2366877.7400000002</v>
      </c>
      <c r="CV36" s="530">
        <v>1454925.5</v>
      </c>
      <c r="CW36" s="530">
        <v>913060.79</v>
      </c>
      <c r="CX36" s="530">
        <v>913060.79</v>
      </c>
      <c r="CY36" s="530">
        <v>913060.79</v>
      </c>
      <c r="CZ36" s="530">
        <v>913060.79</v>
      </c>
      <c r="DA36" s="530">
        <v>913060.79</v>
      </c>
      <c r="DB36" s="530">
        <v>773836.53</v>
      </c>
      <c r="DC36" s="530">
        <v>78139.960000000006</v>
      </c>
      <c r="DD36" s="530">
        <v>78139.960000000006</v>
      </c>
      <c r="DE36" s="530">
        <v>2364468.88</v>
      </c>
      <c r="DF36" s="530">
        <v>2364468.88</v>
      </c>
      <c r="DG36" s="530">
        <v>3632374.51</v>
      </c>
      <c r="DH36" s="530">
        <v>3445517.5</v>
      </c>
      <c r="DI36" s="530">
        <v>3445517.5</v>
      </c>
      <c r="DJ36" s="530">
        <v>3445517.5</v>
      </c>
      <c r="DK36" s="530">
        <v>3445517.5</v>
      </c>
      <c r="DL36" s="530">
        <v>3445517.5</v>
      </c>
      <c r="DM36" s="530">
        <v>3986041.81</v>
      </c>
      <c r="DN36" s="530">
        <v>3986041.81</v>
      </c>
      <c r="DO36" s="530">
        <v>3986041.81</v>
      </c>
      <c r="DP36" s="530">
        <v>3986041.81</v>
      </c>
      <c r="DQ36" s="530">
        <v>3986041.81</v>
      </c>
      <c r="DR36" s="530">
        <v>3986041.81</v>
      </c>
      <c r="DS36" s="530">
        <v>3986041.81</v>
      </c>
      <c r="DT36" s="530">
        <v>3986041.81</v>
      </c>
      <c r="DU36" s="530">
        <v>3071803.47</v>
      </c>
      <c r="DV36" s="530">
        <v>1E-4</v>
      </c>
      <c r="DW36" s="530">
        <v>1E-4</v>
      </c>
      <c r="DX36" s="530">
        <v>1E-4</v>
      </c>
      <c r="DY36" s="530">
        <v>1E-4</v>
      </c>
      <c r="DZ36" s="530">
        <v>1E-4</v>
      </c>
      <c r="EA36" s="530">
        <v>1E-4</v>
      </c>
      <c r="EB36" s="530">
        <v>1E-4</v>
      </c>
      <c r="EC36" s="530">
        <v>1E-4</v>
      </c>
      <c r="ED36" s="530">
        <v>1E-4</v>
      </c>
      <c r="EE36" s="530">
        <v>1E-4</v>
      </c>
      <c r="EF36" s="530">
        <v>1E-4</v>
      </c>
      <c r="EG36" s="530">
        <v>1E-4</v>
      </c>
      <c r="EH36" s="530">
        <v>1E-4</v>
      </c>
      <c r="EI36" s="530">
        <v>1E-4</v>
      </c>
      <c r="EJ36" s="530">
        <v>1E-4</v>
      </c>
      <c r="EK36" s="530">
        <v>1E-4</v>
      </c>
      <c r="EL36" s="530">
        <v>1E-4</v>
      </c>
      <c r="EM36" s="530">
        <v>1E-4</v>
      </c>
      <c r="EN36" s="530">
        <v>1E-4</v>
      </c>
      <c r="EO36" s="530">
        <v>1E-4</v>
      </c>
      <c r="EP36" s="530">
        <v>1E-4</v>
      </c>
      <c r="EQ36" s="530">
        <v>1E-4</v>
      </c>
      <c r="ER36" s="530">
        <v>1E-4</v>
      </c>
      <c r="ES36" s="530">
        <v>1E-4</v>
      </c>
      <c r="ET36" s="530">
        <v>1E-4</v>
      </c>
      <c r="EU36" s="530">
        <v>1E-4</v>
      </c>
      <c r="EV36" s="530">
        <v>1E-4</v>
      </c>
      <c r="EW36" s="530">
        <v>1E-4</v>
      </c>
      <c r="EX36" s="530">
        <v>1E-4</v>
      </c>
      <c r="EY36" s="530">
        <v>222908444</v>
      </c>
      <c r="EZ36" s="530">
        <v>158652799.09999999</v>
      </c>
      <c r="FA36" s="530">
        <v>158652799.09999999</v>
      </c>
      <c r="FB36" s="530">
        <v>158652799.09999999</v>
      </c>
      <c r="FC36" s="530">
        <v>158652799.09999999</v>
      </c>
      <c r="FD36" s="530">
        <v>158652799.09999999</v>
      </c>
      <c r="FE36" s="530">
        <v>158652799.09999999</v>
      </c>
      <c r="FF36" s="530">
        <v>158652799.09999999</v>
      </c>
      <c r="FG36" s="530">
        <v>158652799.09999999</v>
      </c>
      <c r="FH36" s="530">
        <v>1E-4</v>
      </c>
      <c r="FI36" s="530">
        <v>1E-4</v>
      </c>
      <c r="FJ36" s="530">
        <v>1E-4</v>
      </c>
      <c r="FK36" s="530">
        <v>1E-4</v>
      </c>
      <c r="FL36" s="530">
        <v>1E-4</v>
      </c>
      <c r="FM36" s="530">
        <v>1E-4</v>
      </c>
      <c r="FN36" s="530">
        <v>1E-4</v>
      </c>
      <c r="FO36" s="530">
        <v>1E-4</v>
      </c>
      <c r="FP36" s="530">
        <v>1E-4</v>
      </c>
      <c r="FQ36" s="533" t="e">
        <v>#REF!</v>
      </c>
      <c r="FR36" s="533" t="e">
        <v>#REF!</v>
      </c>
      <c r="FS36" s="533" t="e">
        <v>#REF!</v>
      </c>
      <c r="FT36" s="533" t="e">
        <v>#REF!</v>
      </c>
      <c r="FU36" s="533" t="e">
        <v>#REF!</v>
      </c>
      <c r="FV36" s="533" t="e">
        <v>#REF!</v>
      </c>
      <c r="FW36" s="533" t="e">
        <v>#REF!</v>
      </c>
      <c r="FX36" s="533" t="e">
        <v>#REF!</v>
      </c>
      <c r="FY36" s="533" t="e">
        <v>#REF!</v>
      </c>
      <c r="FZ36" s="533" t="e">
        <v>#REF!</v>
      </c>
      <c r="GA36" s="533" t="e">
        <v>#REF!</v>
      </c>
      <c r="GB36" s="533" t="e">
        <v>#REF!</v>
      </c>
      <c r="GC36" s="533" t="e">
        <v>#REF!</v>
      </c>
      <c r="GD36" s="533" t="e">
        <v>#REF!</v>
      </c>
      <c r="GE36" s="533" t="e">
        <v>#REF!</v>
      </c>
      <c r="GF36" s="533" t="e">
        <v>#REF!</v>
      </c>
      <c r="GG36" s="533" t="e">
        <v>#REF!</v>
      </c>
      <c r="GH36" s="533" t="e">
        <v>#REF!</v>
      </c>
      <c r="GI36" s="533" t="e">
        <v>#REF!</v>
      </c>
      <c r="GJ36" s="533" t="e">
        <v>#REF!</v>
      </c>
      <c r="GK36" s="533" t="e">
        <v>#REF!</v>
      </c>
      <c r="GL36" s="533" t="e">
        <v>#REF!</v>
      </c>
      <c r="GM36" s="533" t="e">
        <v>#REF!</v>
      </c>
      <c r="GN36" s="533" t="e">
        <v>#REF!</v>
      </c>
      <c r="GO36" s="533" t="e">
        <v>#REF!</v>
      </c>
      <c r="GP36" s="533" t="e">
        <v>#REF!</v>
      </c>
      <c r="GQ36" s="533" t="e">
        <v>#REF!</v>
      </c>
      <c r="GR36" s="533" t="e">
        <v>#REF!</v>
      </c>
      <c r="GS36" s="533" t="e">
        <v>#REF!</v>
      </c>
      <c r="GT36" s="533" t="e">
        <v>#REF!</v>
      </c>
      <c r="GU36" s="533" t="e">
        <v>#REF!</v>
      </c>
      <c r="GV36" s="533" t="e">
        <v>#REF!</v>
      </c>
      <c r="GW36" s="533" t="e">
        <v>#REF!</v>
      </c>
      <c r="GX36" s="533" t="e">
        <v>#REF!</v>
      </c>
      <c r="GY36" s="533" t="e">
        <v>#REF!</v>
      </c>
      <c r="GZ36" s="533" t="e">
        <v>#REF!</v>
      </c>
      <c r="HA36" s="533" t="e">
        <v>#REF!</v>
      </c>
      <c r="HB36" s="533"/>
      <c r="HC36" s="533"/>
      <c r="HD36" s="533"/>
      <c r="HE36" s="533"/>
      <c r="HF36" s="533"/>
      <c r="HG36" s="533"/>
      <c r="HH36" s="533"/>
      <c r="HI36" s="533"/>
      <c r="HJ36" s="533"/>
      <c r="HK36" s="533"/>
      <c r="HL36" s="533"/>
      <c r="HM36" s="533"/>
      <c r="HN36" s="533"/>
      <c r="HO36" s="533"/>
      <c r="HP36" s="529"/>
      <c r="HQ36" s="529"/>
      <c r="HR36" s="529"/>
      <c r="HS36" s="529"/>
      <c r="HT36" s="529"/>
      <c r="HU36" s="529"/>
      <c r="HV36" s="529"/>
      <c r="HW36" s="529"/>
      <c r="HX36" s="529"/>
      <c r="HY36" s="529"/>
      <c r="HZ36" s="529"/>
      <c r="IA36" s="529"/>
      <c r="IB36" s="529"/>
      <c r="IC36" s="529"/>
      <c r="ID36" s="529"/>
      <c r="IE36" s="529"/>
      <c r="IF36" s="529"/>
      <c r="IG36" s="529"/>
      <c r="IH36" s="529"/>
      <c r="II36" s="527"/>
      <c r="IJ36" s="527"/>
      <c r="IK36" s="527"/>
      <c r="IL36" s="527"/>
      <c r="IM36" s="527"/>
      <c r="IN36" s="527"/>
      <c r="IO36" s="527"/>
      <c r="IP36" s="527"/>
      <c r="IQ36" s="527"/>
      <c r="IR36" s="527"/>
      <c r="IS36" s="527"/>
      <c r="IT36" s="527"/>
      <c r="IU36" s="527"/>
      <c r="IV36" s="528"/>
      <c r="IW36" s="532"/>
      <c r="IX36" s="532"/>
      <c r="IY36" s="532"/>
      <c r="IZ36" s="532"/>
      <c r="JA36" s="532"/>
      <c r="JB36" s="532"/>
      <c r="JC36" s="532"/>
      <c r="JD36" s="532"/>
      <c r="JE36" s="532"/>
      <c r="JF36" s="532"/>
      <c r="JG36" s="532"/>
      <c r="JH36" s="532"/>
      <c r="JI36" s="532"/>
      <c r="JJ36" s="532"/>
      <c r="JK36" s="532"/>
      <c r="JL36" s="532"/>
      <c r="JM36" s="532"/>
      <c r="JN36" s="532"/>
      <c r="JO36" s="532"/>
      <c r="JP36" s="532"/>
      <c r="JQ36" s="532"/>
      <c r="JR36" s="532"/>
      <c r="JS36" s="532"/>
      <c r="JT36" s="532"/>
      <c r="JU36" s="547"/>
      <c r="JV36" s="372"/>
      <c r="JW36" s="372"/>
    </row>
    <row r="37" spans="2:369" customFormat="1" ht="16.5" thickBot="1">
      <c r="B37" s="534" t="s">
        <v>2158</v>
      </c>
      <c r="C37" s="62">
        <f>AVERAGE(D37:GT37)</f>
        <v>-2.3154869994823513E-2</v>
      </c>
      <c r="D37" s="62" t="s">
        <v>2154</v>
      </c>
      <c r="E37" s="62" t="s">
        <v>2154</v>
      </c>
      <c r="F37" s="62" t="s">
        <v>2154</v>
      </c>
      <c r="G37" s="62" t="s">
        <v>2154</v>
      </c>
      <c r="H37" s="62" t="s">
        <v>2154</v>
      </c>
      <c r="I37" s="62" t="s">
        <v>2154</v>
      </c>
      <c r="J37" s="62" t="s">
        <v>2154</v>
      </c>
      <c r="K37" s="62" t="s">
        <v>2154</v>
      </c>
      <c r="L37" s="62" t="s">
        <v>2154</v>
      </c>
      <c r="M37" s="62" t="s">
        <v>2154</v>
      </c>
      <c r="N37" s="62" t="s">
        <v>2154</v>
      </c>
      <c r="O37" s="62" t="s">
        <v>2154</v>
      </c>
      <c r="P37" s="62" t="s">
        <v>2154</v>
      </c>
      <c r="Q37" s="62" t="s">
        <v>2154</v>
      </c>
      <c r="R37" s="62" t="s">
        <v>2154</v>
      </c>
      <c r="S37" s="62" t="s">
        <v>2154</v>
      </c>
      <c r="T37" s="62" t="s">
        <v>2154</v>
      </c>
      <c r="U37" s="62">
        <v>7.5017672860860904E-2</v>
      </c>
      <c r="V37" s="62">
        <v>5.2524885649155702E-2</v>
      </c>
      <c r="W37" s="62">
        <v>-6.7856958983841295E-2</v>
      </c>
      <c r="X37" s="62">
        <v>-5.0581509948162101E-2</v>
      </c>
      <c r="Y37" s="62">
        <v>-5.5419089742933803E-2</v>
      </c>
      <c r="Z37" s="62">
        <v>-5.5419089742933803E-2</v>
      </c>
      <c r="AA37" s="62">
        <v>-5.5419089742933803E-2</v>
      </c>
      <c r="AB37" s="62">
        <v>-5.5419089742933803E-2</v>
      </c>
      <c r="AC37" s="62">
        <v>-3.4141804617212099E-2</v>
      </c>
      <c r="AD37" s="62">
        <v>-3.4141804617212099E-2</v>
      </c>
      <c r="AE37" s="62">
        <v>0.21706980800244199</v>
      </c>
      <c r="AF37" s="62">
        <v>0.74051090483841198</v>
      </c>
      <c r="AG37" s="62">
        <v>0.74051090483841198</v>
      </c>
      <c r="AH37" s="62">
        <v>0.47274141314497198</v>
      </c>
      <c r="AI37" s="62">
        <v>0.44423097080021701</v>
      </c>
      <c r="AJ37" s="62">
        <v>0.44223444198483502</v>
      </c>
      <c r="AK37" s="62">
        <v>0.44223444198483502</v>
      </c>
      <c r="AL37" s="62">
        <v>0.41469931066219401</v>
      </c>
      <c r="AM37" s="62">
        <v>0.41469931066219401</v>
      </c>
      <c r="AN37" s="62">
        <v>0.41469931066219401</v>
      </c>
      <c r="AO37" s="62">
        <v>0.36039737829949098</v>
      </c>
      <c r="AP37" s="62">
        <v>0.36039737829949098</v>
      </c>
      <c r="AQ37" s="62">
        <v>0.39148246966908201</v>
      </c>
      <c r="AR37" s="62">
        <v>0.36024517439974202</v>
      </c>
      <c r="AS37" s="62">
        <v>-0.19017161262281099</v>
      </c>
      <c r="AT37" s="62">
        <v>0.122948285531586</v>
      </c>
      <c r="AU37" s="62">
        <v>0.122948285531586</v>
      </c>
      <c r="AV37" s="62">
        <v>0.122948285531586</v>
      </c>
      <c r="AW37" s="62">
        <v>0.122948285531586</v>
      </c>
      <c r="AX37" s="62">
        <v>0.122948285531586</v>
      </c>
      <c r="AY37" s="62">
        <v>0.122948285531586</v>
      </c>
      <c r="AZ37" s="62">
        <v>0.122948285531586</v>
      </c>
      <c r="BA37" s="62">
        <v>0.122948285531586</v>
      </c>
      <c r="BB37" s="62" t="s">
        <v>2154</v>
      </c>
      <c r="BC37" s="62" t="s">
        <v>2154</v>
      </c>
      <c r="BD37" s="62">
        <v>0.474678523503478</v>
      </c>
      <c r="BE37" s="62">
        <v>0.474678523503478</v>
      </c>
      <c r="BF37" s="62">
        <v>0.474678523503478</v>
      </c>
      <c r="BG37" s="62">
        <v>7.2151243910720295E-2</v>
      </c>
      <c r="BH37" s="62">
        <v>7.2151243910720295E-2</v>
      </c>
      <c r="BI37" s="62">
        <v>7.2151243910720295E-2</v>
      </c>
      <c r="BJ37" s="62">
        <v>7.2151243910720295E-2</v>
      </c>
      <c r="BK37" s="62">
        <v>7.2151243910720295E-2</v>
      </c>
      <c r="BL37" s="62">
        <v>-0.26995746969621098</v>
      </c>
      <c r="BM37" s="62">
        <v>-0.60227954251079197</v>
      </c>
      <c r="BN37" s="62">
        <v>-0.35312651347412499</v>
      </c>
      <c r="BO37" s="62">
        <v>-0.35312651347412499</v>
      </c>
      <c r="BP37" s="62">
        <v>-0.35312651347412499</v>
      </c>
      <c r="BQ37" s="62">
        <v>-0.893756330924246</v>
      </c>
      <c r="BR37" s="62">
        <v>-0.893756330924246</v>
      </c>
      <c r="BS37" s="62">
        <v>-0.893756330924246</v>
      </c>
      <c r="BT37" s="62">
        <v>-1.01454421549637</v>
      </c>
      <c r="BU37" s="62">
        <v>-1.01454421549637</v>
      </c>
      <c r="BV37" s="62">
        <v>-1.01454421549637</v>
      </c>
      <c r="BW37" s="62">
        <v>-1.01454421549637</v>
      </c>
      <c r="BX37" s="62">
        <v>-1.1353321000684899</v>
      </c>
      <c r="BY37" s="62">
        <v>-1.1353321000684899</v>
      </c>
      <c r="BZ37" s="62">
        <v>-1.1353321000684899</v>
      </c>
      <c r="CA37" s="62" t="s">
        <v>2154</v>
      </c>
      <c r="CB37" s="62" t="s">
        <v>2154</v>
      </c>
      <c r="CC37" s="62" t="s">
        <v>2154</v>
      </c>
      <c r="CD37" s="62" t="s">
        <v>2154</v>
      </c>
      <c r="CE37" s="62" t="s">
        <v>2154</v>
      </c>
      <c r="CF37" s="62" t="s">
        <v>2154</v>
      </c>
      <c r="CG37" s="62" t="s">
        <v>2154</v>
      </c>
      <c r="CH37" s="62" t="s">
        <v>2154</v>
      </c>
      <c r="CI37" s="62" t="s">
        <v>2154</v>
      </c>
      <c r="CJ37" s="62" t="s">
        <v>2154</v>
      </c>
      <c r="CK37" s="62" t="s">
        <v>2154</v>
      </c>
      <c r="CL37" s="62" t="s">
        <v>2154</v>
      </c>
      <c r="CM37" s="62" t="s">
        <v>2154</v>
      </c>
      <c r="CN37" s="62" t="s">
        <v>2154</v>
      </c>
      <c r="CO37" s="62" t="s">
        <v>2154</v>
      </c>
      <c r="CP37" s="62" t="s">
        <v>2154</v>
      </c>
      <c r="CQ37" s="62" t="s">
        <v>2154</v>
      </c>
      <c r="CR37" s="62" t="s">
        <v>2154</v>
      </c>
      <c r="CS37" s="62" t="s">
        <v>2154</v>
      </c>
      <c r="CT37" s="62" t="s">
        <v>2154</v>
      </c>
      <c r="CU37" s="62">
        <v>1.7965661000092901</v>
      </c>
      <c r="CV37" s="62">
        <v>1.9389377215893899</v>
      </c>
      <c r="CW37" s="62">
        <v>1.6112187734490699</v>
      </c>
      <c r="CX37" s="62">
        <v>1.6112187734490699</v>
      </c>
      <c r="CY37" s="62">
        <v>1.6112187734490699</v>
      </c>
      <c r="CZ37" s="62">
        <v>1.6112187734490699</v>
      </c>
      <c r="DA37" s="62">
        <v>1.6112187734490699</v>
      </c>
      <c r="DB37" s="62">
        <v>1.72216292899892</v>
      </c>
      <c r="DC37" s="62">
        <v>0.78483253129559905</v>
      </c>
      <c r="DD37" s="62">
        <v>0.78483253129559905</v>
      </c>
      <c r="DE37" s="62">
        <v>0.31441474160728999</v>
      </c>
      <c r="DF37" s="62">
        <v>0.31441474160728999</v>
      </c>
      <c r="DG37" s="62">
        <v>-0.16805965508374601</v>
      </c>
      <c r="DH37" s="62">
        <v>-0.30441383963713198</v>
      </c>
      <c r="DI37" s="62">
        <v>-0.30441383963713198</v>
      </c>
      <c r="DJ37" s="62">
        <v>-0.30441383963713198</v>
      </c>
      <c r="DK37" s="62">
        <v>-0.30441383963713198</v>
      </c>
      <c r="DL37" s="62">
        <v>-0.30441383963713198</v>
      </c>
      <c r="DM37" s="62">
        <v>-0.61382813025934302</v>
      </c>
      <c r="DN37" s="62">
        <v>-0.61382813025934302</v>
      </c>
      <c r="DO37" s="62">
        <v>-0.61382813025934302</v>
      </c>
      <c r="DP37" s="62">
        <v>-0.61382813025934302</v>
      </c>
      <c r="DQ37" s="62">
        <v>-0.61382813025934302</v>
      </c>
      <c r="DR37" s="62">
        <v>-0.61382813025934302</v>
      </c>
      <c r="DS37" s="62">
        <v>-0.61382813025934302</v>
      </c>
      <c r="DT37" s="62">
        <v>-0.61382813025934302</v>
      </c>
      <c r="DU37" s="62">
        <v>-0.57712220874390296</v>
      </c>
      <c r="DV37" s="62" t="s">
        <v>2154</v>
      </c>
      <c r="DW37" s="62" t="s">
        <v>2154</v>
      </c>
      <c r="DX37" s="62" t="s">
        <v>2154</v>
      </c>
      <c r="DY37" s="62" t="s">
        <v>2154</v>
      </c>
      <c r="DZ37" s="62" t="s">
        <v>2154</v>
      </c>
      <c r="EA37" s="62" t="s">
        <v>2154</v>
      </c>
      <c r="EB37" s="62" t="s">
        <v>2154</v>
      </c>
      <c r="EC37" s="62" t="s">
        <v>2154</v>
      </c>
      <c r="ED37" s="62" t="s">
        <v>2154</v>
      </c>
      <c r="EE37" s="62" t="s">
        <v>2154</v>
      </c>
      <c r="EF37" s="62" t="s">
        <v>2154</v>
      </c>
      <c r="EG37" s="62" t="s">
        <v>2154</v>
      </c>
      <c r="EH37" s="62" t="s">
        <v>2154</v>
      </c>
      <c r="EI37" s="62" t="s">
        <v>2154</v>
      </c>
      <c r="EJ37" s="62" t="s">
        <v>2154</v>
      </c>
      <c r="EK37" s="62" t="s">
        <v>2154</v>
      </c>
      <c r="EL37" s="62" t="s">
        <v>2154</v>
      </c>
      <c r="EM37" s="62" t="s">
        <v>2154</v>
      </c>
      <c r="EN37" s="62" t="s">
        <v>2154</v>
      </c>
      <c r="EO37" s="62" t="s">
        <v>2154</v>
      </c>
      <c r="EP37" s="62" t="s">
        <v>2154</v>
      </c>
      <c r="EQ37" s="62" t="s">
        <v>2154</v>
      </c>
      <c r="ER37" s="62" t="s">
        <v>2154</v>
      </c>
      <c r="ES37" s="62" t="s">
        <v>2154</v>
      </c>
      <c r="ET37" s="62" t="s">
        <v>2154</v>
      </c>
      <c r="EU37" s="62" t="s">
        <v>2154</v>
      </c>
      <c r="EV37" s="62" t="s">
        <v>2154</v>
      </c>
      <c r="EW37" s="62" t="s">
        <v>2154</v>
      </c>
      <c r="EX37" s="62" t="s">
        <v>2154</v>
      </c>
      <c r="EY37" s="62">
        <v>-0.67047100081600297</v>
      </c>
      <c r="EZ37" s="62">
        <v>-0.80382514899870705</v>
      </c>
      <c r="FA37" s="62">
        <v>-0.80382514899870705</v>
      </c>
      <c r="FB37" s="62">
        <v>-0.80382514899870705</v>
      </c>
      <c r="FC37" s="62">
        <v>-0.80382514899870705</v>
      </c>
      <c r="FD37" s="62">
        <v>-0.80382514899870705</v>
      </c>
      <c r="FE37" s="62">
        <v>-0.80382514899870705</v>
      </c>
      <c r="FF37" s="62">
        <v>-0.80382514899870705</v>
      </c>
      <c r="FG37" s="62">
        <v>-0.80382514899870705</v>
      </c>
      <c r="FH37" s="62" t="s">
        <v>2154</v>
      </c>
      <c r="FI37" s="62" t="s">
        <v>2154</v>
      </c>
      <c r="FJ37" s="62" t="s">
        <v>2154</v>
      </c>
      <c r="FK37" s="62" t="s">
        <v>2154</v>
      </c>
      <c r="FL37" s="62" t="s">
        <v>2154</v>
      </c>
      <c r="FM37" s="62" t="s">
        <v>2154</v>
      </c>
      <c r="FN37" s="62" t="s">
        <v>2154</v>
      </c>
      <c r="FO37" s="62" t="s">
        <v>2154</v>
      </c>
      <c r="FP37" s="62" t="s">
        <v>2154</v>
      </c>
      <c r="FQ37" s="62"/>
      <c r="FR37" s="62"/>
      <c r="FS37" s="62"/>
      <c r="FT37" s="62"/>
      <c r="FU37" s="62"/>
      <c r="FV37" s="62"/>
      <c r="FW37" s="62"/>
      <c r="FX37" s="62"/>
      <c r="FY37" s="62"/>
      <c r="FZ37" s="62"/>
      <c r="GA37" s="62"/>
      <c r="GB37" s="62"/>
      <c r="GC37" s="62"/>
      <c r="GD37" s="62"/>
      <c r="GE37" s="62"/>
      <c r="GF37" s="62"/>
      <c r="GG37" s="62"/>
      <c r="GH37" s="62"/>
      <c r="GI37" s="62"/>
      <c r="GJ37" s="62"/>
      <c r="GK37" s="62"/>
      <c r="GL37" s="62"/>
      <c r="GM37" s="62"/>
      <c r="GN37" s="62"/>
      <c r="GO37" s="62"/>
      <c r="GP37" s="62"/>
      <c r="GQ37" s="62"/>
      <c r="GR37" s="62"/>
      <c r="GS37" s="62"/>
      <c r="GT37" s="62"/>
      <c r="GU37" s="62"/>
      <c r="GV37" s="62"/>
      <c r="GW37" s="62"/>
      <c r="GX37" s="62"/>
      <c r="GY37" s="62"/>
      <c r="GZ37" s="62"/>
      <c r="HA37" s="62"/>
      <c r="HB37" s="62"/>
      <c r="HC37" s="62"/>
      <c r="HD37" s="62"/>
      <c r="HE37" s="62"/>
      <c r="HF37" s="62"/>
      <c r="HG37" s="62"/>
      <c r="HH37" s="62"/>
      <c r="HI37" s="62"/>
      <c r="HJ37" s="62"/>
      <c r="HK37" s="62"/>
      <c r="HL37" s="62"/>
      <c r="HM37" s="62"/>
      <c r="HN37" s="62"/>
      <c r="HO37" s="62"/>
      <c r="HP37" s="62"/>
      <c r="HQ37" s="62"/>
      <c r="HR37" s="62"/>
      <c r="HS37" s="62"/>
      <c r="HT37" s="62"/>
      <c r="HU37" s="62"/>
      <c r="HV37" s="62"/>
      <c r="HW37" s="62"/>
      <c r="HX37" s="62"/>
      <c r="HY37" s="62"/>
      <c r="HZ37" s="62"/>
      <c r="IA37" s="62"/>
      <c r="IB37" s="62"/>
      <c r="IC37" s="62"/>
      <c r="ID37" s="62"/>
      <c r="IE37" s="62"/>
      <c r="IF37" s="62"/>
      <c r="IG37" s="62"/>
      <c r="IH37" s="62"/>
      <c r="II37" s="62"/>
      <c r="IJ37" s="62"/>
      <c r="IK37" s="62"/>
      <c r="IL37" s="62"/>
      <c r="IM37" s="62"/>
      <c r="IN37" s="62"/>
      <c r="IO37" s="62"/>
      <c r="IP37" s="62"/>
      <c r="IQ37" s="62"/>
      <c r="IR37" s="62"/>
      <c r="IS37" s="62"/>
      <c r="IT37" s="62"/>
      <c r="IU37" s="62"/>
      <c r="IV37" s="62"/>
      <c r="IW37" s="532"/>
      <c r="IX37" s="532"/>
      <c r="IY37" s="532"/>
      <c r="IZ37" s="532"/>
      <c r="JA37" s="532"/>
      <c r="JB37" s="532"/>
      <c r="JC37" s="532"/>
      <c r="JD37" s="532"/>
      <c r="JE37" s="532"/>
      <c r="JF37" s="532"/>
      <c r="JG37" s="532"/>
      <c r="JH37" s="532"/>
      <c r="JI37" s="532"/>
      <c r="JJ37" s="532"/>
      <c r="JK37" s="532"/>
      <c r="JL37" s="532"/>
      <c r="JM37" s="532"/>
      <c r="JN37" s="532"/>
      <c r="JO37" s="532"/>
      <c r="JP37" s="532"/>
      <c r="JQ37" s="532"/>
      <c r="JR37" s="532"/>
      <c r="JS37" s="532"/>
      <c r="JT37" s="532"/>
      <c r="JU37" s="532"/>
      <c r="JV37" s="532"/>
      <c r="JW37" s="532"/>
      <c r="JX37" s="532"/>
      <c r="JY37" s="532"/>
      <c r="JZ37" s="532"/>
      <c r="KA37" s="532"/>
      <c r="KB37" s="532"/>
      <c r="KC37" s="532"/>
      <c r="KD37" s="532"/>
      <c r="KE37" s="532"/>
      <c r="KF37" s="532"/>
      <c r="KG37" s="532"/>
      <c r="KH37" s="532"/>
      <c r="KI37" s="532"/>
      <c r="KJ37" s="532"/>
      <c r="KK37" s="532"/>
      <c r="KL37" s="532"/>
      <c r="KM37" s="532"/>
      <c r="KN37" s="532"/>
      <c r="KO37" s="532"/>
      <c r="KP37" s="532"/>
      <c r="KQ37" s="532"/>
      <c r="KR37" s="532"/>
      <c r="KS37" s="532"/>
      <c r="KT37" s="532"/>
      <c r="KU37" s="532"/>
      <c r="KV37" s="532"/>
      <c r="KW37" s="532"/>
      <c r="KX37" s="532"/>
      <c r="KY37" s="532"/>
      <c r="KZ37" s="532"/>
      <c r="LA37" s="532"/>
      <c r="LB37" s="532"/>
      <c r="LC37" s="532"/>
      <c r="LD37" s="532"/>
      <c r="LE37" s="532"/>
      <c r="LF37" s="532"/>
      <c r="LG37" s="532"/>
      <c r="LH37" s="532"/>
      <c r="LI37" s="532"/>
      <c r="LJ37" s="532"/>
      <c r="LK37" s="532"/>
      <c r="LL37" s="532"/>
      <c r="LM37" s="532"/>
      <c r="LN37" s="532"/>
      <c r="LO37" s="532"/>
      <c r="LP37" s="532"/>
      <c r="LQ37" s="532"/>
      <c r="LR37" s="532"/>
      <c r="LS37" s="532"/>
      <c r="LT37" s="532"/>
      <c r="LU37" s="532"/>
      <c r="LV37" s="532"/>
      <c r="LW37" s="532"/>
      <c r="LX37" s="532"/>
      <c r="LY37" s="532"/>
      <c r="LZ37" s="532"/>
      <c r="MA37" s="532"/>
      <c r="MB37" s="532"/>
      <c r="MC37" s="532"/>
      <c r="MD37" s="532"/>
      <c r="ME37" s="532"/>
      <c r="MF37" s="532"/>
      <c r="MG37" s="532"/>
      <c r="MH37" s="532"/>
      <c r="MI37" s="532"/>
      <c r="MJ37" s="532"/>
      <c r="MK37" s="532"/>
      <c r="ML37" s="532"/>
      <c r="MM37" s="532"/>
      <c r="MN37" s="532"/>
      <c r="MO37" s="532"/>
      <c r="MP37" s="532"/>
      <c r="MQ37" s="532"/>
      <c r="MR37" s="532"/>
      <c r="MS37" s="532"/>
      <c r="MT37" s="532"/>
      <c r="MU37" s="532"/>
      <c r="MV37" s="532"/>
      <c r="MW37" s="532"/>
      <c r="MX37" s="532"/>
      <c r="MY37" s="532"/>
      <c r="MZ37" s="532"/>
      <c r="NA37" s="532"/>
      <c r="NB37" s="532"/>
      <c r="NC37" s="532"/>
      <c r="ND37" s="532"/>
      <c r="NE37" s="532"/>
    </row>
    <row r="38" spans="2:369" s="283" customFormat="1" ht="15" customHeight="1">
      <c r="B38" s="144"/>
      <c r="C38" s="297"/>
      <c r="IW38" s="549"/>
      <c r="IX38" s="549"/>
      <c r="IY38" s="549"/>
      <c r="IZ38" s="549"/>
      <c r="JA38" s="549"/>
      <c r="JB38" s="549"/>
      <c r="JC38" s="549"/>
      <c r="JD38" s="549"/>
      <c r="JE38" s="549"/>
      <c r="JF38" s="549"/>
      <c r="JG38" s="549"/>
      <c r="JH38" s="549"/>
      <c r="JI38" s="549"/>
      <c r="JJ38" s="549"/>
      <c r="JK38" s="549"/>
      <c r="JL38" s="549"/>
      <c r="JM38" s="549"/>
      <c r="JN38" s="549"/>
      <c r="JO38" s="549"/>
      <c r="JP38" s="549"/>
      <c r="JQ38" s="549"/>
      <c r="JR38" s="549"/>
      <c r="JS38" s="549"/>
      <c r="JT38" s="549"/>
      <c r="JU38" s="532"/>
      <c r="JV38" s="532"/>
      <c r="JW38" s="532"/>
      <c r="JX38" s="532"/>
      <c r="JY38" s="532"/>
      <c r="JZ38" s="532"/>
      <c r="KA38" s="532"/>
      <c r="KB38" s="532"/>
      <c r="KC38" s="532"/>
      <c r="KD38" s="532"/>
      <c r="KE38" s="532"/>
      <c r="KF38" s="532"/>
      <c r="KG38" s="532"/>
      <c r="KH38" s="532"/>
      <c r="KI38" s="532"/>
      <c r="KJ38" s="532"/>
      <c r="KK38" s="532"/>
      <c r="KL38" s="532"/>
      <c r="KM38" s="532"/>
      <c r="KN38" s="532"/>
      <c r="KO38" s="532"/>
      <c r="KP38" s="532"/>
      <c r="KQ38" s="532"/>
      <c r="KR38" s="532"/>
      <c r="KS38" s="532"/>
      <c r="KT38" s="532"/>
      <c r="KU38" s="532"/>
      <c r="KV38" s="532"/>
      <c r="KW38" s="532"/>
      <c r="KX38" s="532"/>
      <c r="KY38" s="532"/>
      <c r="KZ38" s="532"/>
      <c r="LA38" s="532"/>
      <c r="LB38" s="532"/>
      <c r="LC38" s="532"/>
      <c r="LD38" s="532"/>
      <c r="LE38" s="532"/>
      <c r="LF38" s="532"/>
      <c r="LG38" s="532"/>
      <c r="LH38" s="532"/>
      <c r="LI38" s="532"/>
      <c r="LJ38" s="532"/>
      <c r="LK38" s="532"/>
      <c r="LL38" s="532"/>
      <c r="LM38" s="532"/>
      <c r="LN38" s="532"/>
      <c r="LO38" s="532"/>
      <c r="LP38" s="532"/>
      <c r="LQ38" s="532"/>
      <c r="LR38" s="532"/>
      <c r="LS38" s="532"/>
      <c r="LT38" s="532"/>
      <c r="LU38" s="532"/>
      <c r="LV38" s="532"/>
      <c r="LW38" s="532"/>
      <c r="LX38" s="532"/>
      <c r="LY38" s="532"/>
      <c r="LZ38" s="532"/>
      <c r="MA38" s="532"/>
      <c r="MB38" s="532"/>
      <c r="MC38" s="532"/>
      <c r="MD38" s="532"/>
      <c r="ME38" s="532"/>
      <c r="MF38" s="532"/>
      <c r="MG38" s="532"/>
      <c r="MH38" s="532"/>
      <c r="MI38" s="532"/>
      <c r="MJ38" s="532"/>
      <c r="MK38" s="532"/>
      <c r="ML38" s="532"/>
      <c r="MM38" s="532"/>
      <c r="MN38" s="532"/>
      <c r="MO38" s="532"/>
      <c r="MP38" s="532"/>
      <c r="MQ38" s="532"/>
      <c r="MR38" s="532"/>
      <c r="MS38" s="532"/>
      <c r="MT38" s="532"/>
      <c r="MU38" s="532"/>
      <c r="MV38" s="532"/>
      <c r="MW38" s="532"/>
      <c r="MX38" s="532"/>
      <c r="MY38" s="532"/>
      <c r="MZ38" s="532"/>
      <c r="NA38" s="532"/>
      <c r="NB38" s="532"/>
      <c r="NC38" s="532"/>
      <c r="ND38" s="532"/>
      <c r="NE38" s="532"/>
    </row>
    <row r="39" spans="2:369" s="15" customFormat="1" ht="15" customHeight="1">
      <c r="B39" s="518"/>
      <c r="C39" s="300"/>
      <c r="D39" s="288"/>
      <c r="E39" s="288"/>
      <c r="F39" s="288"/>
      <c r="G39" s="288"/>
      <c r="H39" s="288"/>
      <c r="I39" s="288"/>
      <c r="J39" s="288"/>
      <c r="K39" s="288"/>
      <c r="L39" s="288"/>
      <c r="M39" s="288"/>
      <c r="N39" s="288"/>
      <c r="O39" s="288"/>
      <c r="P39" s="288"/>
      <c r="Q39" s="288"/>
      <c r="R39" s="288"/>
      <c r="S39" s="288"/>
      <c r="T39" s="288"/>
      <c r="U39" s="288"/>
      <c r="V39" s="288"/>
      <c r="W39" s="288"/>
      <c r="X39" s="288"/>
      <c r="Y39" s="288"/>
      <c r="Z39" s="288"/>
      <c r="AA39" s="288"/>
      <c r="AB39" s="288"/>
      <c r="AC39" s="288"/>
      <c r="AD39" s="288"/>
      <c r="AE39" s="288"/>
      <c r="AF39" s="288"/>
      <c r="AG39" s="288"/>
      <c r="AH39" s="288"/>
      <c r="AI39" s="288"/>
      <c r="AJ39" s="288"/>
      <c r="AK39" s="288"/>
      <c r="AL39" s="288"/>
      <c r="AM39" s="288"/>
      <c r="AN39" s="288"/>
      <c r="AO39" s="288"/>
      <c r="AP39" s="288"/>
      <c r="AQ39" s="288"/>
      <c r="AR39" s="288"/>
      <c r="AS39" s="288"/>
      <c r="AT39" s="288"/>
      <c r="AU39" s="288"/>
      <c r="AV39" s="288"/>
      <c r="AW39" s="288"/>
      <c r="AX39" s="288"/>
      <c r="AY39" s="288"/>
      <c r="AZ39" s="288"/>
      <c r="BA39" s="288"/>
      <c r="BB39" s="288"/>
      <c r="BC39" s="288"/>
      <c r="BD39" s="288"/>
      <c r="BE39" s="288"/>
      <c r="BF39" s="288"/>
      <c r="BG39" s="288"/>
      <c r="BH39" s="288"/>
      <c r="BI39" s="288"/>
      <c r="BJ39" s="288"/>
      <c r="BK39" s="288"/>
      <c r="BL39" s="288"/>
      <c r="BM39" s="288"/>
      <c r="BN39" s="288"/>
      <c r="BO39" s="288"/>
      <c r="BP39" s="288"/>
      <c r="BQ39" s="288"/>
      <c r="BR39" s="288"/>
      <c r="BS39" s="288"/>
      <c r="BT39" s="288"/>
      <c r="BU39" s="288"/>
      <c r="BV39" s="288"/>
      <c r="BW39" s="288"/>
      <c r="BX39" s="288"/>
      <c r="BY39" s="288"/>
      <c r="BZ39" s="288"/>
      <c r="CA39" s="288"/>
      <c r="CB39" s="288"/>
      <c r="CC39" s="288"/>
      <c r="CD39" s="288"/>
      <c r="CE39" s="288"/>
      <c r="CF39" s="288"/>
      <c r="CG39" s="288"/>
      <c r="CH39" s="288"/>
      <c r="CI39" s="288"/>
      <c r="CJ39" s="288"/>
      <c r="CK39" s="288"/>
      <c r="CL39" s="288"/>
      <c r="CM39" s="288"/>
      <c r="CN39" s="288"/>
      <c r="CO39" s="288"/>
      <c r="CP39" s="288"/>
      <c r="CQ39" s="288"/>
      <c r="CR39" s="288"/>
      <c r="CS39" s="288"/>
      <c r="CT39" s="288"/>
      <c r="CU39" s="288"/>
      <c r="CV39" s="288"/>
      <c r="CW39" s="288"/>
      <c r="CX39" s="288"/>
      <c r="CY39" s="288"/>
      <c r="CZ39" s="288"/>
      <c r="DA39" s="288"/>
      <c r="DB39" s="288"/>
      <c r="DC39" s="288"/>
      <c r="DD39" s="288"/>
      <c r="DE39" s="288"/>
      <c r="DF39" s="288"/>
      <c r="DG39" s="288"/>
      <c r="DH39" s="288"/>
      <c r="DI39" s="288"/>
      <c r="DJ39" s="288"/>
      <c r="DK39" s="288"/>
      <c r="DL39" s="288"/>
      <c r="DM39" s="288"/>
      <c r="DN39" s="288"/>
      <c r="DO39" s="288"/>
      <c r="DP39" s="288"/>
      <c r="DQ39" s="288"/>
      <c r="DR39" s="288"/>
      <c r="DS39" s="288"/>
      <c r="DT39" s="288"/>
      <c r="DU39" s="288"/>
      <c r="DV39" s="288"/>
      <c r="DW39" s="288"/>
      <c r="DX39" s="288"/>
      <c r="DY39" s="288"/>
      <c r="DZ39" s="288"/>
      <c r="EA39" s="288"/>
      <c r="EB39" s="288"/>
      <c r="EC39" s="288"/>
      <c r="ED39" s="288"/>
      <c r="EE39" s="288"/>
      <c r="EF39" s="288"/>
      <c r="EG39" s="288"/>
      <c r="EH39" s="288"/>
      <c r="EI39" s="288"/>
      <c r="EJ39" s="288"/>
      <c r="EK39" s="288"/>
      <c r="EL39" s="288"/>
      <c r="EM39" s="288"/>
      <c r="EN39" s="288"/>
      <c r="EO39" s="288"/>
      <c r="EP39" s="288"/>
      <c r="EQ39" s="288"/>
      <c r="ER39" s="288"/>
      <c r="ES39" s="288"/>
      <c r="ET39" s="288"/>
      <c r="EU39" s="288"/>
      <c r="EV39" s="288"/>
      <c r="EW39" s="288"/>
      <c r="EX39" s="288"/>
      <c r="EY39" s="288"/>
      <c r="EZ39" s="288"/>
      <c r="FA39" s="288"/>
      <c r="FB39" s="288"/>
      <c r="FC39" s="288"/>
      <c r="FD39" s="288"/>
      <c r="FE39" s="288"/>
      <c r="FF39" s="288"/>
      <c r="FG39" s="288"/>
      <c r="FH39" s="288"/>
      <c r="FI39" s="288"/>
      <c r="FJ39" s="288"/>
      <c r="FK39" s="288"/>
      <c r="FL39" s="288"/>
      <c r="FM39" s="288"/>
      <c r="FN39" s="288"/>
      <c r="FO39" s="288"/>
      <c r="FP39" s="288"/>
      <c r="FQ39" s="288"/>
      <c r="FR39" s="288"/>
      <c r="FS39" s="288"/>
      <c r="FT39" s="288"/>
      <c r="FU39" s="288"/>
      <c r="FV39" s="288"/>
      <c r="FW39" s="288"/>
      <c r="FX39" s="288"/>
      <c r="FY39" s="288"/>
      <c r="FZ39" s="288"/>
      <c r="GA39" s="288"/>
      <c r="GB39" s="288"/>
      <c r="GC39" s="288"/>
      <c r="GD39" s="288"/>
      <c r="GE39" s="288"/>
      <c r="GF39" s="288"/>
      <c r="GG39" s="288"/>
      <c r="GH39" s="288"/>
      <c r="GI39" s="288"/>
      <c r="GJ39" s="288"/>
      <c r="GK39" s="288"/>
      <c r="GL39" s="288"/>
      <c r="GM39" s="288"/>
      <c r="GN39" s="288"/>
      <c r="GO39" s="288"/>
      <c r="GP39" s="288"/>
      <c r="GQ39" s="288"/>
      <c r="GR39" s="288"/>
      <c r="GS39" s="288"/>
      <c r="GT39" s="288"/>
      <c r="GU39" s="288"/>
      <c r="GV39" s="288"/>
      <c r="GW39" s="288"/>
      <c r="GX39" s="288"/>
      <c r="GY39" s="288"/>
      <c r="GZ39" s="288"/>
      <c r="HA39" s="288"/>
      <c r="HB39" s="288"/>
      <c r="HC39" s="288"/>
      <c r="HD39" s="288"/>
      <c r="HE39" s="288"/>
      <c r="HF39" s="288"/>
      <c r="HG39" s="288"/>
      <c r="HH39" s="288"/>
      <c r="HI39" s="288"/>
      <c r="HJ39" s="288"/>
      <c r="HK39" s="288"/>
      <c r="HL39" s="288"/>
      <c r="HM39" s="288"/>
      <c r="HN39" s="288"/>
      <c r="HO39" s="288"/>
      <c r="HP39" s="288"/>
      <c r="HQ39" s="288"/>
      <c r="HR39" s="288"/>
      <c r="HS39" s="288"/>
      <c r="HT39" s="288"/>
      <c r="HU39" s="288"/>
      <c r="HV39" s="288"/>
      <c r="HW39" s="288"/>
      <c r="HX39" s="288"/>
      <c r="HY39" s="288"/>
      <c r="HZ39" s="288"/>
      <c r="IA39" s="288"/>
      <c r="IB39" s="288"/>
      <c r="IC39" s="288"/>
      <c r="ID39" s="288"/>
      <c r="IE39" s="288"/>
      <c r="IF39" s="288"/>
      <c r="IG39" s="288"/>
      <c r="IH39" s="288"/>
      <c r="II39" s="288"/>
      <c r="IJ39" s="288"/>
      <c r="IK39" s="288"/>
      <c r="IL39" s="288"/>
      <c r="IM39" s="288"/>
      <c r="IN39" s="288"/>
      <c r="IO39" s="288"/>
      <c r="IP39" s="288"/>
      <c r="IQ39" s="288"/>
      <c r="IR39" s="288"/>
      <c r="IS39" s="288"/>
      <c r="IT39" s="288"/>
      <c r="IW39" s="549"/>
      <c r="IX39" s="549"/>
      <c r="IY39" s="549"/>
      <c r="IZ39" s="549"/>
      <c r="JA39" s="549"/>
      <c r="JB39" s="549"/>
      <c r="JC39" s="549"/>
      <c r="JD39" s="549"/>
      <c r="JE39" s="549"/>
      <c r="JF39" s="549"/>
      <c r="JG39" s="549"/>
      <c r="JH39" s="549"/>
      <c r="JI39" s="549"/>
      <c r="JJ39" s="549"/>
      <c r="JK39" s="549"/>
      <c r="JL39" s="549"/>
      <c r="JM39" s="549"/>
      <c r="JN39" s="549"/>
      <c r="JO39" s="549"/>
      <c r="JP39" s="549"/>
      <c r="JQ39" s="549"/>
      <c r="JR39" s="549"/>
      <c r="JS39" s="549"/>
      <c r="JT39" s="549"/>
      <c r="JU39" s="532"/>
      <c r="JV39" s="532"/>
      <c r="JW39" s="532"/>
      <c r="JX39" s="532"/>
      <c r="JY39" s="532"/>
      <c r="JZ39" s="532"/>
      <c r="KA39" s="532"/>
      <c r="KB39" s="532"/>
      <c r="KC39" s="532"/>
      <c r="KD39" s="532"/>
      <c r="KE39" s="532"/>
      <c r="KF39" s="532"/>
      <c r="KG39" s="532"/>
      <c r="KH39" s="532"/>
      <c r="KI39" s="532"/>
      <c r="KJ39" s="532"/>
      <c r="KK39" s="532"/>
      <c r="KL39" s="532"/>
      <c r="KM39" s="532"/>
      <c r="KN39" s="532"/>
      <c r="KO39" s="532"/>
      <c r="KP39" s="532"/>
      <c r="KQ39" s="532"/>
      <c r="KR39" s="532"/>
      <c r="KS39" s="532"/>
      <c r="KT39" s="532"/>
      <c r="KU39" s="532"/>
      <c r="KV39" s="532"/>
      <c r="KW39" s="532"/>
      <c r="KX39" s="532"/>
      <c r="KY39" s="532"/>
      <c r="KZ39" s="532"/>
      <c r="LA39" s="532"/>
      <c r="LB39" s="532"/>
      <c r="LC39" s="532"/>
      <c r="LD39" s="532"/>
      <c r="LE39" s="532"/>
      <c r="LF39" s="532"/>
      <c r="LG39" s="532"/>
      <c r="LH39" s="532"/>
      <c r="LI39" s="532"/>
      <c r="LJ39" s="532"/>
      <c r="LK39" s="532"/>
      <c r="LL39" s="532"/>
      <c r="LM39" s="532"/>
      <c r="LN39" s="532"/>
      <c r="LO39" s="532"/>
      <c r="LP39" s="532"/>
      <c r="LQ39" s="532"/>
      <c r="LR39" s="532"/>
      <c r="LS39" s="532"/>
      <c r="LT39" s="532"/>
      <c r="LU39" s="532"/>
      <c r="LV39" s="532"/>
      <c r="LW39" s="532"/>
      <c r="LX39" s="532"/>
      <c r="LY39" s="532"/>
      <c r="LZ39" s="532"/>
      <c r="MA39" s="532"/>
      <c r="MB39" s="532"/>
      <c r="MC39" s="532"/>
      <c r="MD39" s="532"/>
      <c r="ME39" s="532"/>
      <c r="MF39" s="532"/>
      <c r="MG39" s="532"/>
      <c r="MH39" s="532"/>
      <c r="MI39" s="532"/>
      <c r="MJ39" s="532"/>
      <c r="MK39" s="532"/>
      <c r="ML39" s="532"/>
      <c r="MM39" s="532"/>
      <c r="MN39" s="532"/>
      <c r="MO39" s="532"/>
      <c r="MP39" s="532"/>
      <c r="MQ39" s="532"/>
      <c r="MR39" s="532"/>
      <c r="MS39" s="532"/>
      <c r="MT39" s="532"/>
      <c r="MU39" s="532"/>
      <c r="MV39" s="532"/>
      <c r="MW39" s="532"/>
      <c r="MX39" s="532"/>
      <c r="MY39" s="532"/>
      <c r="MZ39" s="532"/>
      <c r="NA39" s="532"/>
      <c r="NB39" s="532"/>
      <c r="NC39" s="532"/>
      <c r="ND39" s="532"/>
      <c r="NE39" s="532"/>
    </row>
    <row r="40" spans="2:369" s="15" customFormat="1" ht="15" customHeight="1">
      <c r="B40" s="518"/>
      <c r="C40" s="300"/>
      <c r="D40" s="288"/>
      <c r="E40" s="288"/>
      <c r="F40" s="288"/>
      <c r="G40" s="288"/>
      <c r="H40" s="288"/>
      <c r="I40" s="288"/>
      <c r="J40" s="288"/>
      <c r="K40" s="288"/>
      <c r="L40" s="288"/>
      <c r="M40" s="288"/>
      <c r="N40" s="288"/>
      <c r="O40" s="288"/>
      <c r="P40" s="288"/>
      <c r="Q40" s="288"/>
      <c r="R40" s="288"/>
      <c r="S40" s="288"/>
      <c r="T40" s="288"/>
      <c r="U40" s="288"/>
      <c r="V40" s="288"/>
      <c r="W40" s="288"/>
      <c r="X40" s="288"/>
      <c r="Y40" s="288"/>
      <c r="Z40" s="288"/>
      <c r="AA40" s="288"/>
      <c r="AB40" s="288"/>
      <c r="AC40" s="288"/>
      <c r="AD40" s="288"/>
      <c r="AE40" s="288"/>
      <c r="AF40" s="288"/>
      <c r="AG40" s="288"/>
      <c r="AH40" s="288"/>
      <c r="AI40" s="288"/>
      <c r="AJ40" s="288"/>
      <c r="AK40" s="288"/>
      <c r="AL40" s="288"/>
      <c r="AM40" s="288"/>
      <c r="AN40" s="288"/>
      <c r="AO40" s="288"/>
      <c r="AP40" s="288"/>
      <c r="AQ40" s="288"/>
      <c r="AR40" s="288"/>
      <c r="AS40" s="288"/>
      <c r="AT40" s="288"/>
      <c r="AU40" s="288"/>
      <c r="AV40" s="288"/>
      <c r="AW40" s="288"/>
      <c r="AX40" s="288"/>
      <c r="AY40" s="288"/>
      <c r="AZ40" s="288"/>
      <c r="BA40" s="288"/>
      <c r="BB40" s="288"/>
      <c r="BC40" s="288"/>
      <c r="BD40" s="288"/>
      <c r="BE40" s="288"/>
      <c r="BF40" s="288"/>
      <c r="BG40" s="288"/>
      <c r="BH40" s="288"/>
      <c r="BI40" s="288"/>
      <c r="BJ40" s="288"/>
      <c r="BK40" s="288"/>
      <c r="BL40" s="288"/>
      <c r="BM40" s="288"/>
      <c r="BN40" s="288"/>
      <c r="BO40" s="288"/>
      <c r="BP40" s="288"/>
      <c r="BQ40" s="288"/>
      <c r="BR40" s="288"/>
      <c r="BS40" s="288"/>
      <c r="BT40" s="288"/>
      <c r="BU40" s="288"/>
      <c r="BV40" s="288"/>
      <c r="BW40" s="288"/>
      <c r="BX40" s="288"/>
      <c r="BY40" s="288"/>
      <c r="BZ40" s="288"/>
      <c r="CA40" s="288"/>
      <c r="CB40" s="288"/>
      <c r="CC40" s="288"/>
      <c r="CD40" s="288"/>
      <c r="CE40" s="288"/>
      <c r="CF40" s="288"/>
      <c r="CG40" s="288"/>
      <c r="CH40" s="288"/>
      <c r="CI40" s="288"/>
      <c r="CJ40" s="288"/>
      <c r="CK40" s="288"/>
      <c r="CL40" s="288"/>
      <c r="CM40" s="288"/>
      <c r="CN40" s="288"/>
      <c r="CO40" s="288"/>
      <c r="CP40" s="288"/>
      <c r="CQ40" s="288"/>
      <c r="CR40" s="288"/>
      <c r="CS40" s="288"/>
      <c r="CT40" s="288"/>
      <c r="CU40" s="288"/>
      <c r="CV40" s="288"/>
      <c r="CW40" s="288"/>
      <c r="CX40" s="288"/>
      <c r="CY40" s="288"/>
      <c r="CZ40" s="288"/>
      <c r="DA40" s="288"/>
      <c r="DB40" s="288"/>
      <c r="DC40" s="288"/>
      <c r="DD40" s="288"/>
      <c r="DE40" s="288"/>
      <c r="DF40" s="288"/>
      <c r="DG40" s="288"/>
      <c r="DH40" s="288"/>
      <c r="DI40" s="288"/>
      <c r="DJ40" s="288"/>
      <c r="DK40" s="288"/>
      <c r="DL40" s="288"/>
      <c r="DM40" s="288"/>
      <c r="DN40" s="288"/>
      <c r="DO40" s="288"/>
      <c r="DP40" s="288"/>
      <c r="DQ40" s="288"/>
      <c r="DR40" s="288"/>
      <c r="DS40" s="288"/>
      <c r="DT40" s="288"/>
      <c r="DU40" s="288"/>
      <c r="DV40" s="288"/>
      <c r="DW40" s="288"/>
      <c r="DX40" s="288"/>
      <c r="DY40" s="288"/>
      <c r="DZ40" s="288"/>
      <c r="EA40" s="288"/>
      <c r="EB40" s="288"/>
      <c r="EC40" s="288"/>
      <c r="ED40" s="288"/>
      <c r="EE40" s="288"/>
      <c r="EF40" s="288"/>
      <c r="EG40" s="288"/>
      <c r="EH40" s="288"/>
      <c r="EI40" s="288"/>
      <c r="EJ40" s="288"/>
      <c r="EK40" s="288"/>
      <c r="EL40" s="288"/>
      <c r="EM40" s="288"/>
      <c r="EN40" s="288"/>
      <c r="EO40" s="288"/>
      <c r="EP40" s="288"/>
      <c r="EQ40" s="288"/>
      <c r="ER40" s="288"/>
      <c r="ES40" s="288"/>
      <c r="ET40" s="288"/>
      <c r="EU40" s="288"/>
      <c r="EV40" s="288"/>
      <c r="EW40" s="288"/>
      <c r="EX40" s="288"/>
      <c r="EY40" s="288"/>
      <c r="EZ40" s="288"/>
      <c r="FA40" s="288"/>
      <c r="FB40" s="288"/>
      <c r="FC40" s="288"/>
      <c r="FD40" s="288"/>
      <c r="FE40" s="288"/>
      <c r="FF40" s="288"/>
      <c r="FG40" s="288"/>
      <c r="FH40" s="288"/>
      <c r="FI40" s="288"/>
      <c r="FJ40" s="288"/>
      <c r="FK40" s="288"/>
      <c r="FL40" s="288"/>
      <c r="FM40" s="288"/>
      <c r="FN40" s="288"/>
      <c r="FO40" s="288"/>
      <c r="FP40" s="288"/>
      <c r="FQ40" s="288"/>
      <c r="FR40" s="288"/>
      <c r="FS40" s="288"/>
      <c r="FT40" s="288"/>
      <c r="FU40" s="288"/>
      <c r="FV40" s="288"/>
      <c r="FW40" s="288"/>
      <c r="FX40" s="288"/>
      <c r="FY40" s="288"/>
      <c r="FZ40" s="288"/>
      <c r="GA40" s="288"/>
      <c r="GB40" s="288"/>
      <c r="GC40" s="288"/>
      <c r="GD40" s="288"/>
      <c r="GE40" s="288"/>
      <c r="GF40" s="288"/>
      <c r="GG40" s="288"/>
      <c r="GH40" s="288"/>
      <c r="GI40" s="288"/>
      <c r="GJ40" s="288"/>
      <c r="GK40" s="288"/>
      <c r="GL40" s="288"/>
      <c r="GM40" s="288"/>
      <c r="GN40" s="288"/>
      <c r="GO40" s="288"/>
      <c r="GP40" s="288"/>
      <c r="GQ40" s="288"/>
      <c r="GR40" s="288"/>
      <c r="GS40" s="288"/>
      <c r="GT40" s="288"/>
      <c r="GU40" s="288"/>
      <c r="GV40" s="288"/>
      <c r="GW40" s="288"/>
      <c r="GX40" s="288"/>
      <c r="GY40" s="288"/>
      <c r="GZ40" s="288"/>
      <c r="HA40" s="288"/>
      <c r="HB40" s="288"/>
      <c r="HC40" s="288"/>
      <c r="HD40" s="288"/>
      <c r="HE40" s="288"/>
      <c r="HF40" s="288"/>
      <c r="HG40" s="288"/>
      <c r="HH40" s="288"/>
      <c r="HI40" s="288"/>
      <c r="HJ40" s="288"/>
      <c r="HK40" s="288"/>
      <c r="HL40" s="288"/>
      <c r="HM40" s="288"/>
      <c r="HN40" s="288"/>
      <c r="HO40" s="288"/>
      <c r="HP40" s="288"/>
      <c r="HQ40" s="288"/>
      <c r="HR40" s="288"/>
      <c r="HS40" s="288"/>
      <c r="HT40" s="288"/>
      <c r="HU40" s="288"/>
      <c r="HV40" s="288"/>
      <c r="HW40" s="288"/>
      <c r="HX40" s="288"/>
      <c r="HY40" s="288"/>
      <c r="HZ40" s="288"/>
      <c r="IA40" s="288"/>
      <c r="IB40" s="288"/>
      <c r="IC40" s="288"/>
      <c r="ID40" s="288"/>
      <c r="IE40" s="288"/>
      <c r="IF40" s="288"/>
      <c r="IG40" s="288"/>
      <c r="IH40" s="288"/>
      <c r="II40" s="288"/>
      <c r="IJ40" s="288"/>
      <c r="IK40" s="288"/>
      <c r="IL40" s="288"/>
      <c r="IM40" s="288"/>
      <c r="IN40" s="288"/>
      <c r="IO40" s="288"/>
      <c r="IP40" s="288"/>
      <c r="IQ40" s="288"/>
      <c r="IR40" s="288"/>
      <c r="IS40" s="288"/>
      <c r="IT40" s="288"/>
      <c r="IW40" s="549"/>
      <c r="IX40" s="549"/>
      <c r="IY40" s="549"/>
      <c r="IZ40" s="549"/>
      <c r="JA40" s="549"/>
      <c r="JB40" s="549"/>
      <c r="JC40" s="549"/>
      <c r="JD40" s="549"/>
      <c r="JE40" s="549"/>
      <c r="JF40" s="549"/>
      <c r="JG40" s="549"/>
      <c r="JH40" s="549"/>
      <c r="JI40" s="549"/>
      <c r="JJ40" s="549"/>
      <c r="JK40" s="549"/>
      <c r="JL40" s="549"/>
      <c r="JM40" s="549"/>
      <c r="JN40" s="549"/>
      <c r="JO40" s="549"/>
      <c r="JP40" s="549"/>
      <c r="JQ40" s="549"/>
      <c r="JR40" s="549"/>
      <c r="JS40" s="549"/>
      <c r="JT40" s="549"/>
      <c r="JU40" s="549"/>
      <c r="JV40" s="549"/>
      <c r="JW40" s="549"/>
      <c r="JX40" s="549"/>
      <c r="JY40" s="549"/>
      <c r="JZ40" s="549"/>
      <c r="KA40" s="549"/>
      <c r="KB40" s="549"/>
      <c r="KC40" s="549"/>
      <c r="KD40" s="549"/>
      <c r="KE40" s="549"/>
      <c r="KF40" s="549"/>
      <c r="KG40" s="549"/>
      <c r="KH40" s="549"/>
      <c r="KI40" s="549"/>
      <c r="KJ40" s="549"/>
      <c r="KK40" s="549"/>
      <c r="KL40" s="549"/>
      <c r="KM40" s="549"/>
      <c r="KN40" s="549"/>
      <c r="KO40" s="549"/>
      <c r="KP40" s="549"/>
      <c r="KQ40" s="549"/>
      <c r="KR40" s="549"/>
      <c r="KS40" s="549"/>
      <c r="KT40" s="549"/>
      <c r="KU40" s="549"/>
      <c r="KV40" s="549"/>
      <c r="KW40" s="549"/>
      <c r="KX40" s="549"/>
      <c r="KY40" s="549"/>
      <c r="KZ40" s="549"/>
      <c r="LA40" s="549"/>
      <c r="LB40" s="549"/>
      <c r="LC40" s="549"/>
      <c r="LD40" s="549"/>
      <c r="LE40" s="549"/>
      <c r="LF40" s="549"/>
      <c r="LG40" s="549"/>
      <c r="LH40" s="549"/>
      <c r="LI40" s="549"/>
      <c r="LJ40" s="549"/>
      <c r="LK40" s="549"/>
      <c r="LL40" s="549"/>
      <c r="LM40" s="549"/>
      <c r="LN40" s="549"/>
      <c r="LO40" s="549"/>
      <c r="LP40" s="549"/>
      <c r="LQ40" s="549"/>
      <c r="LR40" s="549"/>
      <c r="LS40" s="549"/>
      <c r="LT40" s="549"/>
      <c r="LU40" s="549"/>
      <c r="LV40" s="549"/>
      <c r="LW40" s="549"/>
      <c r="LX40" s="549"/>
      <c r="LY40" s="549"/>
      <c r="LZ40" s="549"/>
      <c r="MA40" s="549"/>
      <c r="MB40" s="549"/>
      <c r="MC40" s="549"/>
      <c r="MD40" s="549"/>
      <c r="ME40" s="549"/>
      <c r="MF40" s="549"/>
      <c r="MG40" s="549"/>
      <c r="MH40" s="549"/>
      <c r="MI40" s="549"/>
      <c r="MJ40" s="549"/>
      <c r="MK40" s="549"/>
      <c r="ML40" s="549"/>
      <c r="MM40" s="549"/>
      <c r="MN40" s="549"/>
      <c r="MO40" s="549"/>
      <c r="MP40" s="549"/>
      <c r="MQ40" s="549"/>
      <c r="MR40" s="549"/>
      <c r="MS40" s="549"/>
      <c r="MT40" s="549"/>
      <c r="MU40" s="549"/>
      <c r="MV40" s="549"/>
      <c r="MW40" s="549"/>
      <c r="MX40" s="549"/>
      <c r="MY40" s="549"/>
      <c r="MZ40" s="549"/>
      <c r="NA40" s="549"/>
      <c r="NB40" s="549"/>
      <c r="NC40" s="549"/>
      <c r="ND40" s="549"/>
      <c r="NE40" s="549"/>
    </row>
    <row r="41" spans="2:369" s="15" customFormat="1" ht="15" customHeight="1">
      <c r="B41" s="518"/>
      <c r="C41" s="300"/>
      <c r="D41" s="288"/>
      <c r="E41" s="288"/>
      <c r="F41" s="288"/>
      <c r="G41" s="288"/>
      <c r="H41" s="288"/>
      <c r="I41" s="288"/>
      <c r="J41" s="288"/>
      <c r="K41" s="288"/>
      <c r="L41" s="288"/>
      <c r="M41" s="288"/>
      <c r="N41" s="288"/>
      <c r="O41" s="288"/>
      <c r="P41" s="288"/>
      <c r="Q41" s="288"/>
      <c r="R41" s="288"/>
      <c r="S41" s="288"/>
      <c r="T41" s="288"/>
      <c r="U41" s="288"/>
      <c r="V41" s="288"/>
      <c r="W41" s="288"/>
      <c r="X41" s="288"/>
      <c r="Y41" s="288"/>
      <c r="Z41" s="288"/>
      <c r="AA41" s="288"/>
      <c r="AB41" s="288"/>
      <c r="AC41" s="288"/>
      <c r="AD41" s="288"/>
      <c r="AE41" s="288"/>
      <c r="AF41" s="288"/>
      <c r="AG41" s="288"/>
      <c r="AH41" s="288"/>
      <c r="AI41" s="288"/>
      <c r="AJ41" s="288"/>
      <c r="AK41" s="288"/>
      <c r="AL41" s="288"/>
      <c r="AM41" s="288"/>
      <c r="AN41" s="288"/>
      <c r="AO41" s="288"/>
      <c r="AP41" s="288"/>
      <c r="AQ41" s="288"/>
      <c r="AR41" s="288"/>
      <c r="AS41" s="288"/>
      <c r="AT41" s="288"/>
      <c r="AU41" s="288"/>
      <c r="AV41" s="288"/>
      <c r="AW41" s="288"/>
      <c r="AX41" s="288"/>
      <c r="AY41" s="288"/>
      <c r="AZ41" s="288"/>
      <c r="BA41" s="288"/>
      <c r="BB41" s="288"/>
      <c r="BC41" s="288"/>
      <c r="BD41" s="288"/>
      <c r="BE41" s="288"/>
      <c r="BF41" s="288"/>
      <c r="BG41" s="288"/>
      <c r="BH41" s="288"/>
      <c r="BI41" s="288"/>
      <c r="BJ41" s="288"/>
      <c r="BK41" s="288"/>
      <c r="BL41" s="288"/>
      <c r="BM41" s="288"/>
      <c r="BN41" s="288"/>
      <c r="BO41" s="288"/>
      <c r="BP41" s="288"/>
      <c r="BQ41" s="288"/>
      <c r="BR41" s="288"/>
      <c r="BS41" s="288"/>
      <c r="BT41" s="288"/>
      <c r="BU41" s="288"/>
      <c r="BV41" s="288"/>
      <c r="BW41" s="288"/>
      <c r="BX41" s="288"/>
      <c r="BY41" s="288"/>
      <c r="BZ41" s="288"/>
      <c r="CA41" s="288"/>
      <c r="CB41" s="288"/>
      <c r="CC41" s="288"/>
      <c r="CD41" s="288"/>
      <c r="CE41" s="288"/>
      <c r="CF41" s="288"/>
      <c r="CG41" s="288"/>
      <c r="CH41" s="288"/>
      <c r="CI41" s="288"/>
      <c r="CJ41" s="288"/>
      <c r="CK41" s="288"/>
      <c r="CL41" s="288"/>
      <c r="CM41" s="288"/>
      <c r="CN41" s="288"/>
      <c r="CO41" s="288"/>
      <c r="CP41" s="288"/>
      <c r="CQ41" s="288"/>
      <c r="CR41" s="288"/>
      <c r="CS41" s="288"/>
      <c r="CT41" s="288"/>
      <c r="CU41" s="288"/>
      <c r="CV41" s="288"/>
      <c r="CW41" s="288"/>
      <c r="CX41" s="288"/>
      <c r="CY41" s="288"/>
      <c r="CZ41" s="288"/>
      <c r="DA41" s="288"/>
      <c r="DB41" s="288"/>
      <c r="DC41" s="288"/>
      <c r="DD41" s="288"/>
      <c r="DE41" s="288"/>
      <c r="DF41" s="288"/>
      <c r="DG41" s="288"/>
      <c r="DH41" s="288"/>
      <c r="DI41" s="288"/>
      <c r="DJ41" s="288"/>
      <c r="DK41" s="288"/>
      <c r="DL41" s="288"/>
      <c r="DM41" s="288"/>
      <c r="DN41" s="288"/>
      <c r="DO41" s="288"/>
      <c r="DP41" s="288"/>
      <c r="DQ41" s="288"/>
      <c r="DR41" s="288"/>
      <c r="DS41" s="288"/>
      <c r="DT41" s="288"/>
      <c r="DU41" s="288"/>
      <c r="DV41" s="288"/>
      <c r="DW41" s="288"/>
      <c r="DX41" s="288"/>
      <c r="DY41" s="288"/>
      <c r="DZ41" s="288"/>
      <c r="EA41" s="288"/>
      <c r="EB41" s="288"/>
      <c r="EC41" s="288"/>
      <c r="ED41" s="288"/>
      <c r="EE41" s="288"/>
      <c r="EF41" s="288"/>
      <c r="EG41" s="288"/>
      <c r="EH41" s="288"/>
      <c r="EI41" s="288"/>
      <c r="EJ41" s="288"/>
      <c r="EK41" s="288"/>
      <c r="EL41" s="288"/>
      <c r="EM41" s="288"/>
      <c r="EN41" s="288"/>
      <c r="EO41" s="288"/>
      <c r="EP41" s="288"/>
      <c r="EQ41" s="288"/>
      <c r="ER41" s="288"/>
      <c r="ES41" s="288"/>
      <c r="ET41" s="288"/>
      <c r="EU41" s="288"/>
      <c r="EV41" s="288"/>
      <c r="EW41" s="288"/>
      <c r="EX41" s="288"/>
      <c r="EY41" s="288"/>
      <c r="EZ41" s="288"/>
      <c r="FA41" s="288"/>
      <c r="FB41" s="288"/>
      <c r="FC41" s="288"/>
      <c r="FD41" s="288"/>
      <c r="FE41" s="288"/>
      <c r="FF41" s="288"/>
      <c r="FG41" s="288"/>
      <c r="FH41" s="288"/>
      <c r="FI41" s="288"/>
      <c r="FJ41" s="288"/>
      <c r="FK41" s="288"/>
      <c r="FL41" s="288"/>
      <c r="FM41" s="288"/>
      <c r="FN41" s="288"/>
      <c r="FO41" s="288"/>
      <c r="FP41" s="288"/>
      <c r="FQ41" s="288"/>
      <c r="FR41" s="288"/>
      <c r="FS41" s="288"/>
      <c r="FT41" s="288"/>
      <c r="FU41" s="288"/>
      <c r="FV41" s="288"/>
      <c r="FW41" s="288"/>
      <c r="FX41" s="288"/>
      <c r="FY41" s="288"/>
      <c r="FZ41" s="288"/>
      <c r="GA41" s="288"/>
      <c r="GB41" s="288"/>
      <c r="GC41" s="288"/>
      <c r="GD41" s="288"/>
      <c r="GE41" s="288"/>
      <c r="GF41" s="288"/>
      <c r="GG41" s="288"/>
      <c r="GH41" s="288"/>
      <c r="GI41" s="288"/>
      <c r="GJ41" s="288"/>
      <c r="GK41" s="288"/>
      <c r="GL41" s="288"/>
      <c r="GM41" s="288"/>
      <c r="GN41" s="288"/>
      <c r="GO41" s="288"/>
      <c r="GP41" s="288"/>
      <c r="GQ41" s="288"/>
      <c r="GR41" s="288"/>
      <c r="GS41" s="288"/>
      <c r="GT41" s="288"/>
      <c r="GU41" s="288"/>
      <c r="GV41" s="288"/>
      <c r="GW41" s="288"/>
      <c r="GX41" s="288"/>
      <c r="GY41" s="288"/>
      <c r="GZ41" s="288"/>
      <c r="HA41" s="288"/>
      <c r="HB41" s="288"/>
      <c r="HC41" s="288"/>
      <c r="HD41" s="288"/>
      <c r="HE41" s="288"/>
      <c r="HF41" s="288"/>
      <c r="HG41" s="288"/>
      <c r="HH41" s="288"/>
      <c r="HI41" s="288"/>
      <c r="HJ41" s="288"/>
      <c r="HK41" s="288"/>
      <c r="HL41" s="288"/>
      <c r="HM41" s="288"/>
      <c r="HN41" s="288"/>
      <c r="HO41" s="288"/>
      <c r="HP41" s="288"/>
      <c r="HQ41" s="288"/>
      <c r="HR41" s="288"/>
      <c r="HS41" s="288"/>
      <c r="HT41" s="288"/>
      <c r="HU41" s="288"/>
      <c r="HV41" s="288"/>
      <c r="HW41" s="288"/>
      <c r="HX41" s="288"/>
      <c r="HY41" s="288"/>
      <c r="HZ41" s="288"/>
      <c r="IA41" s="288"/>
      <c r="IB41" s="288"/>
      <c r="IC41" s="288"/>
      <c r="ID41" s="288"/>
      <c r="IE41" s="288"/>
      <c r="IF41" s="288"/>
      <c r="IG41" s="288"/>
      <c r="IH41" s="288"/>
      <c r="II41" s="288"/>
      <c r="IJ41" s="288"/>
      <c r="IK41" s="288"/>
      <c r="IL41" s="288"/>
      <c r="IM41" s="288"/>
      <c r="IN41" s="288"/>
      <c r="IO41" s="288"/>
      <c r="IP41" s="288"/>
      <c r="IQ41" s="288"/>
      <c r="IR41" s="288"/>
      <c r="IS41" s="288"/>
      <c r="IT41" s="288"/>
      <c r="IW41" s="549"/>
      <c r="IX41" s="549"/>
      <c r="IY41" s="549"/>
      <c r="IZ41" s="549"/>
      <c r="JA41" s="549"/>
      <c r="JB41" s="549"/>
      <c r="JC41" s="549"/>
      <c r="JD41" s="549"/>
      <c r="JE41" s="549"/>
      <c r="JF41" s="549"/>
      <c r="JG41" s="549"/>
      <c r="JH41" s="549"/>
      <c r="JI41" s="549"/>
      <c r="JJ41" s="549"/>
      <c r="JK41" s="549"/>
      <c r="JL41" s="549"/>
      <c r="JM41" s="549"/>
      <c r="JN41" s="549"/>
      <c r="JO41" s="549"/>
      <c r="JP41" s="549"/>
      <c r="JQ41" s="549"/>
      <c r="JR41" s="549"/>
      <c r="JS41" s="549"/>
      <c r="JT41" s="549"/>
      <c r="JU41" s="549"/>
      <c r="JV41" s="549"/>
      <c r="JW41" s="549"/>
      <c r="JX41" s="549"/>
      <c r="JY41" s="549"/>
      <c r="JZ41" s="549"/>
      <c r="KA41" s="549"/>
      <c r="KB41" s="549"/>
      <c r="KC41" s="549"/>
      <c r="KD41" s="549"/>
      <c r="KE41" s="549"/>
      <c r="KF41" s="549"/>
      <c r="KG41" s="549"/>
      <c r="KH41" s="549"/>
      <c r="KI41" s="549"/>
      <c r="KJ41" s="549"/>
      <c r="KK41" s="549"/>
      <c r="KL41" s="549"/>
      <c r="KM41" s="549"/>
      <c r="KN41" s="549"/>
      <c r="KO41" s="549"/>
      <c r="KP41" s="549"/>
      <c r="KQ41" s="549"/>
      <c r="KR41" s="549"/>
      <c r="KS41" s="549"/>
      <c r="KT41" s="549"/>
      <c r="KU41" s="549"/>
      <c r="KV41" s="549"/>
      <c r="KW41" s="549"/>
      <c r="KX41" s="549"/>
      <c r="KY41" s="549"/>
      <c r="KZ41" s="549"/>
      <c r="LA41" s="549"/>
      <c r="LB41" s="549"/>
      <c r="LC41" s="549"/>
      <c r="LD41" s="549"/>
      <c r="LE41" s="549"/>
      <c r="LF41" s="549"/>
      <c r="LG41" s="549"/>
      <c r="LH41" s="549"/>
      <c r="LI41" s="549"/>
      <c r="LJ41" s="549"/>
      <c r="LK41" s="549"/>
      <c r="LL41" s="549"/>
      <c r="LM41" s="549"/>
      <c r="LN41" s="549"/>
      <c r="LO41" s="549"/>
      <c r="LP41" s="549"/>
      <c r="LQ41" s="549"/>
      <c r="LR41" s="549"/>
      <c r="LS41" s="549"/>
      <c r="LT41" s="549"/>
      <c r="LU41" s="549"/>
      <c r="LV41" s="549"/>
      <c r="LW41" s="549"/>
      <c r="LX41" s="549"/>
      <c r="LY41" s="549"/>
      <c r="LZ41" s="549"/>
      <c r="MA41" s="549"/>
      <c r="MB41" s="549"/>
      <c r="MC41" s="549"/>
      <c r="MD41" s="549"/>
      <c r="ME41" s="549"/>
      <c r="MF41" s="549"/>
      <c r="MG41" s="549"/>
      <c r="MH41" s="549"/>
      <c r="MI41" s="549"/>
      <c r="MJ41" s="549"/>
      <c r="MK41" s="549"/>
      <c r="ML41" s="549"/>
      <c r="MM41" s="549"/>
      <c r="MN41" s="549"/>
      <c r="MO41" s="549"/>
      <c r="MP41" s="549"/>
      <c r="MQ41" s="549"/>
      <c r="MR41" s="549"/>
      <c r="MS41" s="549"/>
      <c r="MT41" s="549"/>
      <c r="MU41" s="549"/>
      <c r="MV41" s="549"/>
      <c r="MW41" s="549"/>
      <c r="MX41" s="549"/>
      <c r="MY41" s="549"/>
      <c r="MZ41" s="549"/>
      <c r="NA41" s="549"/>
      <c r="NB41" s="549"/>
      <c r="NC41" s="549"/>
      <c r="ND41" s="549"/>
      <c r="NE41" s="549"/>
    </row>
    <row r="42" spans="2:369" s="15" customFormat="1" ht="15" customHeight="1">
      <c r="B42" s="518"/>
      <c r="C42" s="374"/>
      <c r="D42" s="288"/>
      <c r="E42" s="288"/>
      <c r="F42" s="288"/>
      <c r="G42" s="288"/>
      <c r="H42" s="288"/>
      <c r="I42" s="288"/>
      <c r="J42" s="288"/>
      <c r="K42" s="288"/>
      <c r="L42" s="288"/>
      <c r="M42" s="441" t="s">
        <v>2108</v>
      </c>
      <c r="N42" s="288"/>
      <c r="O42" s="288"/>
      <c r="P42" s="288"/>
      <c r="Q42" s="288"/>
      <c r="R42" s="288"/>
      <c r="S42" s="288"/>
      <c r="T42" s="288"/>
      <c r="U42" s="288"/>
      <c r="V42" s="288"/>
      <c r="W42" s="288"/>
      <c r="X42" s="288"/>
      <c r="Y42" s="288"/>
      <c r="Z42" s="288"/>
      <c r="AA42" s="288"/>
      <c r="AB42" s="288"/>
      <c r="AC42" s="288"/>
      <c r="AD42" s="288"/>
      <c r="AE42" s="288"/>
      <c r="AF42" s="288"/>
      <c r="AG42" s="288"/>
      <c r="AH42" s="288"/>
      <c r="AI42" s="288"/>
      <c r="AJ42" s="288"/>
      <c r="AK42" s="288"/>
      <c r="AL42" s="288"/>
      <c r="AM42" s="288"/>
      <c r="AN42" s="288"/>
      <c r="AO42" s="288"/>
      <c r="AP42" s="288"/>
      <c r="AQ42" s="288"/>
      <c r="AR42" s="288"/>
      <c r="AS42" s="288"/>
      <c r="AT42" s="288"/>
      <c r="AU42" s="288"/>
      <c r="AV42" s="288"/>
      <c r="AW42" s="288"/>
      <c r="AX42" s="288"/>
      <c r="AY42" s="288"/>
      <c r="AZ42" s="288"/>
      <c r="BA42" s="288"/>
      <c r="BB42" s="288"/>
      <c r="BC42" s="288"/>
      <c r="BD42" s="288"/>
      <c r="BE42" s="288"/>
      <c r="BF42" s="288"/>
      <c r="BG42" s="288"/>
      <c r="BH42" s="288"/>
      <c r="BI42" s="288"/>
      <c r="BJ42" s="288"/>
      <c r="BK42" s="288"/>
      <c r="BL42" s="288"/>
      <c r="BM42" s="288"/>
      <c r="BN42" s="288"/>
      <c r="BO42" s="288"/>
      <c r="BP42" s="288"/>
      <c r="BQ42" s="288"/>
      <c r="BR42" s="288"/>
      <c r="BS42" s="288"/>
      <c r="BT42" s="288"/>
      <c r="BU42" s="288"/>
      <c r="BV42" s="288"/>
      <c r="BW42" s="288"/>
      <c r="BX42" s="288"/>
      <c r="BY42" s="288"/>
      <c r="BZ42" s="288"/>
      <c r="CA42" s="288"/>
      <c r="CB42" s="288"/>
      <c r="CC42" s="288"/>
      <c r="CD42" s="288"/>
      <c r="CE42" s="288"/>
      <c r="CF42" s="288"/>
      <c r="CG42" s="288"/>
      <c r="CH42" s="288"/>
      <c r="CI42" s="288"/>
      <c r="CJ42" s="288"/>
      <c r="CK42" s="288"/>
      <c r="CL42" s="288"/>
      <c r="CM42" s="288"/>
      <c r="CN42" s="288"/>
      <c r="CO42" s="288"/>
      <c r="CP42" s="288"/>
      <c r="CQ42" s="288"/>
      <c r="CR42" s="288"/>
      <c r="CS42" s="288"/>
      <c r="CT42" s="288"/>
      <c r="CU42" s="288"/>
      <c r="CV42" s="288"/>
      <c r="CW42" s="288"/>
      <c r="CX42" s="288"/>
      <c r="CY42" s="288"/>
      <c r="CZ42" s="288"/>
      <c r="DA42" s="288"/>
      <c r="DB42" s="288"/>
      <c r="DC42" s="288"/>
      <c r="DD42" s="288"/>
      <c r="DE42" s="288"/>
      <c r="DF42" s="288"/>
      <c r="DG42" s="288"/>
      <c r="DH42" s="288"/>
      <c r="DI42" s="288"/>
      <c r="DJ42" s="288"/>
      <c r="DK42" s="288"/>
      <c r="DL42" s="288"/>
      <c r="DM42" s="288"/>
      <c r="DN42" s="288"/>
      <c r="DO42" s="288"/>
      <c r="DP42" s="288"/>
      <c r="DQ42" s="288"/>
      <c r="DR42" s="288"/>
      <c r="DS42" s="288"/>
      <c r="DT42" s="288"/>
      <c r="DU42" s="288"/>
      <c r="DV42" s="288"/>
      <c r="DW42" s="288"/>
      <c r="DX42" s="288"/>
      <c r="DY42" s="288"/>
      <c r="DZ42" s="288"/>
      <c r="EA42" s="288"/>
      <c r="EB42" s="288"/>
      <c r="EC42" s="288"/>
      <c r="ED42" s="288"/>
      <c r="EE42" s="288"/>
      <c r="EF42" s="288"/>
      <c r="EG42" s="288"/>
      <c r="EH42" s="288"/>
      <c r="EI42" s="288"/>
      <c r="EJ42" s="288"/>
      <c r="EK42" s="288"/>
      <c r="EL42" s="288"/>
      <c r="EM42" s="288"/>
      <c r="EN42" s="288"/>
      <c r="EO42" s="288"/>
      <c r="EP42" s="288"/>
      <c r="EQ42" s="288"/>
      <c r="ER42" s="288"/>
      <c r="ES42" s="288"/>
      <c r="ET42" s="288"/>
      <c r="EU42" s="288"/>
      <c r="EV42" s="288"/>
      <c r="EW42" s="288"/>
      <c r="EX42" s="288"/>
      <c r="EY42" s="288"/>
      <c r="EZ42" s="288"/>
      <c r="FA42" s="288"/>
      <c r="FB42" s="288"/>
      <c r="FC42" s="288"/>
      <c r="FD42" s="288"/>
      <c r="FE42" s="288"/>
      <c r="FF42" s="288"/>
      <c r="FG42" s="288"/>
      <c r="FH42" s="288"/>
      <c r="FI42" s="288"/>
      <c r="FJ42" s="288"/>
      <c r="FK42" s="288"/>
      <c r="FL42" s="288"/>
      <c r="FM42" s="288"/>
      <c r="FN42" s="288"/>
      <c r="FO42" s="288"/>
      <c r="FP42" s="288"/>
      <c r="FQ42" s="288"/>
      <c r="FR42" s="288"/>
      <c r="FS42" s="288"/>
      <c r="FT42" s="288"/>
      <c r="FU42" s="288"/>
      <c r="FV42" s="288"/>
      <c r="FW42" s="288"/>
      <c r="FX42" s="288"/>
      <c r="FY42" s="288"/>
      <c r="FZ42" s="288"/>
      <c r="GA42" s="288"/>
      <c r="GB42" s="288"/>
      <c r="GC42" s="288"/>
      <c r="GD42" s="288"/>
      <c r="GE42" s="288"/>
      <c r="GF42" s="288"/>
      <c r="GG42" s="288"/>
      <c r="GH42" s="288"/>
      <c r="GI42" s="288"/>
      <c r="GJ42" s="288"/>
      <c r="GK42" s="288"/>
      <c r="GL42" s="288"/>
      <c r="GM42" s="288"/>
      <c r="GN42" s="288"/>
      <c r="GO42" s="288"/>
      <c r="GP42" s="288"/>
      <c r="GQ42" s="288"/>
      <c r="GR42" s="288"/>
      <c r="GS42" s="288"/>
      <c r="GT42" s="288"/>
      <c r="GU42" s="288"/>
      <c r="GV42" s="288"/>
      <c r="GW42" s="288"/>
      <c r="GX42" s="288"/>
      <c r="GY42" s="288"/>
      <c r="GZ42" s="288"/>
      <c r="HA42" s="288"/>
      <c r="HB42" s="288"/>
      <c r="HC42" s="288"/>
      <c r="HD42" s="288"/>
      <c r="HE42" s="288"/>
      <c r="HF42" s="288"/>
      <c r="HG42" s="288"/>
      <c r="HH42" s="288"/>
      <c r="HI42" s="288"/>
      <c r="HJ42" s="288"/>
      <c r="HK42" s="288"/>
      <c r="HL42" s="288"/>
      <c r="HM42" s="288"/>
      <c r="HN42" s="288"/>
      <c r="HO42" s="288"/>
      <c r="HP42" s="288"/>
      <c r="HQ42" s="288"/>
      <c r="HR42" s="288"/>
      <c r="HS42" s="288"/>
      <c r="HT42" s="288"/>
      <c r="HU42" s="288"/>
      <c r="HV42" s="288"/>
      <c r="HW42" s="288"/>
      <c r="HX42" s="288"/>
      <c r="HY42" s="288"/>
      <c r="HZ42" s="288"/>
      <c r="IA42" s="288"/>
      <c r="IB42" s="288"/>
      <c r="IC42" s="288"/>
      <c r="ID42" s="288"/>
      <c r="IE42" s="288"/>
      <c r="IF42" s="288"/>
      <c r="IG42" s="288"/>
      <c r="IH42" s="288"/>
      <c r="II42" s="288"/>
      <c r="IJ42" s="288"/>
      <c r="IK42" s="288"/>
      <c r="IL42" s="288"/>
      <c r="IM42" s="288"/>
      <c r="IN42" s="288"/>
      <c r="IO42" s="288"/>
      <c r="IP42" s="288"/>
      <c r="IQ42" s="288"/>
      <c r="IR42" s="288"/>
      <c r="IS42" s="288"/>
      <c r="IT42" s="288"/>
      <c r="IW42" s="549"/>
      <c r="IX42" s="549"/>
      <c r="IY42" s="549"/>
      <c r="IZ42" s="549"/>
      <c r="JA42" s="549"/>
      <c r="JB42" s="549"/>
      <c r="JC42" s="549"/>
      <c r="JD42" s="549"/>
      <c r="JE42" s="549"/>
      <c r="JF42" s="549"/>
      <c r="JG42" s="549"/>
      <c r="JH42" s="549"/>
      <c r="JI42" s="549"/>
      <c r="JJ42" s="549"/>
      <c r="JK42" s="549"/>
      <c r="JL42" s="549"/>
      <c r="JM42" s="549"/>
      <c r="JN42" s="549"/>
      <c r="JO42" s="549"/>
      <c r="JP42" s="549"/>
      <c r="JQ42" s="549"/>
      <c r="JR42" s="549"/>
      <c r="JS42" s="549"/>
      <c r="JT42" s="549"/>
      <c r="JU42" s="549"/>
      <c r="JV42" s="549"/>
      <c r="JW42" s="549"/>
      <c r="JX42" s="549"/>
      <c r="JY42" s="549"/>
      <c r="JZ42" s="549"/>
      <c r="KA42" s="549"/>
      <c r="KB42" s="549"/>
      <c r="KC42" s="549"/>
      <c r="KD42" s="549"/>
      <c r="KE42" s="549"/>
      <c r="KF42" s="549"/>
      <c r="KG42" s="549"/>
      <c r="KH42" s="549"/>
      <c r="KI42" s="549"/>
      <c r="KJ42" s="549"/>
      <c r="KK42" s="549"/>
      <c r="KL42" s="549"/>
      <c r="KM42" s="549"/>
      <c r="KN42" s="549"/>
      <c r="KO42" s="549"/>
      <c r="KP42" s="549"/>
      <c r="KQ42" s="549"/>
      <c r="KR42" s="549"/>
      <c r="KS42" s="549"/>
      <c r="KT42" s="549"/>
      <c r="KU42" s="549"/>
      <c r="KV42" s="549"/>
      <c r="KW42" s="549"/>
      <c r="KX42" s="549"/>
      <c r="KY42" s="549"/>
      <c r="KZ42" s="549"/>
      <c r="LA42" s="549"/>
      <c r="LB42" s="549"/>
      <c r="LC42" s="549"/>
      <c r="LD42" s="549"/>
      <c r="LE42" s="549"/>
      <c r="LF42" s="549"/>
      <c r="LG42" s="549"/>
      <c r="LH42" s="549"/>
      <c r="LI42" s="549"/>
      <c r="LJ42" s="549"/>
      <c r="LK42" s="549"/>
      <c r="LL42" s="549"/>
      <c r="LM42" s="549"/>
      <c r="LN42" s="549"/>
      <c r="LO42" s="549"/>
      <c r="LP42" s="549"/>
      <c r="LQ42" s="549"/>
      <c r="LR42" s="549"/>
      <c r="LS42" s="549"/>
      <c r="LT42" s="549"/>
      <c r="LU42" s="549"/>
      <c r="LV42" s="549"/>
      <c r="LW42" s="549"/>
      <c r="LX42" s="549"/>
      <c r="LY42" s="549"/>
      <c r="LZ42" s="549"/>
      <c r="MA42" s="549"/>
      <c r="MB42" s="549"/>
      <c r="MC42" s="549"/>
      <c r="MD42" s="549"/>
      <c r="ME42" s="549"/>
      <c r="MF42" s="549"/>
      <c r="MG42" s="549"/>
      <c r="MH42" s="549"/>
      <c r="MI42" s="549"/>
      <c r="MJ42" s="549"/>
      <c r="MK42" s="549"/>
      <c r="ML42" s="549"/>
      <c r="MM42" s="549"/>
      <c r="MN42" s="549"/>
      <c r="MO42" s="549"/>
      <c r="MP42" s="549"/>
      <c r="MQ42" s="549"/>
      <c r="MR42" s="549"/>
      <c r="MS42" s="549"/>
      <c r="MT42" s="549"/>
      <c r="MU42" s="549"/>
      <c r="MV42" s="549"/>
      <c r="MW42" s="549"/>
      <c r="MX42" s="549"/>
      <c r="MY42" s="549"/>
      <c r="MZ42" s="549"/>
      <c r="NA42" s="549"/>
      <c r="NB42" s="549"/>
      <c r="NC42" s="549"/>
      <c r="ND42" s="549"/>
      <c r="NE42" s="549"/>
    </row>
    <row r="43" spans="2:369" ht="15" customHeight="1">
      <c r="M43" s="441"/>
      <c r="IU43" s="281"/>
      <c r="IW43" s="549"/>
      <c r="IX43" s="549"/>
      <c r="IY43" s="549"/>
      <c r="IZ43" s="549"/>
      <c r="JA43" s="549"/>
      <c r="JB43" s="549"/>
      <c r="JC43" s="549"/>
      <c r="JD43" s="549"/>
      <c r="JE43" s="549"/>
      <c r="JF43" s="549"/>
      <c r="JG43" s="549"/>
      <c r="JH43" s="549"/>
      <c r="JI43" s="549"/>
      <c r="JJ43" s="549"/>
      <c r="JK43" s="549"/>
      <c r="JL43" s="549"/>
      <c r="JM43" s="549"/>
      <c r="JN43" s="549"/>
      <c r="JO43" s="549"/>
      <c r="JP43" s="549"/>
      <c r="JQ43" s="549"/>
      <c r="JR43" s="549"/>
      <c r="JS43" s="549"/>
      <c r="JT43" s="549"/>
      <c r="JU43" s="549"/>
      <c r="JV43" s="549"/>
      <c r="JW43" s="549"/>
      <c r="JX43" s="549"/>
      <c r="JY43" s="549"/>
      <c r="JZ43" s="549"/>
      <c r="KA43" s="549"/>
      <c r="KB43" s="549"/>
      <c r="KC43" s="549"/>
      <c r="KD43" s="549"/>
      <c r="KE43" s="549"/>
      <c r="KF43" s="549"/>
      <c r="KG43" s="549"/>
      <c r="KH43" s="549"/>
      <c r="KI43" s="549"/>
      <c r="KJ43" s="549"/>
      <c r="KK43" s="549"/>
      <c r="KL43" s="549"/>
      <c r="KM43" s="549"/>
      <c r="KN43" s="549"/>
      <c r="KO43" s="549"/>
      <c r="KP43" s="549"/>
      <c r="KQ43" s="549"/>
      <c r="KR43" s="549"/>
      <c r="KS43" s="549"/>
      <c r="KT43" s="549"/>
      <c r="KU43" s="549"/>
      <c r="KV43" s="549"/>
      <c r="KW43" s="549"/>
      <c r="KX43" s="549"/>
      <c r="KY43" s="549"/>
      <c r="KZ43" s="549"/>
      <c r="LA43" s="549"/>
      <c r="LB43" s="549"/>
      <c r="LC43" s="549"/>
      <c r="LD43" s="549"/>
      <c r="LE43" s="549"/>
      <c r="LF43" s="549"/>
      <c r="LG43" s="549"/>
      <c r="LH43" s="549"/>
      <c r="LI43" s="549"/>
      <c r="LJ43" s="549"/>
      <c r="LK43" s="549"/>
      <c r="LL43" s="549"/>
      <c r="LM43" s="549"/>
      <c r="LN43" s="549"/>
      <c r="LO43" s="549"/>
      <c r="LP43" s="549"/>
      <c r="LQ43" s="549"/>
      <c r="LR43" s="549"/>
      <c r="LS43" s="549"/>
      <c r="LT43" s="549"/>
      <c r="LU43" s="549"/>
      <c r="LV43" s="549"/>
      <c r="LW43" s="549"/>
      <c r="LX43" s="549"/>
      <c r="LY43" s="549"/>
      <c r="LZ43" s="549"/>
      <c r="MA43" s="549"/>
      <c r="MB43" s="549"/>
      <c r="MC43" s="549"/>
      <c r="MD43" s="549"/>
      <c r="ME43" s="549"/>
      <c r="MF43" s="549"/>
      <c r="MG43" s="549"/>
      <c r="MH43" s="549"/>
      <c r="MI43" s="549"/>
      <c r="MJ43" s="549"/>
      <c r="MK43" s="549"/>
      <c r="ML43" s="549"/>
      <c r="MM43" s="549"/>
      <c r="MN43" s="549"/>
      <c r="MO43" s="549"/>
      <c r="MP43" s="549"/>
      <c r="MQ43" s="549"/>
      <c r="MR43" s="549"/>
      <c r="MS43" s="549"/>
      <c r="MT43" s="549"/>
      <c r="MU43" s="549"/>
      <c r="MV43" s="549"/>
      <c r="MW43" s="549"/>
      <c r="MX43" s="549"/>
      <c r="MY43" s="549"/>
      <c r="MZ43" s="549"/>
      <c r="NA43" s="549"/>
      <c r="NB43" s="549"/>
      <c r="NC43" s="549"/>
      <c r="ND43" s="549"/>
      <c r="NE43" s="549"/>
    </row>
    <row r="44" spans="2:369" ht="15" customHeight="1">
      <c r="M44" s="441"/>
      <c r="IU44" s="281"/>
      <c r="IW44" s="549"/>
      <c r="IX44" s="549"/>
      <c r="IY44" s="549"/>
      <c r="IZ44" s="549"/>
      <c r="JA44" s="549"/>
      <c r="JB44" s="549"/>
      <c r="JC44" s="549"/>
      <c r="JD44" s="549"/>
      <c r="JE44" s="549"/>
      <c r="JF44" s="549"/>
      <c r="JG44" s="549"/>
      <c r="JH44" s="549"/>
      <c r="JI44" s="549"/>
      <c r="JJ44" s="549"/>
      <c r="JK44" s="549"/>
      <c r="JL44" s="549"/>
      <c r="JM44" s="549"/>
      <c r="JN44" s="549"/>
      <c r="JO44" s="549"/>
      <c r="JP44" s="549"/>
      <c r="JQ44" s="549"/>
      <c r="JR44" s="549"/>
      <c r="JS44" s="549"/>
      <c r="JT44" s="549"/>
      <c r="JU44" s="549"/>
      <c r="JV44" s="549"/>
      <c r="JW44" s="549"/>
      <c r="JX44" s="549"/>
      <c r="JY44" s="549"/>
      <c r="JZ44" s="549"/>
      <c r="KA44" s="549"/>
      <c r="KB44" s="549"/>
      <c r="KC44" s="549"/>
      <c r="KD44" s="549"/>
      <c r="KE44" s="549"/>
      <c r="KF44" s="549"/>
      <c r="KG44" s="549"/>
      <c r="KH44" s="549"/>
      <c r="KI44" s="549"/>
      <c r="KJ44" s="549"/>
      <c r="KK44" s="549"/>
      <c r="KL44" s="549"/>
      <c r="KM44" s="549"/>
      <c r="KN44" s="549"/>
      <c r="KO44" s="549"/>
      <c r="KP44" s="549"/>
      <c r="KQ44" s="549"/>
      <c r="KR44" s="549"/>
      <c r="KS44" s="549"/>
      <c r="KT44" s="549"/>
      <c r="KU44" s="549"/>
      <c r="KV44" s="549"/>
      <c r="KW44" s="549"/>
      <c r="KX44" s="549"/>
      <c r="KY44" s="549"/>
      <c r="KZ44" s="549"/>
      <c r="LA44" s="549"/>
      <c r="LB44" s="549"/>
      <c r="LC44" s="549"/>
      <c r="LD44" s="549"/>
      <c r="LE44" s="549"/>
      <c r="LF44" s="549"/>
      <c r="LG44" s="549"/>
      <c r="LH44" s="549"/>
      <c r="LI44" s="549"/>
      <c r="LJ44" s="549"/>
      <c r="LK44" s="549"/>
      <c r="LL44" s="549"/>
      <c r="LM44" s="549"/>
      <c r="LN44" s="549"/>
      <c r="LO44" s="549"/>
      <c r="LP44" s="549"/>
      <c r="LQ44" s="549"/>
      <c r="LR44" s="549"/>
      <c r="LS44" s="549"/>
      <c r="LT44" s="549"/>
      <c r="LU44" s="549"/>
      <c r="LV44" s="549"/>
      <c r="LW44" s="549"/>
      <c r="LX44" s="549"/>
      <c r="LY44" s="549"/>
      <c r="LZ44" s="549"/>
      <c r="MA44" s="549"/>
      <c r="MB44" s="549"/>
      <c r="MC44" s="549"/>
      <c r="MD44" s="549"/>
      <c r="ME44" s="549"/>
      <c r="MF44" s="549"/>
      <c r="MG44" s="549"/>
      <c r="MH44" s="549"/>
      <c r="MI44" s="549"/>
      <c r="MJ44" s="549"/>
      <c r="MK44" s="549"/>
      <c r="ML44" s="549"/>
      <c r="MM44" s="549"/>
      <c r="MN44" s="549"/>
      <c r="MO44" s="549"/>
      <c r="MP44" s="549"/>
      <c r="MQ44" s="549"/>
      <c r="MR44" s="549"/>
      <c r="MS44" s="549"/>
      <c r="MT44" s="549"/>
      <c r="MU44" s="549"/>
      <c r="MV44" s="549"/>
      <c r="MW44" s="549"/>
      <c r="MX44" s="549"/>
      <c r="MY44" s="549"/>
      <c r="MZ44" s="549"/>
      <c r="NA44" s="549"/>
      <c r="NB44" s="549"/>
      <c r="NC44" s="549"/>
      <c r="ND44" s="549"/>
      <c r="NE44" s="549"/>
    </row>
    <row r="45" spans="2:369" ht="15" customHeight="1">
      <c r="IU45" s="281"/>
      <c r="IW45" s="549"/>
      <c r="IX45" s="549"/>
      <c r="IY45" s="549"/>
      <c r="IZ45" s="549"/>
      <c r="JA45" s="549"/>
      <c r="JB45" s="549"/>
      <c r="JC45" s="549"/>
      <c r="JD45" s="549"/>
      <c r="JE45" s="549"/>
      <c r="JF45" s="549"/>
      <c r="JG45" s="549"/>
      <c r="JH45" s="549"/>
      <c r="JI45" s="549"/>
      <c r="JJ45" s="549"/>
      <c r="JK45" s="549"/>
      <c r="JL45" s="549"/>
      <c r="JM45" s="549"/>
      <c r="JN45" s="549"/>
      <c r="JO45" s="549"/>
      <c r="JP45" s="549"/>
      <c r="JQ45" s="549"/>
      <c r="JR45" s="549"/>
      <c r="JS45" s="549"/>
      <c r="JT45" s="549"/>
      <c r="JU45" s="549"/>
      <c r="JV45" s="549"/>
      <c r="JW45" s="549"/>
      <c r="JX45" s="549"/>
      <c r="JY45" s="549"/>
      <c r="JZ45" s="549"/>
      <c r="KA45" s="549"/>
      <c r="KB45" s="549"/>
      <c r="KC45" s="549"/>
      <c r="KD45" s="549"/>
      <c r="KE45" s="549"/>
      <c r="KF45" s="549"/>
      <c r="KG45" s="549"/>
      <c r="KH45" s="549"/>
      <c r="KI45" s="549"/>
      <c r="KJ45" s="549"/>
      <c r="KK45" s="549"/>
      <c r="KL45" s="549"/>
      <c r="KM45" s="549"/>
      <c r="KN45" s="549"/>
      <c r="KO45" s="549"/>
      <c r="KP45" s="549"/>
      <c r="KQ45" s="549"/>
      <c r="KR45" s="549"/>
      <c r="KS45" s="549"/>
      <c r="KT45" s="549"/>
      <c r="KU45" s="549"/>
      <c r="KV45" s="549"/>
      <c r="KW45" s="549"/>
      <c r="KX45" s="549"/>
      <c r="KY45" s="549"/>
      <c r="KZ45" s="549"/>
      <c r="LA45" s="549"/>
      <c r="LB45" s="549"/>
      <c r="LC45" s="549"/>
      <c r="LD45" s="549"/>
      <c r="LE45" s="549"/>
      <c r="LF45" s="549"/>
      <c r="LG45" s="549"/>
      <c r="LH45" s="549"/>
      <c r="LI45" s="549"/>
      <c r="LJ45" s="549"/>
      <c r="LK45" s="549"/>
      <c r="LL45" s="549"/>
      <c r="LM45" s="549"/>
      <c r="LN45" s="549"/>
      <c r="LO45" s="549"/>
      <c r="LP45" s="549"/>
      <c r="LQ45" s="549"/>
      <c r="LR45" s="549"/>
      <c r="LS45" s="549"/>
      <c r="LT45" s="549"/>
      <c r="LU45" s="549"/>
      <c r="LV45" s="549"/>
      <c r="LW45" s="549"/>
      <c r="LX45" s="549"/>
      <c r="LY45" s="549"/>
      <c r="LZ45" s="549"/>
      <c r="MA45" s="549"/>
      <c r="MB45" s="549"/>
      <c r="MC45" s="549"/>
      <c r="MD45" s="549"/>
      <c r="ME45" s="549"/>
      <c r="MF45" s="549"/>
      <c r="MG45" s="549"/>
      <c r="MH45" s="549"/>
      <c r="MI45" s="549"/>
      <c r="MJ45" s="549"/>
      <c r="MK45" s="549"/>
      <c r="ML45" s="549"/>
      <c r="MM45" s="549"/>
      <c r="MN45" s="549"/>
      <c r="MO45" s="549"/>
      <c r="MP45" s="549"/>
      <c r="MQ45" s="549"/>
      <c r="MR45" s="549"/>
      <c r="MS45" s="549"/>
      <c r="MT45" s="549"/>
      <c r="MU45" s="549"/>
      <c r="MV45" s="549"/>
      <c r="MW45" s="549"/>
      <c r="MX45" s="549"/>
      <c r="MY45" s="549"/>
      <c r="MZ45" s="549"/>
      <c r="NA45" s="549"/>
      <c r="NB45" s="549"/>
      <c r="NC45" s="549"/>
      <c r="ND45" s="549"/>
      <c r="NE45" s="549"/>
    </row>
    <row r="46" spans="2:369" ht="15" customHeight="1">
      <c r="IU46" s="281"/>
      <c r="IW46" s="549"/>
      <c r="IX46" s="549"/>
      <c r="IY46" s="549"/>
      <c r="IZ46" s="549"/>
      <c r="JA46" s="549"/>
      <c r="JB46" s="549"/>
      <c r="JC46" s="549"/>
      <c r="JD46" s="549"/>
      <c r="JE46" s="549"/>
      <c r="JF46" s="549"/>
      <c r="JG46" s="549"/>
      <c r="JH46" s="549"/>
      <c r="JI46" s="549"/>
      <c r="JJ46" s="549"/>
      <c r="JK46" s="549"/>
      <c r="JL46" s="549"/>
      <c r="JM46" s="549"/>
      <c r="JN46" s="549"/>
      <c r="JO46" s="549"/>
      <c r="JP46" s="549"/>
      <c r="JQ46" s="549"/>
      <c r="JR46" s="549"/>
      <c r="JS46" s="549"/>
      <c r="JT46" s="549"/>
      <c r="JU46" s="549"/>
      <c r="JV46" s="549"/>
      <c r="JW46" s="549"/>
      <c r="JX46" s="549"/>
      <c r="JY46" s="549"/>
      <c r="JZ46" s="549"/>
      <c r="KA46" s="549"/>
      <c r="KB46" s="549"/>
      <c r="KC46" s="549"/>
      <c r="KD46" s="549"/>
      <c r="KE46" s="549"/>
      <c r="KF46" s="549"/>
      <c r="KG46" s="549"/>
      <c r="KH46" s="549"/>
      <c r="KI46" s="549"/>
      <c r="KJ46" s="549"/>
      <c r="KK46" s="549"/>
      <c r="KL46" s="549"/>
      <c r="KM46" s="549"/>
      <c r="KN46" s="549"/>
      <c r="KO46" s="549"/>
      <c r="KP46" s="549"/>
      <c r="KQ46" s="549"/>
      <c r="KR46" s="549"/>
      <c r="KS46" s="549"/>
      <c r="KT46" s="549"/>
      <c r="KU46" s="549"/>
      <c r="KV46" s="549"/>
      <c r="KW46" s="549"/>
      <c r="KX46" s="549"/>
      <c r="KY46" s="549"/>
      <c r="KZ46" s="549"/>
      <c r="LA46" s="549"/>
      <c r="LB46" s="549"/>
      <c r="LC46" s="549"/>
      <c r="LD46" s="549"/>
      <c r="LE46" s="549"/>
      <c r="LF46" s="549"/>
      <c r="LG46" s="549"/>
      <c r="LH46" s="549"/>
      <c r="LI46" s="549"/>
      <c r="LJ46" s="549"/>
      <c r="LK46" s="549"/>
      <c r="LL46" s="549"/>
      <c r="LM46" s="549"/>
      <c r="LN46" s="549"/>
      <c r="LO46" s="549"/>
      <c r="LP46" s="549"/>
      <c r="LQ46" s="549"/>
      <c r="LR46" s="549"/>
      <c r="LS46" s="549"/>
      <c r="LT46" s="549"/>
      <c r="LU46" s="549"/>
      <c r="LV46" s="549"/>
      <c r="LW46" s="549"/>
      <c r="LX46" s="549"/>
      <c r="LY46" s="549"/>
      <c r="LZ46" s="549"/>
      <c r="MA46" s="549"/>
      <c r="MB46" s="549"/>
      <c r="MC46" s="549"/>
      <c r="MD46" s="549"/>
      <c r="ME46" s="549"/>
      <c r="MF46" s="549"/>
      <c r="MG46" s="549"/>
      <c r="MH46" s="549"/>
      <c r="MI46" s="549"/>
      <c r="MJ46" s="549"/>
      <c r="MK46" s="549"/>
      <c r="ML46" s="549"/>
      <c r="MM46" s="549"/>
      <c r="MN46" s="549"/>
      <c r="MO46" s="549"/>
      <c r="MP46" s="549"/>
      <c r="MQ46" s="549"/>
      <c r="MR46" s="549"/>
      <c r="MS46" s="549"/>
      <c r="MT46" s="549"/>
      <c r="MU46" s="549"/>
      <c r="MV46" s="549"/>
      <c r="MW46" s="549"/>
      <c r="MX46" s="549"/>
      <c r="MY46" s="549"/>
      <c r="MZ46" s="549"/>
      <c r="NA46" s="549"/>
      <c r="NB46" s="549"/>
      <c r="NC46" s="549"/>
      <c r="ND46" s="549"/>
      <c r="NE46" s="549"/>
    </row>
    <row r="47" spans="2:369" ht="15" customHeight="1">
      <c r="IU47" s="281"/>
      <c r="IW47" s="549"/>
      <c r="IX47" s="549"/>
      <c r="IY47" s="549"/>
      <c r="IZ47" s="549"/>
      <c r="JA47" s="549"/>
      <c r="JB47" s="549"/>
      <c r="JC47" s="549"/>
      <c r="JD47" s="549"/>
      <c r="JE47" s="549"/>
      <c r="JF47" s="549"/>
      <c r="JG47" s="549"/>
      <c r="JH47" s="549"/>
      <c r="JI47" s="549"/>
      <c r="JJ47" s="549"/>
      <c r="JK47" s="549"/>
      <c r="JL47" s="549"/>
      <c r="JM47" s="549"/>
      <c r="JN47" s="549"/>
      <c r="JO47" s="549"/>
      <c r="JP47" s="549"/>
      <c r="JQ47" s="549"/>
      <c r="JR47" s="549"/>
      <c r="JS47" s="549"/>
      <c r="JT47" s="549"/>
      <c r="JU47" s="549"/>
      <c r="JV47" s="549"/>
      <c r="JW47" s="549"/>
      <c r="JX47" s="549"/>
      <c r="JY47" s="549"/>
      <c r="JZ47" s="549"/>
      <c r="KA47" s="549"/>
      <c r="KB47" s="549"/>
      <c r="KC47" s="549"/>
      <c r="KD47" s="549"/>
      <c r="KE47" s="549"/>
      <c r="KF47" s="549"/>
      <c r="KG47" s="549"/>
      <c r="KH47" s="549"/>
      <c r="KI47" s="549"/>
      <c r="KJ47" s="549"/>
      <c r="KK47" s="549"/>
      <c r="KL47" s="549"/>
      <c r="KM47" s="549"/>
      <c r="KN47" s="549"/>
      <c r="KO47" s="549"/>
      <c r="KP47" s="549"/>
      <c r="KQ47" s="549"/>
      <c r="KR47" s="549"/>
      <c r="KS47" s="549"/>
      <c r="KT47" s="549"/>
      <c r="KU47" s="549"/>
      <c r="KV47" s="549"/>
      <c r="KW47" s="549"/>
      <c r="KX47" s="549"/>
      <c r="KY47" s="549"/>
      <c r="KZ47" s="549"/>
      <c r="LA47" s="549"/>
      <c r="LB47" s="549"/>
      <c r="LC47" s="549"/>
      <c r="LD47" s="549"/>
      <c r="LE47" s="549"/>
      <c r="LF47" s="549"/>
      <c r="LG47" s="549"/>
      <c r="LH47" s="549"/>
      <c r="LI47" s="549"/>
      <c r="LJ47" s="549"/>
      <c r="LK47" s="549"/>
      <c r="LL47" s="549"/>
      <c r="LM47" s="549"/>
      <c r="LN47" s="549"/>
      <c r="LO47" s="549"/>
      <c r="LP47" s="549"/>
      <c r="LQ47" s="549"/>
      <c r="LR47" s="549"/>
      <c r="LS47" s="549"/>
      <c r="LT47" s="549"/>
      <c r="LU47" s="549"/>
      <c r="LV47" s="549"/>
      <c r="LW47" s="549"/>
      <c r="LX47" s="549"/>
      <c r="LY47" s="549"/>
      <c r="LZ47" s="549"/>
      <c r="MA47" s="549"/>
      <c r="MB47" s="549"/>
      <c r="MC47" s="549"/>
      <c r="MD47" s="549"/>
      <c r="ME47" s="549"/>
      <c r="MF47" s="549"/>
      <c r="MG47" s="549"/>
      <c r="MH47" s="549"/>
      <c r="MI47" s="549"/>
      <c r="MJ47" s="549"/>
      <c r="MK47" s="549"/>
      <c r="ML47" s="549"/>
      <c r="MM47" s="549"/>
      <c r="MN47" s="549"/>
      <c r="MO47" s="549"/>
      <c r="MP47" s="549"/>
      <c r="MQ47" s="549"/>
      <c r="MR47" s="549"/>
      <c r="MS47" s="549"/>
      <c r="MT47" s="549"/>
      <c r="MU47" s="549"/>
      <c r="MV47" s="549"/>
      <c r="MW47" s="549"/>
      <c r="MX47" s="549"/>
      <c r="MY47" s="549"/>
      <c r="MZ47" s="549"/>
      <c r="NA47" s="549"/>
      <c r="NB47" s="549"/>
      <c r="NC47" s="549"/>
      <c r="ND47" s="549"/>
      <c r="NE47" s="549"/>
    </row>
    <row r="48" spans="2:369" ht="15" customHeight="1">
      <c r="IU48" s="281"/>
      <c r="IW48" s="549"/>
      <c r="IX48" s="549"/>
      <c r="IY48" s="549"/>
      <c r="IZ48" s="549"/>
      <c r="JA48" s="549"/>
      <c r="JB48" s="549"/>
      <c r="JC48" s="549"/>
      <c r="JD48" s="549"/>
      <c r="JE48" s="549"/>
      <c r="JF48" s="549"/>
      <c r="JG48" s="549"/>
      <c r="JH48" s="549"/>
      <c r="JI48" s="549"/>
      <c r="JJ48" s="549"/>
      <c r="JK48" s="549"/>
      <c r="JL48" s="549"/>
      <c r="JM48" s="549"/>
      <c r="JN48" s="549"/>
      <c r="JO48" s="549"/>
      <c r="JP48" s="549"/>
      <c r="JQ48" s="549"/>
      <c r="JR48" s="549"/>
      <c r="JS48" s="549"/>
      <c r="JT48" s="549"/>
      <c r="JU48" s="549"/>
      <c r="JV48" s="549"/>
      <c r="JW48" s="549"/>
      <c r="JX48" s="549"/>
      <c r="JY48" s="549"/>
      <c r="JZ48" s="549"/>
      <c r="KA48" s="549"/>
      <c r="KB48" s="549"/>
      <c r="KC48" s="549"/>
      <c r="KD48" s="549"/>
      <c r="KE48" s="549"/>
      <c r="KF48" s="549"/>
      <c r="KG48" s="549"/>
      <c r="KH48" s="549"/>
      <c r="KI48" s="549"/>
      <c r="KJ48" s="549"/>
      <c r="KK48" s="549"/>
      <c r="KL48" s="549"/>
      <c r="KM48" s="549"/>
      <c r="KN48" s="549"/>
      <c r="KO48" s="549"/>
      <c r="KP48" s="549"/>
      <c r="KQ48" s="549"/>
      <c r="KR48" s="549"/>
      <c r="KS48" s="549"/>
      <c r="KT48" s="549"/>
      <c r="KU48" s="549"/>
      <c r="KV48" s="549"/>
      <c r="KW48" s="549"/>
      <c r="KX48" s="549"/>
      <c r="KY48" s="549"/>
      <c r="KZ48" s="549"/>
      <c r="LA48" s="549"/>
      <c r="LB48" s="549"/>
      <c r="LC48" s="549"/>
      <c r="LD48" s="549"/>
      <c r="LE48" s="549"/>
      <c r="LF48" s="549"/>
      <c r="LG48" s="549"/>
      <c r="LH48" s="549"/>
      <c r="LI48" s="549"/>
      <c r="LJ48" s="549"/>
      <c r="LK48" s="549"/>
      <c r="LL48" s="549"/>
      <c r="LM48" s="549"/>
      <c r="LN48" s="549"/>
      <c r="LO48" s="549"/>
      <c r="LP48" s="549"/>
      <c r="LQ48" s="549"/>
      <c r="LR48" s="549"/>
      <c r="LS48" s="549"/>
      <c r="LT48" s="549"/>
      <c r="LU48" s="549"/>
      <c r="LV48" s="549"/>
      <c r="LW48" s="549"/>
      <c r="LX48" s="549"/>
      <c r="LY48" s="549"/>
      <c r="LZ48" s="549"/>
      <c r="MA48" s="549"/>
      <c r="MB48" s="549"/>
      <c r="MC48" s="549"/>
      <c r="MD48" s="549"/>
      <c r="ME48" s="549"/>
      <c r="MF48" s="549"/>
      <c r="MG48" s="549"/>
      <c r="MH48" s="549"/>
      <c r="MI48" s="549"/>
      <c r="MJ48" s="549"/>
      <c r="MK48" s="549"/>
      <c r="ML48" s="549"/>
      <c r="MM48" s="549"/>
      <c r="MN48" s="549"/>
      <c r="MO48" s="549"/>
      <c r="MP48" s="549"/>
      <c r="MQ48" s="549"/>
      <c r="MR48" s="549"/>
      <c r="MS48" s="549"/>
      <c r="MT48" s="549"/>
      <c r="MU48" s="549"/>
      <c r="MV48" s="549"/>
      <c r="MW48" s="549"/>
      <c r="MX48" s="549"/>
      <c r="MY48" s="549"/>
      <c r="MZ48" s="549"/>
      <c r="NA48" s="549"/>
      <c r="NB48" s="549"/>
      <c r="NC48" s="549"/>
      <c r="ND48" s="549"/>
      <c r="NE48" s="549"/>
    </row>
    <row r="49" spans="2:369" ht="15" customHeight="1">
      <c r="IU49" s="281"/>
      <c r="IW49" s="549"/>
      <c r="IX49" s="549"/>
      <c r="IY49" s="549"/>
      <c r="IZ49" s="549"/>
      <c r="JA49" s="549"/>
      <c r="JB49" s="549"/>
      <c r="JC49" s="549"/>
      <c r="JD49" s="549"/>
      <c r="JE49" s="549"/>
      <c r="JF49" s="549"/>
      <c r="JG49" s="549"/>
      <c r="JH49" s="549"/>
      <c r="JI49" s="549"/>
      <c r="JJ49" s="549"/>
      <c r="JK49" s="549"/>
      <c r="JL49" s="549"/>
      <c r="JM49" s="549"/>
      <c r="JN49" s="549"/>
      <c r="JO49" s="549"/>
      <c r="JP49" s="549"/>
      <c r="JQ49" s="549"/>
      <c r="JR49" s="549"/>
      <c r="JS49" s="549"/>
      <c r="JT49" s="549"/>
      <c r="JU49" s="549"/>
      <c r="JV49" s="549"/>
      <c r="JW49" s="549"/>
      <c r="JX49" s="549"/>
      <c r="JY49" s="549"/>
      <c r="JZ49" s="549"/>
      <c r="KA49" s="549"/>
      <c r="KB49" s="549"/>
      <c r="KC49" s="549"/>
      <c r="KD49" s="549"/>
      <c r="KE49" s="549"/>
      <c r="KF49" s="549"/>
      <c r="KG49" s="549"/>
      <c r="KH49" s="549"/>
      <c r="KI49" s="549"/>
      <c r="KJ49" s="549"/>
      <c r="KK49" s="549"/>
      <c r="KL49" s="549"/>
      <c r="KM49" s="549"/>
      <c r="KN49" s="549"/>
      <c r="KO49" s="549"/>
      <c r="KP49" s="549"/>
      <c r="KQ49" s="549"/>
      <c r="KR49" s="549"/>
      <c r="KS49" s="549"/>
      <c r="KT49" s="549"/>
      <c r="KU49" s="549"/>
      <c r="KV49" s="549"/>
      <c r="KW49" s="549"/>
      <c r="KX49" s="549"/>
      <c r="KY49" s="549"/>
      <c r="KZ49" s="549"/>
      <c r="LA49" s="549"/>
      <c r="LB49" s="549"/>
      <c r="LC49" s="549"/>
      <c r="LD49" s="549"/>
      <c r="LE49" s="549"/>
      <c r="LF49" s="549"/>
      <c r="LG49" s="549"/>
      <c r="LH49" s="549"/>
      <c r="LI49" s="549"/>
      <c r="LJ49" s="549"/>
      <c r="LK49" s="549"/>
      <c r="LL49" s="549"/>
      <c r="LM49" s="549"/>
      <c r="LN49" s="549"/>
      <c r="LO49" s="549"/>
      <c r="LP49" s="549"/>
      <c r="LQ49" s="549"/>
      <c r="LR49" s="549"/>
      <c r="LS49" s="549"/>
      <c r="LT49" s="549"/>
      <c r="LU49" s="549"/>
      <c r="LV49" s="549"/>
      <c r="LW49" s="549"/>
      <c r="LX49" s="549"/>
      <c r="LY49" s="549"/>
      <c r="LZ49" s="549"/>
      <c r="MA49" s="549"/>
      <c r="MB49" s="549"/>
      <c r="MC49" s="549"/>
      <c r="MD49" s="549"/>
      <c r="ME49" s="549"/>
      <c r="MF49" s="549"/>
      <c r="MG49" s="549"/>
      <c r="MH49" s="549"/>
      <c r="MI49" s="549"/>
      <c r="MJ49" s="549"/>
      <c r="MK49" s="549"/>
      <c r="ML49" s="549"/>
      <c r="MM49" s="549"/>
      <c r="MN49" s="549"/>
      <c r="MO49" s="549"/>
      <c r="MP49" s="549"/>
      <c r="MQ49" s="549"/>
      <c r="MR49" s="549"/>
      <c r="MS49" s="549"/>
      <c r="MT49" s="549"/>
      <c r="MU49" s="549"/>
      <c r="MV49" s="549"/>
      <c r="MW49" s="549"/>
      <c r="MX49" s="549"/>
      <c r="MY49" s="549"/>
      <c r="MZ49" s="549"/>
      <c r="NA49" s="549"/>
      <c r="NB49" s="549"/>
      <c r="NC49" s="549"/>
      <c r="ND49" s="549"/>
      <c r="NE49" s="549"/>
    </row>
    <row r="50" spans="2:369" ht="15" customHeight="1">
      <c r="IU50" s="281"/>
      <c r="IW50" s="549"/>
      <c r="IX50" s="549"/>
      <c r="IY50" s="549"/>
      <c r="IZ50" s="549"/>
      <c r="JA50" s="549"/>
      <c r="JB50" s="549"/>
      <c r="JC50" s="549"/>
      <c r="JD50" s="549"/>
      <c r="JE50" s="549"/>
      <c r="JF50" s="549"/>
      <c r="JG50" s="549"/>
      <c r="JH50" s="549"/>
      <c r="JI50" s="549"/>
      <c r="JJ50" s="549"/>
      <c r="JK50" s="549"/>
      <c r="JL50" s="549"/>
      <c r="JM50" s="549"/>
      <c r="JN50" s="549"/>
      <c r="JO50" s="549"/>
      <c r="JP50" s="549"/>
      <c r="JQ50" s="549"/>
      <c r="JR50" s="549"/>
      <c r="JS50" s="549"/>
      <c r="JT50" s="549"/>
      <c r="JU50" s="549"/>
      <c r="JV50" s="549"/>
      <c r="JW50" s="549"/>
      <c r="JX50" s="549"/>
      <c r="JY50" s="549"/>
      <c r="JZ50" s="549"/>
      <c r="KA50" s="549"/>
      <c r="KB50" s="549"/>
      <c r="KC50" s="549"/>
      <c r="KD50" s="549"/>
      <c r="KE50" s="549"/>
      <c r="KF50" s="549"/>
      <c r="KG50" s="549"/>
      <c r="KH50" s="549"/>
      <c r="KI50" s="549"/>
      <c r="KJ50" s="549"/>
      <c r="KK50" s="549"/>
      <c r="KL50" s="549"/>
      <c r="KM50" s="549"/>
      <c r="KN50" s="549"/>
      <c r="KO50" s="549"/>
      <c r="KP50" s="549"/>
      <c r="KQ50" s="549"/>
      <c r="KR50" s="549"/>
      <c r="KS50" s="549"/>
      <c r="KT50" s="549"/>
      <c r="KU50" s="549"/>
      <c r="KV50" s="549"/>
      <c r="KW50" s="549"/>
      <c r="KX50" s="549"/>
      <c r="KY50" s="549"/>
      <c r="KZ50" s="549"/>
      <c r="LA50" s="549"/>
      <c r="LB50" s="549"/>
      <c r="LC50" s="549"/>
      <c r="LD50" s="549"/>
      <c r="LE50" s="549"/>
      <c r="LF50" s="549"/>
      <c r="LG50" s="549"/>
      <c r="LH50" s="549"/>
      <c r="LI50" s="549"/>
      <c r="LJ50" s="549"/>
      <c r="LK50" s="549"/>
      <c r="LL50" s="549"/>
      <c r="LM50" s="549"/>
      <c r="LN50" s="549"/>
      <c r="LO50" s="549"/>
      <c r="LP50" s="549"/>
      <c r="LQ50" s="549"/>
      <c r="LR50" s="549"/>
      <c r="LS50" s="549"/>
      <c r="LT50" s="549"/>
      <c r="LU50" s="549"/>
      <c r="LV50" s="549"/>
      <c r="LW50" s="549"/>
      <c r="LX50" s="549"/>
      <c r="LY50" s="549"/>
      <c r="LZ50" s="549"/>
      <c r="MA50" s="549"/>
      <c r="MB50" s="549"/>
      <c r="MC50" s="549"/>
      <c r="MD50" s="549"/>
      <c r="ME50" s="549"/>
      <c r="MF50" s="549"/>
      <c r="MG50" s="549"/>
      <c r="MH50" s="549"/>
      <c r="MI50" s="549"/>
      <c r="MJ50" s="549"/>
      <c r="MK50" s="549"/>
      <c r="ML50" s="549"/>
      <c r="MM50" s="549"/>
      <c r="MN50" s="549"/>
      <c r="MO50" s="549"/>
      <c r="MP50" s="549"/>
      <c r="MQ50" s="549"/>
      <c r="MR50" s="549"/>
      <c r="MS50" s="549"/>
      <c r="MT50" s="549"/>
      <c r="MU50" s="549"/>
      <c r="MV50" s="549"/>
      <c r="MW50" s="549"/>
      <c r="MX50" s="549"/>
      <c r="MY50" s="549"/>
      <c r="MZ50" s="549"/>
      <c r="NA50" s="549"/>
      <c r="NB50" s="549"/>
      <c r="NC50" s="549"/>
      <c r="ND50" s="549"/>
      <c r="NE50" s="549"/>
    </row>
    <row r="51" spans="2:369" ht="15" customHeight="1">
      <c r="IU51" s="281"/>
      <c r="IW51" s="549"/>
      <c r="IX51" s="549"/>
      <c r="IY51" s="549"/>
      <c r="IZ51" s="549"/>
      <c r="JA51" s="549"/>
      <c r="JB51" s="549"/>
      <c r="JC51" s="549"/>
      <c r="JD51" s="549"/>
      <c r="JE51" s="549"/>
      <c r="JF51" s="549"/>
      <c r="JG51" s="549"/>
      <c r="JH51" s="549"/>
      <c r="JI51" s="549"/>
      <c r="JJ51" s="549"/>
      <c r="JK51" s="549"/>
      <c r="JL51" s="549"/>
      <c r="JM51" s="549"/>
      <c r="JN51" s="549"/>
      <c r="JO51" s="549"/>
      <c r="JP51" s="549"/>
      <c r="JQ51" s="549"/>
      <c r="JR51" s="549"/>
      <c r="JS51" s="549"/>
      <c r="JT51" s="549"/>
      <c r="JU51" s="549"/>
      <c r="JV51" s="549"/>
      <c r="JW51" s="549"/>
      <c r="JX51" s="549"/>
      <c r="JY51" s="549"/>
      <c r="JZ51" s="549"/>
      <c r="KA51" s="549"/>
      <c r="KB51" s="549"/>
      <c r="KC51" s="549"/>
      <c r="KD51" s="549"/>
      <c r="KE51" s="549"/>
      <c r="KF51" s="549"/>
      <c r="KG51" s="549"/>
      <c r="KH51" s="549"/>
      <c r="KI51" s="549"/>
      <c r="KJ51" s="549"/>
      <c r="KK51" s="549"/>
      <c r="KL51" s="549"/>
      <c r="KM51" s="549"/>
      <c r="KN51" s="549"/>
      <c r="KO51" s="549"/>
      <c r="KP51" s="549"/>
      <c r="KQ51" s="549"/>
      <c r="KR51" s="549"/>
      <c r="KS51" s="549"/>
      <c r="KT51" s="549"/>
      <c r="KU51" s="549"/>
      <c r="KV51" s="549"/>
      <c r="KW51" s="549"/>
      <c r="KX51" s="549"/>
      <c r="KY51" s="549"/>
      <c r="KZ51" s="549"/>
      <c r="LA51" s="549"/>
      <c r="LB51" s="549"/>
      <c r="LC51" s="549"/>
      <c r="LD51" s="549"/>
      <c r="LE51" s="549"/>
      <c r="LF51" s="549"/>
      <c r="LG51" s="549"/>
      <c r="LH51" s="549"/>
      <c r="LI51" s="549"/>
      <c r="LJ51" s="549"/>
      <c r="LK51" s="549"/>
      <c r="LL51" s="549"/>
      <c r="LM51" s="549"/>
      <c r="LN51" s="549"/>
      <c r="LO51" s="549"/>
      <c r="LP51" s="549"/>
      <c r="LQ51" s="549"/>
      <c r="LR51" s="549"/>
      <c r="LS51" s="549"/>
      <c r="LT51" s="549"/>
      <c r="LU51" s="549"/>
      <c r="LV51" s="549"/>
      <c r="LW51" s="549"/>
      <c r="LX51" s="549"/>
      <c r="LY51" s="549"/>
      <c r="LZ51" s="549"/>
      <c r="MA51" s="549"/>
      <c r="MB51" s="549"/>
      <c r="MC51" s="549"/>
      <c r="MD51" s="549"/>
      <c r="ME51" s="549"/>
      <c r="MF51" s="549"/>
      <c r="MG51" s="549"/>
      <c r="MH51" s="549"/>
      <c r="MI51" s="549"/>
      <c r="MJ51" s="549"/>
      <c r="MK51" s="549"/>
      <c r="ML51" s="549"/>
      <c r="MM51" s="549"/>
      <c r="MN51" s="549"/>
      <c r="MO51" s="549"/>
      <c r="MP51" s="549"/>
      <c r="MQ51" s="549"/>
      <c r="MR51" s="549"/>
      <c r="MS51" s="549"/>
      <c r="MT51" s="549"/>
      <c r="MU51" s="549"/>
      <c r="MV51" s="549"/>
      <c r="MW51" s="549"/>
      <c r="MX51" s="549"/>
      <c r="MY51" s="549"/>
      <c r="MZ51" s="549"/>
      <c r="NA51" s="549"/>
      <c r="NB51" s="549"/>
      <c r="NC51" s="549"/>
      <c r="ND51" s="549"/>
      <c r="NE51" s="549"/>
    </row>
    <row r="52" spans="2:369" s="289" customFormat="1" ht="15" customHeight="1">
      <c r="B52" s="519"/>
      <c r="C52" s="298"/>
      <c r="D52" s="291"/>
      <c r="E52" s="291"/>
      <c r="F52" s="291"/>
      <c r="G52" s="291"/>
      <c r="H52" s="291"/>
      <c r="I52" s="291"/>
      <c r="J52" s="291"/>
      <c r="K52" s="291"/>
      <c r="L52" s="282"/>
      <c r="M52" s="282"/>
      <c r="N52" s="282"/>
      <c r="O52" s="282"/>
      <c r="P52" s="282"/>
      <c r="Q52" s="282"/>
      <c r="R52" s="282"/>
      <c r="S52" s="282"/>
      <c r="T52" s="282"/>
      <c r="U52" s="282"/>
      <c r="V52" s="282"/>
      <c r="W52" s="282"/>
      <c r="X52" s="282"/>
      <c r="Y52" s="282"/>
      <c r="Z52" s="282"/>
      <c r="AA52" s="282"/>
      <c r="AB52" s="282"/>
      <c r="AC52" s="282"/>
      <c r="AD52" s="282"/>
      <c r="AE52" s="282"/>
      <c r="AF52" s="282"/>
      <c r="AG52" s="282"/>
      <c r="AH52" s="282"/>
      <c r="AI52" s="282"/>
      <c r="AJ52" s="282"/>
      <c r="AK52" s="282"/>
      <c r="AL52" s="282"/>
      <c r="AM52" s="282"/>
      <c r="AN52" s="282"/>
      <c r="AO52" s="282"/>
      <c r="AP52" s="282"/>
      <c r="AQ52" s="282"/>
      <c r="AR52" s="282"/>
      <c r="AS52" s="282"/>
      <c r="AT52" s="282"/>
      <c r="AU52" s="282"/>
      <c r="AV52" s="282"/>
      <c r="AW52" s="282"/>
      <c r="AX52" s="282"/>
      <c r="AY52" s="282"/>
      <c r="AZ52" s="282"/>
      <c r="BA52" s="282"/>
      <c r="BB52" s="282"/>
      <c r="BC52" s="282"/>
      <c r="BD52" s="282"/>
      <c r="BE52" s="282"/>
      <c r="BF52" s="282"/>
      <c r="BG52" s="282"/>
      <c r="BH52" s="282"/>
      <c r="BI52" s="282"/>
      <c r="BJ52" s="282"/>
      <c r="BK52" s="282"/>
      <c r="BL52" s="282"/>
      <c r="BM52" s="282"/>
      <c r="BN52" s="282"/>
      <c r="BO52" s="282"/>
      <c r="BP52" s="282"/>
      <c r="BQ52" s="282"/>
      <c r="BR52" s="282"/>
      <c r="BS52" s="282"/>
      <c r="BT52" s="282"/>
      <c r="BU52" s="282"/>
      <c r="BV52" s="282"/>
      <c r="BW52" s="282"/>
      <c r="BX52" s="282"/>
      <c r="BY52" s="282"/>
      <c r="BZ52" s="282"/>
      <c r="CA52" s="282"/>
      <c r="CB52" s="282"/>
      <c r="CC52" s="282"/>
      <c r="CD52" s="282"/>
      <c r="CE52" s="282"/>
      <c r="CF52" s="282"/>
      <c r="CG52" s="282"/>
      <c r="CH52" s="282"/>
      <c r="CI52" s="282"/>
      <c r="CJ52" s="282"/>
      <c r="CK52" s="282"/>
      <c r="CL52" s="282"/>
      <c r="CM52" s="282"/>
      <c r="CN52" s="282"/>
      <c r="CO52" s="282"/>
      <c r="CP52" s="282"/>
      <c r="CQ52" s="282"/>
      <c r="CR52" s="282"/>
      <c r="CS52" s="282"/>
      <c r="CT52" s="282"/>
      <c r="CU52" s="282"/>
      <c r="CV52" s="282"/>
      <c r="CW52" s="282"/>
      <c r="CX52" s="282"/>
      <c r="CY52" s="282"/>
      <c r="CZ52" s="282"/>
      <c r="DA52" s="282"/>
      <c r="DB52" s="282"/>
      <c r="DC52" s="282"/>
      <c r="DD52" s="282"/>
      <c r="DE52" s="282"/>
      <c r="DF52" s="282"/>
      <c r="DG52" s="282"/>
      <c r="DH52" s="282"/>
      <c r="DI52" s="282"/>
      <c r="DJ52" s="282"/>
      <c r="DK52" s="282"/>
      <c r="DL52" s="282"/>
      <c r="DM52" s="282"/>
      <c r="DN52" s="282"/>
      <c r="DO52" s="282"/>
      <c r="DP52" s="282"/>
      <c r="DQ52" s="282"/>
      <c r="DR52" s="282"/>
      <c r="DS52" s="282"/>
      <c r="DT52" s="282"/>
      <c r="DU52" s="282"/>
      <c r="DV52" s="282"/>
      <c r="DW52" s="282"/>
      <c r="DX52" s="282"/>
      <c r="DY52" s="282"/>
      <c r="DZ52" s="282"/>
      <c r="EA52" s="282"/>
      <c r="EB52" s="282"/>
      <c r="EC52" s="282"/>
      <c r="ED52" s="282"/>
      <c r="EE52" s="282"/>
      <c r="EF52" s="282"/>
      <c r="EG52" s="282"/>
      <c r="EH52" s="282"/>
      <c r="EI52" s="282"/>
      <c r="EJ52" s="282"/>
      <c r="EK52" s="282"/>
      <c r="EL52" s="282"/>
      <c r="EM52" s="282"/>
      <c r="EN52" s="282"/>
      <c r="EO52" s="282"/>
      <c r="EP52" s="282"/>
      <c r="EQ52" s="282"/>
      <c r="ER52" s="282"/>
      <c r="ES52" s="282"/>
      <c r="ET52" s="282"/>
      <c r="EU52" s="282"/>
      <c r="EV52" s="282"/>
      <c r="EW52" s="282"/>
      <c r="EX52" s="282"/>
      <c r="EY52" s="282"/>
      <c r="EZ52" s="282"/>
      <c r="FA52" s="282"/>
      <c r="FB52" s="282"/>
      <c r="FC52" s="282"/>
      <c r="FD52" s="282"/>
      <c r="FE52" s="282"/>
      <c r="FF52" s="282"/>
      <c r="FG52" s="282"/>
      <c r="FH52" s="282"/>
      <c r="FI52" s="282"/>
      <c r="FJ52" s="282"/>
      <c r="FK52" s="282"/>
      <c r="FL52" s="282"/>
      <c r="FM52" s="282"/>
      <c r="FN52" s="282"/>
      <c r="FO52" s="282"/>
      <c r="FP52" s="282"/>
      <c r="FQ52" s="282"/>
      <c r="FR52" s="282"/>
      <c r="FS52" s="282"/>
      <c r="FT52" s="282"/>
      <c r="FU52" s="282"/>
      <c r="FV52" s="282"/>
      <c r="FW52" s="282"/>
      <c r="FX52" s="282"/>
      <c r="FY52" s="282"/>
      <c r="FZ52" s="282"/>
      <c r="GA52" s="282"/>
      <c r="GB52" s="282"/>
      <c r="GC52" s="282"/>
      <c r="GD52" s="282"/>
      <c r="GE52" s="282"/>
      <c r="GF52" s="282"/>
      <c r="GG52" s="282"/>
      <c r="GH52" s="282"/>
      <c r="GI52" s="282"/>
      <c r="GJ52" s="282"/>
      <c r="GK52" s="282"/>
      <c r="GL52" s="282"/>
      <c r="GM52" s="282"/>
      <c r="GN52" s="282"/>
      <c r="GO52" s="282"/>
      <c r="GP52" s="282"/>
      <c r="GQ52" s="282"/>
      <c r="GR52" s="282"/>
      <c r="GS52" s="282"/>
      <c r="GT52" s="282"/>
      <c r="GU52" s="282"/>
      <c r="GV52" s="282"/>
      <c r="GW52" s="282"/>
      <c r="GX52" s="282"/>
      <c r="GY52" s="282"/>
      <c r="GZ52" s="282"/>
      <c r="HA52" s="282"/>
      <c r="HB52" s="282"/>
      <c r="HC52" s="282"/>
      <c r="HD52" s="282"/>
      <c r="HE52" s="282"/>
      <c r="HF52" s="282"/>
      <c r="HG52" s="282"/>
      <c r="HH52" s="282"/>
      <c r="HI52" s="282"/>
      <c r="HJ52" s="282"/>
      <c r="HK52" s="282"/>
      <c r="HL52" s="282"/>
      <c r="HM52" s="282"/>
      <c r="HN52" s="282"/>
      <c r="HO52" s="282"/>
      <c r="HP52" s="282"/>
      <c r="HQ52" s="282"/>
      <c r="HR52" s="282"/>
      <c r="HS52" s="282"/>
      <c r="HT52" s="282"/>
      <c r="HU52" s="282"/>
      <c r="HV52" s="282"/>
      <c r="HW52" s="282"/>
      <c r="HX52" s="282"/>
      <c r="HY52" s="282"/>
      <c r="HZ52" s="282"/>
      <c r="IA52" s="291"/>
      <c r="IB52" s="291"/>
      <c r="IC52" s="291"/>
      <c r="ID52" s="291"/>
      <c r="IE52" s="291"/>
      <c r="IF52" s="291"/>
      <c r="IG52" s="291"/>
      <c r="IH52" s="291"/>
      <c r="II52" s="291"/>
      <c r="IJ52" s="291"/>
      <c r="IK52" s="291"/>
      <c r="IL52" s="291"/>
      <c r="IM52" s="291"/>
      <c r="IN52" s="291"/>
      <c r="IO52" s="291"/>
      <c r="IP52" s="291"/>
      <c r="IQ52" s="291"/>
      <c r="IR52" s="291"/>
      <c r="IS52" s="291"/>
      <c r="IT52" s="291"/>
      <c r="IW52" s="549"/>
      <c r="IX52" s="549"/>
      <c r="IY52" s="549"/>
      <c r="IZ52" s="549"/>
      <c r="JA52" s="549"/>
      <c r="JB52" s="549"/>
      <c r="JC52" s="549"/>
      <c r="JD52" s="549"/>
      <c r="JE52" s="549"/>
      <c r="JF52" s="549"/>
      <c r="JG52" s="549"/>
      <c r="JH52" s="549"/>
      <c r="JI52" s="549"/>
      <c r="JJ52" s="549"/>
      <c r="JK52" s="549"/>
      <c r="JL52" s="549"/>
      <c r="JM52" s="549"/>
      <c r="JN52" s="549"/>
      <c r="JO52" s="549"/>
      <c r="JP52" s="549"/>
      <c r="JQ52" s="549"/>
      <c r="JR52" s="549"/>
      <c r="JS52" s="549"/>
      <c r="JT52" s="549"/>
      <c r="JU52" s="549"/>
      <c r="JV52" s="549"/>
      <c r="JW52" s="549"/>
      <c r="JX52" s="549"/>
      <c r="JY52" s="549"/>
      <c r="JZ52" s="549"/>
      <c r="KA52" s="549"/>
      <c r="KB52" s="549"/>
      <c r="KC52" s="549"/>
      <c r="KD52" s="549"/>
      <c r="KE52" s="549"/>
      <c r="KF52" s="549"/>
      <c r="KG52" s="549"/>
      <c r="KH52" s="549"/>
      <c r="KI52" s="549"/>
      <c r="KJ52" s="549"/>
      <c r="KK52" s="549"/>
      <c r="KL52" s="549"/>
      <c r="KM52" s="549"/>
      <c r="KN52" s="549"/>
      <c r="KO52" s="549"/>
      <c r="KP52" s="549"/>
      <c r="KQ52" s="549"/>
      <c r="KR52" s="549"/>
      <c r="KS52" s="549"/>
      <c r="KT52" s="549"/>
      <c r="KU52" s="549"/>
      <c r="KV52" s="549"/>
      <c r="KW52" s="549"/>
      <c r="KX52" s="549"/>
      <c r="KY52" s="549"/>
      <c r="KZ52" s="549"/>
      <c r="LA52" s="549"/>
      <c r="LB52" s="549"/>
      <c r="LC52" s="549"/>
      <c r="LD52" s="549"/>
      <c r="LE52" s="549"/>
      <c r="LF52" s="549"/>
      <c r="LG52" s="549"/>
      <c r="LH52" s="549"/>
      <c r="LI52" s="549"/>
      <c r="LJ52" s="549"/>
      <c r="LK52" s="549"/>
      <c r="LL52" s="549"/>
      <c r="LM52" s="549"/>
      <c r="LN52" s="549"/>
      <c r="LO52" s="549"/>
      <c r="LP52" s="549"/>
      <c r="LQ52" s="549"/>
      <c r="LR52" s="549"/>
      <c r="LS52" s="549"/>
      <c r="LT52" s="549"/>
      <c r="LU52" s="549"/>
      <c r="LV52" s="549"/>
      <c r="LW52" s="549"/>
      <c r="LX52" s="549"/>
      <c r="LY52" s="549"/>
      <c r="LZ52" s="549"/>
      <c r="MA52" s="549"/>
      <c r="MB52" s="549"/>
      <c r="MC52" s="549"/>
      <c r="MD52" s="549"/>
      <c r="ME52" s="549"/>
      <c r="MF52" s="549"/>
      <c r="MG52" s="549"/>
      <c r="MH52" s="549"/>
      <c r="MI52" s="549"/>
      <c r="MJ52" s="549"/>
      <c r="MK52" s="549"/>
      <c r="ML52" s="549"/>
      <c r="MM52" s="549"/>
      <c r="MN52" s="549"/>
      <c r="MO52" s="549"/>
      <c r="MP52" s="549"/>
      <c r="MQ52" s="549"/>
      <c r="MR52" s="549"/>
      <c r="MS52" s="549"/>
      <c r="MT52" s="549"/>
      <c r="MU52" s="549"/>
      <c r="MV52" s="549"/>
      <c r="MW52" s="549"/>
      <c r="MX52" s="549"/>
      <c r="MY52" s="549"/>
      <c r="MZ52" s="549"/>
      <c r="NA52" s="549"/>
      <c r="NB52" s="549"/>
      <c r="NC52" s="549"/>
      <c r="ND52" s="549"/>
      <c r="NE52" s="549"/>
    </row>
    <row r="53" spans="2:369" ht="15" customHeight="1">
      <c r="IU53" s="281"/>
      <c r="IW53" s="549"/>
      <c r="IX53" s="549"/>
      <c r="IY53" s="549"/>
      <c r="IZ53" s="549"/>
      <c r="JA53" s="549"/>
      <c r="JB53" s="549"/>
      <c r="JC53" s="549"/>
      <c r="JD53" s="549"/>
      <c r="JE53" s="549"/>
      <c r="JF53" s="549"/>
      <c r="JG53" s="549"/>
      <c r="JH53" s="549"/>
      <c r="JI53" s="549"/>
      <c r="JJ53" s="549"/>
      <c r="JK53" s="549"/>
      <c r="JL53" s="549"/>
      <c r="JM53" s="549"/>
      <c r="JN53" s="549"/>
      <c r="JO53" s="549"/>
      <c r="JP53" s="549"/>
      <c r="JQ53" s="549"/>
      <c r="JR53" s="549"/>
      <c r="JS53" s="549"/>
      <c r="JT53" s="549"/>
      <c r="JU53" s="549"/>
      <c r="JV53" s="549"/>
      <c r="JW53" s="549"/>
      <c r="JX53" s="549"/>
      <c r="JY53" s="549"/>
      <c r="JZ53" s="549"/>
      <c r="KA53" s="549"/>
      <c r="KB53" s="549"/>
      <c r="KC53" s="549"/>
      <c r="KD53" s="549"/>
      <c r="KE53" s="549"/>
      <c r="KF53" s="549"/>
      <c r="KG53" s="549"/>
      <c r="KH53" s="549"/>
      <c r="KI53" s="549"/>
      <c r="KJ53" s="549"/>
      <c r="KK53" s="549"/>
      <c r="KL53" s="549"/>
      <c r="KM53" s="549"/>
      <c r="KN53" s="549"/>
      <c r="KO53" s="549"/>
      <c r="KP53" s="549"/>
      <c r="KQ53" s="549"/>
      <c r="KR53" s="549"/>
      <c r="KS53" s="549"/>
      <c r="KT53" s="549"/>
      <c r="KU53" s="549"/>
      <c r="KV53" s="549"/>
      <c r="KW53" s="549"/>
      <c r="KX53" s="549"/>
      <c r="KY53" s="549"/>
      <c r="KZ53" s="549"/>
      <c r="LA53" s="549"/>
      <c r="LB53" s="549"/>
      <c r="LC53" s="549"/>
      <c r="LD53" s="549"/>
      <c r="LE53" s="549"/>
      <c r="LF53" s="549"/>
      <c r="LG53" s="549"/>
      <c r="LH53" s="549"/>
      <c r="LI53" s="549"/>
      <c r="LJ53" s="549"/>
      <c r="LK53" s="549"/>
      <c r="LL53" s="549"/>
      <c r="LM53" s="549"/>
      <c r="LN53" s="549"/>
      <c r="LO53" s="549"/>
      <c r="LP53" s="549"/>
      <c r="LQ53" s="549"/>
      <c r="LR53" s="549"/>
      <c r="LS53" s="549"/>
      <c r="LT53" s="549"/>
      <c r="LU53" s="549"/>
      <c r="LV53" s="549"/>
      <c r="LW53" s="549"/>
      <c r="LX53" s="549"/>
      <c r="LY53" s="549"/>
      <c r="LZ53" s="549"/>
      <c r="MA53" s="549"/>
      <c r="MB53" s="549"/>
      <c r="MC53" s="549"/>
      <c r="MD53" s="549"/>
      <c r="ME53" s="549"/>
      <c r="MF53" s="549"/>
      <c r="MG53" s="549"/>
      <c r="MH53" s="549"/>
      <c r="MI53" s="549"/>
      <c r="MJ53" s="549"/>
      <c r="MK53" s="549"/>
      <c r="ML53" s="549"/>
      <c r="MM53" s="549"/>
      <c r="MN53" s="549"/>
      <c r="MO53" s="549"/>
      <c r="MP53" s="549"/>
      <c r="MQ53" s="549"/>
      <c r="MR53" s="549"/>
      <c r="MS53" s="549"/>
      <c r="MT53" s="549"/>
      <c r="MU53" s="549"/>
      <c r="MV53" s="549"/>
      <c r="MW53" s="549"/>
      <c r="MX53" s="549"/>
      <c r="MY53" s="549"/>
      <c r="MZ53" s="549"/>
      <c r="NA53" s="549"/>
      <c r="NB53" s="549"/>
      <c r="NC53" s="549"/>
      <c r="ND53" s="549"/>
      <c r="NE53" s="549"/>
    </row>
    <row r="54" spans="2:369" ht="15" customHeight="1">
      <c r="IU54" s="281"/>
      <c r="IW54" s="549"/>
      <c r="IX54" s="549"/>
      <c r="IY54" s="549"/>
      <c r="IZ54" s="549"/>
      <c r="JA54" s="549"/>
      <c r="JB54" s="549"/>
      <c r="JC54" s="549"/>
      <c r="JD54" s="549"/>
      <c r="JE54" s="549"/>
      <c r="JF54" s="549"/>
      <c r="JG54" s="549"/>
      <c r="JH54" s="549"/>
      <c r="JI54" s="549"/>
      <c r="JJ54" s="549"/>
      <c r="JK54" s="549"/>
      <c r="JL54" s="549"/>
      <c r="JM54" s="549"/>
      <c r="JN54" s="549"/>
      <c r="JO54" s="549"/>
      <c r="JP54" s="549"/>
      <c r="JQ54" s="549"/>
      <c r="JR54" s="549"/>
      <c r="JS54" s="549"/>
      <c r="JT54" s="549"/>
      <c r="JU54" s="549"/>
      <c r="JV54" s="549"/>
      <c r="JW54" s="549"/>
      <c r="JX54" s="549"/>
      <c r="JY54" s="549"/>
      <c r="JZ54" s="549"/>
      <c r="KA54" s="549"/>
      <c r="KB54" s="549"/>
      <c r="KC54" s="549"/>
      <c r="KD54" s="549"/>
      <c r="KE54" s="549"/>
      <c r="KF54" s="549"/>
      <c r="KG54" s="549"/>
      <c r="KH54" s="549"/>
      <c r="KI54" s="549"/>
      <c r="KJ54" s="549"/>
      <c r="KK54" s="549"/>
      <c r="KL54" s="549"/>
      <c r="KM54" s="549"/>
      <c r="KN54" s="549"/>
      <c r="KO54" s="549"/>
      <c r="KP54" s="549"/>
      <c r="KQ54" s="549"/>
      <c r="KR54" s="549"/>
      <c r="KS54" s="549"/>
      <c r="KT54" s="549"/>
      <c r="KU54" s="549"/>
      <c r="KV54" s="549"/>
      <c r="KW54" s="549"/>
      <c r="KX54" s="549"/>
      <c r="KY54" s="549"/>
      <c r="KZ54" s="549"/>
      <c r="LA54" s="549"/>
      <c r="LB54" s="549"/>
      <c r="LC54" s="549"/>
      <c r="LD54" s="549"/>
      <c r="LE54" s="549"/>
      <c r="LF54" s="549"/>
      <c r="LG54" s="549"/>
      <c r="LH54" s="549"/>
      <c r="LI54" s="549"/>
      <c r="LJ54" s="549"/>
      <c r="LK54" s="549"/>
      <c r="LL54" s="549"/>
      <c r="LM54" s="549"/>
      <c r="LN54" s="549"/>
      <c r="LO54" s="549"/>
      <c r="LP54" s="549"/>
      <c r="LQ54" s="549"/>
      <c r="LR54" s="549"/>
      <c r="LS54" s="549"/>
      <c r="LT54" s="549"/>
      <c r="LU54" s="549"/>
      <c r="LV54" s="549"/>
      <c r="LW54" s="549"/>
      <c r="LX54" s="549"/>
      <c r="LY54" s="549"/>
      <c r="LZ54" s="549"/>
      <c r="MA54" s="549"/>
      <c r="MB54" s="549"/>
      <c r="MC54" s="549"/>
      <c r="MD54" s="549"/>
      <c r="ME54" s="549"/>
      <c r="MF54" s="549"/>
      <c r="MG54" s="549"/>
      <c r="MH54" s="549"/>
      <c r="MI54" s="549"/>
      <c r="MJ54" s="549"/>
      <c r="MK54" s="549"/>
      <c r="ML54" s="549"/>
      <c r="MM54" s="549"/>
      <c r="MN54" s="549"/>
      <c r="MO54" s="549"/>
      <c r="MP54" s="549"/>
      <c r="MQ54" s="549"/>
      <c r="MR54" s="549"/>
      <c r="MS54" s="549"/>
      <c r="MT54" s="549"/>
      <c r="MU54" s="549"/>
      <c r="MV54" s="549"/>
      <c r="MW54" s="549"/>
      <c r="MX54" s="549"/>
      <c r="MY54" s="549"/>
      <c r="MZ54" s="549"/>
      <c r="NA54" s="549"/>
      <c r="NB54" s="549"/>
      <c r="NC54" s="549"/>
      <c r="ND54" s="549"/>
      <c r="NE54" s="549"/>
    </row>
    <row r="55" spans="2:369" ht="15" customHeight="1">
      <c r="IU55" s="281"/>
      <c r="IW55" s="549"/>
      <c r="IX55" s="549"/>
      <c r="IY55" s="549"/>
      <c r="IZ55" s="549"/>
      <c r="JA55" s="549"/>
      <c r="JB55" s="549"/>
      <c r="JC55" s="549"/>
      <c r="JD55" s="549"/>
      <c r="JE55" s="549"/>
      <c r="JF55" s="549"/>
      <c r="JG55" s="549"/>
      <c r="JH55" s="549"/>
      <c r="JI55" s="549"/>
      <c r="JJ55" s="549"/>
      <c r="JK55" s="549"/>
      <c r="JL55" s="549"/>
      <c r="JM55" s="549"/>
      <c r="JN55" s="549"/>
      <c r="JO55" s="549"/>
      <c r="JP55" s="549"/>
      <c r="JQ55" s="549"/>
      <c r="JR55" s="549"/>
      <c r="JS55" s="549"/>
      <c r="JT55" s="549"/>
      <c r="JU55" s="549"/>
      <c r="JV55" s="549"/>
      <c r="JW55" s="549"/>
      <c r="JX55" s="549"/>
      <c r="JY55" s="549"/>
      <c r="JZ55" s="549"/>
      <c r="KA55" s="549"/>
      <c r="KB55" s="549"/>
      <c r="KC55" s="549"/>
      <c r="KD55" s="549"/>
      <c r="KE55" s="549"/>
      <c r="KF55" s="549"/>
      <c r="KG55" s="549"/>
      <c r="KH55" s="549"/>
      <c r="KI55" s="549"/>
      <c r="KJ55" s="549"/>
      <c r="KK55" s="549"/>
      <c r="KL55" s="549"/>
      <c r="KM55" s="549"/>
      <c r="KN55" s="549"/>
      <c r="KO55" s="549"/>
      <c r="KP55" s="549"/>
      <c r="KQ55" s="549"/>
      <c r="KR55" s="549"/>
      <c r="KS55" s="549"/>
      <c r="KT55" s="549"/>
      <c r="KU55" s="549"/>
      <c r="KV55" s="549"/>
      <c r="KW55" s="549"/>
      <c r="KX55" s="549"/>
      <c r="KY55" s="549"/>
      <c r="KZ55" s="549"/>
      <c r="LA55" s="549"/>
      <c r="LB55" s="549"/>
      <c r="LC55" s="549"/>
      <c r="LD55" s="549"/>
      <c r="LE55" s="549"/>
      <c r="LF55" s="549"/>
      <c r="LG55" s="549"/>
      <c r="LH55" s="549"/>
      <c r="LI55" s="549"/>
      <c r="LJ55" s="549"/>
      <c r="LK55" s="549"/>
      <c r="LL55" s="549"/>
      <c r="LM55" s="549"/>
      <c r="LN55" s="549"/>
      <c r="LO55" s="549"/>
      <c r="LP55" s="549"/>
      <c r="LQ55" s="549"/>
      <c r="LR55" s="549"/>
      <c r="LS55" s="549"/>
      <c r="LT55" s="549"/>
      <c r="LU55" s="549"/>
      <c r="LV55" s="549"/>
      <c r="LW55" s="549"/>
      <c r="LX55" s="549"/>
      <c r="LY55" s="549"/>
      <c r="LZ55" s="549"/>
      <c r="MA55" s="549"/>
      <c r="MB55" s="549"/>
      <c r="MC55" s="549"/>
      <c r="MD55" s="549"/>
      <c r="ME55" s="549"/>
      <c r="MF55" s="549"/>
      <c r="MG55" s="549"/>
      <c r="MH55" s="549"/>
      <c r="MI55" s="549"/>
      <c r="MJ55" s="549"/>
      <c r="MK55" s="549"/>
      <c r="ML55" s="549"/>
      <c r="MM55" s="549"/>
      <c r="MN55" s="549"/>
      <c r="MO55" s="549"/>
      <c r="MP55" s="549"/>
      <c r="MQ55" s="549"/>
      <c r="MR55" s="549"/>
      <c r="MS55" s="549"/>
      <c r="MT55" s="549"/>
      <c r="MU55" s="549"/>
      <c r="MV55" s="549"/>
      <c r="MW55" s="549"/>
      <c r="MX55" s="549"/>
      <c r="MY55" s="549"/>
      <c r="MZ55" s="549"/>
      <c r="NA55" s="549"/>
      <c r="NB55" s="549"/>
      <c r="NC55" s="549"/>
      <c r="ND55" s="549"/>
      <c r="NE55" s="549"/>
    </row>
    <row r="56" spans="2:369" ht="15" customHeight="1">
      <c r="L56" s="322"/>
      <c r="M56" s="441" t="s">
        <v>2127</v>
      </c>
      <c r="N56" s="283"/>
      <c r="O56" s="284" t="s">
        <v>2109</v>
      </c>
      <c r="P56" s="284" t="s">
        <v>2110</v>
      </c>
      <c r="Q56" s="284" t="s">
        <v>2111</v>
      </c>
      <c r="R56" s="284" t="s">
        <v>2112</v>
      </c>
      <c r="S56" s="284" t="s">
        <v>2110</v>
      </c>
      <c r="T56" s="284" t="s">
        <v>2113</v>
      </c>
      <c r="U56" s="284" t="s">
        <v>2111</v>
      </c>
      <c r="V56" s="284" t="s">
        <v>2112</v>
      </c>
      <c r="W56" s="284" t="s">
        <v>2114</v>
      </c>
      <c r="X56" s="284" t="s">
        <v>2115</v>
      </c>
      <c r="Y56" s="284" t="s">
        <v>2116</v>
      </c>
      <c r="Z56" s="284" t="s">
        <v>2110</v>
      </c>
      <c r="AA56" s="284" t="s">
        <v>2114</v>
      </c>
      <c r="AB56" s="284" t="s">
        <v>2117</v>
      </c>
      <c r="AC56" s="284" t="s">
        <v>2118</v>
      </c>
      <c r="AD56" s="284" t="s">
        <v>2116</v>
      </c>
      <c r="AE56" s="284" t="s">
        <v>2119</v>
      </c>
      <c r="AF56" s="284" t="s">
        <v>2117</v>
      </c>
      <c r="AG56" s="284" t="s">
        <v>2119</v>
      </c>
      <c r="AH56" s="284" t="s">
        <v>2116</v>
      </c>
      <c r="AI56" s="284" t="s">
        <v>2116</v>
      </c>
      <c r="AJ56" s="284" t="s">
        <v>2109</v>
      </c>
      <c r="AK56" s="284" t="s">
        <v>2120</v>
      </c>
      <c r="AL56" s="284" t="s">
        <v>2120</v>
      </c>
      <c r="AM56" s="284" t="s">
        <v>2118</v>
      </c>
      <c r="AN56" s="284" t="s">
        <v>2108</v>
      </c>
      <c r="AO56" s="284" t="s">
        <v>2110</v>
      </c>
      <c r="AP56" s="284" t="s">
        <v>2120</v>
      </c>
      <c r="AQ56" s="284" t="s">
        <v>2110</v>
      </c>
      <c r="AR56" s="284" t="s">
        <v>2117</v>
      </c>
      <c r="AS56" s="284" t="s">
        <v>2118</v>
      </c>
      <c r="AT56" s="284" t="s">
        <v>2120</v>
      </c>
      <c r="AU56" s="284" t="s">
        <v>2115</v>
      </c>
      <c r="AV56" s="284" t="s">
        <v>2111</v>
      </c>
      <c r="AW56" s="284" t="s">
        <v>2117</v>
      </c>
      <c r="AX56" s="284" t="s">
        <v>2111</v>
      </c>
      <c r="AY56" s="284" t="s">
        <v>2118</v>
      </c>
      <c r="AZ56" s="284" t="s">
        <v>2119</v>
      </c>
      <c r="BA56" s="284" t="s">
        <v>2117</v>
      </c>
      <c r="BB56" s="284" t="s">
        <v>2116</v>
      </c>
      <c r="BC56" s="284" t="s">
        <v>2121</v>
      </c>
      <c r="BD56" s="284" t="s">
        <v>2111</v>
      </c>
      <c r="BE56" s="284" t="s">
        <v>2122</v>
      </c>
      <c r="BF56" s="284" t="s">
        <v>2113</v>
      </c>
      <c r="BG56" s="284" t="s">
        <v>2115</v>
      </c>
      <c r="BH56" s="284" t="s">
        <v>2121</v>
      </c>
      <c r="BI56" s="284" t="s">
        <v>2117</v>
      </c>
      <c r="BJ56" s="284" t="s">
        <v>2121</v>
      </c>
      <c r="BK56" s="284" t="s">
        <v>2123</v>
      </c>
      <c r="BL56" s="284" t="s">
        <v>2117</v>
      </c>
      <c r="BM56" s="284" t="s">
        <v>2122</v>
      </c>
      <c r="BN56" s="284" t="s">
        <v>2114</v>
      </c>
      <c r="BO56" s="284" t="s">
        <v>2108</v>
      </c>
      <c r="BP56" s="284" t="s">
        <v>2124</v>
      </c>
      <c r="BQ56" s="284" t="s">
        <v>2117</v>
      </c>
      <c r="BR56" s="284" t="s">
        <v>2122</v>
      </c>
      <c r="BS56" s="284" t="s">
        <v>2113</v>
      </c>
      <c r="BT56" s="284" t="s">
        <v>2111</v>
      </c>
      <c r="BU56" s="284" t="s">
        <v>2114</v>
      </c>
      <c r="BV56" s="284" t="s">
        <v>2124</v>
      </c>
      <c r="BW56" s="284" t="s">
        <v>2117</v>
      </c>
      <c r="BX56" s="284" t="s">
        <v>2108</v>
      </c>
      <c r="BY56" s="284" t="s">
        <v>2117</v>
      </c>
      <c r="BZ56" s="284" t="s">
        <v>2121</v>
      </c>
      <c r="CA56" s="284" t="s">
        <v>2113</v>
      </c>
      <c r="CB56" s="284" t="s">
        <v>2121</v>
      </c>
      <c r="CC56" s="284" t="s">
        <v>2121</v>
      </c>
      <c r="CD56" s="284" t="s">
        <v>2121</v>
      </c>
      <c r="CE56" s="284" t="s">
        <v>2117</v>
      </c>
      <c r="CF56" s="284" t="s">
        <v>2117</v>
      </c>
      <c r="CG56" s="284" t="s">
        <v>2113</v>
      </c>
      <c r="CH56" s="284" t="s">
        <v>2118</v>
      </c>
      <c r="CI56" s="284" t="s">
        <v>2110</v>
      </c>
      <c r="CJ56" s="284" t="s">
        <v>2119</v>
      </c>
      <c r="CK56" s="284" t="s">
        <v>2121</v>
      </c>
      <c r="CL56" s="284" t="s">
        <v>2118</v>
      </c>
      <c r="CM56" s="284" t="s">
        <v>2117</v>
      </c>
      <c r="CN56" s="284" t="s">
        <v>2114</v>
      </c>
      <c r="CO56" s="284" t="s">
        <v>2111</v>
      </c>
      <c r="CP56" s="284" t="s">
        <v>2112</v>
      </c>
      <c r="CQ56" s="284" t="s">
        <v>2113</v>
      </c>
      <c r="CR56" s="284" t="s">
        <v>2114</v>
      </c>
      <c r="CS56" s="284" t="s">
        <v>2111</v>
      </c>
      <c r="CT56" s="284" t="s">
        <v>2117</v>
      </c>
      <c r="CU56" s="284" t="s">
        <v>2122</v>
      </c>
      <c r="CV56" s="284" t="s">
        <v>2118</v>
      </c>
      <c r="CW56" s="284" t="s">
        <v>2110</v>
      </c>
      <c r="CX56" s="284" t="s">
        <v>2121</v>
      </c>
      <c r="CY56" s="284" t="s">
        <v>2117</v>
      </c>
      <c r="CZ56" s="284" t="s">
        <v>2109</v>
      </c>
      <c r="DA56" s="284" t="s">
        <v>2125</v>
      </c>
      <c r="DB56" s="284" t="s">
        <v>2116</v>
      </c>
      <c r="DC56" s="284" t="s">
        <v>2115</v>
      </c>
      <c r="DD56" s="284" t="s">
        <v>2125</v>
      </c>
      <c r="DE56" s="284" t="s">
        <v>2116</v>
      </c>
      <c r="DF56" s="284" t="s">
        <v>2117</v>
      </c>
      <c r="DG56" s="284" t="s">
        <v>2114</v>
      </c>
      <c r="DH56" s="284" t="s">
        <v>2116</v>
      </c>
      <c r="DI56" s="284" t="s">
        <v>2116</v>
      </c>
      <c r="DJ56" s="284" t="s">
        <v>2109</v>
      </c>
      <c r="DK56" s="284" t="s">
        <v>2116</v>
      </c>
      <c r="DL56" s="284" t="s">
        <v>2111</v>
      </c>
      <c r="DM56" s="284" t="s">
        <v>2111</v>
      </c>
      <c r="DN56" s="284" t="s">
        <v>2125</v>
      </c>
      <c r="DO56" s="284" t="s">
        <v>2111</v>
      </c>
      <c r="DP56" s="284" t="s">
        <v>2118</v>
      </c>
      <c r="DQ56" s="284" t="s">
        <v>2110</v>
      </c>
      <c r="DR56" s="284" t="s">
        <v>2114</v>
      </c>
      <c r="DS56" s="284" t="s">
        <v>2116</v>
      </c>
      <c r="DT56" s="284" t="s">
        <v>2117</v>
      </c>
      <c r="DU56" s="284" t="s">
        <v>2113</v>
      </c>
      <c r="DV56" s="284" t="s">
        <v>2118</v>
      </c>
      <c r="DW56" s="284" t="s">
        <v>2110</v>
      </c>
      <c r="DX56" s="284" t="s">
        <v>2119</v>
      </c>
      <c r="DY56" s="284" t="s">
        <v>2121</v>
      </c>
      <c r="DZ56" s="284" t="s">
        <v>2108</v>
      </c>
      <c r="EA56" s="284" t="s">
        <v>2117</v>
      </c>
      <c r="EB56" s="284" t="s">
        <v>2117</v>
      </c>
      <c r="EC56" s="284" t="s">
        <v>2109</v>
      </c>
      <c r="ED56" s="284" t="s">
        <v>2116</v>
      </c>
      <c r="EE56" s="284" t="s">
        <v>2112</v>
      </c>
      <c r="EF56" s="284" t="s">
        <v>2121</v>
      </c>
      <c r="EG56" s="284" t="s">
        <v>2124</v>
      </c>
      <c r="EH56" s="284" t="s">
        <v>2111</v>
      </c>
      <c r="EI56" s="284" t="s">
        <v>2117</v>
      </c>
      <c r="EJ56" s="284" t="s">
        <v>2115</v>
      </c>
      <c r="EK56" s="284" t="s">
        <v>2113</v>
      </c>
      <c r="EL56" s="284" t="s">
        <v>2112</v>
      </c>
      <c r="EM56" s="284" t="s">
        <v>2108</v>
      </c>
      <c r="EN56" s="284" t="s">
        <v>2114</v>
      </c>
      <c r="EO56" s="284" t="s">
        <v>2114</v>
      </c>
      <c r="EP56" s="284" t="s">
        <v>2111</v>
      </c>
      <c r="EQ56" s="284" t="s">
        <v>2117</v>
      </c>
      <c r="ER56" s="284" t="s">
        <v>2110</v>
      </c>
      <c r="ES56" s="284" t="s">
        <v>2124</v>
      </c>
      <c r="ET56" s="284" t="s">
        <v>2113</v>
      </c>
      <c r="EU56" s="284" t="s">
        <v>2115</v>
      </c>
      <c r="EV56" s="284" t="s">
        <v>2118</v>
      </c>
      <c r="EW56" s="284" t="s">
        <v>2119</v>
      </c>
      <c r="EX56" s="284" t="s">
        <v>2114</v>
      </c>
      <c r="EY56" s="284" t="s">
        <v>2117</v>
      </c>
      <c r="EZ56" s="284" t="s">
        <v>2116</v>
      </c>
      <c r="FA56" s="284" t="s">
        <v>2108</v>
      </c>
      <c r="FB56" s="284" t="s">
        <v>2125</v>
      </c>
      <c r="FC56" s="284" t="s">
        <v>2120</v>
      </c>
      <c r="FD56" s="284" t="s">
        <v>2125</v>
      </c>
      <c r="FE56" s="284" t="s">
        <v>2110</v>
      </c>
      <c r="FF56" s="284" t="s">
        <v>2117</v>
      </c>
      <c r="FG56" s="284" t="s">
        <v>2116</v>
      </c>
      <c r="FH56" s="284" t="s">
        <v>2120</v>
      </c>
      <c r="FI56" s="284" t="s">
        <v>2109</v>
      </c>
      <c r="FJ56" s="284" t="s">
        <v>2114</v>
      </c>
      <c r="FK56" s="284" t="s">
        <v>2120</v>
      </c>
      <c r="FL56" s="284" t="s">
        <v>2125</v>
      </c>
      <c r="FM56" s="284" t="s">
        <v>2114</v>
      </c>
      <c r="FN56" s="284" t="s">
        <v>2116</v>
      </c>
      <c r="FO56" s="284" t="s">
        <v>2122</v>
      </c>
      <c r="FP56" s="284" t="s">
        <v>2108</v>
      </c>
      <c r="FQ56" s="284" t="s">
        <v>2125</v>
      </c>
      <c r="FR56" s="284" t="s">
        <v>2110</v>
      </c>
      <c r="FS56" s="284" t="s">
        <v>2121</v>
      </c>
      <c r="FT56" s="284" t="s">
        <v>2115</v>
      </c>
      <c r="FU56" s="284" t="s">
        <v>2108</v>
      </c>
      <c r="FV56" s="284" t="s">
        <v>2126</v>
      </c>
      <c r="FW56" s="284" t="s">
        <v>2125</v>
      </c>
      <c r="FX56" s="284" t="s">
        <v>2125</v>
      </c>
      <c r="FY56" s="284" t="s">
        <v>2118</v>
      </c>
      <c r="FZ56" s="284" t="s">
        <v>2110</v>
      </c>
      <c r="GA56" s="284" t="s">
        <v>2116</v>
      </c>
      <c r="GB56" s="284" t="s">
        <v>2115</v>
      </c>
      <c r="GC56" s="284" t="s">
        <v>2123</v>
      </c>
      <c r="GD56" s="284" t="s">
        <v>2114</v>
      </c>
      <c r="GE56" s="284" t="s">
        <v>2125</v>
      </c>
      <c r="GF56" s="284" t="s">
        <v>2123</v>
      </c>
      <c r="GG56" s="284" t="s">
        <v>2122</v>
      </c>
      <c r="GH56" s="284" t="s">
        <v>2108</v>
      </c>
      <c r="GI56" s="284" t="s">
        <v>2110</v>
      </c>
      <c r="GJ56" s="284" t="s">
        <v>2121</v>
      </c>
      <c r="GK56" s="284" t="s">
        <v>2120</v>
      </c>
      <c r="GL56" s="284" t="s">
        <v>2121</v>
      </c>
      <c r="GM56" s="284" t="s">
        <v>2122</v>
      </c>
      <c r="GN56" s="284" t="s">
        <v>2113</v>
      </c>
      <c r="GO56" s="284" t="s">
        <v>2110</v>
      </c>
      <c r="GP56" s="284" t="s">
        <v>2119</v>
      </c>
      <c r="GQ56" s="284" t="s">
        <v>2110</v>
      </c>
      <c r="GR56" s="284" t="s">
        <v>2113</v>
      </c>
      <c r="GS56" s="284" t="s">
        <v>2115</v>
      </c>
      <c r="GT56" s="284" t="s">
        <v>2121</v>
      </c>
      <c r="GU56" s="284" t="s">
        <v>2117</v>
      </c>
      <c r="GV56" s="284" t="s">
        <v>2119</v>
      </c>
      <c r="GW56" s="284" t="s">
        <v>2121</v>
      </c>
      <c r="GX56" s="284" t="s">
        <v>2117</v>
      </c>
      <c r="GY56" s="284" t="s">
        <v>2111</v>
      </c>
      <c r="GZ56" s="284" t="s">
        <v>2123</v>
      </c>
      <c r="HA56" s="284" t="s">
        <v>2123</v>
      </c>
      <c r="HB56" s="284" t="s">
        <v>2124</v>
      </c>
      <c r="HC56" s="284" t="s">
        <v>2110</v>
      </c>
      <c r="HD56" s="284" t="s">
        <v>2116</v>
      </c>
      <c r="HE56" s="284" t="s">
        <v>2126</v>
      </c>
      <c r="HF56" s="283"/>
      <c r="HG56" s="283"/>
      <c r="HH56" s="283"/>
      <c r="HI56" s="283"/>
      <c r="HJ56" s="283"/>
      <c r="HK56" s="283"/>
      <c r="HL56" s="283"/>
      <c r="HM56" s="283"/>
      <c r="HN56" s="283"/>
      <c r="HO56" s="283"/>
      <c r="HP56" s="283"/>
      <c r="HQ56" s="283"/>
      <c r="HR56" s="283"/>
      <c r="HS56" s="283"/>
      <c r="HT56" s="283"/>
      <c r="HU56" s="283"/>
      <c r="HV56" s="283"/>
      <c r="HW56" s="283"/>
      <c r="HX56" s="283"/>
      <c r="HY56" s="283"/>
      <c r="HZ56" s="283"/>
      <c r="IU56" s="281"/>
      <c r="IW56" s="549"/>
      <c r="IX56" s="549"/>
      <c r="IY56" s="549"/>
      <c r="IZ56" s="549"/>
      <c r="JA56" s="549"/>
      <c r="JB56" s="549"/>
      <c r="JC56" s="549"/>
      <c r="JD56" s="549"/>
      <c r="JE56" s="549"/>
      <c r="JF56" s="549"/>
      <c r="JG56" s="549"/>
      <c r="JH56" s="549"/>
      <c r="JI56" s="549"/>
      <c r="JJ56" s="549"/>
      <c r="JK56" s="549"/>
      <c r="JL56" s="549"/>
      <c r="JM56" s="549"/>
      <c r="JN56" s="549"/>
      <c r="JO56" s="549"/>
      <c r="JP56" s="549"/>
      <c r="JQ56" s="549"/>
      <c r="JR56" s="549"/>
      <c r="JS56" s="549"/>
      <c r="JT56" s="549"/>
      <c r="JU56" s="549"/>
      <c r="JV56" s="549"/>
      <c r="JW56" s="549"/>
      <c r="JX56" s="549"/>
      <c r="JY56" s="549"/>
      <c r="JZ56" s="549"/>
      <c r="KA56" s="549"/>
      <c r="KB56" s="549"/>
      <c r="KC56" s="549"/>
      <c r="KD56" s="549"/>
      <c r="KE56" s="549"/>
      <c r="KF56" s="549"/>
      <c r="KG56" s="549"/>
      <c r="KH56" s="549"/>
      <c r="KI56" s="549"/>
      <c r="KJ56" s="549"/>
      <c r="KK56" s="549"/>
      <c r="KL56" s="549"/>
      <c r="KM56" s="549"/>
      <c r="KN56" s="549"/>
      <c r="KO56" s="549"/>
      <c r="KP56" s="549"/>
      <c r="KQ56" s="549"/>
      <c r="KR56" s="549"/>
      <c r="KS56" s="549"/>
      <c r="KT56" s="549"/>
      <c r="KU56" s="549"/>
      <c r="KV56" s="549"/>
      <c r="KW56" s="549"/>
      <c r="KX56" s="549"/>
      <c r="KY56" s="549"/>
      <c r="KZ56" s="549"/>
      <c r="LA56" s="549"/>
      <c r="LB56" s="549"/>
      <c r="LC56" s="549"/>
      <c r="LD56" s="549"/>
      <c r="LE56" s="549"/>
      <c r="LF56" s="549"/>
      <c r="LG56" s="549"/>
      <c r="LH56" s="549"/>
      <c r="LI56" s="549"/>
      <c r="LJ56" s="549"/>
      <c r="LK56" s="549"/>
      <c r="LL56" s="549"/>
      <c r="LM56" s="549"/>
      <c r="LN56" s="549"/>
      <c r="LO56" s="549"/>
      <c r="LP56" s="549"/>
      <c r="LQ56" s="549"/>
      <c r="LR56" s="549"/>
      <c r="LS56" s="549"/>
      <c r="LT56" s="549"/>
      <c r="LU56" s="549"/>
      <c r="LV56" s="549"/>
      <c r="LW56" s="549"/>
      <c r="LX56" s="549"/>
      <c r="LY56" s="549"/>
      <c r="LZ56" s="549"/>
      <c r="MA56" s="549"/>
      <c r="MB56" s="549"/>
      <c r="MC56" s="549"/>
      <c r="MD56" s="549"/>
      <c r="ME56" s="549"/>
      <c r="MF56" s="549"/>
      <c r="MG56" s="549"/>
      <c r="MH56" s="549"/>
      <c r="MI56" s="549"/>
      <c r="MJ56" s="549"/>
      <c r="MK56" s="549"/>
      <c r="ML56" s="549"/>
      <c r="MM56" s="549"/>
      <c r="MN56" s="549"/>
      <c r="MO56" s="549"/>
      <c r="MP56" s="549"/>
      <c r="MQ56" s="549"/>
      <c r="MR56" s="549"/>
      <c r="MS56" s="549"/>
      <c r="MT56" s="549"/>
      <c r="MU56" s="549"/>
      <c r="MV56" s="549"/>
      <c r="MW56" s="549"/>
      <c r="MX56" s="549"/>
      <c r="MY56" s="549"/>
      <c r="MZ56" s="549"/>
      <c r="NA56" s="549"/>
      <c r="NB56" s="549"/>
      <c r="NC56" s="549"/>
      <c r="ND56" s="549"/>
      <c r="NE56" s="549"/>
    </row>
    <row r="57" spans="2:369" ht="12" customHeight="1">
      <c r="L57" s="323"/>
      <c r="M57" s="441"/>
      <c r="N57" s="285">
        <v>0</v>
      </c>
      <c r="O57" s="286">
        <f t="shared" ref="O57:AT57" si="0">D14</f>
        <v>11</v>
      </c>
      <c r="P57" s="286">
        <f t="shared" si="0"/>
        <v>12</v>
      </c>
      <c r="Q57" s="286">
        <f t="shared" si="0"/>
        <v>13</v>
      </c>
      <c r="R57" s="286">
        <f t="shared" si="0"/>
        <v>14</v>
      </c>
      <c r="S57" s="286">
        <f t="shared" si="0"/>
        <v>14</v>
      </c>
      <c r="T57" s="286">
        <f t="shared" si="0"/>
        <v>14</v>
      </c>
      <c r="U57" s="286">
        <f t="shared" si="0"/>
        <v>14</v>
      </c>
      <c r="V57" s="286">
        <f t="shared" si="0"/>
        <v>12</v>
      </c>
      <c r="W57" s="286">
        <f t="shared" si="0"/>
        <v>11</v>
      </c>
      <c r="X57" s="286">
        <f t="shared" si="0"/>
        <v>8</v>
      </c>
      <c r="Y57" s="286">
        <f t="shared" si="0"/>
        <v>10</v>
      </c>
      <c r="Z57" s="286">
        <f t="shared" si="0"/>
        <v>10</v>
      </c>
      <c r="AA57" s="286">
        <f t="shared" si="0"/>
        <v>9</v>
      </c>
      <c r="AB57" s="286">
        <f t="shared" si="0"/>
        <v>9</v>
      </c>
      <c r="AC57" s="286">
        <f t="shared" si="0"/>
        <v>10</v>
      </c>
      <c r="AD57" s="286">
        <f t="shared" si="0"/>
        <v>11</v>
      </c>
      <c r="AE57" s="286">
        <f t="shared" si="0"/>
        <v>12</v>
      </c>
      <c r="AF57" s="286">
        <f t="shared" si="0"/>
        <v>11</v>
      </c>
      <c r="AG57" s="286">
        <f t="shared" si="0"/>
        <v>11</v>
      </c>
      <c r="AH57" s="286">
        <f t="shared" si="0"/>
        <v>10</v>
      </c>
      <c r="AI57" s="286">
        <f t="shared" si="0"/>
        <v>9</v>
      </c>
      <c r="AJ57" s="286">
        <f t="shared" si="0"/>
        <v>8</v>
      </c>
      <c r="AK57" s="286">
        <f t="shared" si="0"/>
        <v>6</v>
      </c>
      <c r="AL57" s="286">
        <f t="shared" si="0"/>
        <v>14</v>
      </c>
      <c r="AM57" s="286">
        <f t="shared" si="0"/>
        <v>25</v>
      </c>
      <c r="AN57" s="286">
        <f t="shared" si="0"/>
        <v>32</v>
      </c>
      <c r="AO57" s="286">
        <f t="shared" si="0"/>
        <v>35</v>
      </c>
      <c r="AP57" s="286">
        <f t="shared" si="0"/>
        <v>38</v>
      </c>
      <c r="AQ57" s="286">
        <f t="shared" si="0"/>
        <v>39</v>
      </c>
      <c r="AR57" s="286">
        <f t="shared" si="0"/>
        <v>39</v>
      </c>
      <c r="AS57" s="286">
        <f t="shared" si="0"/>
        <v>38</v>
      </c>
      <c r="AT57" s="286">
        <f t="shared" si="0"/>
        <v>37</v>
      </c>
      <c r="AU57" s="286">
        <f t="shared" ref="AU57:BZ57" si="1">AJ14</f>
        <v>35</v>
      </c>
      <c r="AV57" s="286">
        <f t="shared" si="1"/>
        <v>32</v>
      </c>
      <c r="AW57" s="286">
        <f t="shared" si="1"/>
        <v>26</v>
      </c>
      <c r="AX57" s="286">
        <f t="shared" si="1"/>
        <v>21</v>
      </c>
      <c r="AY57" s="286">
        <f t="shared" si="1"/>
        <v>16</v>
      </c>
      <c r="AZ57" s="286">
        <f t="shared" si="1"/>
        <v>13</v>
      </c>
      <c r="BA57" s="286">
        <f t="shared" si="1"/>
        <v>11</v>
      </c>
      <c r="BB57" s="286">
        <f t="shared" si="1"/>
        <v>9</v>
      </c>
      <c r="BC57" s="286">
        <f t="shared" si="1"/>
        <v>5</v>
      </c>
      <c r="BD57" s="286">
        <f t="shared" si="1"/>
        <v>3</v>
      </c>
      <c r="BE57" s="286">
        <f t="shared" si="1"/>
        <v>2</v>
      </c>
      <c r="BF57" s="286">
        <f t="shared" si="1"/>
        <v>1</v>
      </c>
      <c r="BG57" s="286">
        <f t="shared" si="1"/>
        <v>1</v>
      </c>
      <c r="BH57" s="286">
        <f t="shared" si="1"/>
        <v>0</v>
      </c>
      <c r="BI57" s="286">
        <f t="shared" si="1"/>
        <v>0</v>
      </c>
      <c r="BJ57" s="286">
        <f t="shared" si="1"/>
        <v>0</v>
      </c>
      <c r="BK57" s="286">
        <f t="shared" si="1"/>
        <v>0</v>
      </c>
      <c r="BL57" s="286">
        <f t="shared" si="1"/>
        <v>0</v>
      </c>
      <c r="BM57" s="286">
        <f t="shared" si="1"/>
        <v>0</v>
      </c>
      <c r="BN57" s="286">
        <f t="shared" si="1"/>
        <v>0</v>
      </c>
      <c r="BO57" s="286">
        <f t="shared" si="1"/>
        <v>0</v>
      </c>
      <c r="BP57" s="286">
        <f t="shared" si="1"/>
        <v>0</v>
      </c>
      <c r="BQ57" s="286">
        <f t="shared" si="1"/>
        <v>0</v>
      </c>
      <c r="BR57" s="286">
        <f t="shared" si="1"/>
        <v>0</v>
      </c>
      <c r="BS57" s="286">
        <f t="shared" si="1"/>
        <v>0</v>
      </c>
      <c r="BT57" s="286">
        <f t="shared" si="1"/>
        <v>0</v>
      </c>
      <c r="BU57" s="286">
        <f t="shared" si="1"/>
        <v>0</v>
      </c>
      <c r="BV57" s="286">
        <f t="shared" si="1"/>
        <v>0</v>
      </c>
      <c r="BW57" s="286">
        <f t="shared" si="1"/>
        <v>0</v>
      </c>
      <c r="BX57" s="286">
        <f t="shared" si="1"/>
        <v>0</v>
      </c>
      <c r="BY57" s="286">
        <f t="shared" si="1"/>
        <v>0</v>
      </c>
      <c r="BZ57" s="286">
        <f t="shared" si="1"/>
        <v>0</v>
      </c>
      <c r="CA57" s="286">
        <f t="shared" ref="CA57:DF57" si="2">BP14</f>
        <v>0</v>
      </c>
      <c r="CB57" s="286">
        <f t="shared" si="2"/>
        <v>0</v>
      </c>
      <c r="CC57" s="286">
        <f t="shared" si="2"/>
        <v>0</v>
      </c>
      <c r="CD57" s="286">
        <f t="shared" si="2"/>
        <v>0</v>
      </c>
      <c r="CE57" s="286">
        <f>BT14</f>
        <v>0</v>
      </c>
      <c r="CF57" s="286">
        <f t="shared" si="2"/>
        <v>0</v>
      </c>
      <c r="CG57" s="286">
        <f t="shared" si="2"/>
        <v>1</v>
      </c>
      <c r="CH57" s="286">
        <f t="shared" si="2"/>
        <v>1</v>
      </c>
      <c r="CI57" s="286">
        <f t="shared" si="2"/>
        <v>1</v>
      </c>
      <c r="CJ57" s="286">
        <f t="shared" si="2"/>
        <v>1</v>
      </c>
      <c r="CK57" s="286">
        <f t="shared" si="2"/>
        <v>1</v>
      </c>
      <c r="CL57" s="286">
        <f t="shared" si="2"/>
        <v>1</v>
      </c>
      <c r="CM57" s="286">
        <f t="shared" si="2"/>
        <v>1</v>
      </c>
      <c r="CN57" s="286">
        <f t="shared" si="2"/>
        <v>1</v>
      </c>
      <c r="CO57" s="286">
        <f t="shared" si="2"/>
        <v>2</v>
      </c>
      <c r="CP57" s="286">
        <f t="shared" si="2"/>
        <v>1</v>
      </c>
      <c r="CQ57" s="286">
        <f t="shared" si="2"/>
        <v>3</v>
      </c>
      <c r="CR57" s="286">
        <f t="shared" si="2"/>
        <v>3</v>
      </c>
      <c r="CS57" s="286">
        <f t="shared" si="2"/>
        <v>8</v>
      </c>
      <c r="CT57" s="286">
        <f t="shared" si="2"/>
        <v>14</v>
      </c>
      <c r="CU57" s="286">
        <f t="shared" si="2"/>
        <v>21</v>
      </c>
      <c r="CV57" s="286">
        <f t="shared" si="2"/>
        <v>27</v>
      </c>
      <c r="CW57" s="286">
        <f t="shared" si="2"/>
        <v>30</v>
      </c>
      <c r="CX57" s="286">
        <f t="shared" si="2"/>
        <v>31</v>
      </c>
      <c r="CY57" s="286">
        <f t="shared" si="2"/>
        <v>34</v>
      </c>
      <c r="CZ57" s="286">
        <f t="shared" si="2"/>
        <v>35</v>
      </c>
      <c r="DA57" s="286">
        <f t="shared" si="2"/>
        <v>38</v>
      </c>
      <c r="DB57" s="286">
        <f t="shared" si="2"/>
        <v>40</v>
      </c>
      <c r="DC57" s="286">
        <f t="shared" si="2"/>
        <v>34</v>
      </c>
      <c r="DD57" s="286">
        <f t="shared" si="2"/>
        <v>32</v>
      </c>
      <c r="DE57" s="286">
        <f t="shared" si="2"/>
        <v>29</v>
      </c>
      <c r="DF57" s="286">
        <f t="shared" si="2"/>
        <v>27</v>
      </c>
      <c r="DG57" s="286">
        <f t="shared" ref="DG57:EL57" si="3">CV14</f>
        <v>22</v>
      </c>
      <c r="DH57" s="286">
        <f t="shared" si="3"/>
        <v>19</v>
      </c>
      <c r="DI57" s="286">
        <f t="shared" si="3"/>
        <v>13</v>
      </c>
      <c r="DJ57" s="286">
        <f t="shared" si="3"/>
        <v>13</v>
      </c>
      <c r="DK57" s="286">
        <f t="shared" si="3"/>
        <v>7</v>
      </c>
      <c r="DL57" s="286">
        <f t="shared" si="3"/>
        <v>9</v>
      </c>
      <c r="DM57" s="286">
        <f t="shared" si="3"/>
        <v>11</v>
      </c>
      <c r="DN57" s="286">
        <f t="shared" si="3"/>
        <v>12</v>
      </c>
      <c r="DO57" s="286">
        <f t="shared" si="3"/>
        <v>12</v>
      </c>
      <c r="DP57" s="286">
        <f t="shared" si="3"/>
        <v>15</v>
      </c>
      <c r="DQ57" s="286">
        <f t="shared" si="3"/>
        <v>15</v>
      </c>
      <c r="DR57" s="286">
        <f t="shared" si="3"/>
        <v>16</v>
      </c>
      <c r="DS57" s="286">
        <f t="shared" si="3"/>
        <v>16</v>
      </c>
      <c r="DT57" s="286">
        <f t="shared" si="3"/>
        <v>14</v>
      </c>
      <c r="DU57" s="286">
        <f t="shared" si="3"/>
        <v>11</v>
      </c>
      <c r="DV57" s="286">
        <f t="shared" si="3"/>
        <v>11</v>
      </c>
      <c r="DW57" s="286">
        <f t="shared" si="3"/>
        <v>11</v>
      </c>
      <c r="DX57" s="286">
        <f t="shared" si="3"/>
        <v>11</v>
      </c>
      <c r="DY57" s="286">
        <f t="shared" si="3"/>
        <v>5</v>
      </c>
      <c r="DZ57" s="286">
        <f t="shared" si="3"/>
        <v>5</v>
      </c>
      <c r="EA57" s="286">
        <f t="shared" si="3"/>
        <v>5</v>
      </c>
      <c r="EB57" s="286">
        <f t="shared" si="3"/>
        <v>5</v>
      </c>
      <c r="EC57" s="286">
        <f t="shared" si="3"/>
        <v>5</v>
      </c>
      <c r="ED57" s="286">
        <f t="shared" si="3"/>
        <v>5</v>
      </c>
      <c r="EE57" s="286">
        <f t="shared" si="3"/>
        <v>2</v>
      </c>
      <c r="EF57" s="286">
        <f t="shared" si="3"/>
        <v>0</v>
      </c>
      <c r="EG57" s="286">
        <f t="shared" si="3"/>
        <v>0</v>
      </c>
      <c r="EH57" s="286">
        <f t="shared" si="3"/>
        <v>0</v>
      </c>
      <c r="EI57" s="286">
        <f t="shared" si="3"/>
        <v>0</v>
      </c>
      <c r="EJ57" s="286">
        <f t="shared" si="3"/>
        <v>0</v>
      </c>
      <c r="EK57" s="286">
        <f t="shared" si="3"/>
        <v>0</v>
      </c>
      <c r="EL57" s="286">
        <f t="shared" si="3"/>
        <v>0</v>
      </c>
      <c r="EM57" s="286">
        <f t="shared" ref="EM57:FR57" si="4">EB14</f>
        <v>0</v>
      </c>
      <c r="EN57" s="286">
        <f t="shared" si="4"/>
        <v>0</v>
      </c>
      <c r="EO57" s="286">
        <f t="shared" si="4"/>
        <v>0</v>
      </c>
      <c r="EP57" s="286">
        <f t="shared" si="4"/>
        <v>1</v>
      </c>
      <c r="EQ57" s="286">
        <f t="shared" si="4"/>
        <v>2</v>
      </c>
      <c r="ER57" s="286">
        <f t="shared" si="4"/>
        <v>2</v>
      </c>
      <c r="ES57" s="286">
        <f t="shared" si="4"/>
        <v>2</v>
      </c>
      <c r="ET57" s="286">
        <f t="shared" si="4"/>
        <v>2</v>
      </c>
      <c r="EU57" s="286">
        <f t="shared" si="4"/>
        <v>2</v>
      </c>
      <c r="EV57" s="286">
        <f t="shared" si="4"/>
        <v>2</v>
      </c>
      <c r="EW57" s="286">
        <f t="shared" si="4"/>
        <v>2</v>
      </c>
      <c r="EX57" s="286">
        <f t="shared" si="4"/>
        <v>1</v>
      </c>
      <c r="EY57" s="286">
        <f t="shared" si="4"/>
        <v>1</v>
      </c>
      <c r="EZ57" s="286">
        <f t="shared" si="4"/>
        <v>1</v>
      </c>
      <c r="FA57" s="286">
        <f t="shared" si="4"/>
        <v>0</v>
      </c>
      <c r="FB57" s="286">
        <f t="shared" si="4"/>
        <v>2</v>
      </c>
      <c r="FC57" s="286">
        <f t="shared" si="4"/>
        <v>3</v>
      </c>
      <c r="FD57" s="286">
        <f t="shared" si="4"/>
        <v>4</v>
      </c>
      <c r="FE57" s="286">
        <f t="shared" si="4"/>
        <v>4</v>
      </c>
      <c r="FF57" s="286">
        <f t="shared" si="4"/>
        <v>4</v>
      </c>
      <c r="FG57" s="286">
        <f t="shared" si="4"/>
        <v>5</v>
      </c>
      <c r="FH57" s="286">
        <f t="shared" si="4"/>
        <v>5</v>
      </c>
      <c r="FI57" s="286">
        <f t="shared" si="4"/>
        <v>5</v>
      </c>
      <c r="FJ57" s="286">
        <f t="shared" si="4"/>
        <v>5</v>
      </c>
      <c r="FK57" s="286">
        <f t="shared" si="4"/>
        <v>3</v>
      </c>
      <c r="FL57" s="286">
        <f t="shared" si="4"/>
        <v>1</v>
      </c>
      <c r="FM57" s="286">
        <f t="shared" si="4"/>
        <v>2</v>
      </c>
      <c r="FN57" s="286">
        <f t="shared" si="4"/>
        <v>3</v>
      </c>
      <c r="FO57" s="286">
        <f t="shared" si="4"/>
        <v>4</v>
      </c>
      <c r="FP57" s="286">
        <f t="shared" si="4"/>
        <v>4</v>
      </c>
      <c r="FQ57" s="286">
        <f t="shared" si="4"/>
        <v>5</v>
      </c>
      <c r="FR57" s="286">
        <f t="shared" si="4"/>
        <v>5</v>
      </c>
      <c r="FS57" s="286">
        <f t="shared" ref="FS57:GX57" si="5">FH14</f>
        <v>5</v>
      </c>
      <c r="FT57" s="286">
        <f t="shared" si="5"/>
        <v>5</v>
      </c>
      <c r="FU57" s="286">
        <f t="shared" si="5"/>
        <v>5</v>
      </c>
      <c r="FV57" s="286">
        <f t="shared" si="5"/>
        <v>5</v>
      </c>
      <c r="FW57" s="286">
        <f t="shared" si="5"/>
        <v>1</v>
      </c>
      <c r="FX57" s="286">
        <f t="shared" si="5"/>
        <v>4</v>
      </c>
      <c r="FY57" s="286">
        <f t="shared" si="5"/>
        <v>5</v>
      </c>
      <c r="FZ57" s="286">
        <f t="shared" si="5"/>
        <v>5</v>
      </c>
      <c r="GA57" s="286">
        <f t="shared" si="5"/>
        <v>5</v>
      </c>
      <c r="GB57" s="286">
        <f t="shared" si="5"/>
        <v>5</v>
      </c>
      <c r="GC57" s="286">
        <f t="shared" si="5"/>
        <v>5</v>
      </c>
      <c r="GD57" s="286">
        <f t="shared" si="5"/>
        <v>5</v>
      </c>
      <c r="GE57" s="286">
        <f t="shared" si="5"/>
        <v>4</v>
      </c>
      <c r="GF57" s="286">
        <f t="shared" si="5"/>
        <v>2</v>
      </c>
      <c r="GG57" s="286">
        <f t="shared" si="5"/>
        <v>2</v>
      </c>
      <c r="GH57" s="286">
        <f t="shared" si="5"/>
        <v>4</v>
      </c>
      <c r="GI57" s="286">
        <f t="shared" si="5"/>
        <v>4</v>
      </c>
      <c r="GJ57" s="286">
        <f t="shared" si="5"/>
        <v>4</v>
      </c>
      <c r="GK57" s="286">
        <f t="shared" si="5"/>
        <v>7</v>
      </c>
      <c r="GL57" s="286">
        <f t="shared" si="5"/>
        <v>9</v>
      </c>
      <c r="GM57" s="286">
        <f t="shared" si="5"/>
        <v>11</v>
      </c>
      <c r="GN57" s="286">
        <f t="shared" si="5"/>
        <v>15</v>
      </c>
      <c r="GO57" s="286">
        <f t="shared" si="5"/>
        <v>16</v>
      </c>
      <c r="GP57" s="286">
        <f t="shared" si="5"/>
        <v>16</v>
      </c>
      <c r="GQ57" s="286">
        <f t="shared" si="5"/>
        <v>16</v>
      </c>
      <c r="GR57" s="286">
        <f t="shared" si="5"/>
        <v>16</v>
      </c>
      <c r="GS57" s="286">
        <f t="shared" si="5"/>
        <v>16</v>
      </c>
      <c r="GT57" s="286">
        <f t="shared" si="5"/>
        <v>13</v>
      </c>
      <c r="GU57" s="286">
        <f t="shared" si="5"/>
        <v>13</v>
      </c>
      <c r="GV57" s="286">
        <f t="shared" si="5"/>
        <v>6</v>
      </c>
      <c r="GW57" s="286">
        <f t="shared" si="5"/>
        <v>1</v>
      </c>
      <c r="GX57" s="286">
        <f t="shared" si="5"/>
        <v>1</v>
      </c>
      <c r="GY57" s="286">
        <f t="shared" ref="GY57:HE57" si="6">GN14</f>
        <v>1</v>
      </c>
      <c r="GZ57" s="286">
        <f t="shared" si="6"/>
        <v>1</v>
      </c>
      <c r="HA57" s="286">
        <f t="shared" si="6"/>
        <v>1</v>
      </c>
      <c r="HB57" s="286">
        <f t="shared" si="6"/>
        <v>1</v>
      </c>
      <c r="HC57" s="286">
        <f t="shared" si="6"/>
        <v>1</v>
      </c>
      <c r="HD57" s="286">
        <f t="shared" si="6"/>
        <v>1</v>
      </c>
      <c r="HE57" s="286">
        <f t="shared" si="6"/>
        <v>0</v>
      </c>
      <c r="HF57" s="287"/>
      <c r="HG57" s="288"/>
      <c r="HH57" s="288"/>
      <c r="HI57" s="288"/>
      <c r="HJ57" s="288"/>
      <c r="HK57" s="288"/>
      <c r="HL57" s="288"/>
      <c r="HM57" s="288"/>
      <c r="HN57" s="288"/>
      <c r="HO57" s="288"/>
      <c r="HP57" s="288"/>
      <c r="HQ57" s="288"/>
      <c r="IU57" s="281"/>
      <c r="IW57" s="549"/>
      <c r="IX57" s="549"/>
      <c r="IY57" s="549"/>
      <c r="IZ57" s="549"/>
      <c r="JA57" s="549"/>
      <c r="JB57" s="549"/>
      <c r="JC57" s="549"/>
      <c r="JD57" s="549"/>
      <c r="JE57" s="549"/>
      <c r="JF57" s="549"/>
      <c r="JG57" s="549"/>
      <c r="JH57" s="549"/>
      <c r="JI57" s="549"/>
      <c r="JJ57" s="549"/>
      <c r="JK57" s="549"/>
      <c r="JL57" s="549"/>
      <c r="JM57" s="549"/>
      <c r="JN57" s="549"/>
      <c r="JO57" s="549"/>
      <c r="JP57" s="549"/>
      <c r="JQ57" s="549"/>
      <c r="JR57" s="549"/>
      <c r="JS57" s="549"/>
      <c r="JT57" s="549"/>
      <c r="JU57" s="549"/>
      <c r="JV57" s="549"/>
      <c r="JW57" s="549"/>
      <c r="JX57" s="549"/>
      <c r="JY57" s="549"/>
      <c r="JZ57" s="549"/>
      <c r="KA57" s="549"/>
      <c r="KB57" s="549"/>
      <c r="KC57" s="549"/>
      <c r="KD57" s="549"/>
      <c r="KE57" s="549"/>
      <c r="KF57" s="549"/>
      <c r="KG57" s="549"/>
      <c r="KH57" s="549"/>
      <c r="KI57" s="549"/>
      <c r="KJ57" s="549"/>
      <c r="KK57" s="549"/>
      <c r="KL57" s="549"/>
      <c r="KM57" s="549"/>
      <c r="KN57" s="549"/>
      <c r="KO57" s="549"/>
      <c r="KP57" s="549"/>
      <c r="KQ57" s="549"/>
      <c r="KR57" s="549"/>
      <c r="KS57" s="549"/>
      <c r="KT57" s="549"/>
      <c r="KU57" s="549"/>
      <c r="KV57" s="549"/>
      <c r="KW57" s="549"/>
      <c r="KX57" s="549"/>
      <c r="KY57" s="549"/>
      <c r="KZ57" s="549"/>
      <c r="LA57" s="549"/>
      <c r="LB57" s="549"/>
      <c r="LC57" s="549"/>
      <c r="LD57" s="549"/>
      <c r="LE57" s="549"/>
      <c r="LF57" s="549"/>
      <c r="LG57" s="549"/>
      <c r="LH57" s="549"/>
      <c r="LI57" s="549"/>
      <c r="LJ57" s="549"/>
      <c r="LK57" s="549"/>
      <c r="LL57" s="549"/>
      <c r="LM57" s="549"/>
      <c r="LN57" s="549"/>
      <c r="LO57" s="549"/>
      <c r="LP57" s="549"/>
      <c r="LQ57" s="549"/>
      <c r="LR57" s="549"/>
      <c r="LS57" s="549"/>
      <c r="LT57" s="549"/>
      <c r="LU57" s="549"/>
      <c r="LV57" s="549"/>
      <c r="LW57" s="549"/>
      <c r="LX57" s="549"/>
      <c r="LY57" s="549"/>
      <c r="LZ57" s="549"/>
      <c r="MA57" s="549"/>
      <c r="MB57" s="549"/>
      <c r="MC57" s="549"/>
      <c r="MD57" s="549"/>
      <c r="ME57" s="549"/>
      <c r="MF57" s="549"/>
      <c r="MG57" s="549"/>
      <c r="MH57" s="549"/>
      <c r="MI57" s="549"/>
      <c r="MJ57" s="549"/>
      <c r="MK57" s="549"/>
      <c r="ML57" s="549"/>
      <c r="MM57" s="549"/>
      <c r="MN57" s="549"/>
      <c r="MO57" s="549"/>
      <c r="MP57" s="549"/>
      <c r="MQ57" s="549"/>
      <c r="MR57" s="549"/>
      <c r="MS57" s="549"/>
      <c r="MT57" s="549"/>
      <c r="MU57" s="549"/>
      <c r="MV57" s="549"/>
      <c r="MW57" s="549"/>
      <c r="MX57" s="549"/>
      <c r="MY57" s="549"/>
      <c r="MZ57" s="549"/>
      <c r="NA57" s="549"/>
      <c r="NB57" s="549"/>
      <c r="NC57" s="549"/>
      <c r="ND57" s="549"/>
      <c r="NE57" s="549"/>
    </row>
    <row r="58" spans="2:369" ht="15" customHeight="1">
      <c r="M58" s="441"/>
      <c r="O58" s="288"/>
      <c r="P58" s="288"/>
      <c r="Q58" s="288"/>
      <c r="R58" s="288"/>
      <c r="S58" s="288"/>
      <c r="T58" s="288"/>
      <c r="U58" s="288"/>
      <c r="V58" s="288"/>
      <c r="W58" s="288"/>
      <c r="X58" s="288"/>
      <c r="Y58" s="288"/>
      <c r="Z58" s="288"/>
      <c r="AA58" s="288"/>
      <c r="AB58" s="288"/>
      <c r="AC58" s="288"/>
      <c r="AD58" s="288"/>
      <c r="AE58" s="288"/>
      <c r="AF58" s="288"/>
      <c r="AG58" s="288"/>
      <c r="AH58" s="288"/>
      <c r="AI58" s="288"/>
      <c r="AJ58" s="288"/>
      <c r="AK58" s="288"/>
      <c r="AL58" s="288"/>
      <c r="AM58" s="288"/>
      <c r="AN58" s="288"/>
      <c r="AO58" s="288"/>
      <c r="AP58" s="288"/>
      <c r="AQ58" s="288"/>
      <c r="AR58" s="288"/>
      <c r="AS58" s="288"/>
      <c r="AT58" s="288"/>
      <c r="AU58" s="288"/>
      <c r="AV58" s="288"/>
      <c r="AW58" s="288"/>
      <c r="AX58" s="288"/>
      <c r="AY58" s="288"/>
      <c r="AZ58" s="288"/>
      <c r="BA58" s="288"/>
      <c r="BB58" s="288"/>
      <c r="BC58" s="288"/>
      <c r="BD58" s="288"/>
      <c r="BE58" s="288"/>
      <c r="BF58" s="288"/>
      <c r="BG58" s="288"/>
      <c r="BH58" s="288"/>
      <c r="BI58" s="288"/>
      <c r="BJ58" s="288"/>
      <c r="BK58" s="288"/>
      <c r="BL58" s="288"/>
      <c r="BM58" s="288"/>
      <c r="BN58" s="288"/>
      <c r="BO58" s="288"/>
      <c r="BP58" s="288"/>
      <c r="BQ58" s="288"/>
      <c r="BR58" s="288"/>
      <c r="BS58" s="288"/>
      <c r="BT58" s="288"/>
      <c r="BU58" s="288"/>
      <c r="BV58" s="288"/>
      <c r="BW58" s="288"/>
      <c r="BX58" s="288"/>
      <c r="BY58" s="288"/>
      <c r="BZ58" s="288"/>
      <c r="CA58" s="288"/>
      <c r="CB58" s="288"/>
      <c r="CC58" s="288"/>
      <c r="CD58" s="288"/>
      <c r="CE58" s="288"/>
      <c r="CF58" s="288"/>
      <c r="CG58" s="288"/>
      <c r="CH58" s="288"/>
      <c r="CI58" s="288"/>
      <c r="CJ58" s="288"/>
      <c r="CK58" s="288"/>
      <c r="CL58" s="288"/>
      <c r="CM58" s="288"/>
      <c r="CN58" s="288"/>
      <c r="CO58" s="288"/>
      <c r="CP58" s="288"/>
      <c r="CQ58" s="288"/>
      <c r="CR58" s="288"/>
      <c r="CS58" s="288"/>
      <c r="CT58" s="288"/>
      <c r="CU58" s="288"/>
      <c r="CV58" s="288"/>
      <c r="CW58" s="288"/>
      <c r="CX58" s="288"/>
      <c r="CY58" s="288"/>
      <c r="CZ58" s="288"/>
      <c r="DA58" s="288"/>
      <c r="DB58" s="288"/>
      <c r="DC58" s="288"/>
      <c r="DD58" s="288"/>
      <c r="DE58" s="288"/>
      <c r="DF58" s="288"/>
      <c r="DG58" s="288"/>
      <c r="DH58" s="288"/>
      <c r="DI58" s="288"/>
      <c r="DJ58" s="288"/>
      <c r="DK58" s="288"/>
      <c r="DL58" s="288"/>
      <c r="DM58" s="288"/>
      <c r="DN58" s="288"/>
      <c r="DO58" s="288"/>
      <c r="DP58" s="288"/>
      <c r="DQ58" s="288"/>
      <c r="DR58" s="288"/>
      <c r="DS58" s="288"/>
      <c r="DT58" s="288"/>
      <c r="DU58" s="288"/>
      <c r="DV58" s="288"/>
      <c r="DW58" s="288"/>
      <c r="DX58" s="288"/>
      <c r="DY58" s="288"/>
      <c r="DZ58" s="288"/>
      <c r="EA58" s="288"/>
      <c r="EB58" s="288"/>
      <c r="EC58" s="288"/>
      <c r="ED58" s="288"/>
      <c r="EE58" s="288"/>
      <c r="EF58" s="288"/>
      <c r="EG58" s="288"/>
      <c r="EH58" s="288"/>
      <c r="EI58" s="288"/>
      <c r="EJ58" s="288"/>
      <c r="EK58" s="288"/>
      <c r="EL58" s="288"/>
      <c r="EM58" s="288"/>
      <c r="EN58" s="288"/>
      <c r="EO58" s="288"/>
      <c r="EP58" s="288"/>
      <c r="EQ58" s="288"/>
      <c r="ER58" s="288"/>
      <c r="ES58" s="288"/>
      <c r="ET58" s="288"/>
      <c r="EU58" s="288"/>
      <c r="EV58" s="288"/>
      <c r="EW58" s="288"/>
      <c r="EX58" s="288"/>
      <c r="EY58" s="288"/>
      <c r="EZ58" s="288"/>
      <c r="FA58" s="288"/>
      <c r="FB58" s="288"/>
      <c r="FC58" s="288"/>
      <c r="FD58" s="288"/>
      <c r="FE58" s="288"/>
      <c r="FF58" s="288"/>
      <c r="FG58" s="288"/>
      <c r="FH58" s="288"/>
      <c r="FI58" s="288"/>
      <c r="FJ58" s="288"/>
      <c r="FK58" s="288"/>
      <c r="FL58" s="288"/>
      <c r="FM58" s="288"/>
      <c r="FN58" s="288"/>
      <c r="FO58" s="288"/>
      <c r="FP58" s="288"/>
      <c r="FQ58" s="288"/>
      <c r="FR58" s="288"/>
      <c r="FS58" s="288"/>
      <c r="FT58" s="288"/>
      <c r="FU58" s="288"/>
      <c r="FV58" s="288"/>
      <c r="FW58" s="288"/>
      <c r="FX58" s="288"/>
      <c r="FY58" s="288"/>
      <c r="FZ58" s="288"/>
      <c r="GA58" s="288"/>
      <c r="GB58" s="288"/>
      <c r="GC58" s="288"/>
      <c r="GD58" s="288"/>
      <c r="GE58" s="288"/>
      <c r="GF58" s="288"/>
      <c r="GG58" s="288"/>
      <c r="GH58" s="288"/>
      <c r="GI58" s="288"/>
      <c r="GJ58" s="288"/>
      <c r="GK58" s="288"/>
      <c r="GL58" s="288"/>
      <c r="GM58" s="288"/>
      <c r="GN58" s="288"/>
      <c r="GO58" s="288"/>
      <c r="GP58" s="288"/>
      <c r="GQ58" s="288"/>
      <c r="GR58" s="288"/>
      <c r="GS58" s="288"/>
      <c r="GT58" s="288"/>
      <c r="GU58" s="288"/>
      <c r="GV58" s="288"/>
      <c r="GW58" s="288"/>
      <c r="GX58" s="288"/>
      <c r="GY58" s="288"/>
      <c r="GZ58" s="288"/>
      <c r="HA58" s="288"/>
      <c r="HB58" s="288"/>
      <c r="HC58" s="288"/>
      <c r="HD58" s="288"/>
      <c r="HE58" s="288"/>
      <c r="HF58" s="288"/>
      <c r="HG58" s="288"/>
      <c r="HH58" s="288"/>
      <c r="HI58" s="288"/>
      <c r="HJ58" s="288"/>
      <c r="HK58" s="288"/>
      <c r="HL58" s="288"/>
      <c r="HM58" s="288"/>
      <c r="HN58" s="288"/>
      <c r="HO58" s="288"/>
      <c r="HP58" s="288"/>
      <c r="HQ58" s="288"/>
      <c r="IU58" s="281"/>
      <c r="IW58" s="549"/>
      <c r="IX58" s="549"/>
      <c r="IY58" s="549"/>
      <c r="IZ58" s="549"/>
      <c r="JA58" s="549"/>
      <c r="JB58" s="549"/>
      <c r="JC58" s="549"/>
      <c r="JD58" s="549"/>
      <c r="JE58" s="549"/>
      <c r="JF58" s="549"/>
      <c r="JG58" s="549"/>
      <c r="JH58" s="549"/>
      <c r="JI58" s="549"/>
      <c r="JJ58" s="549"/>
      <c r="JK58" s="549"/>
      <c r="JL58" s="549"/>
      <c r="JM58" s="549"/>
      <c r="JN58" s="549"/>
      <c r="JO58" s="549"/>
      <c r="JP58" s="549"/>
      <c r="JQ58" s="549"/>
      <c r="JR58" s="549"/>
      <c r="JS58" s="549"/>
      <c r="JT58" s="549"/>
      <c r="JU58" s="549"/>
      <c r="JV58" s="549"/>
      <c r="JW58" s="549"/>
      <c r="JX58" s="549"/>
      <c r="JY58" s="549"/>
      <c r="JZ58" s="549"/>
      <c r="KA58" s="549"/>
      <c r="KB58" s="549"/>
      <c r="KC58" s="549"/>
      <c r="KD58" s="549"/>
      <c r="KE58" s="549"/>
      <c r="KF58" s="549"/>
      <c r="KG58" s="549"/>
      <c r="KH58" s="549"/>
      <c r="KI58" s="549"/>
      <c r="KJ58" s="549"/>
      <c r="KK58" s="549"/>
      <c r="KL58" s="549"/>
      <c r="KM58" s="549"/>
      <c r="KN58" s="549"/>
      <c r="KO58" s="549"/>
      <c r="KP58" s="549"/>
      <c r="KQ58" s="549"/>
      <c r="KR58" s="549"/>
      <c r="KS58" s="549"/>
      <c r="KT58" s="549"/>
      <c r="KU58" s="549"/>
      <c r="KV58" s="549"/>
      <c r="KW58" s="549"/>
      <c r="KX58" s="549"/>
      <c r="KY58" s="549"/>
      <c r="KZ58" s="549"/>
      <c r="LA58" s="549"/>
      <c r="LB58" s="549"/>
      <c r="LC58" s="549"/>
      <c r="LD58" s="549"/>
      <c r="LE58" s="549"/>
      <c r="LF58" s="549"/>
      <c r="LG58" s="549"/>
      <c r="LH58" s="549"/>
      <c r="LI58" s="549"/>
      <c r="LJ58" s="549"/>
      <c r="LK58" s="549"/>
      <c r="LL58" s="549"/>
      <c r="LM58" s="549"/>
      <c r="LN58" s="549"/>
      <c r="LO58" s="549"/>
      <c r="LP58" s="549"/>
      <c r="LQ58" s="549"/>
      <c r="LR58" s="549"/>
      <c r="LS58" s="549"/>
      <c r="LT58" s="549"/>
      <c r="LU58" s="549"/>
      <c r="LV58" s="549"/>
      <c r="LW58" s="549"/>
      <c r="LX58" s="549"/>
      <c r="LY58" s="549"/>
      <c r="LZ58" s="549"/>
      <c r="MA58" s="549"/>
      <c r="MB58" s="549"/>
      <c r="MC58" s="549"/>
      <c r="MD58" s="549"/>
      <c r="ME58" s="549"/>
      <c r="MF58" s="549"/>
      <c r="MG58" s="549"/>
      <c r="MH58" s="549"/>
      <c r="MI58" s="549"/>
      <c r="MJ58" s="549"/>
      <c r="MK58" s="549"/>
      <c r="ML58" s="549"/>
      <c r="MM58" s="549"/>
      <c r="MN58" s="549"/>
      <c r="MO58" s="549"/>
      <c r="MP58" s="549"/>
      <c r="MQ58" s="549"/>
      <c r="MR58" s="549"/>
      <c r="MS58" s="549"/>
      <c r="MT58" s="549"/>
      <c r="MU58" s="549"/>
      <c r="MV58" s="549"/>
      <c r="MW58" s="549"/>
      <c r="MX58" s="549"/>
      <c r="MY58" s="549"/>
      <c r="MZ58" s="549"/>
      <c r="NA58" s="549"/>
      <c r="NB58" s="549"/>
      <c r="NC58" s="549"/>
      <c r="ND58" s="549"/>
      <c r="NE58" s="549"/>
    </row>
    <row r="59" spans="2:369" ht="15" customHeight="1">
      <c r="O59" s="288"/>
      <c r="P59" s="288"/>
      <c r="Q59" s="288"/>
      <c r="R59" s="288"/>
      <c r="S59" s="288"/>
      <c r="T59" s="288"/>
      <c r="U59" s="288"/>
      <c r="V59" s="288"/>
      <c r="W59" s="288"/>
      <c r="X59" s="288"/>
      <c r="Y59" s="288"/>
      <c r="Z59" s="288"/>
      <c r="AA59" s="288"/>
      <c r="AB59" s="288"/>
      <c r="AC59" s="288"/>
      <c r="AD59" s="288"/>
      <c r="AE59" s="288"/>
      <c r="AF59" s="288"/>
      <c r="AG59" s="288"/>
      <c r="AH59" s="288"/>
      <c r="AI59" s="288"/>
      <c r="AJ59" s="288"/>
      <c r="AK59" s="288"/>
      <c r="AL59" s="288"/>
      <c r="AM59" s="288"/>
      <c r="AN59" s="288"/>
      <c r="AO59" s="288"/>
      <c r="AP59" s="288"/>
      <c r="AQ59" s="288"/>
      <c r="AR59" s="288"/>
      <c r="AS59" s="288"/>
      <c r="AT59" s="288"/>
      <c r="AU59" s="288"/>
      <c r="AV59" s="288"/>
      <c r="AW59" s="288"/>
      <c r="AX59" s="288"/>
      <c r="AY59" s="288"/>
      <c r="AZ59" s="288"/>
      <c r="BA59" s="288"/>
      <c r="BB59" s="288"/>
      <c r="BC59" s="288"/>
      <c r="BD59" s="288"/>
      <c r="BE59" s="288"/>
      <c r="BF59" s="288"/>
      <c r="BG59" s="288"/>
      <c r="BH59" s="288"/>
      <c r="BI59" s="288"/>
      <c r="BJ59" s="288"/>
      <c r="BK59" s="288"/>
      <c r="BL59" s="288"/>
      <c r="BM59" s="288"/>
      <c r="BN59" s="288"/>
      <c r="BO59" s="288"/>
      <c r="BP59" s="288"/>
      <c r="BQ59" s="288"/>
      <c r="BR59" s="288"/>
      <c r="BS59" s="288"/>
      <c r="BT59" s="288"/>
      <c r="BU59" s="288"/>
      <c r="BV59" s="288"/>
      <c r="BW59" s="288"/>
      <c r="BX59" s="288"/>
      <c r="BY59" s="288"/>
      <c r="BZ59" s="288"/>
      <c r="CA59" s="288"/>
      <c r="CB59" s="288"/>
      <c r="CC59" s="288"/>
      <c r="CD59" s="288"/>
      <c r="CE59" s="288"/>
      <c r="CF59" s="288"/>
      <c r="CG59" s="288"/>
      <c r="CH59" s="288"/>
      <c r="CI59" s="288"/>
      <c r="CJ59" s="288"/>
      <c r="CK59" s="288"/>
      <c r="CL59" s="288"/>
      <c r="CM59" s="288"/>
      <c r="CN59" s="288"/>
      <c r="CO59" s="288"/>
      <c r="CP59" s="288"/>
      <c r="CQ59" s="288"/>
      <c r="CR59" s="288"/>
      <c r="CS59" s="288"/>
      <c r="CT59" s="288"/>
      <c r="CU59" s="288"/>
      <c r="CV59" s="288"/>
      <c r="CW59" s="288"/>
      <c r="CX59" s="288"/>
      <c r="CY59" s="288"/>
      <c r="CZ59" s="288"/>
      <c r="DA59" s="288"/>
      <c r="DB59" s="288"/>
      <c r="DC59" s="288"/>
      <c r="DD59" s="288"/>
      <c r="DE59" s="288"/>
      <c r="DF59" s="288"/>
      <c r="DG59" s="288"/>
      <c r="DH59" s="288"/>
      <c r="DI59" s="288"/>
      <c r="DJ59" s="288"/>
      <c r="DK59" s="288"/>
      <c r="DL59" s="288"/>
      <c r="DM59" s="288"/>
      <c r="DN59" s="288"/>
      <c r="DO59" s="288"/>
      <c r="DP59" s="288"/>
      <c r="DQ59" s="288"/>
      <c r="DR59" s="288"/>
      <c r="DS59" s="288"/>
      <c r="DT59" s="288"/>
      <c r="DU59" s="288"/>
      <c r="DV59" s="288"/>
      <c r="DW59" s="288"/>
      <c r="DX59" s="288"/>
      <c r="DY59" s="288"/>
      <c r="DZ59" s="288"/>
      <c r="EA59" s="288"/>
      <c r="EB59" s="288"/>
      <c r="EC59" s="288"/>
      <c r="ED59" s="288"/>
      <c r="EE59" s="288"/>
      <c r="EF59" s="288"/>
      <c r="EG59" s="288"/>
      <c r="EH59" s="288"/>
      <c r="EI59" s="288"/>
      <c r="EJ59" s="288"/>
      <c r="EK59" s="288"/>
      <c r="EL59" s="288"/>
      <c r="EM59" s="288"/>
      <c r="EN59" s="288"/>
      <c r="EO59" s="288"/>
      <c r="EP59" s="288"/>
      <c r="EQ59" s="288"/>
      <c r="ER59" s="288"/>
      <c r="ES59" s="288"/>
      <c r="ET59" s="288"/>
      <c r="EU59" s="288"/>
      <c r="EV59" s="288"/>
      <c r="EW59" s="288"/>
      <c r="EX59" s="288"/>
      <c r="EY59" s="288"/>
      <c r="EZ59" s="288"/>
      <c r="FA59" s="288"/>
      <c r="FB59" s="288"/>
      <c r="FC59" s="288"/>
      <c r="FD59" s="288"/>
      <c r="FE59" s="288"/>
      <c r="FF59" s="288"/>
      <c r="FG59" s="288"/>
      <c r="FH59" s="288"/>
      <c r="FI59" s="288"/>
      <c r="FJ59" s="288"/>
      <c r="FK59" s="288"/>
      <c r="FL59" s="288"/>
      <c r="FM59" s="288"/>
      <c r="FN59" s="288"/>
      <c r="FO59" s="288"/>
      <c r="FP59" s="288"/>
      <c r="FQ59" s="288"/>
      <c r="FR59" s="288"/>
      <c r="FS59" s="288"/>
      <c r="FT59" s="288"/>
      <c r="FU59" s="288"/>
      <c r="FV59" s="288"/>
      <c r="FW59" s="288"/>
      <c r="FX59" s="288"/>
      <c r="FY59" s="288"/>
      <c r="FZ59" s="288"/>
      <c r="GA59" s="288"/>
      <c r="GB59" s="288"/>
      <c r="GC59" s="288"/>
      <c r="GD59" s="288"/>
      <c r="GE59" s="288"/>
      <c r="GF59" s="288"/>
      <c r="GG59" s="288"/>
      <c r="GH59" s="288"/>
      <c r="GI59" s="288"/>
      <c r="GJ59" s="288"/>
      <c r="GK59" s="288"/>
      <c r="GL59" s="288"/>
      <c r="GM59" s="288"/>
      <c r="GN59" s="288"/>
      <c r="GO59" s="288"/>
      <c r="GP59" s="288"/>
      <c r="GQ59" s="288"/>
      <c r="GR59" s="288"/>
      <c r="GS59" s="288"/>
      <c r="GT59" s="288"/>
      <c r="GU59" s="288"/>
      <c r="GV59" s="288"/>
      <c r="GW59" s="288"/>
      <c r="GX59" s="288"/>
      <c r="GY59" s="288"/>
      <c r="GZ59" s="288"/>
      <c r="HA59" s="288"/>
      <c r="HB59" s="288"/>
      <c r="HC59" s="288"/>
      <c r="HD59" s="288"/>
      <c r="HE59" s="288"/>
      <c r="HF59" s="288"/>
      <c r="HG59" s="288"/>
      <c r="HH59" s="288"/>
      <c r="HI59" s="288"/>
      <c r="HJ59" s="288"/>
      <c r="HK59" s="288"/>
      <c r="HL59" s="288"/>
      <c r="HM59" s="288"/>
      <c r="HN59" s="288"/>
      <c r="HO59" s="288"/>
      <c r="HP59" s="288"/>
      <c r="HQ59" s="288"/>
      <c r="IU59" s="281"/>
      <c r="IW59" s="549"/>
      <c r="IX59" s="549"/>
      <c r="IY59" s="549"/>
      <c r="IZ59" s="549"/>
      <c r="JA59" s="549"/>
      <c r="JB59" s="549"/>
      <c r="JC59" s="549"/>
      <c r="JD59" s="549"/>
      <c r="JE59" s="549"/>
      <c r="JF59" s="549"/>
      <c r="JG59" s="549"/>
      <c r="JH59" s="549"/>
      <c r="JI59" s="549"/>
      <c r="JJ59" s="549"/>
      <c r="JK59" s="549"/>
      <c r="JL59" s="549"/>
      <c r="JM59" s="549"/>
      <c r="JN59" s="549"/>
      <c r="JO59" s="549"/>
      <c r="JP59" s="549"/>
      <c r="JQ59" s="549"/>
      <c r="JR59" s="549"/>
      <c r="JS59" s="549"/>
      <c r="JT59" s="549"/>
      <c r="JU59" s="549"/>
      <c r="JV59" s="549"/>
      <c r="JW59" s="549"/>
      <c r="JX59" s="549"/>
      <c r="JY59" s="549"/>
      <c r="JZ59" s="549"/>
      <c r="KA59" s="549"/>
      <c r="KB59" s="549"/>
      <c r="KC59" s="549"/>
      <c r="KD59" s="549"/>
      <c r="KE59" s="549"/>
      <c r="KF59" s="549"/>
      <c r="KG59" s="549"/>
      <c r="KH59" s="549"/>
      <c r="KI59" s="549"/>
      <c r="KJ59" s="549"/>
      <c r="KK59" s="549"/>
      <c r="KL59" s="549"/>
      <c r="KM59" s="549"/>
      <c r="KN59" s="549"/>
      <c r="KO59" s="549"/>
      <c r="KP59" s="549"/>
      <c r="KQ59" s="549"/>
      <c r="KR59" s="549"/>
      <c r="KS59" s="549"/>
      <c r="KT59" s="549"/>
      <c r="KU59" s="549"/>
      <c r="KV59" s="549"/>
      <c r="KW59" s="549"/>
      <c r="KX59" s="549"/>
      <c r="KY59" s="549"/>
      <c r="KZ59" s="549"/>
      <c r="LA59" s="549"/>
      <c r="LB59" s="549"/>
      <c r="LC59" s="549"/>
      <c r="LD59" s="549"/>
      <c r="LE59" s="549"/>
      <c r="LF59" s="549"/>
      <c r="LG59" s="549"/>
      <c r="LH59" s="549"/>
      <c r="LI59" s="549"/>
      <c r="LJ59" s="549"/>
      <c r="LK59" s="549"/>
      <c r="LL59" s="549"/>
      <c r="LM59" s="549"/>
      <c r="LN59" s="549"/>
      <c r="LO59" s="549"/>
      <c r="LP59" s="549"/>
      <c r="LQ59" s="549"/>
      <c r="LR59" s="549"/>
      <c r="LS59" s="549"/>
      <c r="LT59" s="549"/>
      <c r="LU59" s="549"/>
      <c r="LV59" s="549"/>
      <c r="LW59" s="549"/>
      <c r="LX59" s="549"/>
      <c r="LY59" s="549"/>
      <c r="LZ59" s="549"/>
      <c r="MA59" s="549"/>
      <c r="MB59" s="549"/>
      <c r="MC59" s="549"/>
      <c r="MD59" s="549"/>
      <c r="ME59" s="549"/>
      <c r="MF59" s="549"/>
      <c r="MG59" s="549"/>
      <c r="MH59" s="549"/>
      <c r="MI59" s="549"/>
      <c r="MJ59" s="549"/>
      <c r="MK59" s="549"/>
      <c r="ML59" s="549"/>
      <c r="MM59" s="549"/>
      <c r="MN59" s="549"/>
      <c r="MO59" s="549"/>
      <c r="MP59" s="549"/>
      <c r="MQ59" s="549"/>
      <c r="MR59" s="549"/>
      <c r="MS59" s="549"/>
      <c r="MT59" s="549"/>
      <c r="MU59" s="549"/>
      <c r="MV59" s="549"/>
      <c r="MW59" s="549"/>
      <c r="MX59" s="549"/>
      <c r="MY59" s="549"/>
      <c r="MZ59" s="549"/>
      <c r="NA59" s="549"/>
      <c r="NB59" s="549"/>
      <c r="NC59" s="549"/>
      <c r="ND59" s="549"/>
      <c r="NE59" s="549"/>
    </row>
    <row r="60" spans="2:369" ht="15" customHeight="1">
      <c r="O60" s="288"/>
      <c r="P60" s="288"/>
      <c r="Q60" s="288"/>
      <c r="R60" s="288"/>
      <c r="S60" s="288"/>
      <c r="T60" s="288"/>
      <c r="U60" s="288"/>
      <c r="V60" s="288"/>
      <c r="W60" s="288"/>
      <c r="X60" s="288"/>
      <c r="Y60" s="288"/>
      <c r="Z60" s="288"/>
      <c r="AA60" s="288"/>
      <c r="AB60" s="288"/>
      <c r="AC60" s="288"/>
      <c r="AD60" s="288"/>
      <c r="AE60" s="288"/>
      <c r="AF60" s="288"/>
      <c r="AG60" s="288"/>
      <c r="AH60" s="288"/>
      <c r="AI60" s="288"/>
      <c r="AJ60" s="288"/>
      <c r="AK60" s="288"/>
      <c r="AL60" s="288"/>
      <c r="AM60" s="288"/>
      <c r="AN60" s="288"/>
      <c r="AO60" s="288"/>
      <c r="AP60" s="288"/>
      <c r="AQ60" s="288"/>
      <c r="AR60" s="288"/>
      <c r="AS60" s="288"/>
      <c r="AT60" s="288"/>
      <c r="AU60" s="288"/>
      <c r="AV60" s="288"/>
      <c r="AW60" s="288"/>
      <c r="AX60" s="288"/>
      <c r="AY60" s="288"/>
      <c r="AZ60" s="288"/>
      <c r="BA60" s="288"/>
      <c r="BB60" s="288"/>
      <c r="BC60" s="288"/>
      <c r="BD60" s="288"/>
      <c r="BE60" s="288"/>
      <c r="BF60" s="288"/>
      <c r="BG60" s="288"/>
      <c r="BH60" s="288"/>
      <c r="BI60" s="288"/>
      <c r="BJ60" s="288"/>
      <c r="BK60" s="288"/>
      <c r="BL60" s="288"/>
      <c r="BM60" s="288"/>
      <c r="BN60" s="288"/>
      <c r="BO60" s="288"/>
      <c r="BP60" s="288"/>
      <c r="BQ60" s="288"/>
      <c r="BR60" s="288"/>
      <c r="BS60" s="288"/>
      <c r="BT60" s="288"/>
      <c r="BU60" s="288"/>
      <c r="BV60" s="288"/>
      <c r="BW60" s="288"/>
      <c r="BX60" s="288"/>
      <c r="BY60" s="288"/>
      <c r="BZ60" s="288"/>
      <c r="CA60" s="288"/>
      <c r="CB60" s="288"/>
      <c r="CC60" s="288"/>
      <c r="CD60" s="288"/>
      <c r="CE60" s="288"/>
      <c r="CF60" s="288"/>
      <c r="CG60" s="288"/>
      <c r="CH60" s="288"/>
      <c r="CI60" s="288"/>
      <c r="CJ60" s="288"/>
      <c r="CK60" s="288"/>
      <c r="CL60" s="288"/>
      <c r="CM60" s="288"/>
      <c r="CN60" s="288"/>
      <c r="CO60" s="288"/>
      <c r="CP60" s="288"/>
      <c r="CQ60" s="288"/>
      <c r="CR60" s="288"/>
      <c r="CS60" s="288"/>
      <c r="CT60" s="288"/>
      <c r="CU60" s="288"/>
      <c r="CV60" s="288"/>
      <c r="CW60" s="288"/>
      <c r="CX60" s="288"/>
      <c r="CY60" s="288"/>
      <c r="CZ60" s="288"/>
      <c r="DA60" s="288"/>
      <c r="DB60" s="288"/>
      <c r="DC60" s="288"/>
      <c r="DD60" s="288"/>
      <c r="DE60" s="288"/>
      <c r="DF60" s="288"/>
      <c r="DG60" s="288"/>
      <c r="DH60" s="288"/>
      <c r="DI60" s="288"/>
      <c r="DJ60" s="288"/>
      <c r="DK60" s="288"/>
      <c r="DL60" s="288"/>
      <c r="DM60" s="288"/>
      <c r="DN60" s="288"/>
      <c r="DO60" s="288"/>
      <c r="DP60" s="288"/>
      <c r="DQ60" s="288"/>
      <c r="DR60" s="288"/>
      <c r="DS60" s="288"/>
      <c r="DT60" s="288"/>
      <c r="DU60" s="288"/>
      <c r="DV60" s="288"/>
      <c r="DW60" s="288"/>
      <c r="DX60" s="288"/>
      <c r="DY60" s="288"/>
      <c r="DZ60" s="288"/>
      <c r="EA60" s="288"/>
      <c r="EB60" s="288"/>
      <c r="EC60" s="288"/>
      <c r="ED60" s="288"/>
      <c r="EE60" s="288"/>
      <c r="EF60" s="288"/>
      <c r="EG60" s="288"/>
      <c r="EH60" s="288"/>
      <c r="EI60" s="288"/>
      <c r="EJ60" s="288"/>
      <c r="EK60" s="288"/>
      <c r="EL60" s="288"/>
      <c r="EM60" s="288"/>
      <c r="EN60" s="288"/>
      <c r="EO60" s="288"/>
      <c r="EP60" s="288"/>
      <c r="EQ60" s="288"/>
      <c r="ER60" s="288"/>
      <c r="ES60" s="288"/>
      <c r="ET60" s="288"/>
      <c r="EU60" s="288"/>
      <c r="EV60" s="288"/>
      <c r="EW60" s="288"/>
      <c r="EX60" s="288"/>
      <c r="EY60" s="288"/>
      <c r="EZ60" s="288"/>
      <c r="FA60" s="288"/>
      <c r="FB60" s="288"/>
      <c r="FC60" s="288"/>
      <c r="FD60" s="288"/>
      <c r="FE60" s="288"/>
      <c r="FF60" s="288"/>
      <c r="FG60" s="288"/>
      <c r="FH60" s="288"/>
      <c r="FI60" s="288"/>
      <c r="FJ60" s="288"/>
      <c r="FK60" s="288"/>
      <c r="FL60" s="288"/>
      <c r="FM60" s="288"/>
      <c r="FN60" s="288"/>
      <c r="FO60" s="288"/>
      <c r="FP60" s="288"/>
      <c r="FQ60" s="288"/>
      <c r="FR60" s="288"/>
      <c r="FS60" s="288"/>
      <c r="FT60" s="288"/>
      <c r="FU60" s="288"/>
      <c r="FV60" s="288"/>
      <c r="FW60" s="288"/>
      <c r="FX60" s="288"/>
      <c r="FY60" s="288"/>
      <c r="FZ60" s="288"/>
      <c r="GA60" s="288"/>
      <c r="GB60" s="288"/>
      <c r="GC60" s="288"/>
      <c r="GD60" s="288"/>
      <c r="GE60" s="288"/>
      <c r="GF60" s="288"/>
      <c r="GG60" s="288"/>
      <c r="GH60" s="288"/>
      <c r="GI60" s="288"/>
      <c r="GJ60" s="288"/>
      <c r="GK60" s="288"/>
      <c r="GL60" s="288"/>
      <c r="GM60" s="288"/>
      <c r="GN60" s="288"/>
      <c r="GO60" s="288"/>
      <c r="GP60" s="288"/>
      <c r="GQ60" s="288"/>
      <c r="GR60" s="288"/>
      <c r="GS60" s="288"/>
      <c r="GT60" s="288"/>
      <c r="GU60" s="288"/>
      <c r="GV60" s="288"/>
      <c r="GW60" s="288"/>
      <c r="GX60" s="288"/>
      <c r="GY60" s="288"/>
      <c r="GZ60" s="288"/>
      <c r="HA60" s="288"/>
      <c r="HB60" s="288"/>
      <c r="HC60" s="288"/>
      <c r="HD60" s="288"/>
      <c r="HE60" s="288"/>
      <c r="HF60" s="288"/>
      <c r="HG60" s="288"/>
      <c r="HH60" s="288"/>
      <c r="HI60" s="288"/>
      <c r="HJ60" s="288"/>
      <c r="HK60" s="288"/>
      <c r="HL60" s="288"/>
      <c r="HM60" s="288"/>
      <c r="HN60" s="288"/>
      <c r="HO60" s="288"/>
      <c r="HP60" s="288"/>
      <c r="HQ60" s="288"/>
      <c r="IU60" s="281"/>
      <c r="IW60" s="549"/>
      <c r="IX60" s="549"/>
      <c r="IY60" s="549"/>
      <c r="IZ60" s="549"/>
      <c r="JA60" s="549"/>
      <c r="JB60" s="549"/>
      <c r="JC60" s="549"/>
      <c r="JD60" s="549"/>
      <c r="JE60" s="549"/>
      <c r="JF60" s="549"/>
      <c r="JG60" s="549"/>
      <c r="JH60" s="549"/>
      <c r="JI60" s="549"/>
      <c r="JJ60" s="549"/>
      <c r="JK60" s="549"/>
      <c r="JL60" s="549"/>
      <c r="JM60" s="549"/>
      <c r="JN60" s="549"/>
      <c r="JO60" s="549"/>
      <c r="JP60" s="549"/>
      <c r="JQ60" s="549"/>
      <c r="JR60" s="549"/>
      <c r="JS60" s="549"/>
      <c r="JT60" s="549"/>
      <c r="JU60" s="549"/>
      <c r="JV60" s="549"/>
      <c r="JW60" s="549"/>
      <c r="JX60" s="549"/>
      <c r="JY60" s="549"/>
      <c r="JZ60" s="549"/>
      <c r="KA60" s="549"/>
      <c r="KB60" s="549"/>
      <c r="KC60" s="549"/>
      <c r="KD60" s="549"/>
      <c r="KE60" s="549"/>
      <c r="KF60" s="549"/>
      <c r="KG60" s="549"/>
      <c r="KH60" s="549"/>
      <c r="KI60" s="549"/>
      <c r="KJ60" s="549"/>
      <c r="KK60" s="549"/>
      <c r="KL60" s="549"/>
      <c r="KM60" s="549"/>
      <c r="KN60" s="549"/>
      <c r="KO60" s="549"/>
      <c r="KP60" s="549"/>
      <c r="KQ60" s="549"/>
      <c r="KR60" s="549"/>
      <c r="KS60" s="549"/>
      <c r="KT60" s="549"/>
      <c r="KU60" s="549"/>
      <c r="KV60" s="549"/>
      <c r="KW60" s="549"/>
      <c r="KX60" s="549"/>
      <c r="KY60" s="549"/>
      <c r="KZ60" s="549"/>
      <c r="LA60" s="549"/>
      <c r="LB60" s="549"/>
      <c r="LC60" s="549"/>
      <c r="LD60" s="549"/>
      <c r="LE60" s="549"/>
      <c r="LF60" s="549"/>
      <c r="LG60" s="549"/>
      <c r="LH60" s="549"/>
      <c r="LI60" s="549"/>
      <c r="LJ60" s="549"/>
      <c r="LK60" s="549"/>
      <c r="LL60" s="549"/>
      <c r="LM60" s="549"/>
      <c r="LN60" s="549"/>
      <c r="LO60" s="549"/>
      <c r="LP60" s="549"/>
      <c r="LQ60" s="549"/>
      <c r="LR60" s="549"/>
      <c r="LS60" s="549"/>
      <c r="LT60" s="549"/>
      <c r="LU60" s="549"/>
      <c r="LV60" s="549"/>
      <c r="LW60" s="549"/>
      <c r="LX60" s="549"/>
      <c r="LY60" s="549"/>
      <c r="LZ60" s="549"/>
      <c r="MA60" s="549"/>
      <c r="MB60" s="549"/>
      <c r="MC60" s="549"/>
      <c r="MD60" s="549"/>
      <c r="ME60" s="549"/>
      <c r="MF60" s="549"/>
      <c r="MG60" s="549"/>
      <c r="MH60" s="549"/>
      <c r="MI60" s="549"/>
      <c r="MJ60" s="549"/>
      <c r="MK60" s="549"/>
      <c r="ML60" s="549"/>
      <c r="MM60" s="549"/>
      <c r="MN60" s="549"/>
      <c r="MO60" s="549"/>
      <c r="MP60" s="549"/>
      <c r="MQ60" s="549"/>
      <c r="MR60" s="549"/>
      <c r="MS60" s="549"/>
      <c r="MT60" s="549"/>
      <c r="MU60" s="549"/>
      <c r="MV60" s="549"/>
      <c r="MW60" s="549"/>
      <c r="MX60" s="549"/>
      <c r="MY60" s="549"/>
      <c r="MZ60" s="549"/>
      <c r="NA60" s="549"/>
      <c r="NB60" s="549"/>
      <c r="NC60" s="549"/>
      <c r="ND60" s="549"/>
      <c r="NE60" s="549"/>
    </row>
    <row r="61" spans="2:369" s="282" customFormat="1" ht="15" customHeight="1">
      <c r="B61" s="517"/>
      <c r="C61" s="296"/>
      <c r="O61" s="288"/>
      <c r="P61" s="288"/>
      <c r="Q61" s="288"/>
      <c r="R61" s="324"/>
      <c r="S61" s="288"/>
      <c r="T61" s="288"/>
      <c r="U61" s="288"/>
      <c r="V61" s="288"/>
      <c r="W61" s="288"/>
      <c r="X61" s="288"/>
      <c r="Y61" s="288"/>
      <c r="Z61" s="288"/>
      <c r="AA61" s="288"/>
      <c r="AB61" s="288"/>
      <c r="AC61" s="288"/>
      <c r="AD61" s="288"/>
      <c r="AE61" s="288"/>
      <c r="AF61" s="288"/>
      <c r="AG61" s="288"/>
      <c r="AH61" s="288"/>
      <c r="AI61" s="288"/>
      <c r="AJ61" s="288"/>
      <c r="AK61" s="288"/>
      <c r="AL61" s="288"/>
      <c r="AM61" s="288"/>
      <c r="AN61" s="288"/>
      <c r="AO61" s="288"/>
      <c r="AP61" s="288"/>
      <c r="AQ61" s="288"/>
      <c r="AR61" s="288"/>
      <c r="AS61" s="288"/>
      <c r="AT61" s="288"/>
      <c r="AU61" s="288"/>
      <c r="AV61" s="288"/>
      <c r="AW61" s="288"/>
      <c r="AX61" s="288"/>
      <c r="AY61" s="288"/>
      <c r="AZ61" s="288"/>
      <c r="BA61" s="288"/>
      <c r="BB61" s="288"/>
      <c r="BC61" s="288"/>
      <c r="BD61" s="288"/>
      <c r="BE61" s="288"/>
      <c r="BF61" s="288"/>
      <c r="BG61" s="288"/>
      <c r="BH61" s="288"/>
      <c r="BI61" s="288"/>
      <c r="BJ61" s="288"/>
      <c r="BK61" s="288"/>
      <c r="BL61" s="288"/>
      <c r="BM61" s="288"/>
      <c r="BN61" s="288"/>
      <c r="BO61" s="288"/>
      <c r="BP61" s="288"/>
      <c r="BQ61" s="288"/>
      <c r="BR61" s="288"/>
      <c r="BS61" s="288"/>
      <c r="BT61" s="288"/>
      <c r="BU61" s="288"/>
      <c r="BV61" s="288"/>
      <c r="BW61" s="288"/>
      <c r="BX61" s="288"/>
      <c r="BY61" s="288"/>
      <c r="BZ61" s="288"/>
      <c r="CA61" s="288"/>
      <c r="CB61" s="288"/>
      <c r="CC61" s="288"/>
      <c r="CD61" s="288"/>
      <c r="CE61" s="288"/>
      <c r="CF61" s="288"/>
      <c r="CG61" s="288"/>
      <c r="CH61" s="288"/>
      <c r="CI61" s="288"/>
      <c r="CJ61" s="288"/>
      <c r="CK61" s="288"/>
      <c r="CL61" s="288"/>
      <c r="CM61" s="288"/>
      <c r="CN61" s="288"/>
      <c r="CO61" s="288"/>
      <c r="CP61" s="288"/>
      <c r="CQ61" s="288"/>
      <c r="CR61" s="288"/>
      <c r="CS61" s="288"/>
      <c r="CT61" s="288"/>
      <c r="CU61" s="288"/>
      <c r="CV61" s="288"/>
      <c r="CW61" s="288"/>
      <c r="CX61" s="288"/>
      <c r="CY61" s="288"/>
      <c r="CZ61" s="288"/>
      <c r="DA61" s="288"/>
      <c r="DB61" s="288"/>
      <c r="DC61" s="288"/>
      <c r="DD61" s="288"/>
      <c r="DE61" s="288"/>
      <c r="DF61" s="288"/>
      <c r="DG61" s="288"/>
      <c r="DH61" s="288"/>
      <c r="DI61" s="288"/>
      <c r="DJ61" s="288"/>
      <c r="DK61" s="288"/>
      <c r="DL61" s="288"/>
      <c r="DM61" s="288"/>
      <c r="DN61" s="288"/>
      <c r="DO61" s="288"/>
      <c r="DP61" s="288"/>
      <c r="DQ61" s="288"/>
      <c r="DR61" s="288"/>
      <c r="DS61" s="288"/>
      <c r="DT61" s="288"/>
      <c r="DU61" s="288"/>
      <c r="DV61" s="288"/>
      <c r="DW61" s="288"/>
      <c r="DX61" s="288"/>
      <c r="DY61" s="288"/>
      <c r="DZ61" s="288"/>
      <c r="EA61" s="288"/>
      <c r="EB61" s="288"/>
      <c r="EC61" s="288"/>
      <c r="ED61" s="288"/>
      <c r="EE61" s="288"/>
      <c r="EF61" s="288"/>
      <c r="EG61" s="288"/>
      <c r="EH61" s="288"/>
      <c r="EI61" s="288"/>
      <c r="EJ61" s="288"/>
      <c r="EK61" s="288"/>
      <c r="EL61" s="288"/>
      <c r="EM61" s="288"/>
      <c r="EN61" s="288"/>
      <c r="EO61" s="288"/>
      <c r="EP61" s="288"/>
      <c r="EQ61" s="288"/>
      <c r="ER61" s="288"/>
      <c r="ES61" s="288"/>
      <c r="ET61" s="288"/>
      <c r="EU61" s="288"/>
      <c r="EV61" s="288"/>
      <c r="EW61" s="288"/>
      <c r="EX61" s="288"/>
      <c r="EY61" s="288"/>
      <c r="EZ61" s="288"/>
      <c r="FA61" s="288"/>
      <c r="FB61" s="288"/>
      <c r="FC61" s="288"/>
      <c r="FD61" s="288"/>
      <c r="FE61" s="288"/>
      <c r="FF61" s="288"/>
      <c r="FG61" s="288"/>
      <c r="FH61" s="288"/>
      <c r="FI61" s="288"/>
      <c r="FJ61" s="288"/>
      <c r="FK61" s="288"/>
      <c r="FL61" s="288"/>
      <c r="FM61" s="288"/>
      <c r="FN61" s="288"/>
      <c r="FO61" s="288"/>
      <c r="FP61" s="288"/>
      <c r="FQ61" s="288"/>
      <c r="FR61" s="288"/>
      <c r="FS61" s="288"/>
      <c r="FT61" s="288"/>
      <c r="FU61" s="288"/>
      <c r="FV61" s="288"/>
      <c r="FW61" s="288"/>
      <c r="FX61" s="288"/>
      <c r="FY61" s="288"/>
      <c r="FZ61" s="288"/>
      <c r="GA61" s="288"/>
      <c r="GB61" s="288"/>
      <c r="GC61" s="288"/>
      <c r="GD61" s="288"/>
      <c r="GE61" s="288"/>
      <c r="GF61" s="288"/>
      <c r="GG61" s="288"/>
      <c r="GH61" s="288"/>
      <c r="GI61" s="288"/>
      <c r="GJ61" s="288"/>
      <c r="GK61" s="288"/>
      <c r="GL61" s="288"/>
      <c r="GM61" s="288"/>
      <c r="GN61" s="288"/>
      <c r="GO61" s="288"/>
      <c r="GP61" s="288"/>
      <c r="GQ61" s="288"/>
      <c r="GR61" s="288"/>
      <c r="GS61" s="288"/>
      <c r="GT61" s="288"/>
      <c r="GU61" s="288"/>
      <c r="GV61" s="288"/>
      <c r="GW61" s="288"/>
      <c r="GX61" s="288"/>
      <c r="GY61" s="288"/>
      <c r="GZ61" s="288"/>
      <c r="HA61" s="288"/>
      <c r="HB61" s="288"/>
      <c r="HC61" s="288"/>
      <c r="HD61" s="288"/>
      <c r="HE61" s="288"/>
      <c r="HF61" s="288"/>
      <c r="HG61" s="288"/>
      <c r="HH61" s="288"/>
      <c r="HI61" s="288"/>
      <c r="HJ61" s="288"/>
      <c r="HK61" s="288"/>
      <c r="HL61" s="288"/>
      <c r="HM61" s="288"/>
      <c r="HN61" s="288"/>
      <c r="HO61" s="288"/>
      <c r="HP61" s="288"/>
      <c r="HQ61" s="288"/>
      <c r="IU61" s="281"/>
      <c r="IW61" s="549"/>
      <c r="IX61" s="549"/>
      <c r="IY61" s="549"/>
      <c r="IZ61" s="549"/>
      <c r="JA61" s="549"/>
      <c r="JB61" s="549"/>
      <c r="JC61" s="549"/>
      <c r="JD61" s="549"/>
      <c r="JE61" s="549"/>
      <c r="JF61" s="549"/>
      <c r="JG61" s="549"/>
      <c r="JH61" s="549"/>
      <c r="JI61" s="549"/>
      <c r="JJ61" s="549"/>
      <c r="JK61" s="549"/>
      <c r="JL61" s="549"/>
      <c r="JM61" s="549"/>
      <c r="JN61" s="549"/>
      <c r="JO61" s="549"/>
      <c r="JP61" s="549"/>
      <c r="JQ61" s="549"/>
      <c r="JR61" s="549"/>
      <c r="JS61" s="549"/>
      <c r="JT61" s="549"/>
      <c r="JU61" s="549"/>
      <c r="JV61" s="549"/>
      <c r="JW61" s="549"/>
      <c r="JX61" s="549"/>
      <c r="JY61" s="549"/>
      <c r="JZ61" s="549"/>
      <c r="KA61" s="549"/>
      <c r="KB61" s="549"/>
      <c r="KC61" s="549"/>
      <c r="KD61" s="549"/>
      <c r="KE61" s="549"/>
      <c r="KF61" s="549"/>
      <c r="KG61" s="549"/>
      <c r="KH61" s="549"/>
      <c r="KI61" s="549"/>
      <c r="KJ61" s="549"/>
      <c r="KK61" s="549"/>
      <c r="KL61" s="549"/>
      <c r="KM61" s="549"/>
      <c r="KN61" s="549"/>
      <c r="KO61" s="549"/>
      <c r="KP61" s="549"/>
      <c r="KQ61" s="549"/>
      <c r="KR61" s="549"/>
      <c r="KS61" s="549"/>
      <c r="KT61" s="549"/>
      <c r="KU61" s="549"/>
      <c r="KV61" s="549"/>
      <c r="KW61" s="549"/>
      <c r="KX61" s="549"/>
      <c r="KY61" s="549"/>
      <c r="KZ61" s="549"/>
      <c r="LA61" s="549"/>
      <c r="LB61" s="549"/>
      <c r="LC61" s="549"/>
      <c r="LD61" s="549"/>
      <c r="LE61" s="549"/>
      <c r="LF61" s="549"/>
      <c r="LG61" s="549"/>
      <c r="LH61" s="549"/>
      <c r="LI61" s="549"/>
      <c r="LJ61" s="549"/>
      <c r="LK61" s="549"/>
      <c r="LL61" s="549"/>
      <c r="LM61" s="549"/>
      <c r="LN61" s="549"/>
      <c r="LO61" s="549"/>
      <c r="LP61" s="549"/>
      <c r="LQ61" s="549"/>
      <c r="LR61" s="549"/>
      <c r="LS61" s="549"/>
      <c r="LT61" s="549"/>
      <c r="LU61" s="549"/>
      <c r="LV61" s="549"/>
      <c r="LW61" s="549"/>
      <c r="LX61" s="549"/>
      <c r="LY61" s="549"/>
      <c r="LZ61" s="549"/>
      <c r="MA61" s="549"/>
      <c r="MB61" s="549"/>
      <c r="MC61" s="549"/>
      <c r="MD61" s="549"/>
      <c r="ME61" s="549"/>
      <c r="MF61" s="549"/>
      <c r="MG61" s="549"/>
      <c r="MH61" s="549"/>
      <c r="MI61" s="549"/>
      <c r="MJ61" s="549"/>
      <c r="MK61" s="549"/>
      <c r="ML61" s="549"/>
      <c r="MM61" s="549"/>
      <c r="MN61" s="549"/>
      <c r="MO61" s="549"/>
      <c r="MP61" s="549"/>
      <c r="MQ61" s="549"/>
      <c r="MR61" s="549"/>
      <c r="MS61" s="549"/>
      <c r="MT61" s="549"/>
      <c r="MU61" s="549"/>
      <c r="MV61" s="549"/>
      <c r="MW61" s="549"/>
      <c r="MX61" s="549"/>
      <c r="MY61" s="549"/>
      <c r="MZ61" s="549"/>
      <c r="NA61" s="549"/>
      <c r="NB61" s="549"/>
      <c r="NC61" s="549"/>
      <c r="ND61" s="549"/>
      <c r="NE61" s="549"/>
    </row>
    <row r="62" spans="2:369" s="282" customFormat="1" ht="15" customHeight="1">
      <c r="B62" s="517"/>
      <c r="C62" s="296"/>
      <c r="O62" s="288"/>
      <c r="P62" s="288"/>
      <c r="Q62" s="288"/>
      <c r="R62" s="288"/>
      <c r="S62" s="288"/>
      <c r="T62" s="288"/>
      <c r="U62" s="288"/>
      <c r="V62" s="288"/>
      <c r="W62" s="288"/>
      <c r="X62" s="288"/>
      <c r="Y62" s="288"/>
      <c r="Z62" s="288"/>
      <c r="AA62" s="288"/>
      <c r="AB62" s="288"/>
      <c r="AC62" s="288"/>
      <c r="AD62" s="288"/>
      <c r="AE62" s="288"/>
      <c r="AF62" s="288"/>
      <c r="AG62" s="288"/>
      <c r="AH62" s="288"/>
      <c r="AI62" s="288"/>
      <c r="AJ62" s="288"/>
      <c r="AK62" s="288"/>
      <c r="AL62" s="288"/>
      <c r="AM62" s="288"/>
      <c r="AN62" s="288"/>
      <c r="AO62" s="288"/>
      <c r="AP62" s="288"/>
      <c r="AQ62" s="288"/>
      <c r="AR62" s="288"/>
      <c r="AS62" s="288"/>
      <c r="AT62" s="288"/>
      <c r="AU62" s="288"/>
      <c r="AV62" s="288"/>
      <c r="AW62" s="288"/>
      <c r="AX62" s="288"/>
      <c r="AY62" s="288"/>
      <c r="AZ62" s="288"/>
      <c r="BA62" s="288"/>
      <c r="BB62" s="288"/>
      <c r="BC62" s="288"/>
      <c r="BD62" s="288"/>
      <c r="BE62" s="288"/>
      <c r="BF62" s="288"/>
      <c r="BG62" s="288"/>
      <c r="BH62" s="288"/>
      <c r="BI62" s="288"/>
      <c r="BJ62" s="288"/>
      <c r="BK62" s="288"/>
      <c r="BL62" s="288"/>
      <c r="BM62" s="288"/>
      <c r="BN62" s="288"/>
      <c r="BO62" s="288"/>
      <c r="BP62" s="288"/>
      <c r="BQ62" s="288"/>
      <c r="BR62" s="288"/>
      <c r="BS62" s="288"/>
      <c r="BT62" s="288"/>
      <c r="BU62" s="288"/>
      <c r="BV62" s="288"/>
      <c r="BW62" s="288"/>
      <c r="BX62" s="288"/>
      <c r="BY62" s="288"/>
      <c r="BZ62" s="288"/>
      <c r="CA62" s="288"/>
      <c r="CB62" s="288"/>
      <c r="CC62" s="288"/>
      <c r="CD62" s="288"/>
      <c r="CE62" s="288"/>
      <c r="CF62" s="288"/>
      <c r="CG62" s="288"/>
      <c r="CH62" s="288"/>
      <c r="CI62" s="288"/>
      <c r="CJ62" s="288"/>
      <c r="CK62" s="288"/>
      <c r="CL62" s="288"/>
      <c r="CM62" s="288"/>
      <c r="CN62" s="288"/>
      <c r="CO62" s="288"/>
      <c r="CP62" s="288"/>
      <c r="CQ62" s="288"/>
      <c r="CR62" s="288"/>
      <c r="CS62" s="288"/>
      <c r="CT62" s="288"/>
      <c r="CU62" s="288"/>
      <c r="CV62" s="288"/>
      <c r="CW62" s="288"/>
      <c r="CX62" s="288"/>
      <c r="CY62" s="288"/>
      <c r="CZ62" s="288"/>
      <c r="DA62" s="288"/>
      <c r="DB62" s="288"/>
      <c r="DC62" s="288"/>
      <c r="DD62" s="288"/>
      <c r="DE62" s="288"/>
      <c r="DF62" s="288"/>
      <c r="DG62" s="288"/>
      <c r="DH62" s="288"/>
      <c r="DI62" s="288"/>
      <c r="DJ62" s="288"/>
      <c r="DK62" s="288"/>
      <c r="DL62" s="288"/>
      <c r="DM62" s="288"/>
      <c r="DN62" s="288"/>
      <c r="DO62" s="288"/>
      <c r="DP62" s="288"/>
      <c r="DQ62" s="288"/>
      <c r="DR62" s="288"/>
      <c r="DS62" s="288"/>
      <c r="DT62" s="288"/>
      <c r="DU62" s="288"/>
      <c r="DV62" s="288"/>
      <c r="DW62" s="288"/>
      <c r="DX62" s="288"/>
      <c r="DY62" s="288"/>
      <c r="DZ62" s="288"/>
      <c r="EA62" s="288"/>
      <c r="EB62" s="288"/>
      <c r="EC62" s="288"/>
      <c r="ED62" s="288"/>
      <c r="EE62" s="288"/>
      <c r="EF62" s="288"/>
      <c r="EG62" s="288"/>
      <c r="EH62" s="288"/>
      <c r="EI62" s="288"/>
      <c r="EJ62" s="288"/>
      <c r="EK62" s="288"/>
      <c r="EL62" s="288"/>
      <c r="EM62" s="288"/>
      <c r="EN62" s="288"/>
      <c r="EO62" s="288"/>
      <c r="EP62" s="288"/>
      <c r="EQ62" s="288"/>
      <c r="ER62" s="288"/>
      <c r="ES62" s="288"/>
      <c r="ET62" s="288"/>
      <c r="EU62" s="288"/>
      <c r="EV62" s="288"/>
      <c r="EW62" s="288"/>
      <c r="EX62" s="288"/>
      <c r="EY62" s="288"/>
      <c r="EZ62" s="288"/>
      <c r="FA62" s="288"/>
      <c r="FB62" s="288"/>
      <c r="FC62" s="288"/>
      <c r="FD62" s="288"/>
      <c r="FE62" s="288"/>
      <c r="FF62" s="288"/>
      <c r="FG62" s="288"/>
      <c r="FH62" s="288"/>
      <c r="FI62" s="288"/>
      <c r="FJ62" s="288"/>
      <c r="FK62" s="288"/>
      <c r="FL62" s="288"/>
      <c r="FM62" s="288"/>
      <c r="FN62" s="288"/>
      <c r="FO62" s="288"/>
      <c r="FP62" s="288"/>
      <c r="FQ62" s="288"/>
      <c r="FR62" s="288"/>
      <c r="FS62" s="288"/>
      <c r="FT62" s="288"/>
      <c r="FU62" s="288"/>
      <c r="FV62" s="288"/>
      <c r="FW62" s="288"/>
      <c r="FX62" s="288"/>
      <c r="FY62" s="288"/>
      <c r="FZ62" s="288"/>
      <c r="GA62" s="288"/>
      <c r="GB62" s="288"/>
      <c r="GC62" s="288"/>
      <c r="GD62" s="288"/>
      <c r="GE62" s="288"/>
      <c r="GF62" s="288"/>
      <c r="GG62" s="288"/>
      <c r="GH62" s="288"/>
      <c r="GI62" s="288"/>
      <c r="GJ62" s="288"/>
      <c r="GK62" s="288"/>
      <c r="GL62" s="288"/>
      <c r="GM62" s="288"/>
      <c r="GN62" s="288"/>
      <c r="GO62" s="288"/>
      <c r="GP62" s="288"/>
      <c r="GQ62" s="288"/>
      <c r="GR62" s="288"/>
      <c r="GS62" s="288"/>
      <c r="GT62" s="288"/>
      <c r="GU62" s="288"/>
      <c r="GV62" s="288"/>
      <c r="GW62" s="288"/>
      <c r="GX62" s="288"/>
      <c r="GY62" s="288"/>
      <c r="GZ62" s="288"/>
      <c r="HA62" s="288"/>
      <c r="HB62" s="288"/>
      <c r="HC62" s="288"/>
      <c r="HD62" s="288"/>
      <c r="HE62" s="288"/>
      <c r="HF62" s="288"/>
      <c r="HG62" s="288"/>
      <c r="HH62" s="288"/>
      <c r="HI62" s="288"/>
      <c r="HJ62" s="288"/>
      <c r="HK62" s="288"/>
      <c r="HL62" s="288"/>
      <c r="HM62" s="288"/>
      <c r="HN62" s="288"/>
      <c r="HO62" s="288"/>
      <c r="HP62" s="288"/>
      <c r="HQ62" s="288"/>
      <c r="IU62" s="281"/>
      <c r="IW62" s="549"/>
      <c r="IX62" s="549"/>
      <c r="IY62" s="549"/>
      <c r="IZ62" s="549"/>
      <c r="JA62" s="549"/>
      <c r="JB62" s="549"/>
      <c r="JC62" s="549"/>
      <c r="JD62" s="549"/>
      <c r="JE62" s="549"/>
      <c r="JF62" s="549"/>
      <c r="JG62" s="549"/>
      <c r="JH62" s="549"/>
      <c r="JI62" s="549"/>
      <c r="JJ62" s="549"/>
      <c r="JK62" s="549"/>
      <c r="JL62" s="549"/>
      <c r="JM62" s="549"/>
      <c r="JN62" s="549"/>
      <c r="JO62" s="549"/>
      <c r="JP62" s="549"/>
      <c r="JQ62" s="549"/>
      <c r="JR62" s="549"/>
      <c r="JS62" s="549"/>
      <c r="JT62" s="549"/>
      <c r="JU62" s="549"/>
      <c r="JV62" s="549"/>
      <c r="JW62" s="549"/>
      <c r="JX62" s="549"/>
      <c r="JY62" s="549"/>
      <c r="JZ62" s="549"/>
      <c r="KA62" s="549"/>
      <c r="KB62" s="549"/>
      <c r="KC62" s="549"/>
      <c r="KD62" s="549"/>
      <c r="KE62" s="549"/>
      <c r="KF62" s="549"/>
      <c r="KG62" s="549"/>
      <c r="KH62" s="549"/>
      <c r="KI62" s="549"/>
      <c r="KJ62" s="549"/>
      <c r="KK62" s="549"/>
      <c r="KL62" s="549"/>
      <c r="KM62" s="549"/>
      <c r="KN62" s="549"/>
      <c r="KO62" s="549"/>
      <c r="KP62" s="549"/>
      <c r="KQ62" s="549"/>
      <c r="KR62" s="549"/>
      <c r="KS62" s="549"/>
      <c r="KT62" s="549"/>
      <c r="KU62" s="549"/>
      <c r="KV62" s="549"/>
      <c r="KW62" s="549"/>
      <c r="KX62" s="549"/>
      <c r="KY62" s="549"/>
      <c r="KZ62" s="549"/>
      <c r="LA62" s="549"/>
      <c r="LB62" s="549"/>
      <c r="LC62" s="549"/>
      <c r="LD62" s="549"/>
      <c r="LE62" s="549"/>
      <c r="LF62" s="549"/>
      <c r="LG62" s="549"/>
      <c r="LH62" s="549"/>
      <c r="LI62" s="549"/>
      <c r="LJ62" s="549"/>
      <c r="LK62" s="549"/>
      <c r="LL62" s="549"/>
      <c r="LM62" s="549"/>
      <c r="LN62" s="549"/>
      <c r="LO62" s="549"/>
      <c r="LP62" s="549"/>
      <c r="LQ62" s="549"/>
      <c r="LR62" s="549"/>
      <c r="LS62" s="549"/>
      <c r="LT62" s="549"/>
      <c r="LU62" s="549"/>
      <c r="LV62" s="549"/>
      <c r="LW62" s="549"/>
      <c r="LX62" s="549"/>
      <c r="LY62" s="549"/>
      <c r="LZ62" s="549"/>
      <c r="MA62" s="549"/>
      <c r="MB62" s="549"/>
      <c r="MC62" s="549"/>
      <c r="MD62" s="549"/>
      <c r="ME62" s="549"/>
      <c r="MF62" s="549"/>
      <c r="MG62" s="549"/>
      <c r="MH62" s="549"/>
      <c r="MI62" s="549"/>
      <c r="MJ62" s="549"/>
      <c r="MK62" s="549"/>
      <c r="ML62" s="549"/>
      <c r="MM62" s="549"/>
      <c r="MN62" s="549"/>
      <c r="MO62" s="549"/>
      <c r="MP62" s="549"/>
      <c r="MQ62" s="549"/>
      <c r="MR62" s="549"/>
      <c r="MS62" s="549"/>
      <c r="MT62" s="549"/>
      <c r="MU62" s="549"/>
      <c r="MV62" s="549"/>
      <c r="MW62" s="549"/>
      <c r="MX62" s="549"/>
      <c r="MY62" s="549"/>
      <c r="MZ62" s="549"/>
      <c r="NA62" s="549"/>
      <c r="NB62" s="549"/>
      <c r="NC62" s="549"/>
      <c r="ND62" s="549"/>
      <c r="NE62" s="549"/>
    </row>
    <row r="63" spans="2:369" s="282" customFormat="1" ht="15" customHeight="1">
      <c r="B63" s="517"/>
      <c r="C63" s="296"/>
      <c r="O63" s="288"/>
      <c r="P63" s="288"/>
      <c r="Q63" s="288"/>
      <c r="R63" s="288"/>
      <c r="S63" s="288"/>
      <c r="T63" s="288"/>
      <c r="U63" s="288"/>
      <c r="V63" s="288"/>
      <c r="W63" s="288"/>
      <c r="X63" s="288"/>
      <c r="Y63" s="288"/>
      <c r="Z63" s="288"/>
      <c r="AA63" s="288"/>
      <c r="AB63" s="288"/>
      <c r="AC63" s="288"/>
      <c r="AD63" s="288"/>
      <c r="AE63" s="288"/>
      <c r="AF63" s="288"/>
      <c r="AG63" s="288"/>
      <c r="AH63" s="288"/>
      <c r="AI63" s="288"/>
      <c r="AJ63" s="288"/>
      <c r="AK63" s="288"/>
      <c r="AL63" s="288"/>
      <c r="AM63" s="288"/>
      <c r="AN63" s="288"/>
      <c r="AO63" s="288"/>
      <c r="AP63" s="288"/>
      <c r="AQ63" s="288"/>
      <c r="AR63" s="288"/>
      <c r="AS63" s="288"/>
      <c r="AT63" s="288"/>
      <c r="AU63" s="288"/>
      <c r="AV63" s="288"/>
      <c r="AW63" s="288"/>
      <c r="AX63" s="288"/>
      <c r="AY63" s="288"/>
      <c r="AZ63" s="288"/>
      <c r="BA63" s="288"/>
      <c r="BB63" s="288"/>
      <c r="BC63" s="288"/>
      <c r="BD63" s="288"/>
      <c r="BE63" s="288"/>
      <c r="BF63" s="288"/>
      <c r="BG63" s="288"/>
      <c r="BH63" s="288"/>
      <c r="BI63" s="288"/>
      <c r="BJ63" s="288"/>
      <c r="BK63" s="288"/>
      <c r="BL63" s="288"/>
      <c r="BM63" s="288"/>
      <c r="BN63" s="288"/>
      <c r="BO63" s="288"/>
      <c r="BP63" s="288"/>
      <c r="BQ63" s="288"/>
      <c r="BR63" s="288"/>
      <c r="BS63" s="288"/>
      <c r="BT63" s="288"/>
      <c r="BU63" s="288"/>
      <c r="BV63" s="288"/>
      <c r="BW63" s="288"/>
      <c r="BX63" s="288"/>
      <c r="BY63" s="288"/>
      <c r="BZ63" s="288"/>
      <c r="CA63" s="288"/>
      <c r="CB63" s="288"/>
      <c r="CC63" s="288"/>
      <c r="CD63" s="288"/>
      <c r="CE63" s="288"/>
      <c r="CF63" s="288"/>
      <c r="CG63" s="288"/>
      <c r="CH63" s="288"/>
      <c r="CI63" s="288"/>
      <c r="CJ63" s="288"/>
      <c r="CK63" s="288"/>
      <c r="CL63" s="288"/>
      <c r="CM63" s="288"/>
      <c r="CN63" s="288"/>
      <c r="CO63" s="288"/>
      <c r="CP63" s="288"/>
      <c r="CQ63" s="288"/>
      <c r="CR63" s="288"/>
      <c r="CS63" s="288"/>
      <c r="CT63" s="288"/>
      <c r="CU63" s="288"/>
      <c r="CV63" s="288"/>
      <c r="CW63" s="288"/>
      <c r="CX63" s="288"/>
      <c r="CY63" s="288"/>
      <c r="CZ63" s="288"/>
      <c r="DA63" s="288"/>
      <c r="DB63" s="288"/>
      <c r="DC63" s="288"/>
      <c r="DD63" s="288"/>
      <c r="DE63" s="288"/>
      <c r="DF63" s="288"/>
      <c r="DG63" s="288"/>
      <c r="DH63" s="288"/>
      <c r="DI63" s="288"/>
      <c r="DJ63" s="288"/>
      <c r="DK63" s="288"/>
      <c r="DL63" s="288"/>
      <c r="DM63" s="288"/>
      <c r="DN63" s="288"/>
      <c r="DO63" s="288"/>
      <c r="DP63" s="288"/>
      <c r="DQ63" s="288"/>
      <c r="DR63" s="288"/>
      <c r="DS63" s="288"/>
      <c r="DT63" s="288"/>
      <c r="DU63" s="288"/>
      <c r="DV63" s="288"/>
      <c r="DW63" s="288"/>
      <c r="DX63" s="288"/>
      <c r="DY63" s="288"/>
      <c r="DZ63" s="288"/>
      <c r="EA63" s="288"/>
      <c r="EB63" s="288"/>
      <c r="EC63" s="288"/>
      <c r="ED63" s="288"/>
      <c r="EE63" s="288"/>
      <c r="EF63" s="288"/>
      <c r="EG63" s="288"/>
      <c r="EH63" s="288"/>
      <c r="EI63" s="288"/>
      <c r="EJ63" s="288"/>
      <c r="EK63" s="288"/>
      <c r="EL63" s="288"/>
      <c r="EM63" s="288"/>
      <c r="EN63" s="288"/>
      <c r="EO63" s="288"/>
      <c r="EP63" s="288"/>
      <c r="EQ63" s="288"/>
      <c r="ER63" s="288"/>
      <c r="ES63" s="288"/>
      <c r="ET63" s="288"/>
      <c r="EU63" s="288"/>
      <c r="EV63" s="288"/>
      <c r="EW63" s="288"/>
      <c r="EX63" s="288"/>
      <c r="EY63" s="288"/>
      <c r="EZ63" s="288"/>
      <c r="FA63" s="288"/>
      <c r="FB63" s="288"/>
      <c r="FC63" s="288"/>
      <c r="FD63" s="288"/>
      <c r="FE63" s="288"/>
      <c r="FF63" s="288"/>
      <c r="FG63" s="288"/>
      <c r="FH63" s="288"/>
      <c r="FI63" s="288"/>
      <c r="FJ63" s="288"/>
      <c r="FK63" s="288"/>
      <c r="FL63" s="288"/>
      <c r="FM63" s="288"/>
      <c r="FN63" s="288"/>
      <c r="FO63" s="288"/>
      <c r="FP63" s="288"/>
      <c r="FQ63" s="288"/>
      <c r="FR63" s="288"/>
      <c r="FS63" s="288"/>
      <c r="FT63" s="288"/>
      <c r="FU63" s="288"/>
      <c r="FV63" s="288"/>
      <c r="FW63" s="288"/>
      <c r="FX63" s="288"/>
      <c r="FY63" s="288"/>
      <c r="FZ63" s="288"/>
      <c r="GA63" s="288"/>
      <c r="GB63" s="288"/>
      <c r="GC63" s="288"/>
      <c r="GD63" s="288"/>
      <c r="GE63" s="288"/>
      <c r="GF63" s="288"/>
      <c r="GG63" s="288"/>
      <c r="GH63" s="288"/>
      <c r="GI63" s="288"/>
      <c r="GJ63" s="288"/>
      <c r="GK63" s="288"/>
      <c r="GL63" s="288"/>
      <c r="GM63" s="288"/>
      <c r="GN63" s="288"/>
      <c r="GO63" s="288"/>
      <c r="GP63" s="288"/>
      <c r="GQ63" s="288"/>
      <c r="GR63" s="288"/>
      <c r="GS63" s="288"/>
      <c r="GT63" s="288"/>
      <c r="GU63" s="288"/>
      <c r="GV63" s="288"/>
      <c r="GW63" s="288"/>
      <c r="GX63" s="288"/>
      <c r="GY63" s="288"/>
      <c r="GZ63" s="288"/>
      <c r="HA63" s="288"/>
      <c r="HB63" s="288"/>
      <c r="HC63" s="288"/>
      <c r="HD63" s="288"/>
      <c r="HE63" s="288"/>
      <c r="HF63" s="288"/>
      <c r="HG63" s="288"/>
      <c r="HH63" s="288"/>
      <c r="HI63" s="288"/>
      <c r="HJ63" s="288"/>
      <c r="HK63" s="288"/>
      <c r="HL63" s="288"/>
      <c r="HM63" s="288"/>
      <c r="HN63" s="288"/>
      <c r="HO63" s="288"/>
      <c r="HP63" s="288"/>
      <c r="HQ63" s="288"/>
      <c r="IU63" s="281"/>
      <c r="IW63" s="549"/>
      <c r="IX63" s="549"/>
      <c r="IY63" s="549"/>
      <c r="IZ63" s="549"/>
      <c r="JA63" s="549"/>
      <c r="JB63" s="549"/>
      <c r="JC63" s="549"/>
      <c r="JD63" s="549"/>
      <c r="JE63" s="549"/>
      <c r="JF63" s="549"/>
      <c r="JG63" s="549"/>
      <c r="JH63" s="549"/>
      <c r="JI63" s="549"/>
      <c r="JJ63" s="549"/>
      <c r="JK63" s="549"/>
      <c r="JL63" s="549"/>
      <c r="JM63" s="549"/>
      <c r="JN63" s="549"/>
      <c r="JO63" s="549"/>
      <c r="JP63" s="549"/>
      <c r="JQ63" s="549"/>
      <c r="JR63" s="549"/>
      <c r="JS63" s="549"/>
      <c r="JT63" s="549"/>
      <c r="JU63" s="549"/>
      <c r="JV63" s="549"/>
      <c r="JW63" s="549"/>
      <c r="JX63" s="549"/>
      <c r="JY63" s="549"/>
      <c r="JZ63" s="549"/>
      <c r="KA63" s="549"/>
      <c r="KB63" s="549"/>
      <c r="KC63" s="549"/>
      <c r="KD63" s="549"/>
      <c r="KE63" s="549"/>
      <c r="KF63" s="549"/>
      <c r="KG63" s="549"/>
      <c r="KH63" s="549"/>
      <c r="KI63" s="549"/>
      <c r="KJ63" s="549"/>
      <c r="KK63" s="549"/>
      <c r="KL63" s="549"/>
      <c r="KM63" s="549"/>
      <c r="KN63" s="549"/>
      <c r="KO63" s="549"/>
      <c r="KP63" s="549"/>
      <c r="KQ63" s="549"/>
      <c r="KR63" s="549"/>
      <c r="KS63" s="549"/>
      <c r="KT63" s="549"/>
      <c r="KU63" s="549"/>
      <c r="KV63" s="549"/>
      <c r="KW63" s="549"/>
      <c r="KX63" s="549"/>
      <c r="KY63" s="549"/>
      <c r="KZ63" s="549"/>
      <c r="LA63" s="549"/>
      <c r="LB63" s="549"/>
      <c r="LC63" s="549"/>
      <c r="LD63" s="549"/>
      <c r="LE63" s="549"/>
      <c r="LF63" s="549"/>
      <c r="LG63" s="549"/>
      <c r="LH63" s="549"/>
      <c r="LI63" s="549"/>
      <c r="LJ63" s="549"/>
      <c r="LK63" s="549"/>
      <c r="LL63" s="549"/>
      <c r="LM63" s="549"/>
      <c r="LN63" s="549"/>
      <c r="LO63" s="549"/>
      <c r="LP63" s="549"/>
      <c r="LQ63" s="549"/>
      <c r="LR63" s="549"/>
      <c r="LS63" s="549"/>
      <c r="LT63" s="549"/>
      <c r="LU63" s="549"/>
      <c r="LV63" s="549"/>
      <c r="LW63" s="549"/>
      <c r="LX63" s="549"/>
      <c r="LY63" s="549"/>
      <c r="LZ63" s="549"/>
      <c r="MA63" s="549"/>
      <c r="MB63" s="549"/>
      <c r="MC63" s="549"/>
      <c r="MD63" s="549"/>
      <c r="ME63" s="549"/>
      <c r="MF63" s="549"/>
      <c r="MG63" s="549"/>
      <c r="MH63" s="549"/>
      <c r="MI63" s="549"/>
      <c r="MJ63" s="549"/>
      <c r="MK63" s="549"/>
      <c r="ML63" s="549"/>
      <c r="MM63" s="549"/>
      <c r="MN63" s="549"/>
      <c r="MO63" s="549"/>
      <c r="MP63" s="549"/>
      <c r="MQ63" s="549"/>
      <c r="MR63" s="549"/>
      <c r="MS63" s="549"/>
      <c r="MT63" s="549"/>
      <c r="MU63" s="549"/>
      <c r="MV63" s="549"/>
      <c r="MW63" s="549"/>
      <c r="MX63" s="549"/>
      <c r="MY63" s="549"/>
      <c r="MZ63" s="549"/>
      <c r="NA63" s="549"/>
      <c r="NB63" s="549"/>
      <c r="NC63" s="549"/>
      <c r="ND63" s="549"/>
      <c r="NE63" s="549"/>
    </row>
    <row r="64" spans="2:369" s="282" customFormat="1" ht="15" customHeight="1">
      <c r="B64" s="517"/>
      <c r="C64" s="296"/>
      <c r="O64" s="288"/>
      <c r="P64" s="288"/>
      <c r="Q64" s="288"/>
      <c r="R64" s="288"/>
      <c r="S64" s="288"/>
      <c r="T64" s="288"/>
      <c r="U64" s="288"/>
      <c r="V64" s="288"/>
      <c r="W64" s="288"/>
      <c r="X64" s="288"/>
      <c r="Y64" s="288"/>
      <c r="Z64" s="288"/>
      <c r="AA64" s="288"/>
      <c r="AB64" s="288"/>
      <c r="AC64" s="288"/>
      <c r="AD64" s="288"/>
      <c r="AE64" s="288"/>
      <c r="AF64" s="288"/>
      <c r="AG64" s="288"/>
      <c r="AH64" s="288"/>
      <c r="AI64" s="288"/>
      <c r="AJ64" s="288"/>
      <c r="AK64" s="288"/>
      <c r="AL64" s="288"/>
      <c r="AM64" s="288"/>
      <c r="AN64" s="288"/>
      <c r="AO64" s="288"/>
      <c r="AP64" s="288"/>
      <c r="AQ64" s="288"/>
      <c r="AR64" s="288"/>
      <c r="AS64" s="288"/>
      <c r="AT64" s="288"/>
      <c r="AU64" s="288"/>
      <c r="AV64" s="288"/>
      <c r="AW64" s="288"/>
      <c r="AX64" s="288"/>
      <c r="AY64" s="288"/>
      <c r="AZ64" s="288"/>
      <c r="BA64" s="288"/>
      <c r="BB64" s="288"/>
      <c r="BC64" s="288"/>
      <c r="BD64" s="288"/>
      <c r="BE64" s="288"/>
      <c r="BF64" s="288"/>
      <c r="BG64" s="288"/>
      <c r="BH64" s="288"/>
      <c r="BI64" s="288"/>
      <c r="BJ64" s="288"/>
      <c r="BK64" s="288"/>
      <c r="BL64" s="288"/>
      <c r="BM64" s="288"/>
      <c r="BN64" s="288"/>
      <c r="BO64" s="288"/>
      <c r="BP64" s="288"/>
      <c r="BQ64" s="288"/>
      <c r="BR64" s="288"/>
      <c r="BS64" s="288"/>
      <c r="BT64" s="288"/>
      <c r="BU64" s="288"/>
      <c r="BV64" s="288"/>
      <c r="BW64" s="288"/>
      <c r="BX64" s="288"/>
      <c r="BY64" s="288"/>
      <c r="BZ64" s="288"/>
      <c r="CA64" s="288"/>
      <c r="CB64" s="288"/>
      <c r="CC64" s="288"/>
      <c r="CD64" s="288"/>
      <c r="CE64" s="288"/>
      <c r="CF64" s="288"/>
      <c r="CG64" s="288"/>
      <c r="CH64" s="288"/>
      <c r="CI64" s="288"/>
      <c r="CJ64" s="288"/>
      <c r="CK64" s="288"/>
      <c r="CL64" s="288"/>
      <c r="CM64" s="288"/>
      <c r="CN64" s="288"/>
      <c r="CO64" s="288"/>
      <c r="CP64" s="288"/>
      <c r="CQ64" s="288"/>
      <c r="CR64" s="288"/>
      <c r="CS64" s="288"/>
      <c r="CT64" s="288"/>
      <c r="CU64" s="288"/>
      <c r="CV64" s="288"/>
      <c r="CW64" s="288"/>
      <c r="CX64" s="288"/>
      <c r="CY64" s="288"/>
      <c r="CZ64" s="288"/>
      <c r="DA64" s="288"/>
      <c r="DB64" s="288"/>
      <c r="DC64" s="288"/>
      <c r="DD64" s="288"/>
      <c r="DE64" s="288"/>
      <c r="DF64" s="288"/>
      <c r="DG64" s="288"/>
      <c r="DH64" s="288"/>
      <c r="DI64" s="288"/>
      <c r="DJ64" s="288"/>
      <c r="DK64" s="288"/>
      <c r="DL64" s="288"/>
      <c r="DM64" s="288"/>
      <c r="DN64" s="288"/>
      <c r="DO64" s="288"/>
      <c r="DP64" s="288"/>
      <c r="DQ64" s="288"/>
      <c r="DR64" s="288"/>
      <c r="DS64" s="288"/>
      <c r="DT64" s="288"/>
      <c r="DU64" s="288"/>
      <c r="DV64" s="288"/>
      <c r="DW64" s="288"/>
      <c r="DX64" s="288"/>
      <c r="DY64" s="288"/>
      <c r="DZ64" s="288"/>
      <c r="EA64" s="288"/>
      <c r="EB64" s="288"/>
      <c r="EC64" s="288"/>
      <c r="ED64" s="288"/>
      <c r="EE64" s="288"/>
      <c r="EF64" s="288"/>
      <c r="EG64" s="288"/>
      <c r="EH64" s="288"/>
      <c r="EI64" s="288"/>
      <c r="EJ64" s="288"/>
      <c r="EK64" s="288"/>
      <c r="EL64" s="288"/>
      <c r="EM64" s="288"/>
      <c r="EN64" s="288"/>
      <c r="EO64" s="288"/>
      <c r="EP64" s="288"/>
      <c r="EQ64" s="288"/>
      <c r="ER64" s="288"/>
      <c r="ES64" s="288"/>
      <c r="ET64" s="288"/>
      <c r="EU64" s="288"/>
      <c r="EV64" s="288"/>
      <c r="EW64" s="288"/>
      <c r="EX64" s="288"/>
      <c r="EY64" s="288"/>
      <c r="EZ64" s="288"/>
      <c r="FA64" s="288"/>
      <c r="FB64" s="288"/>
      <c r="FC64" s="288"/>
      <c r="FD64" s="288"/>
      <c r="FE64" s="288"/>
      <c r="FF64" s="288"/>
      <c r="FG64" s="288"/>
      <c r="FH64" s="288"/>
      <c r="FI64" s="288"/>
      <c r="FJ64" s="288"/>
      <c r="FK64" s="288"/>
      <c r="FL64" s="288"/>
      <c r="FM64" s="288"/>
      <c r="FN64" s="288"/>
      <c r="FO64" s="288"/>
      <c r="FP64" s="288"/>
      <c r="FQ64" s="288"/>
      <c r="FR64" s="288"/>
      <c r="FS64" s="288"/>
      <c r="FT64" s="288"/>
      <c r="FU64" s="288"/>
      <c r="FV64" s="288"/>
      <c r="FW64" s="288"/>
      <c r="FX64" s="288"/>
      <c r="FY64" s="288"/>
      <c r="FZ64" s="288"/>
      <c r="GA64" s="288"/>
      <c r="GB64" s="288"/>
      <c r="GC64" s="288"/>
      <c r="GD64" s="288"/>
      <c r="GE64" s="288"/>
      <c r="GF64" s="288"/>
      <c r="GG64" s="288"/>
      <c r="GH64" s="288"/>
      <c r="GI64" s="288"/>
      <c r="GJ64" s="288"/>
      <c r="GK64" s="288"/>
      <c r="GL64" s="288"/>
      <c r="GM64" s="288"/>
      <c r="GN64" s="288"/>
      <c r="GO64" s="288"/>
      <c r="GP64" s="288"/>
      <c r="GQ64" s="288"/>
      <c r="GR64" s="288"/>
      <c r="GS64" s="288"/>
      <c r="GT64" s="288"/>
      <c r="GU64" s="288"/>
      <c r="GV64" s="288"/>
      <c r="GW64" s="288"/>
      <c r="GX64" s="288"/>
      <c r="GY64" s="288"/>
      <c r="GZ64" s="288"/>
      <c r="HA64" s="288"/>
      <c r="HB64" s="288"/>
      <c r="HC64" s="288"/>
      <c r="HD64" s="288"/>
      <c r="HE64" s="288"/>
      <c r="HF64" s="288"/>
      <c r="HG64" s="288"/>
      <c r="HH64" s="288"/>
      <c r="HI64" s="288"/>
      <c r="HJ64" s="288"/>
      <c r="HK64" s="288"/>
      <c r="HL64" s="288"/>
      <c r="HM64" s="288"/>
      <c r="HN64" s="288"/>
      <c r="HO64" s="288"/>
      <c r="HP64" s="288"/>
      <c r="HQ64" s="288"/>
      <c r="IU64" s="281"/>
      <c r="IW64" s="549"/>
      <c r="IX64" s="549"/>
      <c r="IY64" s="549"/>
      <c r="IZ64" s="549"/>
      <c r="JA64" s="549"/>
      <c r="JB64" s="549"/>
      <c r="JC64" s="549"/>
      <c r="JD64" s="549"/>
      <c r="JE64" s="549"/>
      <c r="JF64" s="549"/>
      <c r="JG64" s="549"/>
      <c r="JH64" s="549"/>
      <c r="JI64" s="549"/>
      <c r="JJ64" s="549"/>
      <c r="JK64" s="549"/>
      <c r="JL64" s="549"/>
      <c r="JM64" s="549"/>
      <c r="JN64" s="549"/>
      <c r="JO64" s="549"/>
      <c r="JP64" s="549"/>
      <c r="JQ64" s="549"/>
      <c r="JR64" s="549"/>
      <c r="JS64" s="549"/>
      <c r="JT64" s="549"/>
      <c r="JU64" s="549"/>
      <c r="JV64" s="549"/>
      <c r="JW64" s="549"/>
      <c r="JX64" s="549"/>
      <c r="JY64" s="549"/>
      <c r="JZ64" s="549"/>
      <c r="KA64" s="549"/>
      <c r="KB64" s="549"/>
      <c r="KC64" s="549"/>
      <c r="KD64" s="549"/>
      <c r="KE64" s="549"/>
      <c r="KF64" s="549"/>
      <c r="KG64" s="549"/>
      <c r="KH64" s="549"/>
      <c r="KI64" s="549"/>
      <c r="KJ64" s="549"/>
      <c r="KK64" s="549"/>
      <c r="KL64" s="549"/>
      <c r="KM64" s="549"/>
      <c r="KN64" s="549"/>
      <c r="KO64" s="549"/>
      <c r="KP64" s="549"/>
      <c r="KQ64" s="549"/>
      <c r="KR64" s="549"/>
      <c r="KS64" s="549"/>
      <c r="KT64" s="549"/>
      <c r="KU64" s="549"/>
      <c r="KV64" s="549"/>
      <c r="KW64" s="549"/>
      <c r="KX64" s="549"/>
      <c r="KY64" s="549"/>
      <c r="KZ64" s="549"/>
      <c r="LA64" s="549"/>
      <c r="LB64" s="549"/>
      <c r="LC64" s="549"/>
      <c r="LD64" s="549"/>
      <c r="LE64" s="549"/>
      <c r="LF64" s="549"/>
      <c r="LG64" s="549"/>
      <c r="LH64" s="549"/>
      <c r="LI64" s="549"/>
      <c r="LJ64" s="549"/>
      <c r="LK64" s="549"/>
      <c r="LL64" s="549"/>
      <c r="LM64" s="549"/>
      <c r="LN64" s="549"/>
      <c r="LO64" s="549"/>
      <c r="LP64" s="549"/>
      <c r="LQ64" s="549"/>
      <c r="LR64" s="549"/>
      <c r="LS64" s="549"/>
      <c r="LT64" s="549"/>
      <c r="LU64" s="549"/>
      <c r="LV64" s="549"/>
      <c r="LW64" s="549"/>
      <c r="LX64" s="549"/>
      <c r="LY64" s="549"/>
      <c r="LZ64" s="549"/>
      <c r="MA64" s="549"/>
      <c r="MB64" s="549"/>
      <c r="MC64" s="549"/>
      <c r="MD64" s="549"/>
      <c r="ME64" s="549"/>
      <c r="MF64" s="549"/>
      <c r="MG64" s="549"/>
      <c r="MH64" s="549"/>
      <c r="MI64" s="549"/>
      <c r="MJ64" s="549"/>
      <c r="MK64" s="549"/>
      <c r="ML64" s="549"/>
      <c r="MM64" s="549"/>
      <c r="MN64" s="549"/>
      <c r="MO64" s="549"/>
      <c r="MP64" s="549"/>
      <c r="MQ64" s="549"/>
      <c r="MR64" s="549"/>
      <c r="MS64" s="549"/>
      <c r="MT64" s="549"/>
      <c r="MU64" s="549"/>
      <c r="MV64" s="549"/>
      <c r="MW64" s="549"/>
      <c r="MX64" s="549"/>
      <c r="MY64" s="549"/>
      <c r="MZ64" s="549"/>
      <c r="NA64" s="549"/>
      <c r="NB64" s="549"/>
      <c r="NC64" s="549"/>
      <c r="ND64" s="549"/>
      <c r="NE64" s="549"/>
    </row>
    <row r="65" spans="2:369" s="282" customFormat="1" ht="15" customHeight="1">
      <c r="B65" s="517"/>
      <c r="C65" s="296"/>
      <c r="O65" s="288"/>
      <c r="P65" s="288"/>
      <c r="Q65" s="288"/>
      <c r="R65" s="288"/>
      <c r="S65" s="288"/>
      <c r="T65" s="288"/>
      <c r="U65" s="288"/>
      <c r="V65" s="288"/>
      <c r="W65" s="288"/>
      <c r="X65" s="288"/>
      <c r="Y65" s="288"/>
      <c r="Z65" s="288"/>
      <c r="AA65" s="288"/>
      <c r="AB65" s="288"/>
      <c r="AC65" s="288"/>
      <c r="AD65" s="288"/>
      <c r="AE65" s="288"/>
      <c r="AF65" s="288"/>
      <c r="AG65" s="288"/>
      <c r="AH65" s="288"/>
      <c r="AI65" s="288"/>
      <c r="AJ65" s="288"/>
      <c r="AK65" s="288"/>
      <c r="AL65" s="288"/>
      <c r="AM65" s="288"/>
      <c r="AN65" s="288"/>
      <c r="AO65" s="288"/>
      <c r="AP65" s="288"/>
      <c r="AQ65" s="288"/>
      <c r="AR65" s="288"/>
      <c r="AS65" s="288"/>
      <c r="AT65" s="288"/>
      <c r="AU65" s="288"/>
      <c r="AV65" s="288"/>
      <c r="AW65" s="288"/>
      <c r="AX65" s="288"/>
      <c r="AY65" s="288"/>
      <c r="AZ65" s="288"/>
      <c r="BA65" s="288"/>
      <c r="BB65" s="288"/>
      <c r="BC65" s="288"/>
      <c r="BD65" s="288"/>
      <c r="BE65" s="288"/>
      <c r="BF65" s="288"/>
      <c r="BG65" s="288"/>
      <c r="BH65" s="288"/>
      <c r="BI65" s="288"/>
      <c r="BJ65" s="288"/>
      <c r="BK65" s="288"/>
      <c r="BL65" s="288"/>
      <c r="BM65" s="288"/>
      <c r="BN65" s="288"/>
      <c r="BO65" s="288"/>
      <c r="BP65" s="288"/>
      <c r="BQ65" s="288"/>
      <c r="BR65" s="288"/>
      <c r="BS65" s="288"/>
      <c r="BT65" s="288"/>
      <c r="BU65" s="288"/>
      <c r="BV65" s="288"/>
      <c r="BW65" s="288"/>
      <c r="BX65" s="288"/>
      <c r="BY65" s="288"/>
      <c r="BZ65" s="288"/>
      <c r="CA65" s="288"/>
      <c r="CB65" s="288"/>
      <c r="CC65" s="288"/>
      <c r="CD65" s="288"/>
      <c r="CE65" s="288"/>
      <c r="CF65" s="288"/>
      <c r="CG65" s="288"/>
      <c r="CH65" s="288"/>
      <c r="CI65" s="288"/>
      <c r="CJ65" s="288"/>
      <c r="CK65" s="288"/>
      <c r="CL65" s="288"/>
      <c r="CM65" s="288"/>
      <c r="CN65" s="288"/>
      <c r="CO65" s="288"/>
      <c r="CP65" s="288"/>
      <c r="CQ65" s="288"/>
      <c r="CR65" s="288"/>
      <c r="CS65" s="288"/>
      <c r="CT65" s="288"/>
      <c r="CU65" s="288"/>
      <c r="CV65" s="288"/>
      <c r="CW65" s="288"/>
      <c r="CX65" s="288"/>
      <c r="CY65" s="288"/>
      <c r="CZ65" s="288"/>
      <c r="DA65" s="288"/>
      <c r="DB65" s="288"/>
      <c r="DC65" s="288"/>
      <c r="DD65" s="288"/>
      <c r="DE65" s="288"/>
      <c r="DF65" s="288"/>
      <c r="DG65" s="288"/>
      <c r="DH65" s="288"/>
      <c r="DI65" s="288"/>
      <c r="DJ65" s="288"/>
      <c r="DK65" s="288"/>
      <c r="DL65" s="288"/>
      <c r="DM65" s="288"/>
      <c r="DN65" s="288"/>
      <c r="DO65" s="288"/>
      <c r="DP65" s="288"/>
      <c r="DQ65" s="288"/>
      <c r="DR65" s="288"/>
      <c r="DS65" s="288"/>
      <c r="DT65" s="288"/>
      <c r="DU65" s="288"/>
      <c r="DV65" s="288"/>
      <c r="DW65" s="288"/>
      <c r="DX65" s="288"/>
      <c r="DY65" s="288"/>
      <c r="DZ65" s="288"/>
      <c r="EA65" s="288"/>
      <c r="EB65" s="288"/>
      <c r="EC65" s="288"/>
      <c r="ED65" s="288"/>
      <c r="EE65" s="288"/>
      <c r="EF65" s="288"/>
      <c r="EG65" s="288"/>
      <c r="EH65" s="288"/>
      <c r="EI65" s="288"/>
      <c r="EJ65" s="288"/>
      <c r="EK65" s="288"/>
      <c r="EL65" s="288"/>
      <c r="EM65" s="288"/>
      <c r="EN65" s="288"/>
      <c r="EO65" s="288"/>
      <c r="EP65" s="288"/>
      <c r="EQ65" s="288"/>
      <c r="ER65" s="288"/>
      <c r="ES65" s="288"/>
      <c r="ET65" s="288"/>
      <c r="EU65" s="288"/>
      <c r="EV65" s="288"/>
      <c r="EW65" s="288"/>
      <c r="EX65" s="288"/>
      <c r="EY65" s="288"/>
      <c r="EZ65" s="288"/>
      <c r="FA65" s="288"/>
      <c r="FB65" s="288"/>
      <c r="FC65" s="288"/>
      <c r="FD65" s="288"/>
      <c r="FE65" s="288"/>
      <c r="FF65" s="288"/>
      <c r="FG65" s="288"/>
      <c r="FH65" s="288"/>
      <c r="FI65" s="288"/>
      <c r="FJ65" s="288"/>
      <c r="FK65" s="288"/>
      <c r="FL65" s="288"/>
      <c r="FM65" s="288"/>
      <c r="FN65" s="288"/>
      <c r="FO65" s="288"/>
      <c r="FP65" s="288"/>
      <c r="FQ65" s="288"/>
      <c r="FR65" s="288"/>
      <c r="FS65" s="288"/>
      <c r="FT65" s="288"/>
      <c r="FU65" s="288"/>
      <c r="FV65" s="288"/>
      <c r="FW65" s="288"/>
      <c r="FX65" s="288"/>
      <c r="FY65" s="288"/>
      <c r="FZ65" s="288"/>
      <c r="GA65" s="288"/>
      <c r="GB65" s="288"/>
      <c r="GC65" s="288"/>
      <c r="GD65" s="288"/>
      <c r="GE65" s="288"/>
      <c r="GF65" s="288"/>
      <c r="GG65" s="288"/>
      <c r="GH65" s="288"/>
      <c r="GI65" s="288"/>
      <c r="GJ65" s="288"/>
      <c r="GK65" s="288"/>
      <c r="GL65" s="288"/>
      <c r="GM65" s="288"/>
      <c r="GN65" s="288"/>
      <c r="GO65" s="288"/>
      <c r="GP65" s="288"/>
      <c r="GQ65" s="288"/>
      <c r="GR65" s="288"/>
      <c r="GS65" s="288"/>
      <c r="GT65" s="288"/>
      <c r="GU65" s="288"/>
      <c r="GV65" s="288"/>
      <c r="GW65" s="288"/>
      <c r="GX65" s="288"/>
      <c r="GY65" s="288"/>
      <c r="GZ65" s="288"/>
      <c r="HA65" s="288"/>
      <c r="HB65" s="288"/>
      <c r="HC65" s="288"/>
      <c r="HD65" s="288"/>
      <c r="HE65" s="288"/>
      <c r="HF65" s="288"/>
      <c r="HG65" s="288"/>
      <c r="HH65" s="288"/>
      <c r="HI65" s="288"/>
      <c r="HJ65" s="288"/>
      <c r="HK65" s="288"/>
      <c r="HL65" s="288"/>
      <c r="HM65" s="288"/>
      <c r="HN65" s="288"/>
      <c r="HO65" s="288"/>
      <c r="HP65" s="288"/>
      <c r="HQ65" s="288"/>
      <c r="IU65" s="281"/>
      <c r="IW65" s="549"/>
      <c r="IX65" s="549"/>
      <c r="IY65" s="549"/>
      <c r="IZ65" s="549"/>
      <c r="JA65" s="549"/>
      <c r="JB65" s="549"/>
      <c r="JC65" s="549"/>
      <c r="JD65" s="549"/>
      <c r="JE65" s="549"/>
      <c r="JF65" s="549"/>
      <c r="JG65" s="549"/>
      <c r="JH65" s="549"/>
      <c r="JI65" s="549"/>
      <c r="JJ65" s="549"/>
      <c r="JK65" s="549"/>
      <c r="JL65" s="549"/>
      <c r="JM65" s="549"/>
      <c r="JN65" s="549"/>
      <c r="JO65" s="549"/>
      <c r="JP65" s="549"/>
      <c r="JQ65" s="549"/>
      <c r="JR65" s="549"/>
      <c r="JS65" s="549"/>
      <c r="JT65" s="549"/>
      <c r="JU65" s="549"/>
      <c r="JV65" s="549"/>
      <c r="JW65" s="549"/>
      <c r="JX65" s="549"/>
      <c r="JY65" s="549"/>
      <c r="JZ65" s="549"/>
      <c r="KA65" s="549"/>
      <c r="KB65" s="549"/>
      <c r="KC65" s="549"/>
      <c r="KD65" s="549"/>
      <c r="KE65" s="549"/>
      <c r="KF65" s="549"/>
      <c r="KG65" s="549"/>
      <c r="KH65" s="549"/>
      <c r="KI65" s="549"/>
      <c r="KJ65" s="549"/>
      <c r="KK65" s="549"/>
      <c r="KL65" s="549"/>
      <c r="KM65" s="549"/>
      <c r="KN65" s="549"/>
      <c r="KO65" s="549"/>
      <c r="KP65" s="549"/>
      <c r="KQ65" s="549"/>
      <c r="KR65" s="549"/>
      <c r="KS65" s="549"/>
      <c r="KT65" s="549"/>
      <c r="KU65" s="549"/>
      <c r="KV65" s="549"/>
      <c r="KW65" s="549"/>
      <c r="KX65" s="549"/>
      <c r="KY65" s="549"/>
      <c r="KZ65" s="549"/>
      <c r="LA65" s="549"/>
      <c r="LB65" s="549"/>
      <c r="LC65" s="549"/>
      <c r="LD65" s="549"/>
      <c r="LE65" s="549"/>
      <c r="LF65" s="549"/>
      <c r="LG65" s="549"/>
      <c r="LH65" s="549"/>
      <c r="LI65" s="549"/>
      <c r="LJ65" s="549"/>
      <c r="LK65" s="549"/>
      <c r="LL65" s="549"/>
      <c r="LM65" s="549"/>
      <c r="LN65" s="549"/>
      <c r="LO65" s="549"/>
      <c r="LP65" s="549"/>
      <c r="LQ65" s="549"/>
      <c r="LR65" s="549"/>
      <c r="LS65" s="549"/>
      <c r="LT65" s="549"/>
      <c r="LU65" s="549"/>
      <c r="LV65" s="549"/>
      <c r="LW65" s="549"/>
      <c r="LX65" s="549"/>
      <c r="LY65" s="549"/>
      <c r="LZ65" s="549"/>
      <c r="MA65" s="549"/>
      <c r="MB65" s="549"/>
      <c r="MC65" s="549"/>
      <c r="MD65" s="549"/>
      <c r="ME65" s="549"/>
      <c r="MF65" s="549"/>
      <c r="MG65" s="549"/>
      <c r="MH65" s="549"/>
      <c r="MI65" s="549"/>
      <c r="MJ65" s="549"/>
      <c r="MK65" s="549"/>
      <c r="ML65" s="549"/>
      <c r="MM65" s="549"/>
      <c r="MN65" s="549"/>
      <c r="MO65" s="549"/>
      <c r="MP65" s="549"/>
      <c r="MQ65" s="549"/>
      <c r="MR65" s="549"/>
      <c r="MS65" s="549"/>
      <c r="MT65" s="549"/>
      <c r="MU65" s="549"/>
      <c r="MV65" s="549"/>
      <c r="MW65" s="549"/>
      <c r="MX65" s="549"/>
      <c r="MY65" s="549"/>
      <c r="MZ65" s="549"/>
      <c r="NA65" s="549"/>
      <c r="NB65" s="549"/>
      <c r="NC65" s="549"/>
      <c r="ND65" s="549"/>
      <c r="NE65" s="549"/>
    </row>
    <row r="66" spans="2:369" s="282" customFormat="1" ht="15" customHeight="1">
      <c r="B66" s="517"/>
      <c r="C66" s="296"/>
      <c r="O66" s="288"/>
      <c r="P66" s="288"/>
      <c r="Q66" s="288"/>
      <c r="R66" s="288"/>
      <c r="S66" s="288"/>
      <c r="T66" s="288"/>
      <c r="U66" s="288"/>
      <c r="V66" s="288"/>
      <c r="W66" s="288"/>
      <c r="X66" s="288"/>
      <c r="Y66" s="288"/>
      <c r="Z66" s="288"/>
      <c r="AA66" s="288"/>
      <c r="AB66" s="288"/>
      <c r="AC66" s="288"/>
      <c r="AD66" s="288"/>
      <c r="AE66" s="288"/>
      <c r="AF66" s="288"/>
      <c r="AG66" s="288"/>
      <c r="AH66" s="288"/>
      <c r="AI66" s="288"/>
      <c r="AJ66" s="288"/>
      <c r="AK66" s="288"/>
      <c r="AL66" s="288"/>
      <c r="AM66" s="288"/>
      <c r="AN66" s="288"/>
      <c r="AO66" s="288"/>
      <c r="AP66" s="288"/>
      <c r="AQ66" s="288"/>
      <c r="AR66" s="288"/>
      <c r="AS66" s="288"/>
      <c r="AT66" s="288"/>
      <c r="AU66" s="288"/>
      <c r="AV66" s="288"/>
      <c r="AW66" s="288"/>
      <c r="AX66" s="288"/>
      <c r="AY66" s="288"/>
      <c r="AZ66" s="288"/>
      <c r="BA66" s="288"/>
      <c r="BB66" s="288"/>
      <c r="BC66" s="288"/>
      <c r="BD66" s="288"/>
      <c r="BE66" s="288"/>
      <c r="BF66" s="288"/>
      <c r="BG66" s="288"/>
      <c r="BH66" s="288"/>
      <c r="BI66" s="288"/>
      <c r="BJ66" s="288"/>
      <c r="BK66" s="288"/>
      <c r="BL66" s="288"/>
      <c r="BM66" s="288"/>
      <c r="BN66" s="288"/>
      <c r="BO66" s="288"/>
      <c r="BP66" s="288"/>
      <c r="BQ66" s="288"/>
      <c r="BR66" s="288"/>
      <c r="BS66" s="288"/>
      <c r="BT66" s="288"/>
      <c r="BU66" s="288"/>
      <c r="BV66" s="288"/>
      <c r="BW66" s="288"/>
      <c r="BX66" s="288"/>
      <c r="BY66" s="288"/>
      <c r="BZ66" s="288"/>
      <c r="CA66" s="288"/>
      <c r="CB66" s="288"/>
      <c r="CC66" s="288"/>
      <c r="CD66" s="288"/>
      <c r="CE66" s="288"/>
      <c r="CF66" s="288"/>
      <c r="CG66" s="288"/>
      <c r="CH66" s="288"/>
      <c r="CI66" s="288"/>
      <c r="CJ66" s="288"/>
      <c r="CK66" s="288"/>
      <c r="CL66" s="288"/>
      <c r="CM66" s="288"/>
      <c r="CN66" s="288"/>
      <c r="CO66" s="288"/>
      <c r="CP66" s="288"/>
      <c r="CQ66" s="288"/>
      <c r="CR66" s="288"/>
      <c r="CS66" s="288"/>
      <c r="CT66" s="288"/>
      <c r="CU66" s="288"/>
      <c r="CV66" s="288"/>
      <c r="CW66" s="288"/>
      <c r="CX66" s="288"/>
      <c r="CY66" s="288"/>
      <c r="CZ66" s="288"/>
      <c r="DA66" s="288"/>
      <c r="DB66" s="288"/>
      <c r="DC66" s="288"/>
      <c r="DD66" s="288"/>
      <c r="DE66" s="288"/>
      <c r="DF66" s="288"/>
      <c r="DG66" s="288"/>
      <c r="DH66" s="288"/>
      <c r="DI66" s="288"/>
      <c r="DJ66" s="288"/>
      <c r="DK66" s="288"/>
      <c r="DL66" s="288"/>
      <c r="DM66" s="288"/>
      <c r="DN66" s="288"/>
      <c r="DO66" s="288"/>
      <c r="DP66" s="288"/>
      <c r="DQ66" s="288"/>
      <c r="DR66" s="288"/>
      <c r="DS66" s="288"/>
      <c r="DT66" s="288"/>
      <c r="DU66" s="288"/>
      <c r="DV66" s="288"/>
      <c r="DW66" s="288"/>
      <c r="DX66" s="288"/>
      <c r="DY66" s="288"/>
      <c r="DZ66" s="288"/>
      <c r="EA66" s="288"/>
      <c r="EB66" s="288"/>
      <c r="EC66" s="288"/>
      <c r="ED66" s="288"/>
      <c r="EE66" s="288"/>
      <c r="EF66" s="288"/>
      <c r="EG66" s="288"/>
      <c r="EH66" s="288"/>
      <c r="EI66" s="288"/>
      <c r="EJ66" s="288"/>
      <c r="EK66" s="288"/>
      <c r="EL66" s="288"/>
      <c r="EM66" s="288"/>
      <c r="EN66" s="288"/>
      <c r="EO66" s="288"/>
      <c r="EP66" s="288"/>
      <c r="EQ66" s="288"/>
      <c r="ER66" s="288"/>
      <c r="ES66" s="288"/>
      <c r="ET66" s="288"/>
      <c r="EU66" s="288"/>
      <c r="EV66" s="288"/>
      <c r="EW66" s="288"/>
      <c r="EX66" s="288"/>
      <c r="EY66" s="288"/>
      <c r="EZ66" s="288"/>
      <c r="FA66" s="288"/>
      <c r="FB66" s="288"/>
      <c r="FC66" s="288"/>
      <c r="FD66" s="288"/>
      <c r="FE66" s="288"/>
      <c r="FF66" s="288"/>
      <c r="FG66" s="288"/>
      <c r="FH66" s="288"/>
      <c r="FI66" s="288"/>
      <c r="FJ66" s="288"/>
      <c r="FK66" s="288"/>
      <c r="FL66" s="288"/>
      <c r="FM66" s="288"/>
      <c r="FN66" s="288"/>
      <c r="FO66" s="288"/>
      <c r="FP66" s="288"/>
      <c r="FQ66" s="288"/>
      <c r="FR66" s="288"/>
      <c r="FS66" s="288"/>
      <c r="FT66" s="288"/>
      <c r="FU66" s="288"/>
      <c r="FV66" s="288"/>
      <c r="FW66" s="288"/>
      <c r="FX66" s="288"/>
      <c r="FY66" s="288"/>
      <c r="FZ66" s="288"/>
      <c r="GA66" s="288"/>
      <c r="GB66" s="288"/>
      <c r="GC66" s="288"/>
      <c r="GD66" s="288"/>
      <c r="GE66" s="288"/>
      <c r="GF66" s="288"/>
      <c r="GG66" s="288"/>
      <c r="GH66" s="288"/>
      <c r="GI66" s="288"/>
      <c r="GJ66" s="288"/>
      <c r="GK66" s="288"/>
      <c r="GL66" s="288"/>
      <c r="GM66" s="288"/>
      <c r="GN66" s="288"/>
      <c r="GO66" s="288"/>
      <c r="GP66" s="288"/>
      <c r="GQ66" s="288"/>
      <c r="GR66" s="288"/>
      <c r="GS66" s="288"/>
      <c r="GT66" s="288"/>
      <c r="GU66" s="288"/>
      <c r="GV66" s="288"/>
      <c r="GW66" s="288"/>
      <c r="GX66" s="288"/>
      <c r="GY66" s="288"/>
      <c r="GZ66" s="288"/>
      <c r="HA66" s="288"/>
      <c r="HB66" s="288"/>
      <c r="HC66" s="288"/>
      <c r="HD66" s="288"/>
      <c r="HE66" s="288"/>
      <c r="HF66" s="288"/>
      <c r="HG66" s="288"/>
      <c r="HH66" s="288"/>
      <c r="HI66" s="288"/>
      <c r="HJ66" s="288"/>
      <c r="HK66" s="288"/>
      <c r="HL66" s="288"/>
      <c r="HM66" s="288"/>
      <c r="HN66" s="288"/>
      <c r="HO66" s="288"/>
      <c r="HP66" s="288"/>
      <c r="HQ66" s="288"/>
      <c r="IU66" s="281"/>
      <c r="IW66" s="549"/>
      <c r="IX66" s="549"/>
      <c r="IY66" s="549"/>
      <c r="IZ66" s="549"/>
      <c r="JA66" s="549"/>
      <c r="JB66" s="549"/>
      <c r="JC66" s="549"/>
      <c r="JD66" s="549"/>
      <c r="JE66" s="549"/>
      <c r="JF66" s="549"/>
      <c r="JG66" s="549"/>
      <c r="JH66" s="549"/>
      <c r="JI66" s="549"/>
      <c r="JJ66" s="549"/>
      <c r="JK66" s="549"/>
      <c r="JL66" s="549"/>
      <c r="JM66" s="549"/>
      <c r="JN66" s="549"/>
      <c r="JO66" s="549"/>
      <c r="JP66" s="549"/>
      <c r="JQ66" s="549"/>
      <c r="JR66" s="549"/>
      <c r="JS66" s="549"/>
      <c r="JT66" s="549"/>
      <c r="JU66" s="549"/>
      <c r="JV66" s="549"/>
      <c r="JW66" s="549"/>
      <c r="JX66" s="549"/>
      <c r="JY66" s="549"/>
      <c r="JZ66" s="549"/>
      <c r="KA66" s="549"/>
      <c r="KB66" s="549"/>
      <c r="KC66" s="549"/>
      <c r="KD66" s="549"/>
      <c r="KE66" s="549"/>
      <c r="KF66" s="549"/>
      <c r="KG66" s="549"/>
      <c r="KH66" s="549"/>
      <c r="KI66" s="549"/>
      <c r="KJ66" s="549"/>
      <c r="KK66" s="549"/>
      <c r="KL66" s="549"/>
      <c r="KM66" s="549"/>
      <c r="KN66" s="549"/>
      <c r="KO66" s="549"/>
      <c r="KP66" s="549"/>
      <c r="KQ66" s="549"/>
      <c r="KR66" s="549"/>
      <c r="KS66" s="549"/>
      <c r="KT66" s="549"/>
      <c r="KU66" s="549"/>
      <c r="KV66" s="549"/>
      <c r="KW66" s="549"/>
      <c r="KX66" s="549"/>
      <c r="KY66" s="549"/>
      <c r="KZ66" s="549"/>
      <c r="LA66" s="549"/>
      <c r="LB66" s="549"/>
      <c r="LC66" s="549"/>
      <c r="LD66" s="549"/>
      <c r="LE66" s="549"/>
      <c r="LF66" s="549"/>
      <c r="LG66" s="549"/>
      <c r="LH66" s="549"/>
      <c r="LI66" s="549"/>
      <c r="LJ66" s="549"/>
      <c r="LK66" s="549"/>
      <c r="LL66" s="549"/>
      <c r="LM66" s="549"/>
      <c r="LN66" s="549"/>
      <c r="LO66" s="549"/>
      <c r="LP66" s="549"/>
      <c r="LQ66" s="549"/>
      <c r="LR66" s="549"/>
      <c r="LS66" s="549"/>
      <c r="LT66" s="549"/>
      <c r="LU66" s="549"/>
      <c r="LV66" s="549"/>
      <c r="LW66" s="549"/>
      <c r="LX66" s="549"/>
      <c r="LY66" s="549"/>
      <c r="LZ66" s="549"/>
      <c r="MA66" s="549"/>
      <c r="MB66" s="549"/>
      <c r="MC66" s="549"/>
      <c r="MD66" s="549"/>
      <c r="ME66" s="549"/>
      <c r="MF66" s="549"/>
      <c r="MG66" s="549"/>
      <c r="MH66" s="549"/>
      <c r="MI66" s="549"/>
      <c r="MJ66" s="549"/>
      <c r="MK66" s="549"/>
      <c r="ML66" s="549"/>
      <c r="MM66" s="549"/>
      <c r="MN66" s="549"/>
      <c r="MO66" s="549"/>
      <c r="MP66" s="549"/>
      <c r="MQ66" s="549"/>
      <c r="MR66" s="549"/>
      <c r="MS66" s="549"/>
      <c r="MT66" s="549"/>
      <c r="MU66" s="549"/>
      <c r="MV66" s="549"/>
      <c r="MW66" s="549"/>
      <c r="MX66" s="549"/>
      <c r="MY66" s="549"/>
      <c r="MZ66" s="549"/>
      <c r="NA66" s="549"/>
      <c r="NB66" s="549"/>
      <c r="NC66" s="549"/>
      <c r="ND66" s="549"/>
      <c r="NE66" s="549"/>
    </row>
    <row r="67" spans="2:369" s="282" customFormat="1" ht="15" customHeight="1">
      <c r="B67" s="517"/>
      <c r="C67" s="296"/>
      <c r="O67" s="288"/>
      <c r="P67" s="288"/>
      <c r="Q67" s="288"/>
      <c r="R67" s="288"/>
      <c r="S67" s="288"/>
      <c r="T67" s="288"/>
      <c r="U67" s="288"/>
      <c r="V67" s="288"/>
      <c r="W67" s="288"/>
      <c r="X67" s="288"/>
      <c r="Y67" s="288"/>
      <c r="Z67" s="288"/>
      <c r="AA67" s="288"/>
      <c r="AB67" s="288"/>
      <c r="AC67" s="288"/>
      <c r="AD67" s="288"/>
      <c r="AE67" s="288"/>
      <c r="AF67" s="288"/>
      <c r="AG67" s="288"/>
      <c r="AH67" s="288"/>
      <c r="AI67" s="288"/>
      <c r="AJ67" s="288"/>
      <c r="AK67" s="288"/>
      <c r="AL67" s="288"/>
      <c r="AM67" s="288"/>
      <c r="AN67" s="288"/>
      <c r="AO67" s="288"/>
      <c r="AP67" s="288"/>
      <c r="AQ67" s="288"/>
      <c r="AR67" s="288"/>
      <c r="AS67" s="288"/>
      <c r="AT67" s="288"/>
      <c r="AU67" s="288"/>
      <c r="AV67" s="288"/>
      <c r="AW67" s="288"/>
      <c r="AX67" s="288"/>
      <c r="AY67" s="288"/>
      <c r="AZ67" s="288"/>
      <c r="BA67" s="288"/>
      <c r="BB67" s="288"/>
      <c r="BC67" s="288"/>
      <c r="BD67" s="288"/>
      <c r="BE67" s="288"/>
      <c r="BF67" s="288"/>
      <c r="BG67" s="288"/>
      <c r="BH67" s="288"/>
      <c r="BI67" s="288"/>
      <c r="BJ67" s="288"/>
      <c r="BK67" s="288"/>
      <c r="BL67" s="288"/>
      <c r="BM67" s="288"/>
      <c r="BN67" s="288"/>
      <c r="BO67" s="288"/>
      <c r="BP67" s="288"/>
      <c r="BQ67" s="288"/>
      <c r="BR67" s="288"/>
      <c r="BS67" s="288"/>
      <c r="BT67" s="288"/>
      <c r="BU67" s="288"/>
      <c r="BV67" s="288"/>
      <c r="BW67" s="288"/>
      <c r="BX67" s="288"/>
      <c r="BY67" s="288"/>
      <c r="BZ67" s="288"/>
      <c r="CA67" s="288"/>
      <c r="CB67" s="288"/>
      <c r="CC67" s="288"/>
      <c r="CD67" s="288"/>
      <c r="CE67" s="288"/>
      <c r="CF67" s="288"/>
      <c r="CG67" s="288"/>
      <c r="CH67" s="288"/>
      <c r="CI67" s="288"/>
      <c r="CJ67" s="288"/>
      <c r="CK67" s="288"/>
      <c r="CL67" s="288"/>
      <c r="CM67" s="288"/>
      <c r="CN67" s="288"/>
      <c r="CO67" s="288"/>
      <c r="CP67" s="288"/>
      <c r="CQ67" s="288"/>
      <c r="CR67" s="288"/>
      <c r="CS67" s="288"/>
      <c r="CT67" s="288"/>
      <c r="CU67" s="288"/>
      <c r="CV67" s="288"/>
      <c r="CW67" s="288"/>
      <c r="CX67" s="288"/>
      <c r="CY67" s="288"/>
      <c r="CZ67" s="288"/>
      <c r="DA67" s="288"/>
      <c r="DB67" s="288"/>
      <c r="DC67" s="288"/>
      <c r="DD67" s="288"/>
      <c r="DE67" s="288"/>
      <c r="DF67" s="288"/>
      <c r="DG67" s="288"/>
      <c r="DH67" s="288"/>
      <c r="DI67" s="288"/>
      <c r="DJ67" s="288"/>
      <c r="DK67" s="288"/>
      <c r="DL67" s="288"/>
      <c r="DM67" s="288"/>
      <c r="DN67" s="288"/>
      <c r="DO67" s="288"/>
      <c r="DP67" s="288"/>
      <c r="DQ67" s="288"/>
      <c r="DR67" s="288"/>
      <c r="DS67" s="288"/>
      <c r="DT67" s="288"/>
      <c r="DU67" s="288"/>
      <c r="DV67" s="288"/>
      <c r="DW67" s="288"/>
      <c r="DX67" s="288"/>
      <c r="DY67" s="288"/>
      <c r="DZ67" s="288"/>
      <c r="EA67" s="288"/>
      <c r="EB67" s="288"/>
      <c r="EC67" s="288"/>
      <c r="ED67" s="288"/>
      <c r="EE67" s="288"/>
      <c r="EF67" s="288"/>
      <c r="EG67" s="288"/>
      <c r="EH67" s="288"/>
      <c r="EI67" s="288"/>
      <c r="EJ67" s="288"/>
      <c r="EK67" s="288"/>
      <c r="EL67" s="288"/>
      <c r="EM67" s="288"/>
      <c r="EN67" s="288"/>
      <c r="EO67" s="288"/>
      <c r="EP67" s="288"/>
      <c r="EQ67" s="288"/>
      <c r="ER67" s="288"/>
      <c r="ES67" s="288"/>
      <c r="ET67" s="288"/>
      <c r="EU67" s="288"/>
      <c r="EV67" s="288"/>
      <c r="EW67" s="288"/>
      <c r="EX67" s="288"/>
      <c r="EY67" s="288"/>
      <c r="EZ67" s="288"/>
      <c r="FA67" s="288"/>
      <c r="FB67" s="288"/>
      <c r="FC67" s="288"/>
      <c r="FD67" s="288"/>
      <c r="FE67" s="288"/>
      <c r="FF67" s="288"/>
      <c r="FG67" s="288"/>
      <c r="FH67" s="288"/>
      <c r="FI67" s="288"/>
      <c r="FJ67" s="288"/>
      <c r="FK67" s="288"/>
      <c r="FL67" s="288"/>
      <c r="FM67" s="288"/>
      <c r="FN67" s="288"/>
      <c r="FO67" s="288"/>
      <c r="FP67" s="288"/>
      <c r="FQ67" s="288"/>
      <c r="FR67" s="288"/>
      <c r="FS67" s="288"/>
      <c r="FT67" s="288"/>
      <c r="FU67" s="288"/>
      <c r="FV67" s="288"/>
      <c r="FW67" s="288"/>
      <c r="FX67" s="288"/>
      <c r="FY67" s="288"/>
      <c r="FZ67" s="288"/>
      <c r="GA67" s="288"/>
      <c r="GB67" s="288"/>
      <c r="GC67" s="288"/>
      <c r="GD67" s="288"/>
      <c r="GE67" s="288"/>
      <c r="GF67" s="288"/>
      <c r="GG67" s="288"/>
      <c r="GH67" s="288"/>
      <c r="GI67" s="288"/>
      <c r="GJ67" s="288"/>
      <c r="GK67" s="288"/>
      <c r="GL67" s="288"/>
      <c r="GM67" s="288"/>
      <c r="GN67" s="288"/>
      <c r="GO67" s="288"/>
      <c r="GP67" s="288"/>
      <c r="GQ67" s="288"/>
      <c r="GR67" s="288"/>
      <c r="GS67" s="288"/>
      <c r="GT67" s="288"/>
      <c r="GU67" s="288"/>
      <c r="GV67" s="288"/>
      <c r="GW67" s="288"/>
      <c r="GX67" s="288"/>
      <c r="GY67" s="288"/>
      <c r="GZ67" s="288"/>
      <c r="HA67" s="288"/>
      <c r="HB67" s="288"/>
      <c r="HC67" s="288"/>
      <c r="HD67" s="288"/>
      <c r="HE67" s="288"/>
      <c r="HF67" s="288"/>
      <c r="HG67" s="288"/>
      <c r="HH67" s="288"/>
      <c r="HI67" s="288"/>
      <c r="HJ67" s="288"/>
      <c r="HK67" s="288"/>
      <c r="HL67" s="288"/>
      <c r="HM67" s="288"/>
      <c r="HN67" s="288"/>
      <c r="HO67" s="288"/>
      <c r="HP67" s="288"/>
      <c r="HQ67" s="288"/>
      <c r="IU67" s="281"/>
      <c r="IW67" s="549"/>
      <c r="IX67" s="549"/>
      <c r="IY67" s="549"/>
      <c r="IZ67" s="549"/>
      <c r="JA67" s="549"/>
      <c r="JB67" s="549"/>
      <c r="JC67" s="549"/>
      <c r="JD67" s="549"/>
      <c r="JE67" s="549"/>
      <c r="JF67" s="549"/>
      <c r="JG67" s="549"/>
      <c r="JH67" s="549"/>
      <c r="JI67" s="549"/>
      <c r="JJ67" s="549"/>
      <c r="JK67" s="549"/>
      <c r="JL67" s="549"/>
      <c r="JM67" s="549"/>
      <c r="JN67" s="549"/>
      <c r="JO67" s="549"/>
      <c r="JP67" s="549"/>
      <c r="JQ67" s="549"/>
      <c r="JR67" s="549"/>
      <c r="JS67" s="549"/>
      <c r="JT67" s="549"/>
      <c r="JU67" s="549"/>
      <c r="JV67" s="549"/>
      <c r="JW67" s="549"/>
      <c r="JX67" s="549"/>
      <c r="JY67" s="549"/>
      <c r="JZ67" s="549"/>
      <c r="KA67" s="549"/>
      <c r="KB67" s="549"/>
      <c r="KC67" s="549"/>
      <c r="KD67" s="549"/>
      <c r="KE67" s="549"/>
      <c r="KF67" s="549"/>
      <c r="KG67" s="549"/>
      <c r="KH67" s="549"/>
      <c r="KI67" s="549"/>
      <c r="KJ67" s="549"/>
      <c r="KK67" s="549"/>
      <c r="KL67" s="549"/>
      <c r="KM67" s="549"/>
      <c r="KN67" s="549"/>
      <c r="KO67" s="549"/>
      <c r="KP67" s="549"/>
      <c r="KQ67" s="549"/>
      <c r="KR67" s="549"/>
      <c r="KS67" s="549"/>
      <c r="KT67" s="549"/>
      <c r="KU67" s="549"/>
      <c r="KV67" s="549"/>
      <c r="KW67" s="549"/>
      <c r="KX67" s="549"/>
      <c r="KY67" s="549"/>
      <c r="KZ67" s="549"/>
      <c r="LA67" s="549"/>
      <c r="LB67" s="549"/>
      <c r="LC67" s="549"/>
      <c r="LD67" s="549"/>
      <c r="LE67" s="549"/>
      <c r="LF67" s="549"/>
      <c r="LG67" s="549"/>
      <c r="LH67" s="549"/>
      <c r="LI67" s="549"/>
      <c r="LJ67" s="549"/>
      <c r="LK67" s="549"/>
      <c r="LL67" s="549"/>
      <c r="LM67" s="549"/>
      <c r="LN67" s="549"/>
      <c r="LO67" s="549"/>
      <c r="LP67" s="549"/>
      <c r="LQ67" s="549"/>
      <c r="LR67" s="549"/>
      <c r="LS67" s="549"/>
      <c r="LT67" s="549"/>
      <c r="LU67" s="549"/>
      <c r="LV67" s="549"/>
      <c r="LW67" s="549"/>
      <c r="LX67" s="549"/>
      <c r="LY67" s="549"/>
      <c r="LZ67" s="549"/>
      <c r="MA67" s="549"/>
      <c r="MB67" s="549"/>
      <c r="MC67" s="549"/>
      <c r="MD67" s="549"/>
      <c r="ME67" s="549"/>
      <c r="MF67" s="549"/>
      <c r="MG67" s="549"/>
      <c r="MH67" s="549"/>
      <c r="MI67" s="549"/>
      <c r="MJ67" s="549"/>
      <c r="MK67" s="549"/>
      <c r="ML67" s="549"/>
      <c r="MM67" s="549"/>
      <c r="MN67" s="549"/>
      <c r="MO67" s="549"/>
      <c r="MP67" s="549"/>
      <c r="MQ67" s="549"/>
      <c r="MR67" s="549"/>
      <c r="MS67" s="549"/>
      <c r="MT67" s="549"/>
      <c r="MU67" s="549"/>
      <c r="MV67" s="549"/>
      <c r="MW67" s="549"/>
      <c r="MX67" s="549"/>
      <c r="MY67" s="549"/>
      <c r="MZ67" s="549"/>
      <c r="NA67" s="549"/>
      <c r="NB67" s="549"/>
      <c r="NC67" s="549"/>
      <c r="ND67" s="549"/>
      <c r="NE67" s="549"/>
    </row>
    <row r="68" spans="2:369" s="282" customFormat="1" ht="15" customHeight="1">
      <c r="B68" s="517"/>
      <c r="C68" s="296"/>
      <c r="O68" s="288"/>
      <c r="P68" s="288"/>
      <c r="Q68" s="288"/>
      <c r="R68" s="288"/>
      <c r="S68" s="288"/>
      <c r="T68" s="288"/>
      <c r="U68" s="288"/>
      <c r="V68" s="288"/>
      <c r="W68" s="288"/>
      <c r="X68" s="288"/>
      <c r="Y68" s="288"/>
      <c r="Z68" s="288"/>
      <c r="AA68" s="288"/>
      <c r="AB68" s="288"/>
      <c r="AC68" s="288"/>
      <c r="AD68" s="288"/>
      <c r="AE68" s="288"/>
      <c r="AF68" s="288"/>
      <c r="AG68" s="288"/>
      <c r="AH68" s="288"/>
      <c r="AI68" s="288"/>
      <c r="AJ68" s="288"/>
      <c r="AK68" s="288"/>
      <c r="AL68" s="288"/>
      <c r="AM68" s="288"/>
      <c r="AN68" s="288"/>
      <c r="AO68" s="288"/>
      <c r="AP68" s="288"/>
      <c r="AQ68" s="288"/>
      <c r="AR68" s="288"/>
      <c r="AS68" s="288"/>
      <c r="AT68" s="288"/>
      <c r="AU68" s="288"/>
      <c r="AV68" s="288"/>
      <c r="AW68" s="288"/>
      <c r="AX68" s="288"/>
      <c r="AY68" s="288"/>
      <c r="AZ68" s="288"/>
      <c r="BA68" s="288"/>
      <c r="BB68" s="288"/>
      <c r="BC68" s="288"/>
      <c r="BD68" s="288"/>
      <c r="BE68" s="288"/>
      <c r="BF68" s="288"/>
      <c r="BG68" s="288"/>
      <c r="BH68" s="288"/>
      <c r="BI68" s="288"/>
      <c r="BJ68" s="288"/>
      <c r="BK68" s="288"/>
      <c r="BL68" s="288"/>
      <c r="BM68" s="288"/>
      <c r="BN68" s="288"/>
      <c r="BO68" s="288"/>
      <c r="BP68" s="288"/>
      <c r="BQ68" s="288"/>
      <c r="BR68" s="288"/>
      <c r="BS68" s="288"/>
      <c r="BT68" s="288"/>
      <c r="BU68" s="288"/>
      <c r="BV68" s="288"/>
      <c r="BW68" s="288"/>
      <c r="BX68" s="288"/>
      <c r="BY68" s="288"/>
      <c r="BZ68" s="288"/>
      <c r="CA68" s="288"/>
      <c r="CB68" s="288"/>
      <c r="CC68" s="288"/>
      <c r="CD68" s="288"/>
      <c r="CE68" s="288"/>
      <c r="CF68" s="288"/>
      <c r="CG68" s="288"/>
      <c r="CH68" s="288"/>
      <c r="CI68" s="288"/>
      <c r="CJ68" s="288"/>
      <c r="CK68" s="288"/>
      <c r="CL68" s="288"/>
      <c r="CM68" s="288"/>
      <c r="CN68" s="288"/>
      <c r="CO68" s="288"/>
      <c r="CP68" s="288"/>
      <c r="CQ68" s="288"/>
      <c r="CR68" s="288"/>
      <c r="CS68" s="288"/>
      <c r="CT68" s="288"/>
      <c r="CU68" s="288"/>
      <c r="CV68" s="288"/>
      <c r="CW68" s="288"/>
      <c r="CX68" s="288"/>
      <c r="CY68" s="288"/>
      <c r="CZ68" s="288"/>
      <c r="DA68" s="288"/>
      <c r="DB68" s="288"/>
      <c r="DC68" s="288"/>
      <c r="DD68" s="288"/>
      <c r="DE68" s="288"/>
      <c r="DF68" s="288"/>
      <c r="DG68" s="288"/>
      <c r="DH68" s="288"/>
      <c r="DI68" s="288"/>
      <c r="DJ68" s="288"/>
      <c r="DK68" s="288"/>
      <c r="DL68" s="288"/>
      <c r="DM68" s="288"/>
      <c r="DN68" s="288"/>
      <c r="DO68" s="288"/>
      <c r="DP68" s="288"/>
      <c r="DQ68" s="288"/>
      <c r="DR68" s="288"/>
      <c r="DS68" s="288"/>
      <c r="DT68" s="288"/>
      <c r="DU68" s="288"/>
      <c r="DV68" s="288"/>
      <c r="DW68" s="288"/>
      <c r="DX68" s="288"/>
      <c r="DY68" s="288"/>
      <c r="DZ68" s="288"/>
      <c r="EA68" s="288"/>
      <c r="EB68" s="288"/>
      <c r="EC68" s="288"/>
      <c r="ED68" s="288"/>
      <c r="EE68" s="288"/>
      <c r="EF68" s="288"/>
      <c r="EG68" s="288"/>
      <c r="EH68" s="288"/>
      <c r="EI68" s="288"/>
      <c r="EJ68" s="288"/>
      <c r="EK68" s="288"/>
      <c r="EL68" s="288"/>
      <c r="EM68" s="288"/>
      <c r="EN68" s="288"/>
      <c r="EO68" s="288"/>
      <c r="EP68" s="288"/>
      <c r="EQ68" s="288"/>
      <c r="ER68" s="288"/>
      <c r="ES68" s="288"/>
      <c r="ET68" s="288"/>
      <c r="EU68" s="288"/>
      <c r="EV68" s="288"/>
      <c r="EW68" s="288"/>
      <c r="EX68" s="288"/>
      <c r="EY68" s="288"/>
      <c r="EZ68" s="288"/>
      <c r="FA68" s="288"/>
      <c r="FB68" s="288"/>
      <c r="FC68" s="288"/>
      <c r="FD68" s="288"/>
      <c r="FE68" s="288"/>
      <c r="FF68" s="288"/>
      <c r="FG68" s="288"/>
      <c r="FH68" s="288"/>
      <c r="FI68" s="288"/>
      <c r="FJ68" s="288"/>
      <c r="FK68" s="288"/>
      <c r="FL68" s="288"/>
      <c r="FM68" s="288"/>
      <c r="FN68" s="288"/>
      <c r="FO68" s="288"/>
      <c r="FP68" s="288"/>
      <c r="FQ68" s="288"/>
      <c r="FR68" s="288"/>
      <c r="FS68" s="288"/>
      <c r="FT68" s="288"/>
      <c r="FU68" s="288"/>
      <c r="FV68" s="288"/>
      <c r="FW68" s="288"/>
      <c r="FX68" s="288"/>
      <c r="FY68" s="288"/>
      <c r="FZ68" s="288"/>
      <c r="GA68" s="288"/>
      <c r="GB68" s="288"/>
      <c r="GC68" s="288"/>
      <c r="GD68" s="288"/>
      <c r="GE68" s="288"/>
      <c r="GF68" s="288"/>
      <c r="GG68" s="288"/>
      <c r="GH68" s="288"/>
      <c r="GI68" s="288"/>
      <c r="GJ68" s="288"/>
      <c r="GK68" s="288"/>
      <c r="GL68" s="288"/>
      <c r="GM68" s="288"/>
      <c r="GN68" s="288"/>
      <c r="GO68" s="288"/>
      <c r="GP68" s="288"/>
      <c r="GQ68" s="288"/>
      <c r="GR68" s="288"/>
      <c r="GS68" s="288"/>
      <c r="GT68" s="288"/>
      <c r="GU68" s="288"/>
      <c r="GV68" s="288"/>
      <c r="GW68" s="288"/>
      <c r="GX68" s="288"/>
      <c r="GY68" s="288"/>
      <c r="GZ68" s="288"/>
      <c r="HA68" s="288"/>
      <c r="HB68" s="288"/>
      <c r="HC68" s="288"/>
      <c r="HD68" s="288"/>
      <c r="HE68" s="288"/>
      <c r="HF68" s="288"/>
      <c r="HG68" s="288"/>
      <c r="HH68" s="288"/>
      <c r="HI68" s="288"/>
      <c r="HJ68" s="288"/>
      <c r="HK68" s="288"/>
      <c r="HL68" s="288"/>
      <c r="HM68" s="288"/>
      <c r="HN68" s="288"/>
      <c r="HO68" s="288"/>
      <c r="HP68" s="288"/>
      <c r="HQ68" s="288"/>
      <c r="IU68" s="281"/>
      <c r="IW68" s="549"/>
      <c r="IX68" s="549"/>
      <c r="IY68" s="549"/>
      <c r="IZ68" s="549"/>
      <c r="JA68" s="549"/>
      <c r="JB68" s="549"/>
      <c r="JC68" s="549"/>
      <c r="JD68" s="549"/>
      <c r="JE68" s="549"/>
      <c r="JF68" s="549"/>
      <c r="JG68" s="549"/>
      <c r="JH68" s="549"/>
      <c r="JI68" s="549"/>
      <c r="JJ68" s="549"/>
      <c r="JK68" s="549"/>
      <c r="JL68" s="549"/>
      <c r="JM68" s="549"/>
      <c r="JN68" s="549"/>
      <c r="JO68" s="549"/>
      <c r="JP68" s="549"/>
      <c r="JQ68" s="549"/>
      <c r="JR68" s="549"/>
      <c r="JS68" s="549"/>
      <c r="JT68" s="549"/>
      <c r="JU68" s="549"/>
      <c r="JV68" s="549"/>
      <c r="JW68" s="549"/>
      <c r="JX68" s="549"/>
      <c r="JY68" s="549"/>
      <c r="JZ68" s="549"/>
      <c r="KA68" s="549"/>
      <c r="KB68" s="549"/>
      <c r="KC68" s="549"/>
      <c r="KD68" s="549"/>
      <c r="KE68" s="549"/>
      <c r="KF68" s="549"/>
      <c r="KG68" s="549"/>
      <c r="KH68" s="549"/>
      <c r="KI68" s="549"/>
      <c r="KJ68" s="549"/>
      <c r="KK68" s="549"/>
      <c r="KL68" s="549"/>
      <c r="KM68" s="549"/>
      <c r="KN68" s="549"/>
      <c r="KO68" s="549"/>
      <c r="KP68" s="549"/>
      <c r="KQ68" s="549"/>
      <c r="KR68" s="549"/>
      <c r="KS68" s="549"/>
      <c r="KT68" s="549"/>
      <c r="KU68" s="549"/>
      <c r="KV68" s="549"/>
      <c r="KW68" s="549"/>
      <c r="KX68" s="549"/>
      <c r="KY68" s="549"/>
      <c r="KZ68" s="549"/>
      <c r="LA68" s="549"/>
      <c r="LB68" s="549"/>
      <c r="LC68" s="549"/>
      <c r="LD68" s="549"/>
      <c r="LE68" s="549"/>
      <c r="LF68" s="549"/>
      <c r="LG68" s="549"/>
      <c r="LH68" s="549"/>
      <c r="LI68" s="549"/>
      <c r="LJ68" s="549"/>
      <c r="LK68" s="549"/>
      <c r="LL68" s="549"/>
      <c r="LM68" s="549"/>
      <c r="LN68" s="549"/>
      <c r="LO68" s="549"/>
      <c r="LP68" s="549"/>
      <c r="LQ68" s="549"/>
      <c r="LR68" s="549"/>
      <c r="LS68" s="549"/>
      <c r="LT68" s="549"/>
      <c r="LU68" s="549"/>
      <c r="LV68" s="549"/>
      <c r="LW68" s="549"/>
      <c r="LX68" s="549"/>
      <c r="LY68" s="549"/>
      <c r="LZ68" s="549"/>
      <c r="MA68" s="549"/>
      <c r="MB68" s="549"/>
      <c r="MC68" s="549"/>
      <c r="MD68" s="549"/>
      <c r="ME68" s="549"/>
      <c r="MF68" s="549"/>
      <c r="MG68" s="549"/>
      <c r="MH68" s="549"/>
      <c r="MI68" s="549"/>
      <c r="MJ68" s="549"/>
      <c r="MK68" s="549"/>
      <c r="ML68" s="549"/>
      <c r="MM68" s="549"/>
      <c r="MN68" s="549"/>
      <c r="MO68" s="549"/>
      <c r="MP68" s="549"/>
      <c r="MQ68" s="549"/>
      <c r="MR68" s="549"/>
      <c r="MS68" s="549"/>
      <c r="MT68" s="549"/>
      <c r="MU68" s="549"/>
      <c r="MV68" s="549"/>
      <c r="MW68" s="549"/>
      <c r="MX68" s="549"/>
      <c r="MY68" s="549"/>
      <c r="MZ68" s="549"/>
      <c r="NA68" s="549"/>
      <c r="NB68" s="549"/>
      <c r="NC68" s="549"/>
      <c r="ND68" s="549"/>
      <c r="NE68" s="549"/>
    </row>
    <row r="69" spans="2:369" s="282" customFormat="1" ht="15" customHeight="1">
      <c r="B69" s="517"/>
      <c r="C69" s="296"/>
      <c r="O69" s="288"/>
      <c r="P69" s="288"/>
      <c r="Q69" s="288"/>
      <c r="R69" s="288"/>
      <c r="S69" s="288"/>
      <c r="T69" s="288"/>
      <c r="U69" s="288"/>
      <c r="V69" s="288"/>
      <c r="W69" s="288"/>
      <c r="X69" s="288"/>
      <c r="Y69" s="288"/>
      <c r="Z69" s="288"/>
      <c r="AA69" s="288"/>
      <c r="AB69" s="288"/>
      <c r="AC69" s="288"/>
      <c r="AD69" s="288"/>
      <c r="AE69" s="288"/>
      <c r="AF69" s="288"/>
      <c r="AG69" s="288"/>
      <c r="AH69" s="288"/>
      <c r="AI69" s="288"/>
      <c r="AJ69" s="288"/>
      <c r="AK69" s="288"/>
      <c r="AL69" s="288"/>
      <c r="AM69" s="288"/>
      <c r="AN69" s="288"/>
      <c r="AO69" s="288"/>
      <c r="AP69" s="288"/>
      <c r="AQ69" s="288"/>
      <c r="AR69" s="288"/>
      <c r="AS69" s="288"/>
      <c r="AT69" s="288"/>
      <c r="AU69" s="288"/>
      <c r="AV69" s="288"/>
      <c r="AW69" s="288"/>
      <c r="AX69" s="288"/>
      <c r="AY69" s="288"/>
      <c r="AZ69" s="288"/>
      <c r="BA69" s="288"/>
      <c r="BB69" s="288"/>
      <c r="BC69" s="288"/>
      <c r="BD69" s="288"/>
      <c r="BE69" s="288"/>
      <c r="BF69" s="288"/>
      <c r="BG69" s="288"/>
      <c r="BH69" s="288"/>
      <c r="BI69" s="288"/>
      <c r="BJ69" s="288"/>
      <c r="BK69" s="288"/>
      <c r="BL69" s="288"/>
      <c r="BM69" s="288"/>
      <c r="BN69" s="288"/>
      <c r="BO69" s="288"/>
      <c r="BP69" s="288"/>
      <c r="BQ69" s="288"/>
      <c r="BR69" s="288"/>
      <c r="BS69" s="288"/>
      <c r="BT69" s="288"/>
      <c r="BU69" s="288"/>
      <c r="BV69" s="288"/>
      <c r="BW69" s="288"/>
      <c r="BX69" s="288"/>
      <c r="BY69" s="288"/>
      <c r="BZ69" s="288"/>
      <c r="CA69" s="288"/>
      <c r="CB69" s="288"/>
      <c r="CC69" s="288"/>
      <c r="CD69" s="288"/>
      <c r="CE69" s="288"/>
      <c r="CF69" s="288"/>
      <c r="CG69" s="288"/>
      <c r="CH69" s="288"/>
      <c r="CI69" s="288"/>
      <c r="CJ69" s="288"/>
      <c r="CK69" s="288"/>
      <c r="CL69" s="288"/>
      <c r="CM69" s="288"/>
      <c r="CN69" s="288"/>
      <c r="CO69" s="288"/>
      <c r="CP69" s="288"/>
      <c r="CQ69" s="288"/>
      <c r="CR69" s="288"/>
      <c r="CS69" s="288"/>
      <c r="CT69" s="288"/>
      <c r="CU69" s="288"/>
      <c r="CV69" s="288"/>
      <c r="CW69" s="288"/>
      <c r="CX69" s="288"/>
      <c r="CY69" s="288"/>
      <c r="CZ69" s="288"/>
      <c r="DA69" s="288"/>
      <c r="DB69" s="288"/>
      <c r="DC69" s="288"/>
      <c r="DD69" s="288"/>
      <c r="DE69" s="288"/>
      <c r="DF69" s="288"/>
      <c r="DG69" s="288"/>
      <c r="DH69" s="288"/>
      <c r="DI69" s="288"/>
      <c r="DJ69" s="288"/>
      <c r="DK69" s="288"/>
      <c r="DL69" s="288"/>
      <c r="DM69" s="288"/>
      <c r="DN69" s="288"/>
      <c r="DO69" s="288"/>
      <c r="DP69" s="288"/>
      <c r="DQ69" s="288"/>
      <c r="DR69" s="288"/>
      <c r="DS69" s="288"/>
      <c r="DT69" s="288"/>
      <c r="DU69" s="288"/>
      <c r="DV69" s="288"/>
      <c r="DW69" s="288"/>
      <c r="DX69" s="288"/>
      <c r="DY69" s="288"/>
      <c r="DZ69" s="288"/>
      <c r="EA69" s="288"/>
      <c r="EB69" s="288"/>
      <c r="EC69" s="288"/>
      <c r="ED69" s="288"/>
      <c r="EE69" s="288"/>
      <c r="EF69" s="288"/>
      <c r="EG69" s="288"/>
      <c r="EH69" s="288"/>
      <c r="EI69" s="288"/>
      <c r="EJ69" s="288"/>
      <c r="EK69" s="288"/>
      <c r="EL69" s="288"/>
      <c r="EM69" s="288"/>
      <c r="EN69" s="288"/>
      <c r="EO69" s="288"/>
      <c r="EP69" s="288"/>
      <c r="EQ69" s="288"/>
      <c r="ER69" s="288"/>
      <c r="ES69" s="288"/>
      <c r="ET69" s="288"/>
      <c r="EU69" s="288"/>
      <c r="EV69" s="288"/>
      <c r="EW69" s="288"/>
      <c r="EX69" s="288"/>
      <c r="EY69" s="288"/>
      <c r="EZ69" s="288"/>
      <c r="FA69" s="288"/>
      <c r="FB69" s="288"/>
      <c r="FC69" s="288"/>
      <c r="FD69" s="288"/>
      <c r="FE69" s="288"/>
      <c r="FF69" s="288"/>
      <c r="FG69" s="288"/>
      <c r="FH69" s="288"/>
      <c r="FI69" s="288"/>
      <c r="FJ69" s="288"/>
      <c r="FK69" s="288"/>
      <c r="FL69" s="288"/>
      <c r="FM69" s="288"/>
      <c r="FN69" s="288"/>
      <c r="FO69" s="288"/>
      <c r="FP69" s="288"/>
      <c r="FQ69" s="288"/>
      <c r="FR69" s="288"/>
      <c r="FS69" s="288"/>
      <c r="FT69" s="288"/>
      <c r="FU69" s="288"/>
      <c r="FV69" s="288"/>
      <c r="FW69" s="288"/>
      <c r="FX69" s="288"/>
      <c r="FY69" s="288"/>
      <c r="FZ69" s="288"/>
      <c r="GA69" s="288"/>
      <c r="GB69" s="288"/>
      <c r="GC69" s="288"/>
      <c r="GD69" s="288"/>
      <c r="GE69" s="288"/>
      <c r="GF69" s="288"/>
      <c r="GG69" s="288"/>
      <c r="GH69" s="288"/>
      <c r="GI69" s="288"/>
      <c r="GJ69" s="288"/>
      <c r="GK69" s="288"/>
      <c r="GL69" s="288"/>
      <c r="GM69" s="288"/>
      <c r="GN69" s="288"/>
      <c r="GO69" s="288"/>
      <c r="GP69" s="288"/>
      <c r="GQ69" s="288"/>
      <c r="GR69" s="288"/>
      <c r="GS69" s="288"/>
      <c r="GT69" s="288"/>
      <c r="GU69" s="288"/>
      <c r="GV69" s="288"/>
      <c r="GW69" s="288"/>
      <c r="GX69" s="288"/>
      <c r="GY69" s="288"/>
      <c r="GZ69" s="288"/>
      <c r="HA69" s="288"/>
      <c r="HB69" s="288"/>
      <c r="HC69" s="288"/>
      <c r="HD69" s="288"/>
      <c r="HE69" s="288"/>
      <c r="HF69" s="288"/>
      <c r="HG69" s="288"/>
      <c r="HH69" s="288"/>
      <c r="HI69" s="288"/>
      <c r="HJ69" s="288"/>
      <c r="HK69" s="288"/>
      <c r="HL69" s="288"/>
      <c r="HM69" s="288"/>
      <c r="HN69" s="288"/>
      <c r="HO69" s="288"/>
      <c r="HP69" s="288"/>
      <c r="HQ69" s="288"/>
      <c r="IU69" s="281"/>
      <c r="IW69" s="549"/>
      <c r="IX69" s="549"/>
      <c r="IY69" s="549"/>
      <c r="IZ69" s="549"/>
      <c r="JA69" s="549"/>
      <c r="JB69" s="549"/>
      <c r="JC69" s="549"/>
      <c r="JD69" s="549"/>
      <c r="JE69" s="549"/>
      <c r="JF69" s="549"/>
      <c r="JG69" s="549"/>
      <c r="JH69" s="549"/>
      <c r="JI69" s="549"/>
      <c r="JJ69" s="549"/>
      <c r="JK69" s="549"/>
      <c r="JL69" s="549"/>
      <c r="JM69" s="549"/>
      <c r="JN69" s="549"/>
      <c r="JO69" s="549"/>
      <c r="JP69" s="549"/>
      <c r="JQ69" s="549"/>
      <c r="JR69" s="549"/>
      <c r="JS69" s="549"/>
      <c r="JT69" s="549"/>
      <c r="JU69" s="549"/>
      <c r="JV69" s="549"/>
      <c r="JW69" s="549"/>
      <c r="JX69" s="549"/>
      <c r="JY69" s="549"/>
      <c r="JZ69" s="549"/>
      <c r="KA69" s="549"/>
      <c r="KB69" s="549"/>
      <c r="KC69" s="549"/>
      <c r="KD69" s="549"/>
      <c r="KE69" s="549"/>
      <c r="KF69" s="549"/>
      <c r="KG69" s="549"/>
      <c r="KH69" s="549"/>
      <c r="KI69" s="549"/>
      <c r="KJ69" s="549"/>
      <c r="KK69" s="549"/>
      <c r="KL69" s="549"/>
      <c r="KM69" s="549"/>
      <c r="KN69" s="549"/>
      <c r="KO69" s="549"/>
      <c r="KP69" s="549"/>
      <c r="KQ69" s="549"/>
      <c r="KR69" s="549"/>
      <c r="KS69" s="549"/>
      <c r="KT69" s="549"/>
      <c r="KU69" s="549"/>
      <c r="KV69" s="549"/>
      <c r="KW69" s="549"/>
      <c r="KX69" s="549"/>
      <c r="KY69" s="549"/>
      <c r="KZ69" s="549"/>
      <c r="LA69" s="549"/>
      <c r="LB69" s="549"/>
      <c r="LC69" s="549"/>
      <c r="LD69" s="549"/>
      <c r="LE69" s="549"/>
      <c r="LF69" s="549"/>
      <c r="LG69" s="549"/>
      <c r="LH69" s="549"/>
      <c r="LI69" s="549"/>
      <c r="LJ69" s="549"/>
      <c r="LK69" s="549"/>
      <c r="LL69" s="549"/>
      <c r="LM69" s="549"/>
      <c r="LN69" s="549"/>
      <c r="LO69" s="549"/>
      <c r="LP69" s="549"/>
      <c r="LQ69" s="549"/>
      <c r="LR69" s="549"/>
      <c r="LS69" s="549"/>
      <c r="LT69" s="549"/>
      <c r="LU69" s="549"/>
      <c r="LV69" s="549"/>
      <c r="LW69" s="549"/>
      <c r="LX69" s="549"/>
      <c r="LY69" s="549"/>
      <c r="LZ69" s="549"/>
      <c r="MA69" s="549"/>
      <c r="MB69" s="549"/>
      <c r="MC69" s="549"/>
      <c r="MD69" s="549"/>
      <c r="ME69" s="549"/>
      <c r="MF69" s="549"/>
      <c r="MG69" s="549"/>
      <c r="MH69" s="549"/>
      <c r="MI69" s="549"/>
      <c r="MJ69" s="549"/>
      <c r="MK69" s="549"/>
      <c r="ML69" s="549"/>
      <c r="MM69" s="549"/>
      <c r="MN69" s="549"/>
      <c r="MO69" s="549"/>
      <c r="MP69" s="549"/>
      <c r="MQ69" s="549"/>
      <c r="MR69" s="549"/>
      <c r="MS69" s="549"/>
      <c r="MT69" s="549"/>
      <c r="MU69" s="549"/>
      <c r="MV69" s="549"/>
      <c r="MW69" s="549"/>
      <c r="MX69" s="549"/>
      <c r="MY69" s="549"/>
      <c r="MZ69" s="549"/>
      <c r="NA69" s="549"/>
      <c r="NB69" s="549"/>
      <c r="NC69" s="549"/>
      <c r="ND69" s="549"/>
      <c r="NE69" s="549"/>
    </row>
    <row r="70" spans="2:369" s="282" customFormat="1" ht="15" customHeight="1">
      <c r="B70" s="517"/>
      <c r="C70" s="296"/>
      <c r="L70" s="290"/>
      <c r="M70" s="442" t="s">
        <v>2128</v>
      </c>
      <c r="N70" s="291"/>
      <c r="O70" s="283" t="s">
        <v>2111</v>
      </c>
      <c r="P70" s="283" t="s">
        <v>2119</v>
      </c>
      <c r="Q70" s="283" t="s">
        <v>2123</v>
      </c>
      <c r="R70" s="283" t="s">
        <v>2124</v>
      </c>
      <c r="S70" s="283" t="s">
        <v>2117</v>
      </c>
      <c r="T70" s="283" t="s">
        <v>2112</v>
      </c>
      <c r="U70" s="283" t="s">
        <v>2118</v>
      </c>
      <c r="V70" s="283" t="s">
        <v>2121</v>
      </c>
      <c r="W70" s="283" t="s">
        <v>2121</v>
      </c>
      <c r="X70" s="283" t="s">
        <v>2121</v>
      </c>
      <c r="Y70" s="283" t="s">
        <v>2117</v>
      </c>
      <c r="Z70" s="283" t="s">
        <v>2117</v>
      </c>
      <c r="AA70" s="283" t="s">
        <v>2121</v>
      </c>
      <c r="AB70" s="283" t="s">
        <v>2113</v>
      </c>
      <c r="AC70" s="283" t="s">
        <v>2113</v>
      </c>
      <c r="AD70" s="283" t="s">
        <v>2121</v>
      </c>
      <c r="AE70" s="283" t="s">
        <v>2114</v>
      </c>
      <c r="AF70" s="283" t="s">
        <v>2117</v>
      </c>
      <c r="AG70" s="283" t="s">
        <v>2123</v>
      </c>
      <c r="AH70" s="283" t="s">
        <v>2125</v>
      </c>
      <c r="AI70" s="283" t="s">
        <v>2111</v>
      </c>
      <c r="AJ70" s="283" t="s">
        <v>2114</v>
      </c>
      <c r="AK70" s="283" t="s">
        <v>2117</v>
      </c>
      <c r="AL70" s="283" t="s">
        <v>2111</v>
      </c>
      <c r="AM70" s="283" t="s">
        <v>2119</v>
      </c>
      <c r="AN70" s="283" t="s">
        <v>2124</v>
      </c>
      <c r="AO70" s="283" t="s">
        <v>2108</v>
      </c>
      <c r="AP70" s="283" t="s">
        <v>2113</v>
      </c>
      <c r="AQ70" s="283" t="s">
        <v>2119</v>
      </c>
      <c r="AR70" s="283" t="s">
        <v>2110</v>
      </c>
      <c r="AS70" s="283" t="s">
        <v>2121</v>
      </c>
      <c r="AT70" s="283" t="s">
        <v>2111</v>
      </c>
      <c r="AU70" s="283" t="s">
        <v>2117</v>
      </c>
      <c r="AV70" s="283" t="s">
        <v>2119</v>
      </c>
      <c r="AW70" s="283" t="s">
        <v>2116</v>
      </c>
      <c r="AX70" s="283" t="s">
        <v>2128</v>
      </c>
      <c r="AY70" s="283" t="s">
        <v>2121</v>
      </c>
      <c r="AZ70" s="283" t="s">
        <v>2123</v>
      </c>
      <c r="BA70" s="283" t="s">
        <v>2120</v>
      </c>
      <c r="BB70" s="283" t="s">
        <v>2128</v>
      </c>
      <c r="BC70" s="283" t="s">
        <v>2111</v>
      </c>
      <c r="BD70" s="283" t="s">
        <v>2117</v>
      </c>
      <c r="BE70" s="283" t="s">
        <v>2118</v>
      </c>
      <c r="BF70" s="283" t="s">
        <v>2118</v>
      </c>
      <c r="BG70" s="283" t="s">
        <v>2109</v>
      </c>
      <c r="BH70" s="283" t="s">
        <v>2119</v>
      </c>
      <c r="BI70" s="283" t="s">
        <v>2108</v>
      </c>
      <c r="BJ70" s="283" t="s">
        <v>2119</v>
      </c>
      <c r="BK70" s="283" t="s">
        <v>2117</v>
      </c>
      <c r="BL70" s="283" t="s">
        <v>2117</v>
      </c>
      <c r="BM70" s="283" t="s">
        <v>2117</v>
      </c>
      <c r="BN70" s="283" t="s">
        <v>2125</v>
      </c>
      <c r="BO70" s="283" t="s">
        <v>2121</v>
      </c>
      <c r="BP70" s="283" t="s">
        <v>2113</v>
      </c>
      <c r="BQ70" s="283" t="s">
        <v>2115</v>
      </c>
      <c r="BR70" s="283" t="s">
        <v>2121</v>
      </c>
      <c r="BS70" s="283" t="s">
        <v>2121</v>
      </c>
      <c r="BT70" s="283" t="s">
        <v>2121</v>
      </c>
      <c r="BU70" s="283" t="s">
        <v>2117</v>
      </c>
      <c r="BV70" s="283" t="s">
        <v>2117</v>
      </c>
      <c r="BW70" s="283" t="s">
        <v>2121</v>
      </c>
      <c r="BX70" s="283" t="s">
        <v>2108</v>
      </c>
      <c r="BY70" s="283" t="s">
        <v>2117</v>
      </c>
      <c r="BZ70" s="283" t="s">
        <v>2118</v>
      </c>
      <c r="CA70" s="283" t="s">
        <v>2108</v>
      </c>
      <c r="CB70" s="283" t="s">
        <v>2123</v>
      </c>
      <c r="CC70" s="283" t="s">
        <v>2117</v>
      </c>
      <c r="CD70" s="283" t="s">
        <v>2117</v>
      </c>
      <c r="CE70" s="283" t="s">
        <v>2118</v>
      </c>
      <c r="CF70" s="283" t="s">
        <v>2111</v>
      </c>
      <c r="CG70" s="283" t="s">
        <v>2113</v>
      </c>
      <c r="CH70" s="283" t="s">
        <v>2123</v>
      </c>
      <c r="CI70" s="283" t="s">
        <v>2118</v>
      </c>
      <c r="CJ70" s="283" t="s">
        <v>2122</v>
      </c>
      <c r="CK70" s="283" t="s">
        <v>2122</v>
      </c>
      <c r="CL70" s="283" t="s">
        <v>2111</v>
      </c>
      <c r="CM70" s="283" t="s">
        <v>2112</v>
      </c>
      <c r="CN70" s="283" t="s">
        <v>2125</v>
      </c>
      <c r="CO70" s="283" t="s">
        <v>2114</v>
      </c>
      <c r="CP70" s="283" t="s">
        <v>2111</v>
      </c>
      <c r="CQ70" s="283" t="s">
        <v>2108</v>
      </c>
      <c r="CR70" s="283" t="s">
        <v>2116</v>
      </c>
      <c r="CS70" s="283" t="s">
        <v>2119</v>
      </c>
      <c r="CT70" s="283" t="s">
        <v>2117</v>
      </c>
      <c r="CU70" s="283" t="s">
        <v>2113</v>
      </c>
      <c r="CV70" s="283" t="s">
        <v>2119</v>
      </c>
      <c r="CW70" s="283" t="s">
        <v>2114</v>
      </c>
      <c r="CX70" s="283" t="s">
        <v>2120</v>
      </c>
      <c r="CY70" s="283" t="s">
        <v>2125</v>
      </c>
      <c r="CZ70" s="283" t="s">
        <v>2114</v>
      </c>
      <c r="DA70" s="283" t="s">
        <v>2111</v>
      </c>
      <c r="DB70" s="283" t="s">
        <v>2120</v>
      </c>
      <c r="DC70" s="283" t="s">
        <v>2110</v>
      </c>
      <c r="DD70" s="283" t="s">
        <v>2114</v>
      </c>
      <c r="DE70" s="283" t="s">
        <v>2125</v>
      </c>
      <c r="DF70" s="283" t="s">
        <v>2116</v>
      </c>
      <c r="DG70" s="283" t="s">
        <v>2114</v>
      </c>
      <c r="DH70" s="283" t="s">
        <v>2125</v>
      </c>
      <c r="DI70" s="283" t="s">
        <v>2116</v>
      </c>
      <c r="DJ70" s="283" t="s">
        <v>2125</v>
      </c>
      <c r="DK70" s="283" t="s">
        <v>2114</v>
      </c>
      <c r="DL70" s="283" t="s">
        <v>2115</v>
      </c>
      <c r="DM70" s="283" t="s">
        <v>2110</v>
      </c>
      <c r="DN70" s="283" t="s">
        <v>2113</v>
      </c>
      <c r="DO70" s="283" t="s">
        <v>2118</v>
      </c>
      <c r="DP70" s="283" t="s">
        <v>2116</v>
      </c>
      <c r="DQ70" s="283" t="s">
        <v>2119</v>
      </c>
      <c r="DR70" s="283" t="s">
        <v>2110</v>
      </c>
      <c r="DS70" s="283" t="s">
        <v>2126</v>
      </c>
      <c r="DT70" s="283" t="s">
        <v>2122</v>
      </c>
      <c r="DU70" s="283" t="s">
        <v>2114</v>
      </c>
      <c r="DV70" s="283" t="s">
        <v>2118</v>
      </c>
      <c r="DW70" s="283" t="s">
        <v>2111</v>
      </c>
      <c r="DX70" s="283" t="s">
        <v>2109</v>
      </c>
      <c r="DY70" s="283" t="s">
        <v>2119</v>
      </c>
      <c r="DZ70" s="283" t="s">
        <v>2108</v>
      </c>
      <c r="EA70" s="283" t="s">
        <v>2118</v>
      </c>
      <c r="EB70" s="283" t="s">
        <v>2110</v>
      </c>
      <c r="EC70" s="283" t="s">
        <v>2113</v>
      </c>
      <c r="ED70" s="283" t="s">
        <v>2123</v>
      </c>
      <c r="EE70" s="283" t="s">
        <v>2110</v>
      </c>
      <c r="EF70" s="283" t="s">
        <v>2123</v>
      </c>
      <c r="EG70" s="283" t="s">
        <v>2116</v>
      </c>
      <c r="EH70" s="283" t="s">
        <v>2119</v>
      </c>
      <c r="EI70" s="283" t="s">
        <v>2109</v>
      </c>
      <c r="EJ70" s="283" t="s">
        <v>2117</v>
      </c>
      <c r="EK70" s="283" t="s">
        <v>2114</v>
      </c>
      <c r="EL70" s="283" t="s">
        <v>2116</v>
      </c>
      <c r="EM70" s="283" t="s">
        <v>2121</v>
      </c>
      <c r="EN70" s="283" t="s">
        <v>2123</v>
      </c>
      <c r="EO70" s="283" t="s">
        <v>2121</v>
      </c>
      <c r="EP70" s="283" t="s">
        <v>2117</v>
      </c>
      <c r="EQ70" s="283" t="s">
        <v>2117</v>
      </c>
      <c r="ER70" s="283" t="s">
        <v>2119</v>
      </c>
      <c r="ES70" s="283" t="s">
        <v>2121</v>
      </c>
      <c r="ET70" s="283" t="s">
        <v>2111</v>
      </c>
      <c r="EU70" s="283" t="s">
        <v>2111</v>
      </c>
      <c r="EV70" s="283" t="s">
        <v>2123</v>
      </c>
      <c r="EW70" s="283" t="s">
        <v>2118</v>
      </c>
      <c r="EX70" s="283" t="s">
        <v>2122</v>
      </c>
      <c r="EY70" s="283" t="s">
        <v>2124</v>
      </c>
      <c r="EZ70" s="283" t="s">
        <v>2117</v>
      </c>
      <c r="FA70" s="283" t="s">
        <v>2121</v>
      </c>
      <c r="FB70" s="283" t="s">
        <v>2123</v>
      </c>
      <c r="FC70" s="283" t="s">
        <v>2117</v>
      </c>
      <c r="FD70" s="283" t="s">
        <v>2118</v>
      </c>
      <c r="FE70" s="283" t="s">
        <v>2120</v>
      </c>
      <c r="FF70" s="283" t="s">
        <v>2123</v>
      </c>
      <c r="FG70" s="283" t="s">
        <v>2111</v>
      </c>
      <c r="FH70" s="283" t="s">
        <v>2111</v>
      </c>
      <c r="FI70" s="283" t="s">
        <v>2123</v>
      </c>
      <c r="FJ70" s="283" t="s">
        <v>2111</v>
      </c>
      <c r="FK70" s="283" t="s">
        <v>2116</v>
      </c>
      <c r="FL70" s="283" t="s">
        <v>2123</v>
      </c>
      <c r="FM70" s="283" t="s">
        <v>2117</v>
      </c>
      <c r="FN70" s="283" t="s">
        <v>2117</v>
      </c>
      <c r="FO70" s="283" t="s">
        <v>2117</v>
      </c>
      <c r="FP70" s="283" t="s">
        <v>2111</v>
      </c>
      <c r="FQ70" s="283" t="s">
        <v>2119</v>
      </c>
      <c r="FR70" s="283" t="s">
        <v>2109</v>
      </c>
      <c r="FS70" s="283" t="s">
        <v>2116</v>
      </c>
      <c r="FT70" s="283" t="s">
        <v>2119</v>
      </c>
      <c r="FU70" s="283" t="s">
        <v>2120</v>
      </c>
      <c r="FV70" s="283" t="s">
        <v>2116</v>
      </c>
      <c r="FW70" s="283" t="s">
        <v>2111</v>
      </c>
      <c r="FX70" s="283" t="s">
        <v>2111</v>
      </c>
      <c r="FY70" s="283" t="s">
        <v>2113</v>
      </c>
      <c r="FZ70" s="283" t="s">
        <v>2121</v>
      </c>
      <c r="GA70" s="283" t="s">
        <v>2114</v>
      </c>
      <c r="GB70" s="283" t="s">
        <v>2109</v>
      </c>
      <c r="GC70" s="283" t="s">
        <v>2125</v>
      </c>
      <c r="GD70" s="283" t="s">
        <v>2114</v>
      </c>
      <c r="GE70" s="283" t="s">
        <v>2111</v>
      </c>
      <c r="GF70" s="283" t="s">
        <v>2120</v>
      </c>
      <c r="GG70" s="283" t="s">
        <v>2108</v>
      </c>
      <c r="GH70" s="283" t="s">
        <v>2116</v>
      </c>
      <c r="GI70" s="283" t="s">
        <v>2110</v>
      </c>
      <c r="GJ70" s="283" t="s">
        <v>2114</v>
      </c>
      <c r="GK70" s="283" t="s">
        <v>2125</v>
      </c>
      <c r="GL70" s="283" t="s">
        <v>2116</v>
      </c>
      <c r="GM70" s="283" t="s">
        <v>2111</v>
      </c>
      <c r="GN70" s="283" t="s">
        <v>2123</v>
      </c>
      <c r="GO70" s="283" t="s">
        <v>2118</v>
      </c>
      <c r="GP70" s="283" t="s">
        <v>2125</v>
      </c>
      <c r="GQ70" s="283" t="s">
        <v>2114</v>
      </c>
      <c r="GR70" s="283" t="s">
        <v>2112</v>
      </c>
      <c r="GS70" s="283" t="s">
        <v>2114</v>
      </c>
      <c r="GT70" s="283" t="s">
        <v>2111</v>
      </c>
      <c r="GU70" s="283" t="s">
        <v>2108</v>
      </c>
      <c r="GV70" s="283" t="s">
        <v>2124</v>
      </c>
      <c r="GW70" s="283" t="s">
        <v>2111</v>
      </c>
      <c r="GX70" s="283" t="s">
        <v>2110</v>
      </c>
      <c r="GY70" s="283" t="s">
        <v>2126</v>
      </c>
      <c r="GZ70" s="283" t="s">
        <v>2113</v>
      </c>
      <c r="HA70" s="283" t="s">
        <v>2114</v>
      </c>
      <c r="HB70" s="283" t="s">
        <v>2110</v>
      </c>
      <c r="HC70" s="283" t="s">
        <v>2111</v>
      </c>
      <c r="HD70" s="283" t="s">
        <v>2123</v>
      </c>
      <c r="HE70" s="283" t="s">
        <v>2111</v>
      </c>
      <c r="HF70" s="283" t="s">
        <v>2118</v>
      </c>
      <c r="HG70" s="283" t="s">
        <v>2113</v>
      </c>
      <c r="HH70" s="283" t="s">
        <v>2110</v>
      </c>
      <c r="HI70" s="283" t="s">
        <v>2125</v>
      </c>
      <c r="HJ70" s="283" t="s">
        <v>2118</v>
      </c>
      <c r="HK70" s="283" t="s">
        <v>2109</v>
      </c>
      <c r="HL70" s="283" t="s">
        <v>2125</v>
      </c>
      <c r="HM70" s="283" t="s">
        <v>2116</v>
      </c>
      <c r="HN70" s="283"/>
      <c r="HO70" s="283"/>
      <c r="HP70" s="283"/>
      <c r="HQ70" s="283"/>
      <c r="HR70" s="291"/>
      <c r="HS70" s="291"/>
      <c r="HT70" s="291"/>
      <c r="HU70" s="291"/>
      <c r="HV70" s="291"/>
      <c r="HW70" s="291"/>
      <c r="HX70" s="291"/>
      <c r="HY70" s="291"/>
      <c r="HZ70" s="291"/>
      <c r="IU70" s="281"/>
      <c r="IW70" s="549"/>
      <c r="IX70" s="549"/>
      <c r="IY70" s="549"/>
      <c r="IZ70" s="549"/>
      <c r="JA70" s="549"/>
      <c r="JB70" s="549"/>
      <c r="JC70" s="549"/>
      <c r="JD70" s="549"/>
      <c r="JE70" s="549"/>
      <c r="JF70" s="549"/>
      <c r="JG70" s="549"/>
      <c r="JH70" s="549"/>
      <c r="JI70" s="549"/>
      <c r="JJ70" s="549"/>
      <c r="JK70" s="549"/>
      <c r="JL70" s="549"/>
      <c r="JM70" s="549"/>
      <c r="JN70" s="549"/>
      <c r="JO70" s="549"/>
      <c r="JP70" s="549"/>
      <c r="JQ70" s="549"/>
      <c r="JR70" s="549"/>
      <c r="JS70" s="549"/>
      <c r="JT70" s="549"/>
      <c r="JU70" s="549"/>
      <c r="JV70" s="549"/>
      <c r="JW70" s="549"/>
      <c r="JX70" s="549"/>
      <c r="JY70" s="549"/>
      <c r="JZ70" s="549"/>
      <c r="KA70" s="549"/>
      <c r="KB70" s="549"/>
      <c r="KC70" s="549"/>
      <c r="KD70" s="549"/>
      <c r="KE70" s="549"/>
      <c r="KF70" s="549"/>
      <c r="KG70" s="549"/>
      <c r="KH70" s="549"/>
      <c r="KI70" s="549"/>
      <c r="KJ70" s="549"/>
      <c r="KK70" s="549"/>
      <c r="KL70" s="549"/>
      <c r="KM70" s="549"/>
      <c r="KN70" s="549"/>
      <c r="KO70" s="549"/>
      <c r="KP70" s="549"/>
      <c r="KQ70" s="549"/>
      <c r="KR70" s="549"/>
      <c r="KS70" s="549"/>
      <c r="KT70" s="549"/>
      <c r="KU70" s="549"/>
      <c r="KV70" s="549"/>
      <c r="KW70" s="549"/>
      <c r="KX70" s="549"/>
      <c r="KY70" s="549"/>
      <c r="KZ70" s="549"/>
      <c r="LA70" s="549"/>
      <c r="LB70" s="549"/>
      <c r="LC70" s="549"/>
      <c r="LD70" s="549"/>
      <c r="LE70" s="549"/>
      <c r="LF70" s="549"/>
      <c r="LG70" s="549"/>
      <c r="LH70" s="549"/>
      <c r="LI70" s="549"/>
      <c r="LJ70" s="549"/>
      <c r="LK70" s="549"/>
      <c r="LL70" s="549"/>
      <c r="LM70" s="549"/>
      <c r="LN70" s="549"/>
      <c r="LO70" s="549"/>
      <c r="LP70" s="549"/>
      <c r="LQ70" s="549"/>
      <c r="LR70" s="549"/>
      <c r="LS70" s="549"/>
      <c r="LT70" s="549"/>
      <c r="LU70" s="549"/>
      <c r="LV70" s="549"/>
      <c r="LW70" s="549"/>
      <c r="LX70" s="549"/>
      <c r="LY70" s="549"/>
      <c r="LZ70" s="549"/>
      <c r="MA70" s="549"/>
      <c r="MB70" s="549"/>
      <c r="MC70" s="549"/>
      <c r="MD70" s="549"/>
      <c r="ME70" s="549"/>
      <c r="MF70" s="549"/>
      <c r="MG70" s="549"/>
      <c r="MH70" s="549"/>
      <c r="MI70" s="549"/>
      <c r="MJ70" s="549"/>
      <c r="MK70" s="549"/>
      <c r="ML70" s="549"/>
      <c r="MM70" s="549"/>
      <c r="MN70" s="549"/>
      <c r="MO70" s="549"/>
      <c r="MP70" s="549"/>
      <c r="MQ70" s="549"/>
      <c r="MR70" s="549"/>
      <c r="MS70" s="549"/>
      <c r="MT70" s="549"/>
      <c r="MU70" s="549"/>
      <c r="MV70" s="549"/>
      <c r="MW70" s="549"/>
      <c r="MX70" s="549"/>
      <c r="MY70" s="549"/>
      <c r="MZ70" s="549"/>
      <c r="NA70" s="549"/>
      <c r="NB70" s="549"/>
      <c r="NC70" s="549"/>
      <c r="ND70" s="549"/>
      <c r="NE70" s="549"/>
    </row>
    <row r="71" spans="2:369" s="282" customFormat="1" ht="15" customHeight="1">
      <c r="B71" s="517"/>
      <c r="C71" s="296"/>
      <c r="L71" s="159"/>
      <c r="M71" s="442"/>
      <c r="N71" s="285">
        <v>0</v>
      </c>
      <c r="O71" s="286">
        <f t="shared" ref="O71:BZ71" si="7">D23</f>
        <v>0</v>
      </c>
      <c r="P71" s="286">
        <f t="shared" si="7"/>
        <v>0</v>
      </c>
      <c r="Q71" s="286">
        <f t="shared" si="7"/>
        <v>0</v>
      </c>
      <c r="R71" s="286">
        <f t="shared" si="7"/>
        <v>0</v>
      </c>
      <c r="S71" s="286">
        <f t="shared" si="7"/>
        <v>0</v>
      </c>
      <c r="T71" s="286">
        <f t="shared" si="7"/>
        <v>0</v>
      </c>
      <c r="U71" s="286">
        <f t="shared" si="7"/>
        <v>0</v>
      </c>
      <c r="V71" s="286">
        <f t="shared" si="7"/>
        <v>0</v>
      </c>
      <c r="W71" s="286">
        <f t="shared" si="7"/>
        <v>0</v>
      </c>
      <c r="X71" s="286">
        <f t="shared" si="7"/>
        <v>0</v>
      </c>
      <c r="Y71" s="286">
        <f t="shared" si="7"/>
        <v>0</v>
      </c>
      <c r="Z71" s="286">
        <f t="shared" si="7"/>
        <v>0</v>
      </c>
      <c r="AA71" s="286">
        <f t="shared" si="7"/>
        <v>1</v>
      </c>
      <c r="AB71" s="286">
        <f t="shared" si="7"/>
        <v>4</v>
      </c>
      <c r="AC71" s="286">
        <f t="shared" si="7"/>
        <v>4</v>
      </c>
      <c r="AD71" s="286">
        <f t="shared" si="7"/>
        <v>4</v>
      </c>
      <c r="AE71" s="286">
        <f t="shared" si="7"/>
        <v>4</v>
      </c>
      <c r="AF71" s="286">
        <f t="shared" si="7"/>
        <v>4</v>
      </c>
      <c r="AG71" s="286">
        <f t="shared" si="7"/>
        <v>4</v>
      </c>
      <c r="AH71" s="286">
        <f t="shared" si="7"/>
        <v>4</v>
      </c>
      <c r="AI71" s="286">
        <f t="shared" si="7"/>
        <v>4</v>
      </c>
      <c r="AJ71" s="286">
        <f t="shared" si="7"/>
        <v>1</v>
      </c>
      <c r="AK71" s="286">
        <f t="shared" si="7"/>
        <v>0</v>
      </c>
      <c r="AL71" s="286">
        <f t="shared" si="7"/>
        <v>0</v>
      </c>
      <c r="AM71" s="286">
        <f t="shared" si="7"/>
        <v>0</v>
      </c>
      <c r="AN71" s="286">
        <f t="shared" si="7"/>
        <v>2</v>
      </c>
      <c r="AO71" s="286">
        <f t="shared" si="7"/>
        <v>4</v>
      </c>
      <c r="AP71" s="286">
        <f t="shared" si="7"/>
        <v>5</v>
      </c>
      <c r="AQ71" s="286">
        <f t="shared" si="7"/>
        <v>5</v>
      </c>
      <c r="AR71" s="286">
        <f t="shared" si="7"/>
        <v>5</v>
      </c>
      <c r="AS71" s="286">
        <f t="shared" si="7"/>
        <v>5</v>
      </c>
      <c r="AT71" s="286">
        <f t="shared" si="7"/>
        <v>5</v>
      </c>
      <c r="AU71" s="286">
        <f t="shared" si="7"/>
        <v>5</v>
      </c>
      <c r="AV71" s="286">
        <f t="shared" si="7"/>
        <v>3</v>
      </c>
      <c r="AW71" s="286">
        <f t="shared" si="7"/>
        <v>3</v>
      </c>
      <c r="AX71" s="286">
        <f t="shared" si="7"/>
        <v>0</v>
      </c>
      <c r="AY71" s="286">
        <f t="shared" si="7"/>
        <v>0</v>
      </c>
      <c r="AZ71" s="286">
        <f t="shared" si="7"/>
        <v>0</v>
      </c>
      <c r="BA71" s="286">
        <f t="shared" si="7"/>
        <v>0</v>
      </c>
      <c r="BB71" s="286">
        <f t="shared" si="7"/>
        <v>0</v>
      </c>
      <c r="BC71" s="286">
        <f t="shared" si="7"/>
        <v>0</v>
      </c>
      <c r="BD71" s="286">
        <f t="shared" si="7"/>
        <v>0</v>
      </c>
      <c r="BE71" s="286">
        <f t="shared" si="7"/>
        <v>0</v>
      </c>
      <c r="BF71" s="286">
        <f t="shared" si="7"/>
        <v>0</v>
      </c>
      <c r="BG71" s="286">
        <f t="shared" si="7"/>
        <v>0</v>
      </c>
      <c r="BH71" s="286">
        <f t="shared" si="7"/>
        <v>0</v>
      </c>
      <c r="BI71" s="286">
        <f t="shared" si="7"/>
        <v>0</v>
      </c>
      <c r="BJ71" s="286">
        <f t="shared" si="7"/>
        <v>0</v>
      </c>
      <c r="BK71" s="286">
        <f t="shared" si="7"/>
        <v>0</v>
      </c>
      <c r="BL71" s="286">
        <f t="shared" si="7"/>
        <v>0</v>
      </c>
      <c r="BM71" s="286">
        <f t="shared" si="7"/>
        <v>0</v>
      </c>
      <c r="BN71" s="286">
        <f t="shared" si="7"/>
        <v>0</v>
      </c>
      <c r="BO71" s="286">
        <f t="shared" si="7"/>
        <v>0</v>
      </c>
      <c r="BP71" s="286">
        <f t="shared" si="7"/>
        <v>0</v>
      </c>
      <c r="BQ71" s="286">
        <f t="shared" si="7"/>
        <v>0</v>
      </c>
      <c r="BR71" s="286">
        <f t="shared" si="7"/>
        <v>0</v>
      </c>
      <c r="BS71" s="286">
        <f t="shared" si="7"/>
        <v>0</v>
      </c>
      <c r="BT71" s="286">
        <f t="shared" si="7"/>
        <v>0</v>
      </c>
      <c r="BU71" s="286">
        <f t="shared" si="7"/>
        <v>0</v>
      </c>
      <c r="BV71" s="286">
        <f t="shared" si="7"/>
        <v>0</v>
      </c>
      <c r="BW71" s="286">
        <f t="shared" si="7"/>
        <v>0</v>
      </c>
      <c r="BX71" s="286">
        <f t="shared" si="7"/>
        <v>0</v>
      </c>
      <c r="BY71" s="286">
        <f t="shared" si="7"/>
        <v>0</v>
      </c>
      <c r="BZ71" s="286">
        <f t="shared" si="7"/>
        <v>0</v>
      </c>
      <c r="CA71" s="286">
        <f t="shared" ref="CA71:EL71" si="8">BP23</f>
        <v>0</v>
      </c>
      <c r="CB71" s="286">
        <f t="shared" si="8"/>
        <v>0</v>
      </c>
      <c r="CC71" s="286">
        <f t="shared" si="8"/>
        <v>0</v>
      </c>
      <c r="CD71" s="286">
        <f t="shared" si="8"/>
        <v>3</v>
      </c>
      <c r="CE71" s="286">
        <f t="shared" si="8"/>
        <v>6</v>
      </c>
      <c r="CF71" s="286">
        <f t="shared" si="8"/>
        <v>6</v>
      </c>
      <c r="CG71" s="286">
        <f t="shared" si="8"/>
        <v>8</v>
      </c>
      <c r="CH71" s="286">
        <f t="shared" si="8"/>
        <v>8</v>
      </c>
      <c r="CI71" s="286">
        <f t="shared" si="8"/>
        <v>8</v>
      </c>
      <c r="CJ71" s="286">
        <f t="shared" si="8"/>
        <v>8</v>
      </c>
      <c r="CK71" s="286">
        <f t="shared" si="8"/>
        <v>7</v>
      </c>
      <c r="CL71" s="286">
        <f t="shared" si="8"/>
        <v>7</v>
      </c>
      <c r="CM71" s="286">
        <f t="shared" si="8"/>
        <v>7</v>
      </c>
      <c r="CN71" s="286">
        <f t="shared" si="8"/>
        <v>7</v>
      </c>
      <c r="CO71" s="286">
        <f t="shared" si="8"/>
        <v>6</v>
      </c>
      <c r="CP71" s="286">
        <f t="shared" si="8"/>
        <v>3</v>
      </c>
      <c r="CQ71" s="286">
        <f t="shared" si="8"/>
        <v>1</v>
      </c>
      <c r="CR71" s="286">
        <f t="shared" si="8"/>
        <v>1</v>
      </c>
      <c r="CS71" s="286">
        <f t="shared" si="8"/>
        <v>1</v>
      </c>
      <c r="CT71" s="286">
        <f t="shared" si="8"/>
        <v>1</v>
      </c>
      <c r="CU71" s="286">
        <f t="shared" si="8"/>
        <v>1</v>
      </c>
      <c r="CV71" s="286">
        <f t="shared" si="8"/>
        <v>1</v>
      </c>
      <c r="CW71" s="286">
        <f t="shared" si="8"/>
        <v>1</v>
      </c>
      <c r="CX71" s="286">
        <f t="shared" si="8"/>
        <v>1</v>
      </c>
      <c r="CY71" s="286">
        <f t="shared" si="8"/>
        <v>2</v>
      </c>
      <c r="CZ71" s="286">
        <f t="shared" si="8"/>
        <v>3</v>
      </c>
      <c r="DA71" s="286">
        <f t="shared" si="8"/>
        <v>3</v>
      </c>
      <c r="DB71" s="286">
        <f t="shared" si="8"/>
        <v>3</v>
      </c>
      <c r="DC71" s="286">
        <f t="shared" si="8"/>
        <v>3</v>
      </c>
      <c r="DD71" s="286">
        <f t="shared" si="8"/>
        <v>3</v>
      </c>
      <c r="DE71" s="286">
        <f t="shared" si="8"/>
        <v>2</v>
      </c>
      <c r="DF71" s="286">
        <f t="shared" si="8"/>
        <v>0</v>
      </c>
      <c r="DG71" s="286">
        <f t="shared" si="8"/>
        <v>0</v>
      </c>
      <c r="DH71" s="286">
        <f t="shared" si="8"/>
        <v>0</v>
      </c>
      <c r="DI71" s="286">
        <f t="shared" si="8"/>
        <v>5</v>
      </c>
      <c r="DJ71" s="286">
        <f t="shared" si="8"/>
        <v>11</v>
      </c>
      <c r="DK71" s="286">
        <f t="shared" si="8"/>
        <v>17</v>
      </c>
      <c r="DL71" s="286">
        <f t="shared" si="8"/>
        <v>23</v>
      </c>
      <c r="DM71" s="286">
        <f t="shared" si="8"/>
        <v>23</v>
      </c>
      <c r="DN71" s="286">
        <f t="shared" si="8"/>
        <v>30</v>
      </c>
      <c r="DO71" s="286">
        <f t="shared" si="8"/>
        <v>35</v>
      </c>
      <c r="DP71" s="286">
        <f t="shared" si="8"/>
        <v>38</v>
      </c>
      <c r="DQ71" s="286">
        <f t="shared" si="8"/>
        <v>40</v>
      </c>
      <c r="DR71" s="286">
        <f t="shared" si="8"/>
        <v>41</v>
      </c>
      <c r="DS71" s="286">
        <f t="shared" si="8"/>
        <v>41</v>
      </c>
      <c r="DT71" s="286">
        <f t="shared" si="8"/>
        <v>39</v>
      </c>
      <c r="DU71" s="286">
        <f t="shared" si="8"/>
        <v>38</v>
      </c>
      <c r="DV71" s="286">
        <f t="shared" si="8"/>
        <v>33</v>
      </c>
      <c r="DW71" s="286">
        <f t="shared" si="8"/>
        <v>31</v>
      </c>
      <c r="DX71" s="286">
        <f t="shared" si="8"/>
        <v>26</v>
      </c>
      <c r="DY71" s="286">
        <f t="shared" si="8"/>
        <v>20</v>
      </c>
      <c r="DZ71" s="286">
        <f t="shared" si="8"/>
        <v>17</v>
      </c>
      <c r="EA71" s="286">
        <f t="shared" si="8"/>
        <v>18</v>
      </c>
      <c r="EB71" s="286">
        <f t="shared" si="8"/>
        <v>18</v>
      </c>
      <c r="EC71" s="286">
        <f t="shared" si="8"/>
        <v>17</v>
      </c>
      <c r="ED71" s="286">
        <f t="shared" si="8"/>
        <v>17</v>
      </c>
      <c r="EE71" s="286">
        <f t="shared" si="8"/>
        <v>17</v>
      </c>
      <c r="EF71" s="286">
        <f t="shared" si="8"/>
        <v>17</v>
      </c>
      <c r="EG71" s="286">
        <f t="shared" si="8"/>
        <v>11</v>
      </c>
      <c r="EH71" s="286">
        <f t="shared" si="8"/>
        <v>8</v>
      </c>
      <c r="EI71" s="286">
        <f t="shared" si="8"/>
        <v>6</v>
      </c>
      <c r="EJ71" s="286">
        <f t="shared" si="8"/>
        <v>5</v>
      </c>
      <c r="EK71" s="286">
        <f t="shared" si="8"/>
        <v>3</v>
      </c>
      <c r="EL71" s="286">
        <f t="shared" si="8"/>
        <v>3</v>
      </c>
      <c r="EM71" s="286">
        <f t="shared" ref="EM71:GX71" si="9">EB23</f>
        <v>0</v>
      </c>
      <c r="EN71" s="286">
        <f t="shared" si="9"/>
        <v>0</v>
      </c>
      <c r="EO71" s="286">
        <f t="shared" si="9"/>
        <v>0</v>
      </c>
      <c r="EP71" s="286">
        <f t="shared" si="9"/>
        <v>0</v>
      </c>
      <c r="EQ71" s="286">
        <f t="shared" si="9"/>
        <v>0</v>
      </c>
      <c r="ER71" s="286">
        <f t="shared" si="9"/>
        <v>0</v>
      </c>
      <c r="ES71" s="286">
        <f t="shared" si="9"/>
        <v>0</v>
      </c>
      <c r="ET71" s="286">
        <f t="shared" si="9"/>
        <v>0</v>
      </c>
      <c r="EU71" s="286">
        <f t="shared" si="9"/>
        <v>0</v>
      </c>
      <c r="EV71" s="286">
        <f t="shared" si="9"/>
        <v>0</v>
      </c>
      <c r="EW71" s="286">
        <f t="shared" si="9"/>
        <v>0</v>
      </c>
      <c r="EX71" s="286">
        <f t="shared" si="9"/>
        <v>0</v>
      </c>
      <c r="EY71" s="286">
        <f t="shared" si="9"/>
        <v>0</v>
      </c>
      <c r="EZ71" s="286">
        <f t="shared" si="9"/>
        <v>0</v>
      </c>
      <c r="FA71" s="286">
        <f t="shared" si="9"/>
        <v>0</v>
      </c>
      <c r="FB71" s="286">
        <f t="shared" si="9"/>
        <v>0</v>
      </c>
      <c r="FC71" s="286">
        <f t="shared" si="9"/>
        <v>0</v>
      </c>
      <c r="FD71" s="286">
        <f t="shared" si="9"/>
        <v>0</v>
      </c>
      <c r="FE71" s="286">
        <f t="shared" si="9"/>
        <v>0</v>
      </c>
      <c r="FF71" s="286">
        <f t="shared" si="9"/>
        <v>0</v>
      </c>
      <c r="FG71" s="286">
        <f t="shared" si="9"/>
        <v>0</v>
      </c>
      <c r="FH71" s="286">
        <f t="shared" si="9"/>
        <v>0</v>
      </c>
      <c r="FI71" s="286">
        <f t="shared" si="9"/>
        <v>0</v>
      </c>
      <c r="FJ71" s="286">
        <f t="shared" si="9"/>
        <v>0</v>
      </c>
      <c r="FK71" s="286">
        <f t="shared" si="9"/>
        <v>0</v>
      </c>
      <c r="FL71" s="286">
        <f t="shared" si="9"/>
        <v>0</v>
      </c>
      <c r="FM71" s="286">
        <f t="shared" si="9"/>
        <v>0</v>
      </c>
      <c r="FN71" s="286">
        <f t="shared" si="9"/>
        <v>0</v>
      </c>
      <c r="FO71" s="286">
        <f t="shared" si="9"/>
        <v>1</v>
      </c>
      <c r="FP71" s="286">
        <f t="shared" si="9"/>
        <v>1</v>
      </c>
      <c r="FQ71" s="286">
        <f t="shared" si="9"/>
        <v>1</v>
      </c>
      <c r="FR71" s="286">
        <f t="shared" si="9"/>
        <v>1</v>
      </c>
      <c r="FS71" s="286">
        <f t="shared" si="9"/>
        <v>1</v>
      </c>
      <c r="FT71" s="286">
        <f t="shared" si="9"/>
        <v>2</v>
      </c>
      <c r="FU71" s="286">
        <f t="shared" si="9"/>
        <v>3</v>
      </c>
      <c r="FV71" s="286">
        <f t="shared" si="9"/>
        <v>3</v>
      </c>
      <c r="FW71" s="286">
        <f t="shared" si="9"/>
        <v>3</v>
      </c>
      <c r="FX71" s="286">
        <f t="shared" si="9"/>
        <v>4</v>
      </c>
      <c r="FY71" s="286">
        <f t="shared" si="9"/>
        <v>4</v>
      </c>
      <c r="FZ71" s="286">
        <f t="shared" si="9"/>
        <v>4</v>
      </c>
      <c r="GA71" s="286">
        <f t="shared" si="9"/>
        <v>3</v>
      </c>
      <c r="GB71" s="286">
        <f t="shared" si="9"/>
        <v>3</v>
      </c>
      <c r="GC71" s="286">
        <f t="shared" si="9"/>
        <v>3</v>
      </c>
      <c r="GD71" s="286">
        <f t="shared" si="9"/>
        <v>1</v>
      </c>
      <c r="GE71" s="286">
        <f t="shared" si="9"/>
        <v>1</v>
      </c>
      <c r="GF71" s="286">
        <f t="shared" si="9"/>
        <v>2</v>
      </c>
      <c r="GG71" s="286">
        <f t="shared" si="9"/>
        <v>4</v>
      </c>
      <c r="GH71" s="286">
        <f t="shared" si="9"/>
        <v>6</v>
      </c>
      <c r="GI71" s="286">
        <f t="shared" si="9"/>
        <v>7</v>
      </c>
      <c r="GJ71" s="286">
        <f t="shared" si="9"/>
        <v>7</v>
      </c>
      <c r="GK71" s="286">
        <f t="shared" si="9"/>
        <v>6</v>
      </c>
      <c r="GL71" s="286">
        <f t="shared" si="9"/>
        <v>6</v>
      </c>
      <c r="GM71" s="286">
        <f t="shared" si="9"/>
        <v>6</v>
      </c>
      <c r="GN71" s="286">
        <f t="shared" si="9"/>
        <v>3</v>
      </c>
      <c r="GO71" s="286">
        <f t="shared" si="9"/>
        <v>0</v>
      </c>
      <c r="GP71" s="286">
        <f t="shared" si="9"/>
        <v>0</v>
      </c>
      <c r="GQ71" s="286">
        <f t="shared" si="9"/>
        <v>0</v>
      </c>
      <c r="GR71" s="286">
        <f t="shared" si="9"/>
        <v>0</v>
      </c>
      <c r="GS71" s="286">
        <f t="shared" si="9"/>
        <v>1</v>
      </c>
      <c r="GT71" s="286">
        <f t="shared" si="9"/>
        <v>2</v>
      </c>
      <c r="GU71" s="286">
        <f t="shared" si="9"/>
        <v>8</v>
      </c>
      <c r="GV71" s="286">
        <f t="shared" si="9"/>
        <v>11</v>
      </c>
      <c r="GW71" s="286">
        <f t="shared" si="9"/>
        <v>17</v>
      </c>
      <c r="GX71" s="286">
        <f t="shared" si="9"/>
        <v>18</v>
      </c>
      <c r="GY71" s="286">
        <f t="shared" ref="GY71:HM71" si="10">GN23</f>
        <v>19</v>
      </c>
      <c r="GZ71" s="286">
        <f t="shared" si="10"/>
        <v>21</v>
      </c>
      <c r="HA71" s="286">
        <f t="shared" si="10"/>
        <v>21</v>
      </c>
      <c r="HB71" s="286">
        <f t="shared" si="10"/>
        <v>22</v>
      </c>
      <c r="HC71" s="286">
        <f t="shared" si="10"/>
        <v>20</v>
      </c>
      <c r="HD71" s="286">
        <f t="shared" si="10"/>
        <v>15</v>
      </c>
      <c r="HE71" s="286">
        <f t="shared" si="10"/>
        <v>10</v>
      </c>
      <c r="HF71" s="286">
        <f t="shared" si="10"/>
        <v>8</v>
      </c>
      <c r="HG71" s="286">
        <f t="shared" si="10"/>
        <v>9</v>
      </c>
      <c r="HH71" s="286">
        <f t="shared" si="10"/>
        <v>9</v>
      </c>
      <c r="HI71" s="286">
        <f t="shared" si="10"/>
        <v>6</v>
      </c>
      <c r="HJ71" s="286">
        <f t="shared" si="10"/>
        <v>2</v>
      </c>
      <c r="HK71" s="286">
        <f t="shared" si="10"/>
        <v>2</v>
      </c>
      <c r="HL71" s="286">
        <f t="shared" si="10"/>
        <v>2</v>
      </c>
      <c r="HM71" s="286">
        <f t="shared" si="10"/>
        <v>2</v>
      </c>
      <c r="HN71" s="288"/>
      <c r="HO71" s="288"/>
      <c r="HP71" s="288"/>
      <c r="HQ71" s="288"/>
      <c r="IU71" s="281"/>
      <c r="IW71" s="549"/>
      <c r="IX71" s="549"/>
      <c r="IY71" s="549"/>
      <c r="IZ71" s="549"/>
      <c r="JA71" s="549"/>
      <c r="JB71" s="549"/>
      <c r="JC71" s="549"/>
      <c r="JD71" s="549"/>
      <c r="JE71" s="549"/>
      <c r="JF71" s="549"/>
      <c r="JG71" s="549"/>
      <c r="JH71" s="549"/>
      <c r="JI71" s="549"/>
      <c r="JJ71" s="549"/>
      <c r="JK71" s="549"/>
      <c r="JL71" s="549"/>
      <c r="JM71" s="549"/>
      <c r="JN71" s="549"/>
      <c r="JO71" s="549"/>
      <c r="JP71" s="549"/>
      <c r="JQ71" s="549"/>
      <c r="JR71" s="549"/>
      <c r="JS71" s="549"/>
      <c r="JT71" s="549"/>
      <c r="JU71" s="549"/>
      <c r="JV71" s="549"/>
      <c r="JW71" s="549"/>
      <c r="JX71" s="549"/>
      <c r="JY71" s="549"/>
      <c r="JZ71" s="549"/>
      <c r="KA71" s="549"/>
      <c r="KB71" s="549"/>
      <c r="KC71" s="549"/>
      <c r="KD71" s="549"/>
      <c r="KE71" s="549"/>
      <c r="KF71" s="549"/>
      <c r="KG71" s="549"/>
      <c r="KH71" s="549"/>
      <c r="KI71" s="549"/>
      <c r="KJ71" s="549"/>
      <c r="KK71" s="549"/>
      <c r="KL71" s="549"/>
      <c r="KM71" s="549"/>
      <c r="KN71" s="549"/>
      <c r="KO71" s="549"/>
      <c r="KP71" s="549"/>
      <c r="KQ71" s="549"/>
      <c r="KR71" s="549"/>
      <c r="KS71" s="549"/>
      <c r="KT71" s="549"/>
      <c r="KU71" s="549"/>
      <c r="KV71" s="549"/>
      <c r="KW71" s="549"/>
      <c r="KX71" s="549"/>
      <c r="KY71" s="549"/>
      <c r="KZ71" s="549"/>
      <c r="LA71" s="549"/>
      <c r="LB71" s="549"/>
      <c r="LC71" s="549"/>
      <c r="LD71" s="549"/>
      <c r="LE71" s="549"/>
      <c r="LF71" s="549"/>
      <c r="LG71" s="549"/>
      <c r="LH71" s="549"/>
      <c r="LI71" s="549"/>
      <c r="LJ71" s="549"/>
      <c r="LK71" s="549"/>
      <c r="LL71" s="549"/>
      <c r="LM71" s="549"/>
      <c r="LN71" s="549"/>
      <c r="LO71" s="549"/>
      <c r="LP71" s="549"/>
      <c r="LQ71" s="549"/>
      <c r="LR71" s="549"/>
      <c r="LS71" s="549"/>
      <c r="LT71" s="549"/>
      <c r="LU71" s="549"/>
      <c r="LV71" s="549"/>
      <c r="LW71" s="549"/>
      <c r="LX71" s="549"/>
      <c r="LY71" s="549"/>
      <c r="LZ71" s="549"/>
      <c r="MA71" s="549"/>
      <c r="MB71" s="549"/>
      <c r="MC71" s="549"/>
      <c r="MD71" s="549"/>
      <c r="ME71" s="549"/>
      <c r="MF71" s="549"/>
      <c r="MG71" s="549"/>
      <c r="MH71" s="549"/>
      <c r="MI71" s="549"/>
      <c r="MJ71" s="549"/>
      <c r="MK71" s="549"/>
      <c r="ML71" s="549"/>
      <c r="MM71" s="549"/>
      <c r="MN71" s="549"/>
      <c r="MO71" s="549"/>
      <c r="MP71" s="549"/>
      <c r="MQ71" s="549"/>
      <c r="MR71" s="549"/>
      <c r="MS71" s="549"/>
      <c r="MT71" s="549"/>
      <c r="MU71" s="549"/>
      <c r="MV71" s="549"/>
      <c r="MW71" s="549"/>
      <c r="MX71" s="549"/>
      <c r="MY71" s="549"/>
      <c r="MZ71" s="549"/>
      <c r="NA71" s="549"/>
      <c r="NB71" s="549"/>
      <c r="NC71" s="549"/>
      <c r="ND71" s="549"/>
      <c r="NE71" s="549"/>
    </row>
    <row r="72" spans="2:369" s="282" customFormat="1" ht="15" customHeight="1">
      <c r="B72" s="517"/>
      <c r="C72" s="296"/>
      <c r="M72" s="442"/>
      <c r="O72" s="288"/>
      <c r="P72" s="288"/>
      <c r="Q72" s="288"/>
      <c r="R72" s="288"/>
      <c r="S72" s="288"/>
      <c r="T72" s="288"/>
      <c r="U72" s="288"/>
      <c r="V72" s="288"/>
      <c r="W72" s="288"/>
      <c r="X72" s="288"/>
      <c r="Y72" s="288"/>
      <c r="Z72" s="288"/>
      <c r="AA72" s="288"/>
      <c r="AB72" s="288"/>
      <c r="AC72" s="288"/>
      <c r="AD72" s="288"/>
      <c r="AE72" s="288"/>
      <c r="AF72" s="288"/>
      <c r="AG72" s="288"/>
      <c r="AH72" s="288"/>
      <c r="AI72" s="288"/>
      <c r="AJ72" s="288"/>
      <c r="AK72" s="288"/>
      <c r="AL72" s="288"/>
      <c r="AM72" s="288"/>
      <c r="AN72" s="288"/>
      <c r="AO72" s="288"/>
      <c r="AP72" s="288"/>
      <c r="AQ72" s="288"/>
      <c r="AR72" s="288"/>
      <c r="AS72" s="288"/>
      <c r="AT72" s="288"/>
      <c r="AU72" s="288"/>
      <c r="AV72" s="288"/>
      <c r="AW72" s="288"/>
      <c r="AX72" s="288"/>
      <c r="AY72" s="288"/>
      <c r="AZ72" s="288"/>
      <c r="BA72" s="288"/>
      <c r="BB72" s="288"/>
      <c r="BC72" s="288"/>
      <c r="BD72" s="288"/>
      <c r="BE72" s="288"/>
      <c r="BF72" s="288"/>
      <c r="BG72" s="288"/>
      <c r="BH72" s="288"/>
      <c r="BI72" s="288"/>
      <c r="BJ72" s="288"/>
      <c r="BK72" s="288"/>
      <c r="BL72" s="288"/>
      <c r="BM72" s="288"/>
      <c r="BN72" s="288"/>
      <c r="BO72" s="288"/>
      <c r="BP72" s="288"/>
      <c r="BQ72" s="288"/>
      <c r="BR72" s="288"/>
      <c r="BS72" s="288"/>
      <c r="BT72" s="288"/>
      <c r="BU72" s="288"/>
      <c r="BV72" s="288"/>
      <c r="BW72" s="288"/>
      <c r="BX72" s="288"/>
      <c r="BY72" s="288"/>
      <c r="BZ72" s="288"/>
      <c r="CA72" s="288"/>
      <c r="CB72" s="288"/>
      <c r="CC72" s="288"/>
      <c r="CD72" s="288"/>
      <c r="CE72" s="288"/>
      <c r="CF72" s="288"/>
      <c r="CG72" s="288"/>
      <c r="CH72" s="288"/>
      <c r="CI72" s="288"/>
      <c r="CJ72" s="288"/>
      <c r="CK72" s="288"/>
      <c r="CL72" s="288"/>
      <c r="CM72" s="288"/>
      <c r="CN72" s="288"/>
      <c r="CO72" s="288"/>
      <c r="CP72" s="288"/>
      <c r="CQ72" s="288"/>
      <c r="CR72" s="288"/>
      <c r="CS72" s="288"/>
      <c r="CT72" s="288"/>
      <c r="CU72" s="288"/>
      <c r="CV72" s="288"/>
      <c r="CW72" s="288"/>
      <c r="CX72" s="288"/>
      <c r="CY72" s="288"/>
      <c r="CZ72" s="288"/>
      <c r="DA72" s="288"/>
      <c r="DB72" s="288"/>
      <c r="DC72" s="288"/>
      <c r="DD72" s="288"/>
      <c r="DE72" s="288"/>
      <c r="DF72" s="288"/>
      <c r="DG72" s="288"/>
      <c r="DH72" s="288"/>
      <c r="DI72" s="288"/>
      <c r="DJ72" s="288"/>
      <c r="DK72" s="288"/>
      <c r="DL72" s="288"/>
      <c r="DM72" s="288"/>
      <c r="DN72" s="288"/>
      <c r="DO72" s="288"/>
      <c r="DP72" s="288"/>
      <c r="DQ72" s="288"/>
      <c r="DR72" s="288"/>
      <c r="DS72" s="288"/>
      <c r="DT72" s="288"/>
      <c r="DU72" s="288"/>
      <c r="DV72" s="288"/>
      <c r="DW72" s="288"/>
      <c r="DX72" s="288"/>
      <c r="DY72" s="288"/>
      <c r="DZ72" s="288"/>
      <c r="EA72" s="288"/>
      <c r="EB72" s="288"/>
      <c r="EC72" s="288"/>
      <c r="ED72" s="288"/>
      <c r="EE72" s="288"/>
      <c r="EF72" s="288"/>
      <c r="EG72" s="288"/>
      <c r="EH72" s="288"/>
      <c r="EI72" s="288"/>
      <c r="EJ72" s="288"/>
      <c r="EK72" s="288"/>
      <c r="EL72" s="288"/>
      <c r="EM72" s="288"/>
      <c r="EN72" s="288"/>
      <c r="EO72" s="288"/>
      <c r="EP72" s="288"/>
      <c r="EQ72" s="288"/>
      <c r="ER72" s="288"/>
      <c r="ES72" s="288"/>
      <c r="ET72" s="288"/>
      <c r="EU72" s="288"/>
      <c r="EV72" s="288"/>
      <c r="EW72" s="288"/>
      <c r="EX72" s="288"/>
      <c r="EY72" s="288"/>
      <c r="EZ72" s="288"/>
      <c r="FA72" s="288"/>
      <c r="FB72" s="288"/>
      <c r="FC72" s="288"/>
      <c r="FD72" s="288"/>
      <c r="FE72" s="288"/>
      <c r="FF72" s="288"/>
      <c r="FG72" s="288"/>
      <c r="FH72" s="288"/>
      <c r="FI72" s="288"/>
      <c r="FJ72" s="288"/>
      <c r="FK72" s="288"/>
      <c r="FL72" s="288"/>
      <c r="FM72" s="288"/>
      <c r="FN72" s="288"/>
      <c r="FO72" s="288"/>
      <c r="FP72" s="288"/>
      <c r="FQ72" s="288"/>
      <c r="FR72" s="288"/>
      <c r="FS72" s="288"/>
      <c r="FT72" s="288"/>
      <c r="FU72" s="288"/>
      <c r="FV72" s="288"/>
      <c r="FW72" s="288"/>
      <c r="FX72" s="288"/>
      <c r="FY72" s="288"/>
      <c r="FZ72" s="288"/>
      <c r="GA72" s="288"/>
      <c r="GB72" s="288"/>
      <c r="GC72" s="288"/>
      <c r="GD72" s="288"/>
      <c r="GE72" s="288"/>
      <c r="GF72" s="288"/>
      <c r="GG72" s="288"/>
      <c r="GH72" s="288"/>
      <c r="GI72" s="288"/>
      <c r="GJ72" s="288"/>
      <c r="GK72" s="288"/>
      <c r="GL72" s="288"/>
      <c r="GM72" s="288"/>
      <c r="GN72" s="288"/>
      <c r="GO72" s="288"/>
      <c r="GP72" s="288"/>
      <c r="GQ72" s="288"/>
      <c r="GR72" s="288"/>
      <c r="GS72" s="288"/>
      <c r="GT72" s="288"/>
      <c r="GU72" s="288"/>
      <c r="GV72" s="288"/>
      <c r="GW72" s="288"/>
      <c r="GX72" s="288"/>
      <c r="GY72" s="288"/>
      <c r="GZ72" s="288"/>
      <c r="HA72" s="288"/>
      <c r="HB72" s="288"/>
      <c r="HC72" s="288"/>
      <c r="HD72" s="288"/>
      <c r="HE72" s="288"/>
      <c r="HF72" s="288"/>
      <c r="HG72" s="288"/>
      <c r="HH72" s="288"/>
      <c r="HI72" s="288"/>
      <c r="HJ72" s="288"/>
      <c r="HK72" s="288"/>
      <c r="HL72" s="288"/>
      <c r="HM72" s="288"/>
      <c r="HN72" s="288"/>
      <c r="HO72" s="288"/>
      <c r="HP72" s="288"/>
      <c r="HQ72" s="288"/>
      <c r="IU72" s="281"/>
      <c r="IW72" s="549"/>
      <c r="IX72" s="549"/>
      <c r="IY72" s="549"/>
      <c r="IZ72" s="549"/>
      <c r="JA72" s="549"/>
      <c r="JB72" s="549"/>
      <c r="JC72" s="549"/>
      <c r="JD72" s="549"/>
      <c r="JE72" s="549"/>
      <c r="JF72" s="549"/>
      <c r="JG72" s="549"/>
      <c r="JH72" s="549"/>
      <c r="JI72" s="549"/>
      <c r="JJ72" s="549"/>
      <c r="JK72" s="549"/>
      <c r="JL72" s="549"/>
      <c r="JM72" s="549"/>
      <c r="JN72" s="549"/>
      <c r="JO72" s="549"/>
      <c r="JP72" s="549"/>
      <c r="JQ72" s="549"/>
      <c r="JR72" s="549"/>
      <c r="JS72" s="549"/>
      <c r="JT72" s="549"/>
      <c r="JU72" s="549"/>
      <c r="JV72" s="549"/>
      <c r="JW72" s="549"/>
      <c r="JX72" s="549"/>
      <c r="JY72" s="549"/>
      <c r="JZ72" s="549"/>
      <c r="KA72" s="549"/>
      <c r="KB72" s="549"/>
      <c r="KC72" s="549"/>
      <c r="KD72" s="549"/>
      <c r="KE72" s="549"/>
      <c r="KF72" s="549"/>
      <c r="KG72" s="549"/>
      <c r="KH72" s="549"/>
      <c r="KI72" s="549"/>
      <c r="KJ72" s="549"/>
      <c r="KK72" s="549"/>
      <c r="KL72" s="549"/>
      <c r="KM72" s="549"/>
      <c r="KN72" s="549"/>
      <c r="KO72" s="549"/>
      <c r="KP72" s="549"/>
      <c r="KQ72" s="549"/>
      <c r="KR72" s="549"/>
      <c r="KS72" s="549"/>
      <c r="KT72" s="549"/>
      <c r="KU72" s="549"/>
      <c r="KV72" s="549"/>
      <c r="KW72" s="549"/>
      <c r="KX72" s="549"/>
      <c r="KY72" s="549"/>
      <c r="KZ72" s="549"/>
      <c r="LA72" s="549"/>
      <c r="LB72" s="549"/>
      <c r="LC72" s="549"/>
      <c r="LD72" s="549"/>
      <c r="LE72" s="549"/>
      <c r="LF72" s="549"/>
      <c r="LG72" s="549"/>
      <c r="LH72" s="549"/>
      <c r="LI72" s="549"/>
      <c r="LJ72" s="549"/>
      <c r="LK72" s="549"/>
      <c r="LL72" s="549"/>
      <c r="LM72" s="549"/>
      <c r="LN72" s="549"/>
      <c r="LO72" s="549"/>
      <c r="LP72" s="549"/>
      <c r="LQ72" s="549"/>
      <c r="LR72" s="549"/>
      <c r="LS72" s="549"/>
      <c r="LT72" s="549"/>
      <c r="LU72" s="549"/>
      <c r="LV72" s="549"/>
      <c r="LW72" s="549"/>
      <c r="LX72" s="549"/>
      <c r="LY72" s="549"/>
      <c r="LZ72" s="549"/>
      <c r="MA72" s="549"/>
      <c r="MB72" s="549"/>
      <c r="MC72" s="549"/>
      <c r="MD72" s="549"/>
      <c r="ME72" s="549"/>
      <c r="MF72" s="549"/>
      <c r="MG72" s="549"/>
      <c r="MH72" s="549"/>
      <c r="MI72" s="549"/>
      <c r="MJ72" s="549"/>
      <c r="MK72" s="549"/>
      <c r="ML72" s="549"/>
      <c r="MM72" s="549"/>
      <c r="MN72" s="549"/>
      <c r="MO72" s="549"/>
      <c r="MP72" s="549"/>
      <c r="MQ72" s="549"/>
      <c r="MR72" s="549"/>
      <c r="MS72" s="549"/>
      <c r="MT72" s="549"/>
      <c r="MU72" s="549"/>
      <c r="MV72" s="549"/>
      <c r="MW72" s="549"/>
      <c r="MX72" s="549"/>
      <c r="MY72" s="549"/>
      <c r="MZ72" s="549"/>
      <c r="NA72" s="549"/>
      <c r="NB72" s="549"/>
      <c r="NC72" s="549"/>
      <c r="ND72" s="549"/>
      <c r="NE72" s="549"/>
    </row>
    <row r="73" spans="2:369" s="282" customFormat="1" ht="15" customHeight="1">
      <c r="B73" s="517"/>
      <c r="C73" s="296"/>
      <c r="O73" s="288"/>
      <c r="P73" s="288"/>
      <c r="Q73" s="288"/>
      <c r="R73" s="288"/>
      <c r="S73" s="288"/>
      <c r="T73" s="288"/>
      <c r="U73" s="288"/>
      <c r="V73" s="288"/>
      <c r="W73" s="288"/>
      <c r="X73" s="288"/>
      <c r="Y73" s="288"/>
      <c r="Z73" s="288"/>
      <c r="AA73" s="288"/>
      <c r="AB73" s="288"/>
      <c r="AC73" s="288"/>
      <c r="AD73" s="288"/>
      <c r="AE73" s="288"/>
      <c r="AF73" s="288"/>
      <c r="AG73" s="288"/>
      <c r="AH73" s="288"/>
      <c r="AI73" s="288"/>
      <c r="AJ73" s="288"/>
      <c r="AK73" s="288"/>
      <c r="AL73" s="288"/>
      <c r="AM73" s="288"/>
      <c r="AN73" s="288"/>
      <c r="AO73" s="288"/>
      <c r="AP73" s="288"/>
      <c r="AQ73" s="288"/>
      <c r="AR73" s="288"/>
      <c r="AS73" s="288"/>
      <c r="AT73" s="288"/>
      <c r="AU73" s="288"/>
      <c r="AV73" s="288"/>
      <c r="AW73" s="288"/>
      <c r="AX73" s="288"/>
      <c r="AY73" s="288"/>
      <c r="AZ73" s="288"/>
      <c r="BA73" s="288"/>
      <c r="BB73" s="288"/>
      <c r="BC73" s="288"/>
      <c r="BD73" s="288"/>
      <c r="BE73" s="288"/>
      <c r="BF73" s="288"/>
      <c r="BG73" s="288"/>
      <c r="BH73" s="288"/>
      <c r="BI73" s="288"/>
      <c r="BJ73" s="288"/>
      <c r="BK73" s="288"/>
      <c r="BL73" s="288"/>
      <c r="BM73" s="288"/>
      <c r="BN73" s="288"/>
      <c r="BO73" s="288"/>
      <c r="BP73" s="288"/>
      <c r="BQ73" s="288"/>
      <c r="BR73" s="288"/>
      <c r="BS73" s="288"/>
      <c r="BT73" s="288"/>
      <c r="BU73" s="288"/>
      <c r="BV73" s="288"/>
      <c r="BW73" s="288"/>
      <c r="BX73" s="288"/>
      <c r="BY73" s="288"/>
      <c r="BZ73" s="288"/>
      <c r="CA73" s="288"/>
      <c r="CB73" s="288"/>
      <c r="CC73" s="288"/>
      <c r="CD73" s="288"/>
      <c r="CE73" s="288"/>
      <c r="CF73" s="288"/>
      <c r="CG73" s="288"/>
      <c r="CH73" s="288"/>
      <c r="CI73" s="288"/>
      <c r="CJ73" s="288"/>
      <c r="CK73" s="288"/>
      <c r="CL73" s="288"/>
      <c r="CM73" s="288"/>
      <c r="CN73" s="288"/>
      <c r="CO73" s="288"/>
      <c r="CP73" s="288"/>
      <c r="CQ73" s="288"/>
      <c r="CR73" s="288"/>
      <c r="CS73" s="288"/>
      <c r="CT73" s="288"/>
      <c r="CU73" s="288"/>
      <c r="CV73" s="288"/>
      <c r="CW73" s="288"/>
      <c r="CX73" s="288"/>
      <c r="CY73" s="288"/>
      <c r="CZ73" s="288"/>
      <c r="DA73" s="288"/>
      <c r="DB73" s="288"/>
      <c r="DC73" s="288"/>
      <c r="DD73" s="288"/>
      <c r="DE73" s="288"/>
      <c r="DF73" s="288"/>
      <c r="DG73" s="288"/>
      <c r="DH73" s="288"/>
      <c r="DI73" s="288"/>
      <c r="DJ73" s="288"/>
      <c r="DK73" s="288"/>
      <c r="DL73" s="288"/>
      <c r="DM73" s="288"/>
      <c r="DN73" s="288"/>
      <c r="DO73" s="288"/>
      <c r="DP73" s="288"/>
      <c r="DQ73" s="288"/>
      <c r="DR73" s="288"/>
      <c r="DS73" s="288"/>
      <c r="DT73" s="288"/>
      <c r="DU73" s="288"/>
      <c r="DV73" s="288"/>
      <c r="DW73" s="288"/>
      <c r="DX73" s="288"/>
      <c r="DY73" s="288"/>
      <c r="DZ73" s="288"/>
      <c r="EA73" s="288"/>
      <c r="EB73" s="288"/>
      <c r="EC73" s="288"/>
      <c r="ED73" s="288"/>
      <c r="EE73" s="288"/>
      <c r="EF73" s="288"/>
      <c r="EG73" s="288"/>
      <c r="EH73" s="288"/>
      <c r="EI73" s="288"/>
      <c r="EJ73" s="288"/>
      <c r="EK73" s="288"/>
      <c r="EL73" s="288"/>
      <c r="EM73" s="288"/>
      <c r="EN73" s="288"/>
      <c r="EO73" s="288"/>
      <c r="EP73" s="288"/>
      <c r="EQ73" s="288"/>
      <c r="ER73" s="288"/>
      <c r="ES73" s="288"/>
      <c r="ET73" s="288"/>
      <c r="EU73" s="288"/>
      <c r="EV73" s="288"/>
      <c r="EW73" s="288"/>
      <c r="EX73" s="288"/>
      <c r="EY73" s="288"/>
      <c r="EZ73" s="288"/>
      <c r="FA73" s="288"/>
      <c r="FB73" s="288"/>
      <c r="FC73" s="288"/>
      <c r="FD73" s="288"/>
      <c r="FE73" s="288"/>
      <c r="FF73" s="288"/>
      <c r="FG73" s="288"/>
      <c r="FH73" s="288"/>
      <c r="FI73" s="288"/>
      <c r="FJ73" s="288"/>
      <c r="FK73" s="288"/>
      <c r="FL73" s="288"/>
      <c r="FM73" s="288"/>
      <c r="FN73" s="288"/>
      <c r="FO73" s="288"/>
      <c r="FP73" s="288"/>
      <c r="FQ73" s="288"/>
      <c r="FR73" s="288"/>
      <c r="FS73" s="288"/>
      <c r="FT73" s="288"/>
      <c r="FU73" s="288"/>
      <c r="FV73" s="288"/>
      <c r="FW73" s="288"/>
      <c r="FX73" s="288"/>
      <c r="FY73" s="288"/>
      <c r="FZ73" s="288"/>
      <c r="GA73" s="288"/>
      <c r="GB73" s="288"/>
      <c r="GC73" s="288"/>
      <c r="GD73" s="288"/>
      <c r="GE73" s="288"/>
      <c r="GF73" s="288"/>
      <c r="GG73" s="288"/>
      <c r="GH73" s="288"/>
      <c r="GI73" s="288"/>
      <c r="GJ73" s="288"/>
      <c r="GK73" s="288"/>
      <c r="GL73" s="288"/>
      <c r="GM73" s="288"/>
      <c r="GN73" s="288"/>
      <c r="GO73" s="288"/>
      <c r="GP73" s="288"/>
      <c r="GQ73" s="288"/>
      <c r="GR73" s="288"/>
      <c r="GS73" s="288"/>
      <c r="GT73" s="288"/>
      <c r="GU73" s="288"/>
      <c r="GV73" s="288"/>
      <c r="GW73" s="288"/>
      <c r="GX73" s="288"/>
      <c r="GY73" s="288"/>
      <c r="GZ73" s="288"/>
      <c r="HA73" s="288"/>
      <c r="HB73" s="288"/>
      <c r="HC73" s="288"/>
      <c r="HD73" s="288"/>
      <c r="HE73" s="288"/>
      <c r="HF73" s="288"/>
      <c r="HG73" s="288"/>
      <c r="HH73" s="288"/>
      <c r="HI73" s="288"/>
      <c r="HJ73" s="288"/>
      <c r="HK73" s="288"/>
      <c r="HL73" s="288"/>
      <c r="HM73" s="288"/>
      <c r="HN73" s="288"/>
      <c r="HO73" s="288"/>
      <c r="HP73" s="288"/>
      <c r="HQ73" s="288"/>
      <c r="IU73" s="281"/>
      <c r="IW73" s="549"/>
      <c r="IX73" s="549"/>
      <c r="IY73" s="549"/>
      <c r="IZ73" s="549"/>
      <c r="JA73" s="549"/>
      <c r="JB73" s="549"/>
      <c r="JC73" s="549"/>
      <c r="JD73" s="549"/>
      <c r="JE73" s="549"/>
      <c r="JF73" s="549"/>
      <c r="JG73" s="549"/>
      <c r="JH73" s="549"/>
      <c r="JI73" s="549"/>
      <c r="JJ73" s="549"/>
      <c r="JK73" s="549"/>
      <c r="JL73" s="549"/>
      <c r="JM73" s="549"/>
      <c r="JN73" s="549"/>
      <c r="JO73" s="549"/>
      <c r="JP73" s="549"/>
      <c r="JQ73" s="549"/>
      <c r="JR73" s="549"/>
      <c r="JS73" s="549"/>
      <c r="JT73" s="549"/>
      <c r="JU73" s="549"/>
      <c r="JV73" s="549"/>
      <c r="JW73" s="549"/>
      <c r="JX73" s="549"/>
      <c r="JY73" s="549"/>
      <c r="JZ73" s="549"/>
      <c r="KA73" s="549"/>
      <c r="KB73" s="549"/>
      <c r="KC73" s="549"/>
      <c r="KD73" s="549"/>
      <c r="KE73" s="549"/>
      <c r="KF73" s="549"/>
      <c r="KG73" s="549"/>
      <c r="KH73" s="549"/>
      <c r="KI73" s="549"/>
      <c r="KJ73" s="549"/>
      <c r="KK73" s="549"/>
      <c r="KL73" s="549"/>
      <c r="KM73" s="549"/>
      <c r="KN73" s="549"/>
      <c r="KO73" s="549"/>
      <c r="KP73" s="549"/>
      <c r="KQ73" s="549"/>
      <c r="KR73" s="549"/>
      <c r="KS73" s="549"/>
      <c r="KT73" s="549"/>
      <c r="KU73" s="549"/>
      <c r="KV73" s="549"/>
      <c r="KW73" s="549"/>
      <c r="KX73" s="549"/>
      <c r="KY73" s="549"/>
      <c r="KZ73" s="549"/>
      <c r="LA73" s="549"/>
      <c r="LB73" s="549"/>
      <c r="LC73" s="549"/>
      <c r="LD73" s="549"/>
      <c r="LE73" s="549"/>
      <c r="LF73" s="549"/>
      <c r="LG73" s="549"/>
      <c r="LH73" s="549"/>
      <c r="LI73" s="549"/>
      <c r="LJ73" s="549"/>
      <c r="LK73" s="549"/>
      <c r="LL73" s="549"/>
      <c r="LM73" s="549"/>
      <c r="LN73" s="549"/>
      <c r="LO73" s="549"/>
      <c r="LP73" s="549"/>
      <c r="LQ73" s="549"/>
      <c r="LR73" s="549"/>
      <c r="LS73" s="549"/>
      <c r="LT73" s="549"/>
      <c r="LU73" s="549"/>
      <c r="LV73" s="549"/>
      <c r="LW73" s="549"/>
      <c r="LX73" s="549"/>
      <c r="LY73" s="549"/>
      <c r="LZ73" s="549"/>
      <c r="MA73" s="549"/>
      <c r="MB73" s="549"/>
      <c r="MC73" s="549"/>
      <c r="MD73" s="549"/>
      <c r="ME73" s="549"/>
      <c r="MF73" s="549"/>
      <c r="MG73" s="549"/>
      <c r="MH73" s="549"/>
      <c r="MI73" s="549"/>
      <c r="MJ73" s="549"/>
      <c r="MK73" s="549"/>
      <c r="ML73" s="549"/>
      <c r="MM73" s="549"/>
      <c r="MN73" s="549"/>
      <c r="MO73" s="549"/>
      <c r="MP73" s="549"/>
      <c r="MQ73" s="549"/>
      <c r="MR73" s="549"/>
      <c r="MS73" s="549"/>
      <c r="MT73" s="549"/>
      <c r="MU73" s="549"/>
      <c r="MV73" s="549"/>
      <c r="MW73" s="549"/>
      <c r="MX73" s="549"/>
      <c r="MY73" s="549"/>
      <c r="MZ73" s="549"/>
      <c r="NA73" s="549"/>
      <c r="NB73" s="549"/>
      <c r="NC73" s="549"/>
      <c r="ND73" s="549"/>
      <c r="NE73" s="549"/>
    </row>
    <row r="74" spans="2:369" s="282" customFormat="1" ht="15" customHeight="1">
      <c r="B74" s="517"/>
      <c r="C74" s="296"/>
      <c r="O74" s="288"/>
      <c r="P74" s="288"/>
      <c r="Q74" s="288"/>
      <c r="R74" s="288"/>
      <c r="S74" s="288"/>
      <c r="T74" s="288"/>
      <c r="U74" s="288"/>
      <c r="V74" s="288"/>
      <c r="W74" s="288"/>
      <c r="X74" s="288"/>
      <c r="Y74" s="288"/>
      <c r="Z74" s="288"/>
      <c r="AA74" s="288"/>
      <c r="AB74" s="288"/>
      <c r="AC74" s="288"/>
      <c r="AD74" s="288"/>
      <c r="AE74" s="288"/>
      <c r="AF74" s="288"/>
      <c r="AG74" s="288"/>
      <c r="AH74" s="288"/>
      <c r="AI74" s="288"/>
      <c r="AJ74" s="288"/>
      <c r="AK74" s="288"/>
      <c r="AL74" s="288"/>
      <c r="AM74" s="288"/>
      <c r="AN74" s="288"/>
      <c r="AO74" s="288"/>
      <c r="AP74" s="288"/>
      <c r="AQ74" s="288"/>
      <c r="AR74" s="288"/>
      <c r="AS74" s="288"/>
      <c r="AT74" s="288"/>
      <c r="AU74" s="288"/>
      <c r="AV74" s="288"/>
      <c r="AW74" s="288"/>
      <c r="AX74" s="288"/>
      <c r="AY74" s="288"/>
      <c r="AZ74" s="288"/>
      <c r="BA74" s="288"/>
      <c r="BB74" s="288"/>
      <c r="BC74" s="288"/>
      <c r="BD74" s="288"/>
      <c r="BE74" s="288"/>
      <c r="BF74" s="288"/>
      <c r="BG74" s="288"/>
      <c r="BH74" s="288"/>
      <c r="BI74" s="288"/>
      <c r="BJ74" s="288"/>
      <c r="BK74" s="288"/>
      <c r="BL74" s="288"/>
      <c r="BM74" s="288"/>
      <c r="BN74" s="288"/>
      <c r="BO74" s="288"/>
      <c r="BP74" s="288"/>
      <c r="BQ74" s="288"/>
      <c r="BR74" s="288"/>
      <c r="BS74" s="288"/>
      <c r="BT74" s="288"/>
      <c r="BU74" s="288"/>
      <c r="BV74" s="288"/>
      <c r="BW74" s="288"/>
      <c r="BX74" s="288"/>
      <c r="BY74" s="288"/>
      <c r="BZ74" s="288"/>
      <c r="CA74" s="288"/>
      <c r="CB74" s="288"/>
      <c r="CC74" s="288"/>
      <c r="CD74" s="288"/>
      <c r="CE74" s="288"/>
      <c r="CF74" s="288"/>
      <c r="CG74" s="288"/>
      <c r="CH74" s="288"/>
      <c r="CI74" s="288"/>
      <c r="CJ74" s="288"/>
      <c r="CK74" s="288"/>
      <c r="CL74" s="288"/>
      <c r="CM74" s="288"/>
      <c r="CN74" s="288"/>
      <c r="CO74" s="288"/>
      <c r="CP74" s="288"/>
      <c r="CQ74" s="288"/>
      <c r="CR74" s="288"/>
      <c r="CS74" s="288"/>
      <c r="CT74" s="288"/>
      <c r="CU74" s="288"/>
      <c r="CV74" s="288"/>
      <c r="CW74" s="288"/>
      <c r="CX74" s="288"/>
      <c r="CY74" s="288"/>
      <c r="CZ74" s="288"/>
      <c r="DA74" s="288"/>
      <c r="DB74" s="288"/>
      <c r="DC74" s="288"/>
      <c r="DD74" s="288"/>
      <c r="DE74" s="288"/>
      <c r="DF74" s="288"/>
      <c r="DG74" s="288"/>
      <c r="DH74" s="288"/>
      <c r="DI74" s="288"/>
      <c r="DJ74" s="288"/>
      <c r="DK74" s="288"/>
      <c r="DL74" s="288"/>
      <c r="DM74" s="288"/>
      <c r="DN74" s="288"/>
      <c r="DO74" s="288"/>
      <c r="DP74" s="288"/>
      <c r="DQ74" s="288"/>
      <c r="DR74" s="288"/>
      <c r="DS74" s="288"/>
      <c r="DT74" s="288"/>
      <c r="DU74" s="288"/>
      <c r="DV74" s="288"/>
      <c r="DW74" s="288"/>
      <c r="DX74" s="288"/>
      <c r="DY74" s="288"/>
      <c r="DZ74" s="288"/>
      <c r="EA74" s="288"/>
      <c r="EB74" s="288"/>
      <c r="EC74" s="288"/>
      <c r="ED74" s="288"/>
      <c r="EE74" s="288"/>
      <c r="EF74" s="288"/>
      <c r="EG74" s="288"/>
      <c r="EH74" s="288"/>
      <c r="EI74" s="288"/>
      <c r="EJ74" s="288"/>
      <c r="EK74" s="288"/>
      <c r="EL74" s="288"/>
      <c r="EM74" s="288"/>
      <c r="EN74" s="288"/>
      <c r="EO74" s="288"/>
      <c r="EP74" s="288"/>
      <c r="EQ74" s="288"/>
      <c r="ER74" s="288"/>
      <c r="ES74" s="288"/>
      <c r="ET74" s="288"/>
      <c r="EU74" s="288"/>
      <c r="EV74" s="288"/>
      <c r="EW74" s="288"/>
      <c r="EX74" s="288"/>
      <c r="EY74" s="288"/>
      <c r="EZ74" s="288"/>
      <c r="FA74" s="288"/>
      <c r="FB74" s="288"/>
      <c r="FC74" s="288"/>
      <c r="FD74" s="288"/>
      <c r="FE74" s="288"/>
      <c r="FF74" s="288"/>
      <c r="FG74" s="288"/>
      <c r="FH74" s="288"/>
      <c r="FI74" s="288"/>
      <c r="FJ74" s="288"/>
      <c r="FK74" s="288"/>
      <c r="FL74" s="288"/>
      <c r="FM74" s="288"/>
      <c r="FN74" s="288"/>
      <c r="FO74" s="288"/>
      <c r="FP74" s="288"/>
      <c r="FQ74" s="288"/>
      <c r="FR74" s="288"/>
      <c r="FS74" s="288"/>
      <c r="FT74" s="288"/>
      <c r="FU74" s="288"/>
      <c r="FV74" s="288"/>
      <c r="FW74" s="288"/>
      <c r="FX74" s="288"/>
      <c r="FY74" s="288"/>
      <c r="FZ74" s="288"/>
      <c r="GA74" s="288"/>
      <c r="GB74" s="288"/>
      <c r="GC74" s="288"/>
      <c r="GD74" s="288"/>
      <c r="GE74" s="288"/>
      <c r="GF74" s="288"/>
      <c r="GG74" s="288"/>
      <c r="GH74" s="288"/>
      <c r="GI74" s="288"/>
      <c r="GJ74" s="288"/>
      <c r="GK74" s="288"/>
      <c r="GL74" s="288"/>
      <c r="GM74" s="288"/>
      <c r="GN74" s="288"/>
      <c r="GO74" s="288"/>
      <c r="GP74" s="288"/>
      <c r="GQ74" s="288"/>
      <c r="GR74" s="288"/>
      <c r="GS74" s="288"/>
      <c r="GT74" s="288"/>
      <c r="GU74" s="288"/>
      <c r="GV74" s="288"/>
      <c r="GW74" s="288"/>
      <c r="GX74" s="288"/>
      <c r="GY74" s="288"/>
      <c r="GZ74" s="288"/>
      <c r="HA74" s="288"/>
      <c r="HB74" s="288"/>
      <c r="HC74" s="288"/>
      <c r="HD74" s="288"/>
      <c r="HE74" s="288"/>
      <c r="HF74" s="288"/>
      <c r="HG74" s="288"/>
      <c r="HH74" s="288"/>
      <c r="HI74" s="288"/>
      <c r="HJ74" s="288"/>
      <c r="HK74" s="288"/>
      <c r="HL74" s="288"/>
      <c r="HM74" s="288"/>
      <c r="HN74" s="288"/>
      <c r="HO74" s="288"/>
      <c r="HP74" s="288"/>
      <c r="HQ74" s="288"/>
      <c r="IU74" s="281"/>
      <c r="IW74" s="549"/>
      <c r="IX74" s="549"/>
      <c r="IY74" s="549"/>
      <c r="IZ74" s="549"/>
      <c r="JA74" s="549"/>
      <c r="JB74" s="549"/>
      <c r="JC74" s="549"/>
      <c r="JD74" s="549"/>
      <c r="JE74" s="549"/>
      <c r="JF74" s="549"/>
      <c r="JG74" s="549"/>
      <c r="JH74" s="549"/>
      <c r="JI74" s="549"/>
      <c r="JJ74" s="549"/>
      <c r="JK74" s="549"/>
      <c r="JL74" s="549"/>
      <c r="JM74" s="549"/>
      <c r="JN74" s="549"/>
      <c r="JO74" s="549"/>
      <c r="JP74" s="549"/>
      <c r="JQ74" s="549"/>
      <c r="JR74" s="549"/>
      <c r="JS74" s="549"/>
      <c r="JT74" s="549"/>
      <c r="JU74" s="549"/>
      <c r="JV74" s="549"/>
      <c r="JW74" s="549"/>
      <c r="JX74" s="549"/>
      <c r="JY74" s="549"/>
      <c r="JZ74" s="549"/>
      <c r="KA74" s="549"/>
      <c r="KB74" s="549"/>
      <c r="KC74" s="549"/>
      <c r="KD74" s="549"/>
      <c r="KE74" s="549"/>
      <c r="KF74" s="549"/>
      <c r="KG74" s="549"/>
      <c r="KH74" s="549"/>
      <c r="KI74" s="549"/>
      <c r="KJ74" s="549"/>
      <c r="KK74" s="549"/>
      <c r="KL74" s="549"/>
      <c r="KM74" s="549"/>
      <c r="KN74" s="549"/>
      <c r="KO74" s="549"/>
      <c r="KP74" s="549"/>
      <c r="KQ74" s="549"/>
      <c r="KR74" s="549"/>
      <c r="KS74" s="549"/>
      <c r="KT74" s="549"/>
      <c r="KU74" s="549"/>
      <c r="KV74" s="549"/>
      <c r="KW74" s="549"/>
      <c r="KX74" s="549"/>
      <c r="KY74" s="549"/>
      <c r="KZ74" s="549"/>
      <c r="LA74" s="549"/>
      <c r="LB74" s="549"/>
      <c r="LC74" s="549"/>
      <c r="LD74" s="549"/>
      <c r="LE74" s="549"/>
      <c r="LF74" s="549"/>
      <c r="LG74" s="549"/>
      <c r="LH74" s="549"/>
      <c r="LI74" s="549"/>
      <c r="LJ74" s="549"/>
      <c r="LK74" s="549"/>
      <c r="LL74" s="549"/>
      <c r="LM74" s="549"/>
      <c r="LN74" s="549"/>
      <c r="LO74" s="549"/>
      <c r="LP74" s="549"/>
      <c r="LQ74" s="549"/>
      <c r="LR74" s="549"/>
      <c r="LS74" s="549"/>
      <c r="LT74" s="549"/>
      <c r="LU74" s="549"/>
      <c r="LV74" s="549"/>
      <c r="LW74" s="549"/>
      <c r="LX74" s="549"/>
      <c r="LY74" s="549"/>
      <c r="LZ74" s="549"/>
      <c r="MA74" s="549"/>
      <c r="MB74" s="549"/>
      <c r="MC74" s="549"/>
      <c r="MD74" s="549"/>
      <c r="ME74" s="549"/>
      <c r="MF74" s="549"/>
      <c r="MG74" s="549"/>
      <c r="MH74" s="549"/>
      <c r="MI74" s="549"/>
      <c r="MJ74" s="549"/>
      <c r="MK74" s="549"/>
      <c r="ML74" s="549"/>
      <c r="MM74" s="549"/>
      <c r="MN74" s="549"/>
      <c r="MO74" s="549"/>
      <c r="MP74" s="549"/>
      <c r="MQ74" s="549"/>
      <c r="MR74" s="549"/>
      <c r="MS74" s="549"/>
      <c r="MT74" s="549"/>
      <c r="MU74" s="549"/>
      <c r="MV74" s="549"/>
      <c r="MW74" s="549"/>
      <c r="MX74" s="549"/>
      <c r="MY74" s="549"/>
      <c r="MZ74" s="549"/>
      <c r="NA74" s="549"/>
      <c r="NB74" s="549"/>
      <c r="NC74" s="549"/>
      <c r="ND74" s="549"/>
      <c r="NE74" s="549"/>
    </row>
    <row r="75" spans="2:369" s="282" customFormat="1" ht="15" customHeight="1">
      <c r="B75" s="517"/>
      <c r="C75" s="296"/>
      <c r="O75" s="288"/>
      <c r="P75" s="288"/>
      <c r="Q75" s="288"/>
      <c r="R75" s="288"/>
      <c r="S75" s="288"/>
      <c r="T75" s="288"/>
      <c r="U75" s="288"/>
      <c r="V75" s="288"/>
      <c r="W75" s="288"/>
      <c r="X75" s="288"/>
      <c r="Y75" s="288"/>
      <c r="Z75" s="288"/>
      <c r="AA75" s="288"/>
      <c r="AB75" s="288"/>
      <c r="AC75" s="288"/>
      <c r="AD75" s="288"/>
      <c r="AE75" s="288"/>
      <c r="AF75" s="288"/>
      <c r="AG75" s="288"/>
      <c r="AH75" s="288"/>
      <c r="AI75" s="288"/>
      <c r="AJ75" s="288"/>
      <c r="AK75" s="288"/>
      <c r="AL75" s="288"/>
      <c r="AM75" s="288"/>
      <c r="AN75" s="288"/>
      <c r="AO75" s="288"/>
      <c r="AP75" s="288"/>
      <c r="AQ75" s="288"/>
      <c r="AR75" s="288"/>
      <c r="AS75" s="288"/>
      <c r="AT75" s="288"/>
      <c r="AU75" s="288"/>
      <c r="AV75" s="288"/>
      <c r="AW75" s="288"/>
      <c r="AX75" s="288"/>
      <c r="AY75" s="288"/>
      <c r="AZ75" s="288"/>
      <c r="BA75" s="288"/>
      <c r="BB75" s="288"/>
      <c r="BC75" s="288"/>
      <c r="BD75" s="288"/>
      <c r="BE75" s="288"/>
      <c r="BF75" s="288"/>
      <c r="BG75" s="288"/>
      <c r="BH75" s="288"/>
      <c r="BI75" s="288"/>
      <c r="BJ75" s="288"/>
      <c r="BK75" s="288"/>
      <c r="BL75" s="288"/>
      <c r="BM75" s="288"/>
      <c r="BN75" s="288"/>
      <c r="BO75" s="288"/>
      <c r="BP75" s="288"/>
      <c r="BQ75" s="288"/>
      <c r="BR75" s="288"/>
      <c r="BS75" s="288"/>
      <c r="BT75" s="288"/>
      <c r="BU75" s="288"/>
      <c r="BV75" s="288"/>
      <c r="BW75" s="288"/>
      <c r="BX75" s="288"/>
      <c r="BY75" s="288"/>
      <c r="BZ75" s="288"/>
      <c r="CA75" s="288"/>
      <c r="CB75" s="288"/>
      <c r="CC75" s="288"/>
      <c r="CD75" s="288"/>
      <c r="CE75" s="288"/>
      <c r="CF75" s="288"/>
      <c r="CG75" s="288"/>
      <c r="CH75" s="288"/>
      <c r="CI75" s="288"/>
      <c r="CJ75" s="288"/>
      <c r="CK75" s="288"/>
      <c r="CL75" s="288"/>
      <c r="CM75" s="288"/>
      <c r="CN75" s="288"/>
      <c r="CO75" s="288"/>
      <c r="CP75" s="288"/>
      <c r="CQ75" s="288"/>
      <c r="CR75" s="288"/>
      <c r="CS75" s="288"/>
      <c r="CT75" s="288"/>
      <c r="CU75" s="288"/>
      <c r="CV75" s="288"/>
      <c r="CW75" s="288"/>
      <c r="CX75" s="288"/>
      <c r="CY75" s="288"/>
      <c r="CZ75" s="288"/>
      <c r="DA75" s="288"/>
      <c r="DB75" s="288"/>
      <c r="DC75" s="288"/>
      <c r="DD75" s="288"/>
      <c r="DE75" s="288"/>
      <c r="DF75" s="288"/>
      <c r="DG75" s="288"/>
      <c r="DH75" s="288"/>
      <c r="DI75" s="288"/>
      <c r="DJ75" s="288"/>
      <c r="DK75" s="288"/>
      <c r="DL75" s="288"/>
      <c r="DM75" s="288"/>
      <c r="DN75" s="288"/>
      <c r="DO75" s="288"/>
      <c r="DP75" s="288"/>
      <c r="DQ75" s="288"/>
      <c r="DR75" s="288"/>
      <c r="DS75" s="288"/>
      <c r="DT75" s="288"/>
      <c r="DU75" s="288"/>
      <c r="DV75" s="288"/>
      <c r="DW75" s="288"/>
      <c r="DX75" s="288"/>
      <c r="DY75" s="288"/>
      <c r="DZ75" s="288"/>
      <c r="EA75" s="288"/>
      <c r="EB75" s="288"/>
      <c r="EC75" s="288"/>
      <c r="ED75" s="288"/>
      <c r="EE75" s="288"/>
      <c r="EF75" s="288"/>
      <c r="EG75" s="288"/>
      <c r="EH75" s="288"/>
      <c r="EI75" s="288"/>
      <c r="EJ75" s="288"/>
      <c r="EK75" s="288"/>
      <c r="EL75" s="288"/>
      <c r="EM75" s="288"/>
      <c r="EN75" s="288"/>
      <c r="EO75" s="288"/>
      <c r="EP75" s="288"/>
      <c r="EQ75" s="288"/>
      <c r="ER75" s="288"/>
      <c r="ES75" s="288"/>
      <c r="ET75" s="288"/>
      <c r="EU75" s="288"/>
      <c r="EV75" s="288"/>
      <c r="EW75" s="288"/>
      <c r="EX75" s="288"/>
      <c r="EY75" s="288"/>
      <c r="EZ75" s="288"/>
      <c r="FA75" s="288"/>
      <c r="FB75" s="288"/>
      <c r="FC75" s="288"/>
      <c r="FD75" s="288"/>
      <c r="FE75" s="288"/>
      <c r="FF75" s="288"/>
      <c r="FG75" s="288"/>
      <c r="FH75" s="288"/>
      <c r="FI75" s="288"/>
      <c r="FJ75" s="288"/>
      <c r="FK75" s="288"/>
      <c r="FL75" s="288"/>
      <c r="FM75" s="288"/>
      <c r="FN75" s="288"/>
      <c r="FO75" s="288"/>
      <c r="FP75" s="288"/>
      <c r="FQ75" s="288"/>
      <c r="FR75" s="288"/>
      <c r="FS75" s="288"/>
      <c r="FT75" s="288"/>
      <c r="FU75" s="288"/>
      <c r="FV75" s="288"/>
      <c r="FW75" s="288"/>
      <c r="FX75" s="288"/>
      <c r="FY75" s="288"/>
      <c r="FZ75" s="288"/>
      <c r="GA75" s="288"/>
      <c r="GB75" s="288"/>
      <c r="GC75" s="288"/>
      <c r="GD75" s="288"/>
      <c r="GE75" s="288"/>
      <c r="GF75" s="288"/>
      <c r="GG75" s="288"/>
      <c r="GH75" s="288"/>
      <c r="GI75" s="288"/>
      <c r="GJ75" s="288"/>
      <c r="GK75" s="288"/>
      <c r="GL75" s="288"/>
      <c r="GM75" s="288"/>
      <c r="GN75" s="288"/>
      <c r="GO75" s="288"/>
      <c r="GP75" s="288"/>
      <c r="GQ75" s="288"/>
      <c r="GR75" s="288"/>
      <c r="GS75" s="288"/>
      <c r="GT75" s="288"/>
      <c r="GU75" s="288"/>
      <c r="GV75" s="288"/>
      <c r="GW75" s="288"/>
      <c r="GX75" s="288"/>
      <c r="GY75" s="288"/>
      <c r="GZ75" s="288"/>
      <c r="HA75" s="288"/>
      <c r="HB75" s="288"/>
      <c r="HC75" s="288"/>
      <c r="HD75" s="288"/>
      <c r="HE75" s="288"/>
      <c r="HF75" s="288"/>
      <c r="HG75" s="288"/>
      <c r="HH75" s="288"/>
      <c r="HI75" s="288"/>
      <c r="HJ75" s="288"/>
      <c r="HK75" s="288"/>
      <c r="HL75" s="288"/>
      <c r="HM75" s="288"/>
      <c r="HN75" s="288"/>
      <c r="HO75" s="288"/>
      <c r="HP75" s="288"/>
      <c r="HQ75" s="288"/>
      <c r="IU75" s="281"/>
      <c r="IW75" s="549"/>
      <c r="IX75" s="549"/>
      <c r="IY75" s="549"/>
      <c r="IZ75" s="549"/>
      <c r="JA75" s="549"/>
      <c r="JB75" s="549"/>
      <c r="JC75" s="549"/>
      <c r="JD75" s="549"/>
      <c r="JE75" s="549"/>
      <c r="JF75" s="549"/>
      <c r="JG75" s="549"/>
      <c r="JH75" s="549"/>
      <c r="JI75" s="549"/>
      <c r="JJ75" s="549"/>
      <c r="JK75" s="549"/>
      <c r="JL75" s="549"/>
      <c r="JM75" s="549"/>
      <c r="JN75" s="549"/>
      <c r="JO75" s="549"/>
      <c r="JP75" s="549"/>
      <c r="JQ75" s="549"/>
      <c r="JR75" s="549"/>
      <c r="JS75" s="549"/>
      <c r="JT75" s="549"/>
      <c r="JU75" s="549"/>
      <c r="JV75" s="549"/>
      <c r="JW75" s="549"/>
      <c r="JX75" s="549"/>
      <c r="JY75" s="549"/>
      <c r="JZ75" s="549"/>
      <c r="KA75" s="549"/>
      <c r="KB75" s="549"/>
      <c r="KC75" s="549"/>
      <c r="KD75" s="549"/>
      <c r="KE75" s="549"/>
      <c r="KF75" s="549"/>
      <c r="KG75" s="549"/>
      <c r="KH75" s="549"/>
      <c r="KI75" s="549"/>
      <c r="KJ75" s="549"/>
      <c r="KK75" s="549"/>
      <c r="KL75" s="549"/>
      <c r="KM75" s="549"/>
      <c r="KN75" s="549"/>
      <c r="KO75" s="549"/>
      <c r="KP75" s="549"/>
      <c r="KQ75" s="549"/>
      <c r="KR75" s="549"/>
      <c r="KS75" s="549"/>
      <c r="KT75" s="549"/>
      <c r="KU75" s="549"/>
      <c r="KV75" s="549"/>
      <c r="KW75" s="549"/>
      <c r="KX75" s="549"/>
      <c r="KY75" s="549"/>
      <c r="KZ75" s="549"/>
      <c r="LA75" s="549"/>
      <c r="LB75" s="549"/>
      <c r="LC75" s="549"/>
      <c r="LD75" s="549"/>
      <c r="LE75" s="549"/>
      <c r="LF75" s="549"/>
      <c r="LG75" s="549"/>
      <c r="LH75" s="549"/>
      <c r="LI75" s="549"/>
      <c r="LJ75" s="549"/>
      <c r="LK75" s="549"/>
      <c r="LL75" s="549"/>
      <c r="LM75" s="549"/>
      <c r="LN75" s="549"/>
      <c r="LO75" s="549"/>
      <c r="LP75" s="549"/>
      <c r="LQ75" s="549"/>
      <c r="LR75" s="549"/>
      <c r="LS75" s="549"/>
      <c r="LT75" s="549"/>
      <c r="LU75" s="549"/>
      <c r="LV75" s="549"/>
      <c r="LW75" s="549"/>
      <c r="LX75" s="549"/>
      <c r="LY75" s="549"/>
      <c r="LZ75" s="549"/>
      <c r="MA75" s="549"/>
      <c r="MB75" s="549"/>
      <c r="MC75" s="549"/>
      <c r="MD75" s="549"/>
      <c r="ME75" s="549"/>
      <c r="MF75" s="549"/>
      <c r="MG75" s="549"/>
      <c r="MH75" s="549"/>
      <c r="MI75" s="549"/>
      <c r="MJ75" s="549"/>
      <c r="MK75" s="549"/>
      <c r="ML75" s="549"/>
      <c r="MM75" s="549"/>
      <c r="MN75" s="549"/>
      <c r="MO75" s="549"/>
      <c r="MP75" s="549"/>
      <c r="MQ75" s="549"/>
      <c r="MR75" s="549"/>
      <c r="MS75" s="549"/>
      <c r="MT75" s="549"/>
      <c r="MU75" s="549"/>
      <c r="MV75" s="549"/>
      <c r="MW75" s="549"/>
      <c r="MX75" s="549"/>
      <c r="MY75" s="549"/>
      <c r="MZ75" s="549"/>
      <c r="NA75" s="549"/>
      <c r="NB75" s="549"/>
      <c r="NC75" s="549"/>
      <c r="ND75" s="549"/>
      <c r="NE75" s="549"/>
    </row>
    <row r="76" spans="2:369" s="282" customFormat="1" ht="15" customHeight="1">
      <c r="B76" s="517"/>
      <c r="C76" s="296"/>
      <c r="O76" s="288"/>
      <c r="P76" s="288"/>
      <c r="Q76" s="288"/>
      <c r="R76" s="288"/>
      <c r="S76" s="288"/>
      <c r="T76" s="288"/>
      <c r="U76" s="288"/>
      <c r="V76" s="288"/>
      <c r="W76" s="288"/>
      <c r="X76" s="288"/>
      <c r="Y76" s="288"/>
      <c r="Z76" s="288"/>
      <c r="AA76" s="288"/>
      <c r="AB76" s="288"/>
      <c r="AC76" s="288"/>
      <c r="AD76" s="288"/>
      <c r="AE76" s="288"/>
      <c r="AF76" s="288"/>
      <c r="AG76" s="288"/>
      <c r="AH76" s="288"/>
      <c r="AI76" s="288"/>
      <c r="AJ76" s="288"/>
      <c r="AK76" s="288"/>
      <c r="AL76" s="288"/>
      <c r="AM76" s="288"/>
      <c r="AN76" s="288"/>
      <c r="AO76" s="288"/>
      <c r="AP76" s="288"/>
      <c r="AQ76" s="288"/>
      <c r="AR76" s="288"/>
      <c r="AS76" s="288"/>
      <c r="AT76" s="288"/>
      <c r="AU76" s="288"/>
      <c r="AV76" s="288"/>
      <c r="AW76" s="288"/>
      <c r="AX76" s="288"/>
      <c r="AY76" s="288"/>
      <c r="AZ76" s="288"/>
      <c r="BA76" s="288"/>
      <c r="BB76" s="288"/>
      <c r="BC76" s="288"/>
      <c r="BD76" s="288"/>
      <c r="BE76" s="288"/>
      <c r="BF76" s="288"/>
      <c r="BG76" s="288"/>
      <c r="BH76" s="288"/>
      <c r="BI76" s="288"/>
      <c r="BJ76" s="288"/>
      <c r="BK76" s="288"/>
      <c r="BL76" s="288"/>
      <c r="BM76" s="288"/>
      <c r="BN76" s="288"/>
      <c r="BO76" s="288"/>
      <c r="BP76" s="288"/>
      <c r="BQ76" s="288"/>
      <c r="BR76" s="288"/>
      <c r="BS76" s="288"/>
      <c r="BT76" s="288"/>
      <c r="BU76" s="288"/>
      <c r="BV76" s="288"/>
      <c r="BW76" s="288"/>
      <c r="BX76" s="288"/>
      <c r="BY76" s="288"/>
      <c r="BZ76" s="288"/>
      <c r="CA76" s="288"/>
      <c r="CB76" s="288"/>
      <c r="CC76" s="288"/>
      <c r="CD76" s="288"/>
      <c r="CE76" s="288"/>
      <c r="CF76" s="288"/>
      <c r="CG76" s="288"/>
      <c r="CH76" s="288"/>
      <c r="CI76" s="288"/>
      <c r="CJ76" s="288"/>
      <c r="CK76" s="288"/>
      <c r="CL76" s="288"/>
      <c r="CM76" s="288"/>
      <c r="CN76" s="288"/>
      <c r="CO76" s="288"/>
      <c r="CP76" s="288"/>
      <c r="CQ76" s="288"/>
      <c r="CR76" s="288"/>
      <c r="CS76" s="288"/>
      <c r="CT76" s="288"/>
      <c r="CU76" s="288"/>
      <c r="CV76" s="288"/>
      <c r="CW76" s="288"/>
      <c r="CX76" s="288"/>
      <c r="CY76" s="288"/>
      <c r="CZ76" s="288"/>
      <c r="DA76" s="288"/>
      <c r="DB76" s="288"/>
      <c r="DC76" s="288"/>
      <c r="DD76" s="288"/>
      <c r="DE76" s="288"/>
      <c r="DF76" s="288"/>
      <c r="DG76" s="288"/>
      <c r="DH76" s="288"/>
      <c r="DI76" s="288"/>
      <c r="DJ76" s="288"/>
      <c r="DK76" s="288"/>
      <c r="DL76" s="288"/>
      <c r="DM76" s="288"/>
      <c r="DN76" s="288"/>
      <c r="DO76" s="288"/>
      <c r="DP76" s="288"/>
      <c r="DQ76" s="288"/>
      <c r="DR76" s="288"/>
      <c r="DS76" s="288"/>
      <c r="DT76" s="288"/>
      <c r="DU76" s="288"/>
      <c r="DV76" s="288"/>
      <c r="DW76" s="288"/>
      <c r="DX76" s="288"/>
      <c r="DY76" s="288"/>
      <c r="DZ76" s="288"/>
      <c r="EA76" s="288"/>
      <c r="EB76" s="288"/>
      <c r="EC76" s="288"/>
      <c r="ED76" s="288"/>
      <c r="EE76" s="288"/>
      <c r="EF76" s="288"/>
      <c r="EG76" s="288"/>
      <c r="EH76" s="288"/>
      <c r="EI76" s="288"/>
      <c r="EJ76" s="288"/>
      <c r="EK76" s="288"/>
      <c r="EL76" s="288"/>
      <c r="EM76" s="288"/>
      <c r="EN76" s="288"/>
      <c r="EO76" s="288"/>
      <c r="EP76" s="288"/>
      <c r="EQ76" s="288"/>
      <c r="ER76" s="288"/>
      <c r="ES76" s="288"/>
      <c r="ET76" s="288"/>
      <c r="EU76" s="288"/>
      <c r="EV76" s="288"/>
      <c r="EW76" s="288"/>
      <c r="EX76" s="288"/>
      <c r="EY76" s="288"/>
      <c r="EZ76" s="288"/>
      <c r="FA76" s="288"/>
      <c r="FB76" s="288"/>
      <c r="FC76" s="288"/>
      <c r="FD76" s="288"/>
      <c r="FE76" s="288"/>
      <c r="FF76" s="288"/>
      <c r="FG76" s="288"/>
      <c r="FH76" s="288"/>
      <c r="FI76" s="288"/>
      <c r="FJ76" s="288"/>
      <c r="FK76" s="288"/>
      <c r="FL76" s="288"/>
      <c r="FM76" s="288"/>
      <c r="FN76" s="288"/>
      <c r="FO76" s="288"/>
      <c r="FP76" s="288"/>
      <c r="FQ76" s="288"/>
      <c r="FR76" s="288"/>
      <c r="FS76" s="288"/>
      <c r="FT76" s="288"/>
      <c r="FU76" s="288"/>
      <c r="FV76" s="288"/>
      <c r="FW76" s="288"/>
      <c r="FX76" s="288"/>
      <c r="FY76" s="288"/>
      <c r="FZ76" s="288"/>
      <c r="GA76" s="288"/>
      <c r="GB76" s="288"/>
      <c r="GC76" s="288"/>
      <c r="GD76" s="288"/>
      <c r="GE76" s="288"/>
      <c r="GF76" s="288"/>
      <c r="GG76" s="288"/>
      <c r="GH76" s="288"/>
      <c r="GI76" s="288"/>
      <c r="GJ76" s="288"/>
      <c r="GK76" s="288"/>
      <c r="GL76" s="288"/>
      <c r="GM76" s="288"/>
      <c r="GN76" s="288"/>
      <c r="GO76" s="288"/>
      <c r="GP76" s="288"/>
      <c r="GQ76" s="288"/>
      <c r="GR76" s="288"/>
      <c r="GS76" s="288"/>
      <c r="GT76" s="288"/>
      <c r="GU76" s="288"/>
      <c r="GV76" s="288"/>
      <c r="GW76" s="288"/>
      <c r="GX76" s="288"/>
      <c r="GY76" s="288"/>
      <c r="GZ76" s="288"/>
      <c r="HA76" s="288"/>
      <c r="HB76" s="288"/>
      <c r="HC76" s="288"/>
      <c r="HD76" s="288"/>
      <c r="HE76" s="288"/>
      <c r="HF76" s="288"/>
      <c r="HG76" s="288"/>
      <c r="HH76" s="288"/>
      <c r="HI76" s="288"/>
      <c r="HJ76" s="288"/>
      <c r="HK76" s="288"/>
      <c r="HL76" s="288"/>
      <c r="HM76" s="288"/>
      <c r="HN76" s="288"/>
      <c r="HO76" s="288"/>
      <c r="HP76" s="288"/>
      <c r="HQ76" s="288"/>
      <c r="IU76" s="281"/>
      <c r="IW76" s="549"/>
      <c r="IX76" s="549"/>
      <c r="IY76" s="549"/>
      <c r="IZ76" s="549"/>
      <c r="JA76" s="549"/>
      <c r="JB76" s="549"/>
      <c r="JC76" s="549"/>
      <c r="JD76" s="549"/>
      <c r="JE76" s="549"/>
      <c r="JF76" s="549"/>
      <c r="JG76" s="549"/>
      <c r="JH76" s="549"/>
      <c r="JI76" s="549"/>
      <c r="JJ76" s="549"/>
      <c r="JK76" s="549"/>
      <c r="JL76" s="549"/>
      <c r="JM76" s="549"/>
      <c r="JN76" s="549"/>
      <c r="JO76" s="549"/>
      <c r="JP76" s="549"/>
      <c r="JQ76" s="549"/>
      <c r="JR76" s="549"/>
      <c r="JS76" s="549"/>
      <c r="JT76" s="549"/>
      <c r="JU76" s="549"/>
      <c r="JV76" s="549"/>
      <c r="JW76" s="549"/>
      <c r="JX76" s="549"/>
      <c r="JY76" s="549"/>
      <c r="JZ76" s="549"/>
      <c r="KA76" s="549"/>
      <c r="KB76" s="549"/>
      <c r="KC76" s="549"/>
      <c r="KD76" s="549"/>
      <c r="KE76" s="549"/>
      <c r="KF76" s="549"/>
      <c r="KG76" s="549"/>
      <c r="KH76" s="549"/>
      <c r="KI76" s="549"/>
      <c r="KJ76" s="549"/>
      <c r="KK76" s="549"/>
      <c r="KL76" s="549"/>
      <c r="KM76" s="549"/>
      <c r="KN76" s="549"/>
      <c r="KO76" s="549"/>
      <c r="KP76" s="549"/>
      <c r="KQ76" s="549"/>
      <c r="KR76" s="549"/>
      <c r="KS76" s="549"/>
      <c r="KT76" s="549"/>
      <c r="KU76" s="549"/>
      <c r="KV76" s="549"/>
      <c r="KW76" s="549"/>
      <c r="KX76" s="549"/>
      <c r="KY76" s="549"/>
      <c r="KZ76" s="549"/>
      <c r="LA76" s="549"/>
      <c r="LB76" s="549"/>
      <c r="LC76" s="549"/>
      <c r="LD76" s="549"/>
      <c r="LE76" s="549"/>
      <c r="LF76" s="549"/>
      <c r="LG76" s="549"/>
      <c r="LH76" s="549"/>
      <c r="LI76" s="549"/>
      <c r="LJ76" s="549"/>
      <c r="LK76" s="549"/>
      <c r="LL76" s="549"/>
      <c r="LM76" s="549"/>
      <c r="LN76" s="549"/>
      <c r="LO76" s="549"/>
      <c r="LP76" s="549"/>
      <c r="LQ76" s="549"/>
      <c r="LR76" s="549"/>
      <c r="LS76" s="549"/>
      <c r="LT76" s="549"/>
      <c r="LU76" s="549"/>
      <c r="LV76" s="549"/>
      <c r="LW76" s="549"/>
      <c r="LX76" s="549"/>
      <c r="LY76" s="549"/>
      <c r="LZ76" s="549"/>
      <c r="MA76" s="549"/>
      <c r="MB76" s="549"/>
      <c r="MC76" s="549"/>
      <c r="MD76" s="549"/>
      <c r="ME76" s="549"/>
      <c r="MF76" s="549"/>
      <c r="MG76" s="549"/>
      <c r="MH76" s="549"/>
      <c r="MI76" s="549"/>
      <c r="MJ76" s="549"/>
      <c r="MK76" s="549"/>
      <c r="ML76" s="549"/>
      <c r="MM76" s="549"/>
      <c r="MN76" s="549"/>
      <c r="MO76" s="549"/>
      <c r="MP76" s="549"/>
      <c r="MQ76" s="549"/>
      <c r="MR76" s="549"/>
      <c r="MS76" s="549"/>
      <c r="MT76" s="549"/>
      <c r="MU76" s="549"/>
      <c r="MV76" s="549"/>
      <c r="MW76" s="549"/>
      <c r="MX76" s="549"/>
      <c r="MY76" s="549"/>
      <c r="MZ76" s="549"/>
      <c r="NA76" s="549"/>
      <c r="NB76" s="549"/>
      <c r="NC76" s="549"/>
      <c r="ND76" s="549"/>
      <c r="NE76" s="549"/>
    </row>
    <row r="77" spans="2:369" ht="15" customHeight="1">
      <c r="O77" s="288"/>
      <c r="P77" s="288"/>
      <c r="Q77" s="288"/>
      <c r="R77" s="288"/>
      <c r="S77" s="288"/>
      <c r="T77" s="288"/>
      <c r="U77" s="288"/>
      <c r="V77" s="288"/>
      <c r="W77" s="288"/>
      <c r="X77" s="288"/>
      <c r="Y77" s="288"/>
      <c r="Z77" s="288"/>
      <c r="AA77" s="288"/>
      <c r="AB77" s="288"/>
      <c r="AC77" s="288"/>
      <c r="AD77" s="288"/>
      <c r="AE77" s="288"/>
      <c r="AF77" s="288"/>
      <c r="AG77" s="288"/>
      <c r="AH77" s="288"/>
      <c r="AI77" s="288"/>
      <c r="AJ77" s="288"/>
      <c r="AK77" s="288"/>
      <c r="AL77" s="288"/>
      <c r="AM77" s="288"/>
      <c r="AN77" s="288"/>
      <c r="AO77" s="288"/>
      <c r="AP77" s="288"/>
      <c r="AQ77" s="288"/>
      <c r="AR77" s="288"/>
      <c r="AS77" s="288"/>
      <c r="AT77" s="288"/>
      <c r="AU77" s="288"/>
      <c r="AV77" s="288"/>
      <c r="AW77" s="288"/>
      <c r="AX77" s="288"/>
      <c r="AY77" s="288"/>
      <c r="AZ77" s="288"/>
      <c r="BA77" s="288"/>
      <c r="BB77" s="288"/>
      <c r="BC77" s="288"/>
      <c r="BD77" s="288"/>
      <c r="BE77" s="288"/>
      <c r="BF77" s="288"/>
      <c r="BG77" s="288"/>
      <c r="BH77" s="288"/>
      <c r="BI77" s="288"/>
      <c r="BJ77" s="288"/>
      <c r="BK77" s="288"/>
      <c r="BL77" s="288"/>
      <c r="BM77" s="288"/>
      <c r="BN77" s="288"/>
      <c r="BO77" s="288"/>
      <c r="BP77" s="288"/>
      <c r="BQ77" s="288"/>
      <c r="BR77" s="288"/>
      <c r="BS77" s="288"/>
      <c r="BT77" s="288"/>
      <c r="BU77" s="288"/>
      <c r="BV77" s="288"/>
      <c r="BW77" s="288"/>
      <c r="BX77" s="288"/>
      <c r="BY77" s="288"/>
      <c r="BZ77" s="288"/>
      <c r="CA77" s="288"/>
      <c r="CB77" s="288"/>
      <c r="CC77" s="288"/>
      <c r="CD77" s="288"/>
      <c r="CE77" s="288"/>
      <c r="CF77" s="288"/>
      <c r="CG77" s="288"/>
      <c r="CH77" s="288"/>
      <c r="CI77" s="288"/>
      <c r="CJ77" s="288"/>
      <c r="CK77" s="288"/>
      <c r="CL77" s="288"/>
      <c r="CM77" s="288"/>
      <c r="CN77" s="288"/>
      <c r="CO77" s="288"/>
      <c r="CP77" s="288"/>
      <c r="CQ77" s="288"/>
      <c r="CR77" s="288"/>
      <c r="CS77" s="288"/>
      <c r="CT77" s="288"/>
      <c r="CU77" s="288"/>
      <c r="CV77" s="288"/>
      <c r="CW77" s="288"/>
      <c r="CX77" s="288"/>
      <c r="CY77" s="288"/>
      <c r="CZ77" s="288"/>
      <c r="DA77" s="288"/>
      <c r="DB77" s="288"/>
      <c r="DC77" s="288"/>
      <c r="DD77" s="288"/>
      <c r="DE77" s="288"/>
      <c r="DF77" s="288"/>
      <c r="DG77" s="288"/>
      <c r="DH77" s="288"/>
      <c r="DI77" s="288"/>
      <c r="DJ77" s="288"/>
      <c r="DK77" s="288"/>
      <c r="DL77" s="288"/>
      <c r="DM77" s="288"/>
      <c r="DN77" s="288"/>
      <c r="DO77" s="288"/>
      <c r="DP77" s="288"/>
      <c r="DQ77" s="288"/>
      <c r="DR77" s="288"/>
      <c r="DS77" s="288"/>
      <c r="DT77" s="288"/>
      <c r="DU77" s="288"/>
      <c r="DV77" s="288"/>
      <c r="DW77" s="288"/>
      <c r="DX77" s="288"/>
      <c r="DY77" s="288"/>
      <c r="DZ77" s="288"/>
      <c r="EA77" s="288"/>
      <c r="EB77" s="288"/>
      <c r="EC77" s="288"/>
      <c r="ED77" s="288"/>
      <c r="EE77" s="288"/>
      <c r="EF77" s="288"/>
      <c r="EG77" s="288"/>
      <c r="EH77" s="288"/>
      <c r="EI77" s="288"/>
      <c r="EJ77" s="288"/>
      <c r="EK77" s="288"/>
      <c r="EL77" s="288"/>
      <c r="EM77" s="288"/>
      <c r="EN77" s="288"/>
      <c r="EO77" s="288"/>
      <c r="EP77" s="288"/>
      <c r="EQ77" s="288"/>
      <c r="ER77" s="288"/>
      <c r="ES77" s="288"/>
      <c r="ET77" s="288"/>
      <c r="EU77" s="288"/>
      <c r="EV77" s="288"/>
      <c r="EW77" s="288"/>
      <c r="EX77" s="288"/>
      <c r="EY77" s="288"/>
      <c r="EZ77" s="288"/>
      <c r="FA77" s="288"/>
      <c r="FB77" s="288"/>
      <c r="FC77" s="288"/>
      <c r="FD77" s="288"/>
      <c r="FE77" s="288"/>
      <c r="FF77" s="288"/>
      <c r="FG77" s="288"/>
      <c r="FH77" s="288"/>
      <c r="FI77" s="288"/>
      <c r="FJ77" s="288"/>
      <c r="FK77" s="288"/>
      <c r="FL77" s="288"/>
      <c r="FM77" s="288"/>
      <c r="FN77" s="288"/>
      <c r="FO77" s="288"/>
      <c r="FP77" s="288"/>
      <c r="FQ77" s="288"/>
      <c r="FR77" s="288"/>
      <c r="FS77" s="288"/>
      <c r="FT77" s="288"/>
      <c r="FU77" s="288"/>
      <c r="FV77" s="288"/>
      <c r="FW77" s="288"/>
      <c r="FX77" s="288"/>
      <c r="FY77" s="288"/>
      <c r="FZ77" s="288"/>
      <c r="GA77" s="288"/>
      <c r="GB77" s="288"/>
      <c r="GC77" s="288"/>
      <c r="GD77" s="288"/>
      <c r="GE77" s="288"/>
      <c r="GF77" s="288"/>
      <c r="GG77" s="288"/>
      <c r="GH77" s="288"/>
      <c r="GI77" s="288"/>
      <c r="GJ77" s="288"/>
      <c r="GK77" s="288"/>
      <c r="GL77" s="288"/>
      <c r="GM77" s="288"/>
      <c r="GN77" s="288"/>
      <c r="GO77" s="288"/>
      <c r="GP77" s="288"/>
      <c r="GQ77" s="288"/>
      <c r="GR77" s="288"/>
      <c r="GS77" s="288"/>
      <c r="GT77" s="288"/>
      <c r="GU77" s="288"/>
      <c r="GV77" s="288"/>
      <c r="GW77" s="288"/>
      <c r="GX77" s="288"/>
      <c r="GY77" s="288"/>
      <c r="GZ77" s="288"/>
      <c r="HA77" s="288"/>
      <c r="HB77" s="288"/>
      <c r="HC77" s="288"/>
      <c r="HD77" s="288"/>
      <c r="HE77" s="288"/>
      <c r="HF77" s="288"/>
      <c r="HG77" s="288"/>
      <c r="HH77" s="288"/>
      <c r="HI77" s="288"/>
      <c r="HJ77" s="288"/>
      <c r="HK77" s="288"/>
      <c r="HL77" s="288"/>
      <c r="HM77" s="288"/>
      <c r="HN77" s="288"/>
      <c r="HO77" s="288"/>
      <c r="HP77" s="288"/>
      <c r="HQ77" s="288"/>
      <c r="IV77" s="282"/>
      <c r="IW77" s="549"/>
      <c r="IX77" s="549"/>
      <c r="IY77" s="549"/>
      <c r="IZ77" s="549"/>
      <c r="JA77" s="549"/>
      <c r="JB77" s="549"/>
      <c r="JC77" s="549"/>
      <c r="JD77" s="549"/>
      <c r="JE77" s="549"/>
      <c r="JF77" s="549"/>
      <c r="JG77" s="549"/>
      <c r="JH77" s="549"/>
      <c r="JI77" s="549"/>
      <c r="JJ77" s="549"/>
      <c r="JK77" s="549"/>
      <c r="JL77" s="549"/>
      <c r="JM77" s="549"/>
      <c r="JN77" s="549"/>
      <c r="JO77" s="549"/>
      <c r="JP77" s="549"/>
      <c r="JQ77" s="549"/>
      <c r="JR77" s="549"/>
      <c r="JS77" s="549"/>
      <c r="JT77" s="549"/>
      <c r="JU77" s="549"/>
      <c r="JV77" s="549"/>
      <c r="JW77" s="549"/>
      <c r="JX77" s="549"/>
      <c r="JY77" s="549"/>
      <c r="JZ77" s="549"/>
      <c r="KA77" s="549"/>
      <c r="KB77" s="549"/>
      <c r="KC77" s="549"/>
      <c r="KD77" s="549"/>
      <c r="KE77" s="549"/>
      <c r="KF77" s="549"/>
      <c r="KG77" s="549"/>
      <c r="KH77" s="549"/>
      <c r="KI77" s="549"/>
      <c r="KJ77" s="549"/>
      <c r="KK77" s="549"/>
      <c r="KL77" s="549"/>
      <c r="KM77" s="549"/>
      <c r="KN77" s="549"/>
      <c r="KO77" s="549"/>
      <c r="KP77" s="549"/>
      <c r="KQ77" s="549"/>
      <c r="KR77" s="549"/>
      <c r="KS77" s="549"/>
      <c r="KT77" s="549"/>
      <c r="KU77" s="549"/>
      <c r="KV77" s="549"/>
      <c r="KW77" s="549"/>
      <c r="KX77" s="549"/>
      <c r="KY77" s="549"/>
      <c r="KZ77" s="549"/>
      <c r="LA77" s="549"/>
      <c r="LB77" s="549"/>
      <c r="LC77" s="549"/>
      <c r="LD77" s="549"/>
      <c r="LE77" s="549"/>
      <c r="LF77" s="549"/>
      <c r="LG77" s="549"/>
      <c r="LH77" s="549"/>
      <c r="LI77" s="549"/>
      <c r="LJ77" s="549"/>
      <c r="LK77" s="549"/>
      <c r="LL77" s="549"/>
      <c r="LM77" s="549"/>
      <c r="LN77" s="549"/>
      <c r="LO77" s="549"/>
      <c r="LP77" s="549"/>
      <c r="LQ77" s="549"/>
      <c r="LR77" s="549"/>
      <c r="LS77" s="549"/>
      <c r="LT77" s="549"/>
      <c r="LU77" s="549"/>
      <c r="LV77" s="549"/>
      <c r="LW77" s="549"/>
      <c r="LX77" s="549"/>
      <c r="LY77" s="549"/>
      <c r="LZ77" s="549"/>
      <c r="MA77" s="549"/>
      <c r="MB77" s="549"/>
      <c r="MC77" s="549"/>
      <c r="MD77" s="549"/>
      <c r="ME77" s="549"/>
      <c r="MF77" s="549"/>
      <c r="MG77" s="549"/>
      <c r="MH77" s="549"/>
      <c r="MI77" s="549"/>
      <c r="MJ77" s="549"/>
      <c r="MK77" s="549"/>
      <c r="ML77" s="549"/>
      <c r="MM77" s="549"/>
      <c r="MN77" s="549"/>
      <c r="MO77" s="549"/>
      <c r="MP77" s="549"/>
      <c r="MQ77" s="549"/>
      <c r="MR77" s="549"/>
      <c r="MS77" s="549"/>
      <c r="MT77" s="549"/>
      <c r="MU77" s="549"/>
      <c r="MV77" s="549"/>
      <c r="MW77" s="549"/>
      <c r="MX77" s="549"/>
      <c r="MY77" s="549"/>
      <c r="MZ77" s="549"/>
      <c r="NA77" s="549"/>
      <c r="NB77" s="549"/>
      <c r="NC77" s="549"/>
      <c r="ND77" s="549"/>
      <c r="NE77" s="549"/>
    </row>
    <row r="78" spans="2:369" ht="15" customHeight="1">
      <c r="O78" s="288"/>
      <c r="P78" s="288"/>
      <c r="Q78" s="288"/>
      <c r="R78" s="288"/>
      <c r="S78" s="288"/>
      <c r="T78" s="288"/>
      <c r="U78" s="288"/>
      <c r="V78" s="288"/>
      <c r="W78" s="288"/>
      <c r="X78" s="288"/>
      <c r="Y78" s="288"/>
      <c r="Z78" s="288"/>
      <c r="AA78" s="288"/>
      <c r="AB78" s="288"/>
      <c r="AC78" s="288"/>
      <c r="AD78" s="288"/>
      <c r="AE78" s="288"/>
      <c r="AF78" s="288"/>
      <c r="AG78" s="288"/>
      <c r="AH78" s="288"/>
      <c r="AI78" s="288"/>
      <c r="AJ78" s="288"/>
      <c r="AK78" s="288"/>
      <c r="AL78" s="288"/>
      <c r="AM78" s="288"/>
      <c r="AN78" s="288"/>
      <c r="AO78" s="288"/>
      <c r="AP78" s="288"/>
      <c r="AQ78" s="288"/>
      <c r="AR78" s="288"/>
      <c r="AS78" s="288"/>
      <c r="AT78" s="288"/>
      <c r="AU78" s="288"/>
      <c r="AV78" s="288"/>
      <c r="AW78" s="288"/>
      <c r="AX78" s="288"/>
      <c r="AY78" s="288"/>
      <c r="AZ78" s="288"/>
      <c r="BA78" s="288"/>
      <c r="BB78" s="288"/>
      <c r="BC78" s="288"/>
      <c r="BD78" s="288"/>
      <c r="BE78" s="288"/>
      <c r="BF78" s="288"/>
      <c r="BG78" s="288"/>
      <c r="BH78" s="288"/>
      <c r="BI78" s="288"/>
      <c r="BJ78" s="288"/>
      <c r="BK78" s="288"/>
      <c r="BL78" s="288"/>
      <c r="BM78" s="288"/>
      <c r="BN78" s="288"/>
      <c r="BO78" s="288"/>
      <c r="BP78" s="288"/>
      <c r="BQ78" s="288"/>
      <c r="BR78" s="288"/>
      <c r="BS78" s="288"/>
      <c r="BT78" s="288"/>
      <c r="BU78" s="288"/>
      <c r="BV78" s="288"/>
      <c r="BW78" s="288"/>
      <c r="BX78" s="288"/>
      <c r="BY78" s="288"/>
      <c r="BZ78" s="288"/>
      <c r="CA78" s="288"/>
      <c r="CB78" s="288"/>
      <c r="CC78" s="288"/>
      <c r="CD78" s="288"/>
      <c r="CE78" s="288"/>
      <c r="CF78" s="288"/>
      <c r="CG78" s="288"/>
      <c r="CH78" s="288"/>
      <c r="CI78" s="288"/>
      <c r="CJ78" s="288"/>
      <c r="CK78" s="288"/>
      <c r="CL78" s="288"/>
      <c r="CM78" s="288"/>
      <c r="CN78" s="288"/>
      <c r="CO78" s="288"/>
      <c r="CP78" s="288"/>
      <c r="CQ78" s="288"/>
      <c r="CR78" s="288"/>
      <c r="CS78" s="288"/>
      <c r="CT78" s="288"/>
      <c r="CU78" s="288"/>
      <c r="CV78" s="288"/>
      <c r="CW78" s="288"/>
      <c r="CX78" s="288"/>
      <c r="CY78" s="288"/>
      <c r="CZ78" s="288"/>
      <c r="DA78" s="288"/>
      <c r="DB78" s="288"/>
      <c r="DC78" s="288"/>
      <c r="DD78" s="288"/>
      <c r="DE78" s="288"/>
      <c r="DF78" s="288"/>
      <c r="DG78" s="288"/>
      <c r="DH78" s="288"/>
      <c r="DI78" s="288"/>
      <c r="DJ78" s="288"/>
      <c r="DK78" s="288"/>
      <c r="DL78" s="288"/>
      <c r="DM78" s="288"/>
      <c r="DN78" s="288"/>
      <c r="DO78" s="288"/>
      <c r="DP78" s="288"/>
      <c r="DQ78" s="288"/>
      <c r="DR78" s="288"/>
      <c r="DS78" s="288"/>
      <c r="DT78" s="288"/>
      <c r="DU78" s="288"/>
      <c r="DV78" s="288"/>
      <c r="DW78" s="288"/>
      <c r="DX78" s="288"/>
      <c r="DY78" s="288"/>
      <c r="DZ78" s="288"/>
      <c r="EA78" s="288"/>
      <c r="EB78" s="288"/>
      <c r="EC78" s="288"/>
      <c r="ED78" s="288"/>
      <c r="EE78" s="288"/>
      <c r="EF78" s="288"/>
      <c r="EG78" s="288"/>
      <c r="EH78" s="288"/>
      <c r="EI78" s="288"/>
      <c r="EJ78" s="288"/>
      <c r="EK78" s="288"/>
      <c r="EL78" s="288"/>
      <c r="EM78" s="288"/>
      <c r="EN78" s="288"/>
      <c r="EO78" s="288"/>
      <c r="EP78" s="288"/>
      <c r="EQ78" s="288"/>
      <c r="ER78" s="288"/>
      <c r="ES78" s="288"/>
      <c r="ET78" s="288"/>
      <c r="EU78" s="288"/>
      <c r="EV78" s="288"/>
      <c r="EW78" s="288"/>
      <c r="EX78" s="288"/>
      <c r="EY78" s="288"/>
      <c r="EZ78" s="288"/>
      <c r="FA78" s="288"/>
      <c r="FB78" s="288"/>
      <c r="FC78" s="288"/>
      <c r="FD78" s="288"/>
      <c r="FE78" s="288"/>
      <c r="FF78" s="288"/>
      <c r="FG78" s="288"/>
      <c r="FH78" s="288"/>
      <c r="FI78" s="288"/>
      <c r="FJ78" s="288"/>
      <c r="FK78" s="288"/>
      <c r="FL78" s="288"/>
      <c r="FM78" s="288"/>
      <c r="FN78" s="288"/>
      <c r="FO78" s="288"/>
      <c r="FP78" s="288"/>
      <c r="FQ78" s="288"/>
      <c r="FR78" s="288"/>
      <c r="FS78" s="288"/>
      <c r="FT78" s="288"/>
      <c r="FU78" s="288"/>
      <c r="FV78" s="288"/>
      <c r="FW78" s="288"/>
      <c r="FX78" s="288"/>
      <c r="FY78" s="288"/>
      <c r="FZ78" s="288"/>
      <c r="GA78" s="288"/>
      <c r="GB78" s="288"/>
      <c r="GC78" s="288"/>
      <c r="GD78" s="288"/>
      <c r="GE78" s="288"/>
      <c r="GF78" s="288"/>
      <c r="GG78" s="288"/>
      <c r="GH78" s="288"/>
      <c r="GI78" s="288"/>
      <c r="GJ78" s="288"/>
      <c r="GK78" s="288"/>
      <c r="GL78" s="288"/>
      <c r="GM78" s="288"/>
      <c r="GN78" s="288"/>
      <c r="GO78" s="288"/>
      <c r="GP78" s="288"/>
      <c r="GQ78" s="288"/>
      <c r="GR78" s="288"/>
      <c r="GS78" s="288"/>
      <c r="GT78" s="288"/>
      <c r="GU78" s="288"/>
      <c r="GV78" s="288"/>
      <c r="GW78" s="288"/>
      <c r="GX78" s="288"/>
      <c r="GY78" s="288"/>
      <c r="GZ78" s="288"/>
      <c r="HA78" s="288"/>
      <c r="HB78" s="288"/>
      <c r="HC78" s="288"/>
      <c r="HD78" s="288"/>
      <c r="HE78" s="288"/>
      <c r="HF78" s="288"/>
      <c r="HG78" s="288"/>
      <c r="HH78" s="288"/>
      <c r="HI78" s="288"/>
      <c r="HJ78" s="288"/>
      <c r="HK78" s="288"/>
      <c r="HL78" s="288"/>
      <c r="HM78" s="288"/>
      <c r="HN78" s="288"/>
      <c r="HO78" s="288"/>
      <c r="HP78" s="288"/>
      <c r="HQ78" s="288"/>
      <c r="IV78" s="282"/>
      <c r="IW78" s="549"/>
      <c r="IX78" s="549"/>
      <c r="IY78" s="549"/>
      <c r="IZ78" s="549"/>
      <c r="JA78" s="549"/>
      <c r="JB78" s="549"/>
      <c r="JC78" s="549"/>
      <c r="JD78" s="549"/>
      <c r="JE78" s="549"/>
      <c r="JF78" s="549"/>
      <c r="JG78" s="549"/>
      <c r="JH78" s="549"/>
      <c r="JI78" s="549"/>
      <c r="JJ78" s="549"/>
      <c r="JK78" s="549"/>
      <c r="JL78" s="549"/>
      <c r="JM78" s="549"/>
      <c r="JN78" s="549"/>
      <c r="JO78" s="549"/>
      <c r="JP78" s="549"/>
      <c r="JQ78" s="549"/>
      <c r="JR78" s="549"/>
      <c r="JS78" s="549"/>
      <c r="JT78" s="549"/>
      <c r="JU78" s="549"/>
      <c r="JV78" s="549"/>
      <c r="JW78" s="549"/>
      <c r="JX78" s="549"/>
      <c r="JY78" s="549"/>
      <c r="JZ78" s="549"/>
      <c r="KA78" s="549"/>
      <c r="KB78" s="549"/>
      <c r="KC78" s="549"/>
      <c r="KD78" s="549"/>
      <c r="KE78" s="549"/>
      <c r="KF78" s="549"/>
      <c r="KG78" s="549"/>
      <c r="KH78" s="549"/>
      <c r="KI78" s="549"/>
      <c r="KJ78" s="549"/>
      <c r="KK78" s="549"/>
      <c r="KL78" s="549"/>
      <c r="KM78" s="549"/>
      <c r="KN78" s="549"/>
      <c r="KO78" s="549"/>
      <c r="KP78" s="549"/>
      <c r="KQ78" s="549"/>
      <c r="KR78" s="549"/>
      <c r="KS78" s="549"/>
      <c r="KT78" s="549"/>
      <c r="KU78" s="549"/>
      <c r="KV78" s="549"/>
      <c r="KW78" s="549"/>
      <c r="KX78" s="549"/>
      <c r="KY78" s="549"/>
      <c r="KZ78" s="549"/>
      <c r="LA78" s="549"/>
      <c r="LB78" s="549"/>
      <c r="LC78" s="549"/>
      <c r="LD78" s="549"/>
      <c r="LE78" s="549"/>
      <c r="LF78" s="549"/>
      <c r="LG78" s="549"/>
      <c r="LH78" s="549"/>
      <c r="LI78" s="549"/>
      <c r="LJ78" s="549"/>
      <c r="LK78" s="549"/>
      <c r="LL78" s="549"/>
      <c r="LM78" s="549"/>
      <c r="LN78" s="549"/>
      <c r="LO78" s="549"/>
      <c r="LP78" s="549"/>
      <c r="LQ78" s="549"/>
      <c r="LR78" s="549"/>
      <c r="LS78" s="549"/>
      <c r="LT78" s="549"/>
      <c r="LU78" s="549"/>
      <c r="LV78" s="549"/>
      <c r="LW78" s="549"/>
      <c r="LX78" s="549"/>
      <c r="LY78" s="549"/>
      <c r="LZ78" s="549"/>
      <c r="MA78" s="549"/>
      <c r="MB78" s="549"/>
      <c r="MC78" s="549"/>
      <c r="MD78" s="549"/>
      <c r="ME78" s="549"/>
      <c r="MF78" s="549"/>
      <c r="MG78" s="549"/>
      <c r="MH78" s="549"/>
      <c r="MI78" s="549"/>
      <c r="MJ78" s="549"/>
      <c r="MK78" s="549"/>
      <c r="ML78" s="549"/>
      <c r="MM78" s="549"/>
      <c r="MN78" s="549"/>
      <c r="MO78" s="549"/>
      <c r="MP78" s="549"/>
      <c r="MQ78" s="549"/>
      <c r="MR78" s="549"/>
      <c r="MS78" s="549"/>
      <c r="MT78" s="549"/>
      <c r="MU78" s="549"/>
      <c r="MV78" s="549"/>
      <c r="MW78" s="549"/>
      <c r="MX78" s="549"/>
      <c r="MY78" s="549"/>
      <c r="MZ78" s="549"/>
      <c r="NA78" s="549"/>
      <c r="NB78" s="549"/>
      <c r="NC78" s="549"/>
      <c r="ND78" s="549"/>
      <c r="NE78" s="549"/>
    </row>
    <row r="79" spans="2:369" ht="18.75" customHeight="1">
      <c r="O79" s="288"/>
      <c r="P79" s="288"/>
      <c r="Q79" s="288"/>
      <c r="R79" s="288"/>
      <c r="S79" s="288"/>
      <c r="T79" s="288"/>
      <c r="U79" s="288"/>
      <c r="V79" s="288"/>
      <c r="W79" s="288"/>
      <c r="X79" s="288"/>
      <c r="Y79" s="288"/>
      <c r="Z79" s="288"/>
      <c r="AA79" s="288"/>
      <c r="AB79" s="288"/>
      <c r="AC79" s="288"/>
      <c r="AD79" s="288"/>
      <c r="AE79" s="288"/>
      <c r="AF79" s="288"/>
      <c r="AG79" s="288"/>
      <c r="AH79" s="288"/>
      <c r="AI79" s="288"/>
      <c r="AJ79" s="288"/>
      <c r="AK79" s="288"/>
      <c r="AL79" s="288"/>
      <c r="AM79" s="288"/>
      <c r="AN79" s="288"/>
      <c r="AO79" s="288"/>
      <c r="AP79" s="288"/>
      <c r="AQ79" s="288"/>
      <c r="AR79" s="288"/>
      <c r="AS79" s="288"/>
      <c r="AT79" s="288"/>
      <c r="AU79" s="288"/>
      <c r="AV79" s="288"/>
      <c r="AW79" s="288"/>
      <c r="AX79" s="288"/>
      <c r="AY79" s="288"/>
      <c r="AZ79" s="288"/>
      <c r="BA79" s="288"/>
      <c r="BB79" s="288"/>
      <c r="BC79" s="288"/>
      <c r="BD79" s="288"/>
      <c r="BE79" s="288"/>
      <c r="BF79" s="288"/>
      <c r="BG79" s="288"/>
      <c r="BH79" s="288"/>
      <c r="BI79" s="288"/>
      <c r="BJ79" s="288"/>
      <c r="BK79" s="288"/>
      <c r="BL79" s="288"/>
      <c r="BM79" s="288"/>
      <c r="BN79" s="288"/>
      <c r="BO79" s="288"/>
      <c r="BP79" s="288"/>
      <c r="BQ79" s="288"/>
      <c r="BR79" s="288"/>
      <c r="BS79" s="288"/>
      <c r="BT79" s="288"/>
      <c r="BU79" s="288"/>
      <c r="BV79" s="288"/>
      <c r="BW79" s="288"/>
      <c r="BX79" s="288"/>
      <c r="BY79" s="288"/>
      <c r="BZ79" s="288"/>
      <c r="CA79" s="288"/>
      <c r="CB79" s="288"/>
      <c r="CC79" s="288"/>
      <c r="CD79" s="288"/>
      <c r="CE79" s="288"/>
      <c r="CF79" s="288"/>
      <c r="CG79" s="288"/>
      <c r="CH79" s="288"/>
      <c r="CI79" s="288"/>
      <c r="CJ79" s="288"/>
      <c r="CK79" s="288"/>
      <c r="CL79" s="288"/>
      <c r="CM79" s="288"/>
      <c r="CN79" s="288"/>
      <c r="CO79" s="288"/>
      <c r="CP79" s="288"/>
      <c r="CQ79" s="288"/>
      <c r="CR79" s="288"/>
      <c r="CS79" s="288"/>
      <c r="CT79" s="288"/>
      <c r="CU79" s="288"/>
      <c r="CV79" s="288"/>
      <c r="CW79" s="288"/>
      <c r="CX79" s="288"/>
      <c r="CY79" s="288"/>
      <c r="CZ79" s="288"/>
      <c r="DA79" s="288"/>
      <c r="DB79" s="288"/>
      <c r="DC79" s="288"/>
      <c r="DD79" s="288"/>
      <c r="DE79" s="288"/>
      <c r="DF79" s="288"/>
      <c r="DG79" s="288"/>
      <c r="DH79" s="288"/>
      <c r="DI79" s="288"/>
      <c r="DJ79" s="288"/>
      <c r="DK79" s="288"/>
      <c r="DL79" s="288"/>
      <c r="DM79" s="288"/>
      <c r="DN79" s="288"/>
      <c r="DO79" s="288"/>
      <c r="DP79" s="288"/>
      <c r="DQ79" s="288"/>
      <c r="DR79" s="288"/>
      <c r="DS79" s="288"/>
      <c r="DT79" s="288"/>
      <c r="DU79" s="288"/>
      <c r="DV79" s="288"/>
      <c r="DW79" s="288"/>
      <c r="DX79" s="288"/>
      <c r="DY79" s="288"/>
      <c r="DZ79" s="288"/>
      <c r="EA79" s="288"/>
      <c r="EB79" s="288"/>
      <c r="EC79" s="288"/>
      <c r="ED79" s="288"/>
      <c r="EE79" s="288"/>
      <c r="EF79" s="288"/>
      <c r="EG79" s="288"/>
      <c r="EH79" s="288"/>
      <c r="EI79" s="288"/>
      <c r="EJ79" s="288"/>
      <c r="EK79" s="288"/>
      <c r="EL79" s="288"/>
      <c r="EM79" s="288"/>
      <c r="EN79" s="288"/>
      <c r="EO79" s="288"/>
      <c r="EP79" s="288"/>
      <c r="EQ79" s="288"/>
      <c r="ER79" s="288"/>
      <c r="ES79" s="288"/>
      <c r="ET79" s="288"/>
      <c r="EU79" s="288"/>
      <c r="EV79" s="288"/>
      <c r="EW79" s="288"/>
      <c r="EX79" s="288"/>
      <c r="EY79" s="288"/>
      <c r="EZ79" s="288"/>
      <c r="FA79" s="288"/>
      <c r="FB79" s="288"/>
      <c r="FC79" s="288"/>
      <c r="FD79" s="288"/>
      <c r="FE79" s="288"/>
      <c r="FF79" s="288"/>
      <c r="FG79" s="288"/>
      <c r="FH79" s="288"/>
      <c r="FI79" s="288"/>
      <c r="FJ79" s="288"/>
      <c r="FK79" s="288"/>
      <c r="FL79" s="288"/>
      <c r="FM79" s="288"/>
      <c r="FN79" s="288"/>
      <c r="FO79" s="288"/>
      <c r="FP79" s="288"/>
      <c r="FQ79" s="288"/>
      <c r="FR79" s="288"/>
      <c r="FS79" s="288"/>
      <c r="FT79" s="288"/>
      <c r="FU79" s="288"/>
      <c r="FV79" s="288"/>
      <c r="FW79" s="288"/>
      <c r="FX79" s="288"/>
      <c r="FY79" s="288"/>
      <c r="FZ79" s="288"/>
      <c r="GA79" s="288"/>
      <c r="GB79" s="288"/>
      <c r="GC79" s="288"/>
      <c r="GD79" s="288"/>
      <c r="GE79" s="288"/>
      <c r="GF79" s="288"/>
      <c r="GG79" s="288"/>
      <c r="GH79" s="288"/>
      <c r="GI79" s="288"/>
      <c r="GJ79" s="288"/>
      <c r="GK79" s="288"/>
      <c r="GL79" s="288"/>
      <c r="GM79" s="288"/>
      <c r="GN79" s="288"/>
      <c r="GO79" s="288"/>
      <c r="GP79" s="288"/>
      <c r="GQ79" s="288"/>
      <c r="GR79" s="288"/>
      <c r="GS79" s="288"/>
      <c r="GT79" s="288"/>
      <c r="GU79" s="288"/>
      <c r="GV79" s="288"/>
      <c r="GW79" s="288"/>
      <c r="GX79" s="288"/>
      <c r="GY79" s="288"/>
      <c r="GZ79" s="288"/>
      <c r="HA79" s="288"/>
      <c r="HB79" s="288"/>
      <c r="HC79" s="288"/>
      <c r="HD79" s="288"/>
      <c r="HE79" s="288"/>
      <c r="HF79" s="288"/>
      <c r="HG79" s="288"/>
      <c r="HH79" s="288"/>
      <c r="HI79" s="288"/>
      <c r="HJ79" s="288"/>
      <c r="HK79" s="288"/>
      <c r="HL79" s="288"/>
      <c r="HM79" s="288"/>
      <c r="HN79" s="288"/>
      <c r="HO79" s="288"/>
      <c r="HP79" s="288"/>
      <c r="HQ79" s="288"/>
      <c r="IV79" s="282"/>
      <c r="IW79" s="549"/>
      <c r="IX79" s="549"/>
      <c r="IY79" s="549"/>
      <c r="IZ79" s="549"/>
      <c r="JA79" s="549"/>
      <c r="JB79" s="549"/>
      <c r="JC79" s="549"/>
      <c r="JD79" s="549"/>
      <c r="JE79" s="549"/>
      <c r="JF79" s="549"/>
      <c r="JG79" s="549"/>
      <c r="JH79" s="549"/>
      <c r="JI79" s="549"/>
      <c r="JJ79" s="549"/>
      <c r="JK79" s="549"/>
      <c r="JL79" s="549"/>
      <c r="JM79" s="549"/>
      <c r="JN79" s="549"/>
      <c r="JO79" s="549"/>
      <c r="JP79" s="549"/>
      <c r="JQ79" s="549"/>
      <c r="JR79" s="549"/>
      <c r="JS79" s="549"/>
      <c r="JT79" s="549"/>
      <c r="JU79" s="549"/>
      <c r="JV79" s="549"/>
      <c r="JW79" s="549"/>
      <c r="JX79" s="549"/>
      <c r="JY79" s="549"/>
      <c r="JZ79" s="549"/>
      <c r="KA79" s="549"/>
      <c r="KB79" s="549"/>
      <c r="KC79" s="549"/>
      <c r="KD79" s="549"/>
      <c r="KE79" s="549"/>
      <c r="KF79" s="549"/>
      <c r="KG79" s="549"/>
      <c r="KH79" s="549"/>
      <c r="KI79" s="549"/>
      <c r="KJ79" s="549"/>
      <c r="KK79" s="549"/>
      <c r="KL79" s="549"/>
      <c r="KM79" s="549"/>
      <c r="KN79" s="549"/>
      <c r="KO79" s="549"/>
      <c r="KP79" s="549"/>
      <c r="KQ79" s="549"/>
      <c r="KR79" s="549"/>
      <c r="KS79" s="549"/>
      <c r="KT79" s="549"/>
      <c r="KU79" s="549"/>
      <c r="KV79" s="549"/>
      <c r="KW79" s="549"/>
      <c r="KX79" s="549"/>
      <c r="KY79" s="549"/>
      <c r="KZ79" s="549"/>
      <c r="LA79" s="549"/>
      <c r="LB79" s="549"/>
      <c r="LC79" s="549"/>
      <c r="LD79" s="549"/>
      <c r="LE79" s="549"/>
      <c r="LF79" s="549"/>
      <c r="LG79" s="549"/>
      <c r="LH79" s="549"/>
      <c r="LI79" s="549"/>
      <c r="LJ79" s="549"/>
      <c r="LK79" s="549"/>
      <c r="LL79" s="549"/>
      <c r="LM79" s="549"/>
      <c r="LN79" s="549"/>
      <c r="LO79" s="549"/>
      <c r="LP79" s="549"/>
      <c r="LQ79" s="549"/>
      <c r="LR79" s="549"/>
      <c r="LS79" s="549"/>
      <c r="LT79" s="549"/>
      <c r="LU79" s="549"/>
      <c r="LV79" s="549"/>
      <c r="LW79" s="549"/>
      <c r="LX79" s="549"/>
      <c r="LY79" s="549"/>
      <c r="LZ79" s="549"/>
      <c r="MA79" s="549"/>
      <c r="MB79" s="549"/>
      <c r="MC79" s="549"/>
      <c r="MD79" s="549"/>
      <c r="ME79" s="549"/>
      <c r="MF79" s="549"/>
      <c r="MG79" s="549"/>
      <c r="MH79" s="549"/>
      <c r="MI79" s="549"/>
      <c r="MJ79" s="549"/>
      <c r="MK79" s="549"/>
      <c r="ML79" s="549"/>
      <c r="MM79" s="549"/>
      <c r="MN79" s="549"/>
      <c r="MO79" s="549"/>
      <c r="MP79" s="549"/>
      <c r="MQ79" s="549"/>
      <c r="MR79" s="549"/>
      <c r="MS79" s="549"/>
      <c r="MT79" s="549"/>
      <c r="MU79" s="549"/>
      <c r="MV79" s="549"/>
      <c r="MW79" s="549"/>
      <c r="MX79" s="549"/>
      <c r="MY79" s="549"/>
      <c r="MZ79" s="549"/>
      <c r="NA79" s="549"/>
      <c r="NB79" s="549"/>
      <c r="NC79" s="549"/>
      <c r="ND79" s="549"/>
      <c r="NE79" s="549"/>
    </row>
    <row r="80" spans="2:369" ht="15" customHeight="1">
      <c r="O80" s="288"/>
      <c r="P80" s="288"/>
      <c r="Q80" s="288"/>
      <c r="R80" s="288"/>
      <c r="S80" s="288"/>
      <c r="T80" s="288"/>
      <c r="U80" s="288"/>
      <c r="V80" s="288"/>
      <c r="W80" s="288"/>
      <c r="X80" s="288"/>
      <c r="Y80" s="288"/>
      <c r="Z80" s="288"/>
      <c r="AA80" s="288"/>
      <c r="AB80" s="288"/>
      <c r="AC80" s="288"/>
      <c r="AD80" s="288"/>
      <c r="AE80" s="288"/>
      <c r="AF80" s="288"/>
      <c r="AG80" s="288"/>
      <c r="AH80" s="288"/>
      <c r="AI80" s="288"/>
      <c r="AJ80" s="288"/>
      <c r="AK80" s="288"/>
      <c r="AL80" s="288"/>
      <c r="AM80" s="288"/>
      <c r="AN80" s="288"/>
      <c r="AO80" s="288"/>
      <c r="AP80" s="288"/>
      <c r="AQ80" s="288"/>
      <c r="AR80" s="288"/>
      <c r="AS80" s="288"/>
      <c r="AT80" s="288"/>
      <c r="AU80" s="288"/>
      <c r="AV80" s="288"/>
      <c r="AW80" s="288"/>
      <c r="AX80" s="288"/>
      <c r="AY80" s="288"/>
      <c r="AZ80" s="288"/>
      <c r="BA80" s="288"/>
      <c r="BB80" s="288"/>
      <c r="BC80" s="288"/>
      <c r="BD80" s="288"/>
      <c r="BE80" s="288"/>
      <c r="BF80" s="288"/>
      <c r="BG80" s="288"/>
      <c r="BH80" s="288"/>
      <c r="BI80" s="288"/>
      <c r="BJ80" s="288"/>
      <c r="BK80" s="288"/>
      <c r="BL80" s="288"/>
      <c r="BM80" s="288"/>
      <c r="BN80" s="288"/>
      <c r="BO80" s="288"/>
      <c r="BP80" s="288"/>
      <c r="BQ80" s="288"/>
      <c r="BR80" s="288"/>
      <c r="BS80" s="288"/>
      <c r="BT80" s="288"/>
      <c r="BU80" s="288"/>
      <c r="BV80" s="288"/>
      <c r="BW80" s="288"/>
      <c r="BX80" s="288"/>
      <c r="BY80" s="288"/>
      <c r="BZ80" s="288"/>
      <c r="CA80" s="288"/>
      <c r="CB80" s="288"/>
      <c r="CC80" s="288"/>
      <c r="CD80" s="288"/>
      <c r="CE80" s="288"/>
      <c r="CF80" s="288"/>
      <c r="CG80" s="288"/>
      <c r="CH80" s="288"/>
      <c r="CI80" s="288"/>
      <c r="CJ80" s="288"/>
      <c r="CK80" s="288"/>
      <c r="CL80" s="288"/>
      <c r="CM80" s="288"/>
      <c r="CN80" s="288"/>
      <c r="CO80" s="288"/>
      <c r="CP80" s="288"/>
      <c r="CQ80" s="288"/>
      <c r="CR80" s="288"/>
      <c r="CS80" s="288"/>
      <c r="CT80" s="288"/>
      <c r="CU80" s="288"/>
      <c r="CV80" s="288"/>
      <c r="CW80" s="288"/>
      <c r="CX80" s="288"/>
      <c r="CY80" s="288"/>
      <c r="CZ80" s="288"/>
      <c r="DA80" s="288"/>
      <c r="DB80" s="288"/>
      <c r="DC80" s="288"/>
      <c r="DD80" s="288"/>
      <c r="DE80" s="288"/>
      <c r="DF80" s="288"/>
      <c r="DG80" s="288"/>
      <c r="DH80" s="288"/>
      <c r="DI80" s="288"/>
      <c r="DJ80" s="288"/>
      <c r="DK80" s="288"/>
      <c r="DL80" s="288"/>
      <c r="DM80" s="288"/>
      <c r="DN80" s="288"/>
      <c r="DO80" s="288"/>
      <c r="DP80" s="288"/>
      <c r="DQ80" s="288"/>
      <c r="DR80" s="288"/>
      <c r="DS80" s="288"/>
      <c r="DT80" s="288"/>
      <c r="DU80" s="288"/>
      <c r="DV80" s="288"/>
      <c r="DW80" s="288"/>
      <c r="DX80" s="288"/>
      <c r="DY80" s="288"/>
      <c r="DZ80" s="288"/>
      <c r="EA80" s="288"/>
      <c r="EB80" s="288"/>
      <c r="EC80" s="288"/>
      <c r="ED80" s="288"/>
      <c r="EE80" s="288"/>
      <c r="EF80" s="288"/>
      <c r="EG80" s="288"/>
      <c r="EH80" s="288"/>
      <c r="EI80" s="288"/>
      <c r="EJ80" s="288"/>
      <c r="EK80" s="288"/>
      <c r="EL80" s="288"/>
      <c r="EM80" s="288"/>
      <c r="EN80" s="288"/>
      <c r="EO80" s="288"/>
      <c r="EP80" s="288"/>
      <c r="EQ80" s="288"/>
      <c r="ER80" s="288"/>
      <c r="ES80" s="288"/>
      <c r="ET80" s="288"/>
      <c r="EU80" s="288"/>
      <c r="EV80" s="288"/>
      <c r="EW80" s="288"/>
      <c r="EX80" s="288"/>
      <c r="EY80" s="288"/>
      <c r="EZ80" s="288"/>
      <c r="FA80" s="288"/>
      <c r="FB80" s="288"/>
      <c r="FC80" s="288"/>
      <c r="FD80" s="288"/>
      <c r="FE80" s="288"/>
      <c r="FF80" s="288"/>
      <c r="FG80" s="288"/>
      <c r="FH80" s="288"/>
      <c r="FI80" s="288"/>
      <c r="FJ80" s="288"/>
      <c r="FK80" s="288"/>
      <c r="FL80" s="288"/>
      <c r="FM80" s="288"/>
      <c r="FN80" s="288"/>
      <c r="FO80" s="288"/>
      <c r="FP80" s="288"/>
      <c r="FQ80" s="288"/>
      <c r="FR80" s="288"/>
      <c r="FS80" s="288"/>
      <c r="FT80" s="288"/>
      <c r="FU80" s="288"/>
      <c r="FV80" s="288"/>
      <c r="FW80" s="288"/>
      <c r="FX80" s="288"/>
      <c r="FY80" s="288"/>
      <c r="FZ80" s="288"/>
      <c r="GA80" s="288"/>
      <c r="GB80" s="288"/>
      <c r="GC80" s="288"/>
      <c r="GD80" s="288"/>
      <c r="GE80" s="288"/>
      <c r="GF80" s="288"/>
      <c r="GG80" s="288"/>
      <c r="GH80" s="288"/>
      <c r="GI80" s="288"/>
      <c r="GJ80" s="288"/>
      <c r="GK80" s="288"/>
      <c r="GL80" s="288"/>
      <c r="GM80" s="288"/>
      <c r="GN80" s="288"/>
      <c r="GO80" s="288"/>
      <c r="GP80" s="288"/>
      <c r="GQ80" s="288"/>
      <c r="GR80" s="288"/>
      <c r="GS80" s="288"/>
      <c r="GT80" s="288"/>
      <c r="GU80" s="288"/>
      <c r="GV80" s="288"/>
      <c r="GW80" s="288"/>
      <c r="GX80" s="288"/>
      <c r="GY80" s="288"/>
      <c r="GZ80" s="288"/>
      <c r="HA80" s="288"/>
      <c r="HB80" s="288"/>
      <c r="HC80" s="288"/>
      <c r="HD80" s="288"/>
      <c r="HE80" s="288"/>
      <c r="HF80" s="288"/>
      <c r="HG80" s="288"/>
      <c r="HH80" s="288"/>
      <c r="HI80" s="288"/>
      <c r="HJ80" s="288"/>
      <c r="HK80" s="288"/>
      <c r="HL80" s="288"/>
      <c r="HM80" s="288"/>
      <c r="HN80" s="288"/>
      <c r="HO80" s="288"/>
      <c r="HP80" s="288"/>
      <c r="HQ80" s="288"/>
      <c r="IV80" s="282"/>
      <c r="IW80" s="549"/>
      <c r="IX80" s="549"/>
      <c r="IY80" s="549"/>
      <c r="IZ80" s="549"/>
      <c r="JA80" s="549"/>
      <c r="JB80" s="549"/>
      <c r="JC80" s="549"/>
      <c r="JD80" s="549"/>
      <c r="JE80" s="549"/>
      <c r="JF80" s="549"/>
      <c r="JG80" s="549"/>
      <c r="JH80" s="549"/>
      <c r="JI80" s="549"/>
      <c r="JJ80" s="549"/>
      <c r="JK80" s="549"/>
      <c r="JL80" s="549"/>
      <c r="JM80" s="549"/>
      <c r="JN80" s="549"/>
      <c r="JO80" s="549"/>
      <c r="JP80" s="549"/>
      <c r="JQ80" s="549"/>
      <c r="JR80" s="549"/>
      <c r="JS80" s="549"/>
      <c r="JT80" s="549"/>
      <c r="JU80" s="549"/>
      <c r="JV80" s="549"/>
      <c r="JW80" s="549"/>
      <c r="JX80" s="549"/>
      <c r="JY80" s="549"/>
      <c r="JZ80" s="549"/>
      <c r="KA80" s="549"/>
      <c r="KB80" s="549"/>
      <c r="KC80" s="549"/>
      <c r="KD80" s="549"/>
      <c r="KE80" s="549"/>
      <c r="KF80" s="549"/>
      <c r="KG80" s="549"/>
      <c r="KH80" s="549"/>
      <c r="KI80" s="549"/>
      <c r="KJ80" s="549"/>
      <c r="KK80" s="549"/>
      <c r="KL80" s="549"/>
      <c r="KM80" s="549"/>
      <c r="KN80" s="549"/>
      <c r="KO80" s="549"/>
      <c r="KP80" s="549"/>
      <c r="KQ80" s="549"/>
      <c r="KR80" s="549"/>
      <c r="KS80" s="549"/>
      <c r="KT80" s="549"/>
      <c r="KU80" s="549"/>
      <c r="KV80" s="549"/>
      <c r="KW80" s="549"/>
      <c r="KX80" s="549"/>
      <c r="KY80" s="549"/>
      <c r="KZ80" s="549"/>
      <c r="LA80" s="549"/>
      <c r="LB80" s="549"/>
      <c r="LC80" s="549"/>
      <c r="LD80" s="549"/>
      <c r="LE80" s="549"/>
      <c r="LF80" s="549"/>
      <c r="LG80" s="549"/>
      <c r="LH80" s="549"/>
      <c r="LI80" s="549"/>
      <c r="LJ80" s="549"/>
      <c r="LK80" s="549"/>
      <c r="LL80" s="549"/>
      <c r="LM80" s="549"/>
      <c r="LN80" s="549"/>
      <c r="LO80" s="549"/>
      <c r="LP80" s="549"/>
      <c r="LQ80" s="549"/>
      <c r="LR80" s="549"/>
      <c r="LS80" s="549"/>
      <c r="LT80" s="549"/>
      <c r="LU80" s="549"/>
      <c r="LV80" s="549"/>
      <c r="LW80" s="549"/>
      <c r="LX80" s="549"/>
      <c r="LY80" s="549"/>
      <c r="LZ80" s="549"/>
      <c r="MA80" s="549"/>
      <c r="MB80" s="549"/>
      <c r="MC80" s="549"/>
      <c r="MD80" s="549"/>
      <c r="ME80" s="549"/>
      <c r="MF80" s="549"/>
      <c r="MG80" s="549"/>
      <c r="MH80" s="549"/>
      <c r="MI80" s="549"/>
      <c r="MJ80" s="549"/>
      <c r="MK80" s="549"/>
      <c r="ML80" s="549"/>
      <c r="MM80" s="549"/>
      <c r="MN80" s="549"/>
      <c r="MO80" s="549"/>
      <c r="MP80" s="549"/>
      <c r="MQ80" s="549"/>
      <c r="MR80" s="549"/>
      <c r="MS80" s="549"/>
      <c r="MT80" s="549"/>
      <c r="MU80" s="549"/>
      <c r="MV80" s="549"/>
      <c r="MW80" s="549"/>
      <c r="MX80" s="549"/>
      <c r="MY80" s="549"/>
      <c r="MZ80" s="549"/>
      <c r="NA80" s="549"/>
      <c r="NB80" s="549"/>
      <c r="NC80" s="549"/>
      <c r="ND80" s="549"/>
      <c r="NE80" s="549"/>
    </row>
    <row r="81" spans="12:369" ht="15" customHeight="1">
      <c r="O81" s="288"/>
      <c r="P81" s="288"/>
      <c r="Q81" s="288"/>
      <c r="R81" s="288"/>
      <c r="S81" s="288"/>
      <c r="T81" s="288"/>
      <c r="U81" s="288"/>
      <c r="V81" s="288"/>
      <c r="W81" s="288"/>
      <c r="X81" s="288"/>
      <c r="Y81" s="288"/>
      <c r="Z81" s="288"/>
      <c r="AA81" s="288"/>
      <c r="AB81" s="288"/>
      <c r="AC81" s="288"/>
      <c r="AD81" s="288"/>
      <c r="AE81" s="288"/>
      <c r="AF81" s="288"/>
      <c r="AG81" s="288"/>
      <c r="AH81" s="288"/>
      <c r="AI81" s="288"/>
      <c r="AJ81" s="288"/>
      <c r="AK81" s="288"/>
      <c r="AL81" s="288"/>
      <c r="AM81" s="288"/>
      <c r="AN81" s="288"/>
      <c r="AO81" s="288"/>
      <c r="AP81" s="288"/>
      <c r="AQ81" s="288"/>
      <c r="AR81" s="288"/>
      <c r="AS81" s="288"/>
      <c r="AT81" s="288"/>
      <c r="AU81" s="288"/>
      <c r="AV81" s="288"/>
      <c r="AW81" s="288"/>
      <c r="AX81" s="288"/>
      <c r="AY81" s="288"/>
      <c r="AZ81" s="288"/>
      <c r="BA81" s="288"/>
      <c r="BB81" s="288"/>
      <c r="BC81" s="288"/>
      <c r="BD81" s="288"/>
      <c r="BE81" s="288"/>
      <c r="BF81" s="288"/>
      <c r="BG81" s="288"/>
      <c r="BH81" s="288"/>
      <c r="BI81" s="288"/>
      <c r="BJ81" s="288"/>
      <c r="BK81" s="288"/>
      <c r="BL81" s="288"/>
      <c r="BM81" s="288"/>
      <c r="BN81" s="288"/>
      <c r="BO81" s="288"/>
      <c r="BP81" s="288"/>
      <c r="BQ81" s="288"/>
      <c r="BR81" s="288"/>
      <c r="BS81" s="288"/>
      <c r="BT81" s="288"/>
      <c r="BU81" s="288"/>
      <c r="BV81" s="288"/>
      <c r="BW81" s="288"/>
      <c r="BX81" s="288"/>
      <c r="BY81" s="288"/>
      <c r="BZ81" s="288"/>
      <c r="CA81" s="288"/>
      <c r="CB81" s="288"/>
      <c r="CC81" s="288"/>
      <c r="CD81" s="288"/>
      <c r="CE81" s="288"/>
      <c r="CF81" s="288"/>
      <c r="CG81" s="288"/>
      <c r="CH81" s="288"/>
      <c r="CI81" s="288"/>
      <c r="CJ81" s="288"/>
      <c r="CK81" s="288"/>
      <c r="CL81" s="288"/>
      <c r="CM81" s="288"/>
      <c r="CN81" s="288"/>
      <c r="CO81" s="288"/>
      <c r="CP81" s="288"/>
      <c r="CQ81" s="288"/>
      <c r="CR81" s="288"/>
      <c r="CS81" s="288"/>
      <c r="CT81" s="288"/>
      <c r="CU81" s="288"/>
      <c r="CV81" s="288"/>
      <c r="CW81" s="288"/>
      <c r="CX81" s="288"/>
      <c r="CY81" s="288"/>
      <c r="CZ81" s="288"/>
      <c r="DA81" s="288"/>
      <c r="DB81" s="288"/>
      <c r="DC81" s="288"/>
      <c r="DD81" s="288"/>
      <c r="DE81" s="288"/>
      <c r="DF81" s="288"/>
      <c r="DG81" s="288"/>
      <c r="DH81" s="288"/>
      <c r="DI81" s="288"/>
      <c r="DJ81" s="288"/>
      <c r="DK81" s="288"/>
      <c r="DL81" s="288"/>
      <c r="DM81" s="288"/>
      <c r="DN81" s="288"/>
      <c r="DO81" s="288"/>
      <c r="DP81" s="288"/>
      <c r="DQ81" s="288"/>
      <c r="DR81" s="288"/>
      <c r="DS81" s="288"/>
      <c r="DT81" s="288"/>
      <c r="DU81" s="288"/>
      <c r="DV81" s="288"/>
      <c r="DW81" s="288"/>
      <c r="DX81" s="288"/>
      <c r="DY81" s="288"/>
      <c r="DZ81" s="288"/>
      <c r="EA81" s="288"/>
      <c r="EB81" s="288"/>
      <c r="EC81" s="288"/>
      <c r="ED81" s="288"/>
      <c r="EE81" s="288"/>
      <c r="EF81" s="288"/>
      <c r="EG81" s="288"/>
      <c r="EH81" s="288"/>
      <c r="EI81" s="288"/>
      <c r="EJ81" s="288"/>
      <c r="EK81" s="288"/>
      <c r="EL81" s="288"/>
      <c r="EM81" s="288"/>
      <c r="EN81" s="288"/>
      <c r="EO81" s="288"/>
      <c r="EP81" s="288"/>
      <c r="EQ81" s="288"/>
      <c r="ER81" s="288"/>
      <c r="ES81" s="288"/>
      <c r="ET81" s="288"/>
      <c r="EU81" s="288"/>
      <c r="EV81" s="288"/>
      <c r="EW81" s="288"/>
      <c r="EX81" s="288"/>
      <c r="EY81" s="288"/>
      <c r="EZ81" s="288"/>
      <c r="FA81" s="288"/>
      <c r="FB81" s="288"/>
      <c r="FC81" s="288"/>
      <c r="FD81" s="288"/>
      <c r="FE81" s="288"/>
      <c r="FF81" s="288"/>
      <c r="FG81" s="288"/>
      <c r="FH81" s="288"/>
      <c r="FI81" s="288"/>
      <c r="FJ81" s="288"/>
      <c r="FK81" s="288"/>
      <c r="FL81" s="288"/>
      <c r="FM81" s="288"/>
      <c r="FN81" s="288"/>
      <c r="FO81" s="288"/>
      <c r="FP81" s="288"/>
      <c r="FQ81" s="288"/>
      <c r="FR81" s="288"/>
      <c r="FS81" s="288"/>
      <c r="FT81" s="288"/>
      <c r="FU81" s="288"/>
      <c r="FV81" s="288"/>
      <c r="FW81" s="288"/>
      <c r="FX81" s="288"/>
      <c r="FY81" s="288"/>
      <c r="FZ81" s="288"/>
      <c r="GA81" s="288"/>
      <c r="GB81" s="288"/>
      <c r="GC81" s="288"/>
      <c r="GD81" s="288"/>
      <c r="GE81" s="288"/>
      <c r="GF81" s="288"/>
      <c r="GG81" s="288"/>
      <c r="GH81" s="288"/>
      <c r="GI81" s="288"/>
      <c r="GJ81" s="288"/>
      <c r="GK81" s="288"/>
      <c r="GL81" s="288"/>
      <c r="GM81" s="288"/>
      <c r="GN81" s="288"/>
      <c r="GO81" s="288"/>
      <c r="GP81" s="288"/>
      <c r="GQ81" s="288"/>
      <c r="GR81" s="288"/>
      <c r="GS81" s="288"/>
      <c r="GT81" s="288"/>
      <c r="GU81" s="288"/>
      <c r="GV81" s="288"/>
      <c r="GW81" s="288"/>
      <c r="GX81" s="288"/>
      <c r="GY81" s="288"/>
      <c r="GZ81" s="288"/>
      <c r="HA81" s="288"/>
      <c r="HB81" s="288"/>
      <c r="HC81" s="288"/>
      <c r="HD81" s="288"/>
      <c r="HE81" s="288"/>
      <c r="HF81" s="288"/>
      <c r="HG81" s="288"/>
      <c r="HH81" s="288"/>
      <c r="HI81" s="288"/>
      <c r="HJ81" s="288"/>
      <c r="HK81" s="288"/>
      <c r="HL81" s="288"/>
      <c r="HM81" s="288"/>
      <c r="HN81" s="288"/>
      <c r="HO81" s="288"/>
      <c r="HP81" s="288"/>
      <c r="HQ81" s="288"/>
      <c r="IV81" s="282"/>
      <c r="IW81" s="549"/>
      <c r="IX81" s="549"/>
      <c r="IY81" s="549"/>
      <c r="IZ81" s="549"/>
      <c r="JA81" s="549"/>
      <c r="JB81" s="549"/>
      <c r="JC81" s="549"/>
      <c r="JD81" s="549"/>
      <c r="JE81" s="549"/>
      <c r="JF81" s="549"/>
      <c r="JG81" s="549"/>
      <c r="JH81" s="549"/>
      <c r="JI81" s="549"/>
      <c r="JJ81" s="549"/>
      <c r="JK81" s="549"/>
      <c r="JL81" s="549"/>
      <c r="JM81" s="549"/>
      <c r="JN81" s="549"/>
      <c r="JO81" s="549"/>
      <c r="JP81" s="549"/>
      <c r="JQ81" s="549"/>
      <c r="JR81" s="549"/>
      <c r="JS81" s="549"/>
      <c r="JT81" s="549"/>
      <c r="JU81" s="549"/>
      <c r="JV81" s="549"/>
      <c r="JW81" s="549"/>
      <c r="JX81" s="549"/>
      <c r="JY81" s="549"/>
      <c r="JZ81" s="549"/>
      <c r="KA81" s="549"/>
      <c r="KB81" s="549"/>
      <c r="KC81" s="549"/>
      <c r="KD81" s="549"/>
      <c r="KE81" s="549"/>
      <c r="KF81" s="549"/>
      <c r="KG81" s="549"/>
      <c r="KH81" s="549"/>
      <c r="KI81" s="549"/>
      <c r="KJ81" s="549"/>
      <c r="KK81" s="549"/>
      <c r="KL81" s="549"/>
      <c r="KM81" s="549"/>
      <c r="KN81" s="549"/>
      <c r="KO81" s="549"/>
      <c r="KP81" s="549"/>
      <c r="KQ81" s="549"/>
      <c r="KR81" s="549"/>
      <c r="KS81" s="549"/>
      <c r="KT81" s="549"/>
      <c r="KU81" s="549"/>
      <c r="KV81" s="549"/>
      <c r="KW81" s="549"/>
      <c r="KX81" s="549"/>
      <c r="KY81" s="549"/>
      <c r="KZ81" s="549"/>
      <c r="LA81" s="549"/>
      <c r="LB81" s="549"/>
      <c r="LC81" s="549"/>
      <c r="LD81" s="549"/>
      <c r="LE81" s="549"/>
      <c r="LF81" s="549"/>
      <c r="LG81" s="549"/>
      <c r="LH81" s="549"/>
      <c r="LI81" s="549"/>
      <c r="LJ81" s="549"/>
      <c r="LK81" s="549"/>
      <c r="LL81" s="549"/>
      <c r="LM81" s="549"/>
      <c r="LN81" s="549"/>
      <c r="LO81" s="549"/>
      <c r="LP81" s="549"/>
      <c r="LQ81" s="549"/>
      <c r="LR81" s="549"/>
      <c r="LS81" s="549"/>
      <c r="LT81" s="549"/>
      <c r="LU81" s="549"/>
      <c r="LV81" s="549"/>
      <c r="LW81" s="549"/>
      <c r="LX81" s="549"/>
      <c r="LY81" s="549"/>
      <c r="LZ81" s="549"/>
      <c r="MA81" s="549"/>
      <c r="MB81" s="549"/>
      <c r="MC81" s="549"/>
      <c r="MD81" s="549"/>
      <c r="ME81" s="549"/>
      <c r="MF81" s="549"/>
      <c r="MG81" s="549"/>
      <c r="MH81" s="549"/>
      <c r="MI81" s="549"/>
      <c r="MJ81" s="549"/>
      <c r="MK81" s="549"/>
      <c r="ML81" s="549"/>
      <c r="MM81" s="549"/>
      <c r="MN81" s="549"/>
      <c r="MO81" s="549"/>
      <c r="MP81" s="549"/>
      <c r="MQ81" s="549"/>
      <c r="MR81" s="549"/>
      <c r="MS81" s="549"/>
      <c r="MT81" s="549"/>
      <c r="MU81" s="549"/>
      <c r="MV81" s="549"/>
      <c r="MW81" s="549"/>
      <c r="MX81" s="549"/>
      <c r="MY81" s="549"/>
      <c r="MZ81" s="549"/>
      <c r="NA81" s="549"/>
      <c r="NB81" s="549"/>
      <c r="NC81" s="549"/>
      <c r="ND81" s="549"/>
      <c r="NE81" s="549"/>
    </row>
    <row r="82" spans="12:369" ht="15" customHeight="1">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8"/>
      <c r="AT82" s="288"/>
      <c r="AU82" s="288"/>
      <c r="AV82" s="288"/>
      <c r="AW82" s="288"/>
      <c r="AX82" s="288"/>
      <c r="AY82" s="288"/>
      <c r="AZ82" s="288"/>
      <c r="BA82" s="288"/>
      <c r="BB82" s="288"/>
      <c r="BC82" s="288"/>
      <c r="BD82" s="288"/>
      <c r="BE82" s="288"/>
      <c r="BF82" s="288"/>
      <c r="BG82" s="288"/>
      <c r="BH82" s="288"/>
      <c r="BI82" s="288"/>
      <c r="BJ82" s="288"/>
      <c r="BK82" s="288"/>
      <c r="BL82" s="288"/>
      <c r="BM82" s="288"/>
      <c r="BN82" s="288"/>
      <c r="BO82" s="288"/>
      <c r="BP82" s="288"/>
      <c r="BQ82" s="288"/>
      <c r="BR82" s="288"/>
      <c r="BS82" s="288"/>
      <c r="BT82" s="288"/>
      <c r="BU82" s="288"/>
      <c r="BV82" s="288"/>
      <c r="BW82" s="288"/>
      <c r="BX82" s="288"/>
      <c r="BY82" s="288"/>
      <c r="BZ82" s="288"/>
      <c r="CA82" s="288"/>
      <c r="CB82" s="444" t="s">
        <v>2159</v>
      </c>
      <c r="CC82" s="444"/>
      <c r="CD82" s="444"/>
      <c r="CE82" s="444"/>
      <c r="CF82" s="288"/>
      <c r="CG82" s="288"/>
      <c r="CH82" s="288"/>
      <c r="CI82" s="288"/>
      <c r="CJ82" s="288"/>
      <c r="CK82" s="288"/>
      <c r="CL82" s="288"/>
      <c r="CM82" s="288"/>
      <c r="CN82" s="288"/>
      <c r="CO82" s="288"/>
      <c r="CP82" s="288"/>
      <c r="CQ82" s="288"/>
      <c r="CR82" s="288"/>
      <c r="CS82" s="288"/>
      <c r="CT82" s="288"/>
      <c r="CU82" s="288"/>
      <c r="CV82" s="288"/>
      <c r="CW82" s="288"/>
      <c r="CX82" s="288"/>
      <c r="CY82" s="288"/>
      <c r="CZ82" s="288"/>
      <c r="DA82" s="288"/>
      <c r="DB82" s="288"/>
      <c r="DC82" s="288"/>
      <c r="DD82" s="288"/>
      <c r="DE82" s="288"/>
      <c r="DF82" s="288"/>
      <c r="DG82" s="288"/>
      <c r="DH82" s="288"/>
      <c r="DI82" s="288"/>
      <c r="DJ82" s="288"/>
      <c r="DK82" s="288"/>
      <c r="DL82" s="288"/>
      <c r="DM82" s="288"/>
      <c r="DN82" s="288"/>
      <c r="DO82" s="288"/>
      <c r="DP82" s="288"/>
      <c r="DQ82" s="288"/>
      <c r="DR82" s="288"/>
      <c r="DS82" s="288"/>
      <c r="DT82" s="288"/>
      <c r="DU82" s="288"/>
      <c r="DV82" s="288"/>
      <c r="DW82" s="288"/>
      <c r="DX82" s="288"/>
      <c r="DY82" s="288"/>
      <c r="DZ82" s="288"/>
      <c r="EA82" s="288"/>
      <c r="EB82" s="288"/>
      <c r="EC82" s="288"/>
      <c r="ED82" s="288"/>
      <c r="EE82" s="288"/>
      <c r="EF82" s="288"/>
      <c r="EG82" s="288"/>
      <c r="EH82" s="288"/>
      <c r="EI82" s="288"/>
      <c r="EJ82" s="288"/>
      <c r="EK82" s="288"/>
      <c r="EL82" s="288"/>
      <c r="EM82" s="288"/>
      <c r="EN82" s="288"/>
      <c r="EO82" s="288"/>
      <c r="EP82" s="288"/>
      <c r="EQ82" s="288"/>
      <c r="ER82" s="288"/>
      <c r="ES82" s="288"/>
      <c r="ET82" s="288"/>
      <c r="EU82" s="288"/>
      <c r="EV82" s="288"/>
      <c r="EW82" s="288"/>
      <c r="EX82" s="288"/>
      <c r="EY82" s="288"/>
      <c r="EZ82" s="288"/>
      <c r="FA82" s="288"/>
      <c r="FB82" s="288"/>
      <c r="FC82" s="288"/>
      <c r="FD82" s="288"/>
      <c r="FE82" s="288"/>
      <c r="FF82" s="288"/>
      <c r="FG82" s="288"/>
      <c r="FH82" s="288"/>
      <c r="FI82" s="288"/>
      <c r="FJ82" s="288"/>
      <c r="FK82" s="288"/>
      <c r="FL82" s="288"/>
      <c r="FM82" s="288"/>
      <c r="FN82" s="288"/>
      <c r="FO82" s="288"/>
      <c r="FP82" s="288"/>
      <c r="FQ82" s="288"/>
      <c r="FR82" s="288"/>
      <c r="FS82" s="288"/>
      <c r="FT82" s="288"/>
      <c r="FU82" s="288"/>
      <c r="FV82" s="288"/>
      <c r="FW82" s="288"/>
      <c r="FX82" s="288"/>
      <c r="FY82" s="288"/>
      <c r="FZ82" s="288"/>
      <c r="GA82" s="288"/>
      <c r="GB82" s="288"/>
      <c r="GC82" s="288"/>
      <c r="GD82" s="288"/>
      <c r="GE82" s="288"/>
      <c r="GF82" s="288"/>
      <c r="GG82" s="288"/>
      <c r="GH82" s="288"/>
      <c r="GI82" s="288"/>
      <c r="GJ82" s="288"/>
      <c r="GK82" s="288"/>
      <c r="GL82" s="288"/>
      <c r="GM82" s="288"/>
      <c r="GN82" s="288"/>
      <c r="GO82" s="288"/>
      <c r="GP82" s="288"/>
      <c r="GQ82" s="288"/>
      <c r="GR82" s="288"/>
      <c r="GS82" s="288"/>
      <c r="GT82" s="288"/>
      <c r="GU82" s="288"/>
      <c r="GV82" s="288"/>
      <c r="GW82" s="288"/>
      <c r="GX82" s="288"/>
      <c r="GY82" s="288"/>
      <c r="GZ82" s="288"/>
      <c r="HA82" s="288"/>
      <c r="HB82" s="288"/>
      <c r="HC82" s="288"/>
      <c r="HD82" s="288"/>
      <c r="HE82" s="288"/>
      <c r="HF82" s="288"/>
      <c r="HG82" s="288"/>
      <c r="HH82" s="288"/>
      <c r="HI82" s="288"/>
      <c r="HJ82" s="288"/>
      <c r="HK82" s="288"/>
      <c r="HL82" s="288"/>
      <c r="HM82" s="288"/>
      <c r="HN82" s="288"/>
      <c r="HO82" s="288"/>
      <c r="HP82" s="288"/>
      <c r="HQ82" s="288"/>
      <c r="IV82" s="282"/>
      <c r="IW82" s="549"/>
      <c r="IX82" s="549"/>
      <c r="IY82" s="549"/>
      <c r="IZ82" s="549"/>
      <c r="JA82" s="549"/>
      <c r="JB82" s="549"/>
      <c r="JC82" s="549"/>
      <c r="JD82" s="549"/>
      <c r="JE82" s="549"/>
      <c r="JF82" s="549"/>
      <c r="JG82" s="549"/>
      <c r="JH82" s="549"/>
      <c r="JI82" s="549"/>
      <c r="JJ82" s="549"/>
      <c r="JK82" s="549"/>
      <c r="JL82" s="549"/>
      <c r="JM82" s="549"/>
      <c r="JN82" s="549"/>
      <c r="JO82" s="549"/>
      <c r="JP82" s="549"/>
      <c r="JQ82" s="549"/>
      <c r="JR82" s="549"/>
      <c r="JS82" s="549"/>
      <c r="JT82" s="549"/>
      <c r="JU82" s="549"/>
      <c r="JV82" s="549"/>
      <c r="JW82" s="549"/>
      <c r="JX82" s="549"/>
      <c r="JY82" s="549"/>
      <c r="JZ82" s="549"/>
      <c r="KA82" s="549"/>
      <c r="KB82" s="549"/>
      <c r="KC82" s="549"/>
      <c r="KD82" s="549"/>
      <c r="KE82" s="549"/>
      <c r="KF82" s="549"/>
      <c r="KG82" s="549"/>
      <c r="KH82" s="549"/>
      <c r="KI82" s="549"/>
      <c r="KJ82" s="549"/>
      <c r="KK82" s="549"/>
      <c r="KL82" s="549"/>
      <c r="KM82" s="549"/>
      <c r="KN82" s="549"/>
      <c r="KO82" s="549"/>
      <c r="KP82" s="549"/>
      <c r="KQ82" s="549"/>
      <c r="KR82" s="549"/>
      <c r="KS82" s="549"/>
      <c r="KT82" s="549"/>
      <c r="KU82" s="549"/>
      <c r="KV82" s="549"/>
      <c r="KW82" s="549"/>
      <c r="KX82" s="549"/>
      <c r="KY82" s="549"/>
      <c r="KZ82" s="549"/>
      <c r="LA82" s="549"/>
      <c r="LB82" s="549"/>
      <c r="LC82" s="549"/>
      <c r="LD82" s="549"/>
      <c r="LE82" s="549"/>
      <c r="LF82" s="549"/>
      <c r="LG82" s="549"/>
      <c r="LH82" s="549"/>
      <c r="LI82" s="549"/>
      <c r="LJ82" s="549"/>
      <c r="LK82" s="549"/>
      <c r="LL82" s="549"/>
      <c r="LM82" s="549"/>
      <c r="LN82" s="549"/>
      <c r="LO82" s="549"/>
      <c r="LP82" s="549"/>
      <c r="LQ82" s="549"/>
      <c r="LR82" s="549"/>
      <c r="LS82" s="549"/>
      <c r="LT82" s="549"/>
      <c r="LU82" s="549"/>
      <c r="LV82" s="549"/>
      <c r="LW82" s="549"/>
      <c r="LX82" s="549"/>
      <c r="LY82" s="549"/>
      <c r="LZ82" s="549"/>
      <c r="MA82" s="549"/>
      <c r="MB82" s="549"/>
      <c r="MC82" s="549"/>
      <c r="MD82" s="549"/>
      <c r="ME82" s="549"/>
      <c r="MF82" s="549"/>
      <c r="MG82" s="549"/>
      <c r="MH82" s="549"/>
      <c r="MI82" s="549"/>
      <c r="MJ82" s="549"/>
      <c r="MK82" s="549"/>
      <c r="ML82" s="549"/>
      <c r="MM82" s="549"/>
      <c r="MN82" s="549"/>
      <c r="MO82" s="549"/>
      <c r="MP82" s="549"/>
      <c r="MQ82" s="549"/>
      <c r="MR82" s="549"/>
      <c r="MS82" s="549"/>
      <c r="MT82" s="549"/>
      <c r="MU82" s="549"/>
      <c r="MV82" s="549"/>
      <c r="MW82" s="549"/>
      <c r="MX82" s="549"/>
      <c r="MY82" s="549"/>
      <c r="MZ82" s="549"/>
      <c r="NA82" s="549"/>
      <c r="NB82" s="549"/>
      <c r="NC82" s="549"/>
      <c r="ND82" s="549"/>
      <c r="NE82" s="549"/>
    </row>
    <row r="83" spans="12:369">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c r="BE83" s="288"/>
      <c r="BF83" s="288"/>
      <c r="BG83" s="288"/>
      <c r="BH83" s="288"/>
      <c r="BI83" s="288"/>
      <c r="BJ83" s="288"/>
      <c r="BK83" s="288"/>
      <c r="BL83" s="288"/>
      <c r="BM83" s="288"/>
      <c r="BN83" s="288"/>
      <c r="BO83" s="288"/>
      <c r="BP83" s="288"/>
      <c r="BQ83" s="288"/>
      <c r="BR83" s="288"/>
      <c r="BS83" s="288"/>
      <c r="BT83" s="288"/>
      <c r="BU83" s="288"/>
      <c r="BV83" s="288"/>
      <c r="BW83" s="288"/>
      <c r="BX83" s="288"/>
      <c r="BY83" s="288"/>
      <c r="BZ83" s="288"/>
      <c r="CA83" s="291"/>
      <c r="CB83" s="444"/>
      <c r="CC83" s="444"/>
      <c r="CD83" s="444"/>
      <c r="CE83" s="444"/>
      <c r="CF83" s="288"/>
      <c r="CG83" s="288"/>
      <c r="CH83" s="288"/>
      <c r="CI83" s="288"/>
      <c r="CJ83" s="288"/>
      <c r="CK83" s="288"/>
      <c r="CL83" s="288"/>
      <c r="CM83" s="288"/>
      <c r="CN83" s="288"/>
      <c r="CO83" s="288"/>
      <c r="CP83" s="288"/>
      <c r="CQ83" s="288"/>
      <c r="CR83" s="288"/>
      <c r="CS83" s="288"/>
      <c r="CT83" s="288"/>
      <c r="CU83" s="288"/>
      <c r="CV83" s="288"/>
      <c r="CW83" s="288"/>
      <c r="CX83" s="288"/>
      <c r="CY83" s="288"/>
      <c r="CZ83" s="288"/>
      <c r="DA83" s="288"/>
      <c r="DB83" s="288"/>
      <c r="DC83" s="288"/>
      <c r="DD83" s="288"/>
      <c r="DE83" s="288"/>
      <c r="DF83" s="288"/>
      <c r="DG83" s="288"/>
      <c r="DH83" s="288"/>
      <c r="DI83" s="288"/>
      <c r="DJ83" s="288"/>
      <c r="DK83" s="288"/>
      <c r="DL83" s="288"/>
      <c r="DM83" s="288"/>
      <c r="DN83" s="288"/>
      <c r="DO83" s="288"/>
      <c r="DP83" s="288"/>
      <c r="DQ83" s="288"/>
      <c r="DR83" s="288"/>
      <c r="DS83" s="288"/>
      <c r="DT83" s="288"/>
      <c r="DU83" s="288"/>
      <c r="DV83" s="288"/>
      <c r="DW83" s="288"/>
      <c r="DX83" s="288"/>
      <c r="DY83" s="288"/>
      <c r="DZ83" s="288"/>
      <c r="EA83" s="288"/>
      <c r="EB83" s="288"/>
      <c r="EC83" s="288"/>
      <c r="ED83" s="288"/>
      <c r="EE83" s="288"/>
      <c r="EF83" s="288"/>
      <c r="EG83" s="288"/>
      <c r="EH83" s="288"/>
      <c r="EI83" s="288"/>
      <c r="EJ83" s="288"/>
      <c r="EK83" s="288"/>
      <c r="EL83" s="288"/>
      <c r="EM83" s="288"/>
      <c r="EN83" s="288"/>
      <c r="EO83" s="288"/>
      <c r="EP83" s="288"/>
      <c r="EQ83" s="288"/>
      <c r="ER83" s="288"/>
      <c r="ES83" s="288"/>
      <c r="ET83" s="288"/>
      <c r="EU83" s="288"/>
      <c r="EV83" s="288"/>
      <c r="EW83" s="288"/>
      <c r="EX83" s="288"/>
      <c r="EY83" s="288"/>
      <c r="EZ83" s="288"/>
      <c r="FA83" s="288"/>
      <c r="FB83" s="288"/>
      <c r="FC83" s="288"/>
      <c r="FD83" s="288"/>
      <c r="FE83" s="288"/>
      <c r="FF83" s="288"/>
      <c r="FG83" s="288"/>
      <c r="FH83" s="288"/>
      <c r="FI83" s="288"/>
      <c r="FJ83" s="288"/>
      <c r="FK83" s="288"/>
      <c r="FL83" s="288"/>
      <c r="FM83" s="288"/>
      <c r="FN83" s="288"/>
      <c r="FO83" s="288"/>
      <c r="FP83" s="288"/>
      <c r="FQ83" s="288"/>
      <c r="FR83" s="288"/>
      <c r="FS83" s="288"/>
      <c r="FT83" s="288"/>
      <c r="FU83" s="288"/>
      <c r="FV83" s="288"/>
      <c r="FW83" s="288"/>
      <c r="FX83" s="288"/>
      <c r="FY83" s="288"/>
      <c r="FZ83" s="288"/>
      <c r="GA83" s="288"/>
      <c r="GB83" s="288"/>
      <c r="GC83" s="288"/>
      <c r="GD83" s="288"/>
      <c r="GE83" s="288"/>
      <c r="GF83" s="288"/>
      <c r="GG83" s="288"/>
      <c r="GH83" s="288"/>
      <c r="GI83" s="288"/>
      <c r="GJ83" s="288"/>
      <c r="GK83" s="288"/>
      <c r="GL83" s="288"/>
      <c r="GM83" s="288"/>
      <c r="GN83" s="288"/>
      <c r="GO83" s="288"/>
      <c r="GP83" s="288"/>
      <c r="GQ83" s="288"/>
      <c r="GR83" s="288"/>
      <c r="GS83" s="288"/>
      <c r="GT83" s="288"/>
      <c r="GU83" s="288"/>
      <c r="GV83" s="288"/>
      <c r="GW83" s="288"/>
      <c r="GX83" s="288"/>
      <c r="GY83" s="288"/>
      <c r="GZ83" s="288"/>
      <c r="HA83" s="288"/>
      <c r="HB83" s="288"/>
      <c r="HC83" s="288"/>
      <c r="HD83" s="288"/>
      <c r="HE83" s="288"/>
      <c r="HF83" s="288"/>
      <c r="HG83" s="288"/>
      <c r="HH83" s="288"/>
      <c r="HI83" s="288"/>
      <c r="HJ83" s="288"/>
      <c r="HK83" s="288"/>
      <c r="HL83" s="288"/>
      <c r="HM83" s="288"/>
      <c r="HN83" s="288"/>
      <c r="HO83" s="288"/>
      <c r="HP83" s="288"/>
      <c r="HQ83" s="288"/>
      <c r="IV83" s="282"/>
      <c r="IW83" s="549"/>
      <c r="IX83" s="549"/>
      <c r="IY83" s="549"/>
      <c r="IZ83" s="549"/>
      <c r="JA83" s="549"/>
      <c r="JB83" s="549"/>
      <c r="JC83" s="549"/>
      <c r="JD83" s="549"/>
      <c r="JE83" s="549"/>
      <c r="JF83" s="549"/>
      <c r="JG83" s="549"/>
      <c r="JH83" s="549"/>
      <c r="JI83" s="549"/>
      <c r="JJ83" s="549"/>
      <c r="JK83" s="549"/>
      <c r="JL83" s="549"/>
      <c r="JM83" s="549"/>
      <c r="JN83" s="549"/>
      <c r="JO83" s="549"/>
      <c r="JP83" s="549"/>
      <c r="JQ83" s="549"/>
      <c r="JR83" s="549"/>
      <c r="JS83" s="549"/>
      <c r="JT83" s="549"/>
      <c r="JU83" s="549"/>
      <c r="JV83" s="549"/>
      <c r="JW83" s="549"/>
      <c r="JX83" s="549"/>
      <c r="JY83" s="549"/>
      <c r="JZ83" s="549"/>
      <c r="KA83" s="549"/>
      <c r="KB83" s="549"/>
      <c r="KC83" s="549"/>
      <c r="KD83" s="549"/>
      <c r="KE83" s="549"/>
      <c r="KF83" s="549"/>
      <c r="KG83" s="549"/>
      <c r="KH83" s="549"/>
      <c r="KI83" s="549"/>
      <c r="KJ83" s="549"/>
      <c r="KK83" s="549"/>
      <c r="KL83" s="549"/>
      <c r="KM83" s="549"/>
      <c r="KN83" s="549"/>
      <c r="KO83" s="549"/>
      <c r="KP83" s="549"/>
      <c r="KQ83" s="549"/>
      <c r="KR83" s="549"/>
      <c r="KS83" s="549"/>
      <c r="KT83" s="549"/>
      <c r="KU83" s="549"/>
      <c r="KV83" s="549"/>
      <c r="KW83" s="549"/>
      <c r="KX83" s="549"/>
      <c r="KY83" s="549"/>
      <c r="KZ83" s="549"/>
      <c r="LA83" s="549"/>
      <c r="LB83" s="549"/>
      <c r="LC83" s="549"/>
      <c r="LD83" s="549"/>
      <c r="LE83" s="549"/>
      <c r="LF83" s="549"/>
      <c r="LG83" s="549"/>
      <c r="LH83" s="549"/>
      <c r="LI83" s="549"/>
      <c r="LJ83" s="549"/>
      <c r="LK83" s="549"/>
      <c r="LL83" s="549"/>
      <c r="LM83" s="549"/>
      <c r="LN83" s="549"/>
      <c r="LO83" s="549"/>
      <c r="LP83" s="549"/>
      <c r="LQ83" s="549"/>
      <c r="LR83" s="549"/>
      <c r="LS83" s="549"/>
      <c r="LT83" s="549"/>
      <c r="LU83" s="549"/>
      <c r="LV83" s="549"/>
      <c r="LW83" s="549"/>
      <c r="LX83" s="549"/>
      <c r="LY83" s="549"/>
      <c r="LZ83" s="549"/>
      <c r="MA83" s="549"/>
      <c r="MB83" s="549"/>
      <c r="MC83" s="549"/>
      <c r="MD83" s="549"/>
      <c r="ME83" s="549"/>
      <c r="MF83" s="549"/>
      <c r="MG83" s="549"/>
      <c r="MH83" s="549"/>
      <c r="MI83" s="549"/>
      <c r="MJ83" s="549"/>
      <c r="MK83" s="549"/>
      <c r="ML83" s="549"/>
      <c r="MM83" s="549"/>
      <c r="MN83" s="549"/>
      <c r="MO83" s="549"/>
      <c r="MP83" s="549"/>
      <c r="MQ83" s="549"/>
      <c r="MR83" s="549"/>
      <c r="MS83" s="549"/>
      <c r="MT83" s="549"/>
      <c r="MU83" s="549"/>
      <c r="MV83" s="549"/>
      <c r="MW83" s="549"/>
      <c r="MX83" s="549"/>
      <c r="MY83" s="549"/>
      <c r="MZ83" s="549"/>
      <c r="NA83" s="549"/>
      <c r="NB83" s="549"/>
      <c r="NC83" s="549"/>
      <c r="ND83" s="549"/>
      <c r="NE83" s="549"/>
    </row>
    <row r="84" spans="12:369" ht="15" customHeight="1">
      <c r="L84" s="292"/>
      <c r="M84" s="443" t="s">
        <v>2122</v>
      </c>
      <c r="N84" s="292"/>
      <c r="O84" s="284" t="s">
        <v>2109</v>
      </c>
      <c r="P84" s="284" t="s">
        <v>2117</v>
      </c>
      <c r="Q84" s="284" t="s">
        <v>2116</v>
      </c>
      <c r="R84" s="284" t="s">
        <v>2117</v>
      </c>
      <c r="S84" s="284" t="s">
        <v>2117</v>
      </c>
      <c r="T84" s="284" t="s">
        <v>2116</v>
      </c>
      <c r="U84" s="284" t="s">
        <v>2119</v>
      </c>
      <c r="V84" s="284" t="s">
        <v>2118</v>
      </c>
      <c r="W84" s="284" t="s">
        <v>2110</v>
      </c>
      <c r="X84" s="284" t="s">
        <v>2115</v>
      </c>
      <c r="Y84" s="284" t="s">
        <v>2117</v>
      </c>
      <c r="Z84" s="284" t="s">
        <v>2113</v>
      </c>
      <c r="AA84" s="284" t="s">
        <v>2118</v>
      </c>
      <c r="AB84" s="284" t="s">
        <v>2117</v>
      </c>
      <c r="AC84" s="284" t="s">
        <v>2121</v>
      </c>
      <c r="AD84" s="284" t="s">
        <v>2116</v>
      </c>
      <c r="AE84" s="284" t="s">
        <v>2121</v>
      </c>
      <c r="AF84" s="284" t="s">
        <v>2121</v>
      </c>
      <c r="AG84" s="284" t="s">
        <v>2121</v>
      </c>
      <c r="AH84" s="284" t="s">
        <v>2117</v>
      </c>
      <c r="AI84" s="284" t="s">
        <v>2117</v>
      </c>
      <c r="AJ84" s="284" t="s">
        <v>2121</v>
      </c>
      <c r="AK84" s="284" t="s">
        <v>2113</v>
      </c>
      <c r="AL84" s="284" t="s">
        <v>2123</v>
      </c>
      <c r="AM84" s="284" t="s">
        <v>2109</v>
      </c>
      <c r="AN84" s="284" t="s">
        <v>2113</v>
      </c>
      <c r="AO84" s="284" t="s">
        <v>2119</v>
      </c>
      <c r="AP84" s="284" t="s">
        <v>2111</v>
      </c>
      <c r="AQ84" s="284" t="s">
        <v>2111</v>
      </c>
      <c r="AR84" s="284" t="s">
        <v>2113</v>
      </c>
      <c r="AS84" s="284" t="s">
        <v>2117</v>
      </c>
      <c r="AT84" s="284" t="s">
        <v>2111</v>
      </c>
      <c r="AU84" s="284" t="s">
        <v>2120</v>
      </c>
      <c r="AV84" s="284" t="s">
        <v>2114</v>
      </c>
      <c r="AW84" s="284" t="s">
        <v>2121</v>
      </c>
      <c r="AX84" s="284" t="s">
        <v>2117</v>
      </c>
      <c r="AY84" s="284" t="s">
        <v>2117</v>
      </c>
      <c r="AZ84" s="284" t="s">
        <v>2114</v>
      </c>
      <c r="BA84" s="284" t="s">
        <v>2114</v>
      </c>
      <c r="BB84" s="284" t="s">
        <v>2114</v>
      </c>
      <c r="BC84" s="284" t="s">
        <v>2123</v>
      </c>
      <c r="BD84" s="284" t="s">
        <v>2117</v>
      </c>
      <c r="BE84" s="284" t="s">
        <v>2122</v>
      </c>
      <c r="BF84" s="284" t="s">
        <v>2117</v>
      </c>
      <c r="BG84" s="284" t="s">
        <v>2116</v>
      </c>
      <c r="BH84" s="284" t="s">
        <v>2114</v>
      </c>
      <c r="BI84" s="284" t="s">
        <v>2122</v>
      </c>
      <c r="BJ84" s="284" t="s">
        <v>2111</v>
      </c>
      <c r="BK84" s="284" t="s">
        <v>2113</v>
      </c>
      <c r="BL84" s="284" t="s">
        <v>2112</v>
      </c>
      <c r="BM84" s="284" t="s">
        <v>2110</v>
      </c>
      <c r="BN84" s="284" t="s">
        <v>2120</v>
      </c>
      <c r="BO84" s="284" t="s">
        <v>2108</v>
      </c>
      <c r="BP84" s="284" t="s">
        <v>2114</v>
      </c>
      <c r="BQ84" s="284" t="s">
        <v>2123</v>
      </c>
      <c r="BR84" s="284" t="s">
        <v>2114</v>
      </c>
      <c r="BS84" s="284" t="s">
        <v>2121</v>
      </c>
      <c r="BT84" s="284" t="s">
        <v>2116</v>
      </c>
      <c r="BU84" s="284" t="s">
        <v>2118</v>
      </c>
      <c r="BV84" s="284" t="s">
        <v>2125</v>
      </c>
      <c r="BW84" s="284" t="s">
        <v>2110</v>
      </c>
      <c r="BX84" s="284" t="s">
        <v>2120</v>
      </c>
      <c r="BY84" s="284" t="s">
        <v>2110</v>
      </c>
      <c r="BZ84" s="284" t="s">
        <v>2115</v>
      </c>
      <c r="CA84" s="284" t="s">
        <v>2110</v>
      </c>
      <c r="CB84" s="284" t="s">
        <v>2113</v>
      </c>
      <c r="CC84" s="291" t="s">
        <v>2112</v>
      </c>
      <c r="CD84" s="284" t="s">
        <v>2119</v>
      </c>
      <c r="CE84" s="284" t="s">
        <v>2121</v>
      </c>
      <c r="CF84" s="284" t="s">
        <v>2116</v>
      </c>
      <c r="CG84" s="284" t="s">
        <v>2110</v>
      </c>
      <c r="CH84" s="284" t="s">
        <v>2114</v>
      </c>
      <c r="CI84" s="284" t="s">
        <v>2119</v>
      </c>
      <c r="CJ84" s="284" t="s">
        <v>2113</v>
      </c>
      <c r="CK84" s="284" t="s">
        <v>2110</v>
      </c>
      <c r="CL84" s="284" t="s">
        <v>2110</v>
      </c>
      <c r="CM84" s="284" t="s">
        <v>2116</v>
      </c>
      <c r="CN84" s="284" t="s">
        <v>2123</v>
      </c>
      <c r="CO84" s="284" t="s">
        <v>2114</v>
      </c>
      <c r="CP84" s="284" t="s">
        <v>2123</v>
      </c>
      <c r="CQ84" s="284" t="s">
        <v>2110</v>
      </c>
      <c r="CR84" s="284" t="s">
        <v>2118</v>
      </c>
      <c r="CS84" s="284" t="s">
        <v>2118</v>
      </c>
      <c r="CT84" s="284" t="s">
        <v>2118</v>
      </c>
      <c r="CU84" s="284" t="s">
        <v>2110</v>
      </c>
      <c r="CV84" s="284" t="s">
        <v>2110</v>
      </c>
      <c r="CW84" s="284" t="s">
        <v>2120</v>
      </c>
      <c r="CX84" s="284" t="s">
        <v>2116</v>
      </c>
      <c r="CY84" s="284" t="s">
        <v>2114</v>
      </c>
      <c r="CZ84" s="284" t="s">
        <v>2110</v>
      </c>
      <c r="DA84" s="284" t="s">
        <v>2117</v>
      </c>
      <c r="DB84" s="284" t="s">
        <v>2118</v>
      </c>
      <c r="DC84" s="284" t="s">
        <v>2124</v>
      </c>
      <c r="DD84" s="284" t="s">
        <v>2115</v>
      </c>
      <c r="DE84" s="284" t="s">
        <v>2118</v>
      </c>
      <c r="DF84" s="284" t="s">
        <v>2121</v>
      </c>
      <c r="DG84" s="284" t="s">
        <v>2111</v>
      </c>
      <c r="DH84" s="284" t="s">
        <v>2118</v>
      </c>
      <c r="DI84" s="284" t="s">
        <v>2111</v>
      </c>
      <c r="DJ84" s="284" t="s">
        <v>2117</v>
      </c>
      <c r="DK84" s="284" t="s">
        <v>2108</v>
      </c>
      <c r="DL84" s="284" t="s">
        <v>2124</v>
      </c>
      <c r="DM84" s="284" t="s">
        <v>2108</v>
      </c>
      <c r="DN84" s="284" t="s">
        <v>2110</v>
      </c>
      <c r="DO84" s="284" t="s">
        <v>2111</v>
      </c>
      <c r="DP84" s="284" t="s">
        <v>2112</v>
      </c>
      <c r="DQ84" s="284" t="s">
        <v>2111</v>
      </c>
      <c r="DR84" s="284" t="s">
        <v>2117</v>
      </c>
      <c r="DS84" s="284" t="s">
        <v>2124</v>
      </c>
      <c r="DT84" s="284" t="s">
        <v>2110</v>
      </c>
      <c r="DU84" s="284" t="s">
        <v>2120</v>
      </c>
      <c r="DV84" s="284" t="s">
        <v>2110</v>
      </c>
      <c r="DW84" s="284" t="s">
        <v>2111</v>
      </c>
      <c r="DX84" s="284" t="s">
        <v>2125</v>
      </c>
      <c r="DY84" s="284" t="s">
        <v>2110</v>
      </c>
      <c r="DZ84" s="284" t="s">
        <v>2118</v>
      </c>
      <c r="EA84" s="284" t="s">
        <v>2117</v>
      </c>
      <c r="EB84" s="284" t="s">
        <v>2110</v>
      </c>
      <c r="EC84" s="284" t="s">
        <v>2120</v>
      </c>
      <c r="ED84" s="284" t="s">
        <v>2123</v>
      </c>
      <c r="EE84" s="284" t="s">
        <v>2117</v>
      </c>
      <c r="EF84" s="284" t="s">
        <v>2121</v>
      </c>
      <c r="EG84" s="284" t="s">
        <v>2114</v>
      </c>
      <c r="EH84" s="284" t="s">
        <v>2121</v>
      </c>
      <c r="EI84" s="284" t="s">
        <v>2116</v>
      </c>
      <c r="EJ84" s="284" t="s">
        <v>2123</v>
      </c>
      <c r="EK84" s="284" t="s">
        <v>2116</v>
      </c>
      <c r="EL84" s="284" t="s">
        <v>2123</v>
      </c>
      <c r="EM84" s="284" t="s">
        <v>2122</v>
      </c>
      <c r="EN84" s="284" t="s">
        <v>2118</v>
      </c>
      <c r="EO84" s="284" t="s">
        <v>2117</v>
      </c>
      <c r="EP84" s="284" t="s">
        <v>2119</v>
      </c>
      <c r="EQ84" s="284" t="s">
        <v>2116</v>
      </c>
      <c r="ER84" s="284" t="s">
        <v>2112</v>
      </c>
      <c r="ES84" s="284" t="s">
        <v>2116</v>
      </c>
      <c r="ET84" s="284" t="s">
        <v>2110</v>
      </c>
      <c r="EU84" s="284" t="s">
        <v>2116</v>
      </c>
      <c r="EV84" s="284" t="s">
        <v>2110</v>
      </c>
      <c r="EW84" s="284" t="s">
        <v>2116</v>
      </c>
      <c r="EX84" s="284" t="s">
        <v>2116</v>
      </c>
      <c r="EY84" s="284" t="s">
        <v>2114</v>
      </c>
      <c r="EZ84" s="284" t="s">
        <v>2121</v>
      </c>
      <c r="FA84" s="284" t="s">
        <v>2126</v>
      </c>
      <c r="FB84" s="284" t="s">
        <v>2124</v>
      </c>
      <c r="FC84" s="284" t="s">
        <v>2112</v>
      </c>
      <c r="FD84" s="284" t="s">
        <v>2114</v>
      </c>
      <c r="FE84" s="284" t="s">
        <v>2110</v>
      </c>
      <c r="FF84" s="284" t="s">
        <v>2112</v>
      </c>
      <c r="FG84" s="284" t="s">
        <v>2114</v>
      </c>
      <c r="FH84" s="284" t="s">
        <v>2110</v>
      </c>
      <c r="FI84" s="284" t="s">
        <v>2116</v>
      </c>
      <c r="FJ84" s="284" t="s">
        <v>2110</v>
      </c>
      <c r="FK84" s="284" t="s">
        <v>2110</v>
      </c>
      <c r="FL84" s="284" t="s">
        <v>2123</v>
      </c>
      <c r="FM84" s="284" t="s">
        <v>2118</v>
      </c>
      <c r="FN84" s="284" t="s">
        <v>2124</v>
      </c>
      <c r="FO84" s="284" t="s">
        <v>2120</v>
      </c>
      <c r="FP84" s="284" t="s">
        <v>2110</v>
      </c>
      <c r="FQ84" s="284" t="s">
        <v>2110</v>
      </c>
      <c r="FR84" s="284" t="s">
        <v>2114</v>
      </c>
      <c r="FS84" s="284" t="s">
        <v>2121</v>
      </c>
      <c r="FT84" s="284" t="s">
        <v>2118</v>
      </c>
      <c r="FU84" s="284" t="s">
        <v>2116</v>
      </c>
      <c r="FV84" s="284" t="s">
        <v>2121</v>
      </c>
      <c r="FW84" s="284" t="s">
        <v>2116</v>
      </c>
      <c r="FX84" s="284" t="s">
        <v>2121</v>
      </c>
      <c r="FY84" s="284" t="s">
        <v>2114</v>
      </c>
      <c r="FZ84" s="284" t="s">
        <v>2121</v>
      </c>
      <c r="GA84" s="284" t="s">
        <v>2111</v>
      </c>
      <c r="GB84" s="284" t="s">
        <v>2118</v>
      </c>
      <c r="GC84" s="284" t="s">
        <v>2116</v>
      </c>
      <c r="GD84" s="284" t="s">
        <v>2110</v>
      </c>
      <c r="GE84" s="284" t="s">
        <v>2118</v>
      </c>
      <c r="GF84" s="284" t="s">
        <v>2110</v>
      </c>
      <c r="GG84" s="284" t="s">
        <v>2114</v>
      </c>
      <c r="GH84" s="284" t="s">
        <v>2111</v>
      </c>
      <c r="GI84" s="284" t="s">
        <v>2108</v>
      </c>
      <c r="GJ84" s="284" t="s">
        <v>2118</v>
      </c>
      <c r="GK84" s="284" t="s">
        <v>2110</v>
      </c>
      <c r="GL84" s="284" t="s">
        <v>2125</v>
      </c>
      <c r="GM84" s="284" t="s">
        <v>2110</v>
      </c>
      <c r="GN84" s="284" t="s">
        <v>2114</v>
      </c>
      <c r="GO84" s="284" t="s">
        <v>2109</v>
      </c>
      <c r="GP84" s="284" t="s">
        <v>2122</v>
      </c>
      <c r="GQ84" s="284" t="s">
        <v>2124</v>
      </c>
      <c r="GR84" s="284" t="s">
        <v>2110</v>
      </c>
      <c r="GS84" s="284" t="s">
        <v>2113</v>
      </c>
      <c r="GT84" s="284" t="s">
        <v>2114</v>
      </c>
      <c r="GU84" s="284" t="s">
        <v>2108</v>
      </c>
      <c r="GV84" s="284" t="s">
        <v>2120</v>
      </c>
      <c r="GW84" s="284" t="s">
        <v>2116</v>
      </c>
      <c r="GX84" s="284" t="s">
        <v>2116</v>
      </c>
      <c r="GY84" s="284" t="s">
        <v>2125</v>
      </c>
      <c r="GZ84" s="284" t="s">
        <v>2114</v>
      </c>
      <c r="HA84" s="284" t="s">
        <v>2117</v>
      </c>
      <c r="HB84" s="284" t="s">
        <v>2110</v>
      </c>
      <c r="HC84" s="284" t="s">
        <v>2118</v>
      </c>
      <c r="HD84" s="284" t="s">
        <v>2116</v>
      </c>
      <c r="HE84" s="284" t="s">
        <v>2115</v>
      </c>
      <c r="HF84" s="284" t="s">
        <v>2110</v>
      </c>
      <c r="HG84" s="284" t="s">
        <v>2118</v>
      </c>
      <c r="HH84" s="284" t="s">
        <v>2109</v>
      </c>
      <c r="HI84" s="284" t="s">
        <v>2115</v>
      </c>
      <c r="HJ84" s="284" t="s">
        <v>2110</v>
      </c>
      <c r="HK84" s="284" t="s">
        <v>2120</v>
      </c>
      <c r="HL84" s="284" t="s">
        <v>2110</v>
      </c>
      <c r="HM84" s="284" t="s">
        <v>2113</v>
      </c>
      <c r="HN84" s="284" t="s">
        <v>2113</v>
      </c>
      <c r="HO84" s="284" t="s">
        <v>2118</v>
      </c>
      <c r="HP84" s="283"/>
      <c r="HQ84" s="283"/>
      <c r="HR84" s="291"/>
      <c r="HS84" s="291"/>
      <c r="HT84" s="291"/>
      <c r="HU84" s="291"/>
      <c r="HV84" s="291"/>
      <c r="HW84" s="291"/>
      <c r="HX84" s="291"/>
      <c r="HY84" s="291"/>
      <c r="HZ84" s="291"/>
      <c r="IV84" s="282"/>
      <c r="IW84" s="549"/>
      <c r="IX84" s="549"/>
      <c r="IY84" s="549"/>
      <c r="IZ84" s="549"/>
      <c r="JA84" s="549"/>
      <c r="JB84" s="549"/>
      <c r="JC84" s="549"/>
      <c r="JD84" s="549"/>
      <c r="JE84" s="549"/>
      <c r="JF84" s="549"/>
      <c r="JG84" s="549"/>
      <c r="JH84" s="549"/>
      <c r="JI84" s="549"/>
      <c r="JJ84" s="549"/>
      <c r="JK84" s="549"/>
      <c r="JL84" s="549"/>
      <c r="JM84" s="549"/>
      <c r="JN84" s="549"/>
      <c r="JO84" s="549"/>
      <c r="JP84" s="549"/>
      <c r="JQ84" s="549"/>
      <c r="JR84" s="549"/>
      <c r="JS84" s="549"/>
      <c r="JT84" s="549"/>
      <c r="JU84" s="549"/>
      <c r="JV84" s="549"/>
      <c r="JW84" s="549"/>
      <c r="JX84" s="549"/>
      <c r="JY84" s="549"/>
      <c r="JZ84" s="549"/>
      <c r="KA84" s="549"/>
      <c r="KB84" s="549"/>
      <c r="KC84" s="549"/>
      <c r="KD84" s="549"/>
      <c r="KE84" s="549"/>
      <c r="KF84" s="549"/>
      <c r="KG84" s="549"/>
      <c r="KH84" s="549"/>
      <c r="KI84" s="549"/>
      <c r="KJ84" s="549"/>
      <c r="KK84" s="549"/>
      <c r="KL84" s="549"/>
      <c r="KM84" s="549"/>
      <c r="KN84" s="549"/>
      <c r="KO84" s="549"/>
      <c r="KP84" s="549"/>
      <c r="KQ84" s="549"/>
      <c r="KR84" s="549"/>
      <c r="KS84" s="549"/>
      <c r="KT84" s="549"/>
      <c r="KU84" s="549"/>
      <c r="KV84" s="549"/>
      <c r="KW84" s="549"/>
      <c r="KX84" s="549"/>
      <c r="KY84" s="549"/>
      <c r="KZ84" s="549"/>
      <c r="LA84" s="549"/>
      <c r="LB84" s="549"/>
      <c r="LC84" s="549"/>
      <c r="LD84" s="549"/>
      <c r="LE84" s="549"/>
      <c r="LF84" s="549"/>
      <c r="LG84" s="549"/>
      <c r="LH84" s="549"/>
      <c r="LI84" s="549"/>
      <c r="LJ84" s="549"/>
      <c r="LK84" s="549"/>
      <c r="LL84" s="549"/>
      <c r="LM84" s="549"/>
      <c r="LN84" s="549"/>
      <c r="LO84" s="549"/>
      <c r="LP84" s="549"/>
      <c r="LQ84" s="549"/>
      <c r="LR84" s="549"/>
      <c r="LS84" s="549"/>
      <c r="LT84" s="549"/>
      <c r="LU84" s="549"/>
      <c r="LV84" s="549"/>
      <c r="LW84" s="549"/>
      <c r="LX84" s="549"/>
      <c r="LY84" s="549"/>
      <c r="LZ84" s="549"/>
      <c r="MA84" s="549"/>
      <c r="MB84" s="549"/>
      <c r="MC84" s="549"/>
      <c r="MD84" s="549"/>
      <c r="ME84" s="549"/>
      <c r="MF84" s="549"/>
      <c r="MG84" s="549"/>
      <c r="MH84" s="549"/>
      <c r="MI84" s="549"/>
      <c r="MJ84" s="549"/>
      <c r="MK84" s="549"/>
      <c r="ML84" s="549"/>
      <c r="MM84" s="549"/>
      <c r="MN84" s="549"/>
      <c r="MO84" s="549"/>
      <c r="MP84" s="549"/>
      <c r="MQ84" s="549"/>
      <c r="MR84" s="549"/>
      <c r="MS84" s="549"/>
      <c r="MT84" s="549"/>
      <c r="MU84" s="549"/>
      <c r="MV84" s="549"/>
      <c r="MW84" s="549"/>
      <c r="MX84" s="549"/>
      <c r="MY84" s="549"/>
      <c r="MZ84" s="549"/>
      <c r="NA84" s="549"/>
      <c r="NB84" s="549"/>
      <c r="NC84" s="549"/>
      <c r="ND84" s="549"/>
      <c r="NE84" s="549"/>
    </row>
    <row r="85" spans="12:369" ht="15" customHeight="1">
      <c r="L85" s="293"/>
      <c r="M85" s="443"/>
      <c r="N85" s="285">
        <v>0</v>
      </c>
      <c r="O85" s="287">
        <f t="shared" ref="O85:BZ85" si="11">D5</f>
        <v>1</v>
      </c>
      <c r="P85" s="287">
        <f t="shared" si="11"/>
        <v>1</v>
      </c>
      <c r="Q85" s="287">
        <f t="shared" si="11"/>
        <v>1</v>
      </c>
      <c r="R85" s="287">
        <f t="shared" si="11"/>
        <v>2</v>
      </c>
      <c r="S85" s="287">
        <f t="shared" si="11"/>
        <v>3</v>
      </c>
      <c r="T85" s="287">
        <f t="shared" si="11"/>
        <v>3</v>
      </c>
      <c r="U85" s="287">
        <f t="shared" si="11"/>
        <v>5</v>
      </c>
      <c r="V85" s="287">
        <f t="shared" si="11"/>
        <v>6</v>
      </c>
      <c r="W85" s="287">
        <f t="shared" si="11"/>
        <v>6</v>
      </c>
      <c r="X85" s="287">
        <f t="shared" si="11"/>
        <v>6</v>
      </c>
      <c r="Y85" s="287">
        <f t="shared" si="11"/>
        <v>6</v>
      </c>
      <c r="Z85" s="287">
        <f t="shared" si="11"/>
        <v>6</v>
      </c>
      <c r="AA85" s="287">
        <f t="shared" si="11"/>
        <v>6</v>
      </c>
      <c r="AB85" s="287">
        <f t="shared" si="11"/>
        <v>6</v>
      </c>
      <c r="AC85" s="287">
        <f t="shared" si="11"/>
        <v>1</v>
      </c>
      <c r="AD85" s="287">
        <f t="shared" si="11"/>
        <v>1</v>
      </c>
      <c r="AE85" s="287">
        <f t="shared" si="11"/>
        <v>0</v>
      </c>
      <c r="AF85" s="287">
        <f t="shared" si="11"/>
        <v>0</v>
      </c>
      <c r="AG85" s="287">
        <f t="shared" si="11"/>
        <v>0</v>
      </c>
      <c r="AH85" s="287">
        <f t="shared" si="11"/>
        <v>0</v>
      </c>
      <c r="AI85" s="287">
        <f t="shared" si="11"/>
        <v>0</v>
      </c>
      <c r="AJ85" s="287">
        <f t="shared" si="11"/>
        <v>1</v>
      </c>
      <c r="AK85" s="287">
        <f t="shared" si="11"/>
        <v>1</v>
      </c>
      <c r="AL85" s="287">
        <f t="shared" si="11"/>
        <v>1</v>
      </c>
      <c r="AM85" s="287">
        <f t="shared" si="11"/>
        <v>4</v>
      </c>
      <c r="AN85" s="287">
        <f t="shared" si="11"/>
        <v>4</v>
      </c>
      <c r="AO85" s="287">
        <f t="shared" si="11"/>
        <v>4</v>
      </c>
      <c r="AP85" s="287">
        <f t="shared" si="11"/>
        <v>4</v>
      </c>
      <c r="AQ85" s="287">
        <f t="shared" si="11"/>
        <v>3</v>
      </c>
      <c r="AR85" s="287">
        <f t="shared" si="11"/>
        <v>3</v>
      </c>
      <c r="AS85" s="287">
        <f t="shared" si="11"/>
        <v>3</v>
      </c>
      <c r="AT85" s="287">
        <f t="shared" si="11"/>
        <v>2</v>
      </c>
      <c r="AU85" s="287">
        <f t="shared" si="11"/>
        <v>1</v>
      </c>
      <c r="AV85" s="287">
        <f t="shared" si="11"/>
        <v>0</v>
      </c>
      <c r="AW85" s="287">
        <f t="shared" si="11"/>
        <v>0</v>
      </c>
      <c r="AX85" s="287">
        <f t="shared" si="11"/>
        <v>0</v>
      </c>
      <c r="AY85" s="287">
        <f t="shared" si="11"/>
        <v>0</v>
      </c>
      <c r="AZ85" s="287">
        <f t="shared" si="11"/>
        <v>0</v>
      </c>
      <c r="BA85" s="287">
        <f t="shared" si="11"/>
        <v>0</v>
      </c>
      <c r="BB85" s="287">
        <f t="shared" si="11"/>
        <v>0</v>
      </c>
      <c r="BC85" s="287">
        <f t="shared" si="11"/>
        <v>2</v>
      </c>
      <c r="BD85" s="287">
        <f t="shared" si="11"/>
        <v>5</v>
      </c>
      <c r="BE85" s="287">
        <f t="shared" si="11"/>
        <v>9</v>
      </c>
      <c r="BF85" s="287">
        <f t="shared" si="11"/>
        <v>13</v>
      </c>
      <c r="BG85" s="287">
        <f t="shared" si="11"/>
        <v>15</v>
      </c>
      <c r="BH85" s="287">
        <f t="shared" si="11"/>
        <v>16</v>
      </c>
      <c r="BI85" s="287">
        <f t="shared" si="11"/>
        <v>20</v>
      </c>
      <c r="BJ85" s="287">
        <f t="shared" si="11"/>
        <v>21</v>
      </c>
      <c r="BK85" s="287">
        <f t="shared" si="11"/>
        <v>21</v>
      </c>
      <c r="BL85" s="287">
        <f t="shared" si="11"/>
        <v>21</v>
      </c>
      <c r="BM85" s="287">
        <f t="shared" si="11"/>
        <v>21</v>
      </c>
      <c r="BN85" s="287">
        <f t="shared" si="11"/>
        <v>19</v>
      </c>
      <c r="BO85" s="287">
        <f t="shared" si="11"/>
        <v>20</v>
      </c>
      <c r="BP85" s="287">
        <f t="shared" si="11"/>
        <v>20</v>
      </c>
      <c r="BQ85" s="287">
        <f t="shared" si="11"/>
        <v>24</v>
      </c>
      <c r="BR85" s="287">
        <f t="shared" si="11"/>
        <v>32</v>
      </c>
      <c r="BS85" s="287">
        <f t="shared" si="11"/>
        <v>50</v>
      </c>
      <c r="BT85" s="287">
        <f t="shared" si="11"/>
        <v>71</v>
      </c>
      <c r="BU85" s="287">
        <f t="shared" si="11"/>
        <v>85</v>
      </c>
      <c r="BV85" s="287">
        <f t="shared" si="11"/>
        <v>101</v>
      </c>
      <c r="BW85" s="287">
        <f t="shared" si="11"/>
        <v>106</v>
      </c>
      <c r="BX85" s="287">
        <f t="shared" si="11"/>
        <v>112</v>
      </c>
      <c r="BY85" s="287">
        <f t="shared" si="11"/>
        <v>112</v>
      </c>
      <c r="BZ85" s="287">
        <f t="shared" si="11"/>
        <v>112</v>
      </c>
      <c r="CA85" s="287">
        <f t="shared" ref="CA85:EL85" si="12">BP5</f>
        <v>112</v>
      </c>
      <c r="CB85" s="287">
        <f t="shared" si="12"/>
        <v>109</v>
      </c>
      <c r="CC85" s="287">
        <f t="shared" si="12"/>
        <v>107</v>
      </c>
      <c r="CD85" s="287">
        <f t="shared" si="12"/>
        <v>100</v>
      </c>
      <c r="CE85" s="287">
        <f t="shared" si="12"/>
        <v>89</v>
      </c>
      <c r="CF85" s="287">
        <f t="shared" si="12"/>
        <v>83</v>
      </c>
      <c r="CG85" s="287">
        <f t="shared" si="12"/>
        <v>84</v>
      </c>
      <c r="CH85" s="287">
        <f t="shared" si="12"/>
        <v>81</v>
      </c>
      <c r="CI85" s="287">
        <f t="shared" si="12"/>
        <v>75</v>
      </c>
      <c r="CJ85" s="287">
        <f t="shared" si="12"/>
        <v>73</v>
      </c>
      <c r="CK85" s="287">
        <f t="shared" si="12"/>
        <v>73</v>
      </c>
      <c r="CL85" s="287">
        <f t="shared" si="12"/>
        <v>73</v>
      </c>
      <c r="CM85" s="287">
        <f t="shared" si="12"/>
        <v>74</v>
      </c>
      <c r="CN85" s="287">
        <f t="shared" si="12"/>
        <v>76</v>
      </c>
      <c r="CO85" s="287">
        <f t="shared" si="12"/>
        <v>80</v>
      </c>
      <c r="CP85" s="287">
        <f t="shared" si="12"/>
        <v>89</v>
      </c>
      <c r="CQ85" s="287">
        <f t="shared" si="12"/>
        <v>93</v>
      </c>
      <c r="CR85" s="287">
        <f t="shared" si="12"/>
        <v>91</v>
      </c>
      <c r="CS85" s="287">
        <f t="shared" si="12"/>
        <v>88</v>
      </c>
      <c r="CT85" s="287">
        <f t="shared" si="12"/>
        <v>90</v>
      </c>
      <c r="CU85" s="287">
        <f t="shared" si="12"/>
        <v>92</v>
      </c>
      <c r="CV85" s="287">
        <f t="shared" si="12"/>
        <v>92</v>
      </c>
      <c r="CW85" s="287">
        <f t="shared" si="12"/>
        <v>88</v>
      </c>
      <c r="CX85" s="287">
        <f t="shared" si="12"/>
        <v>79</v>
      </c>
      <c r="CY85" s="287">
        <f t="shared" si="12"/>
        <v>72</v>
      </c>
      <c r="CZ85" s="287">
        <f t="shared" si="12"/>
        <v>70</v>
      </c>
      <c r="DA85" s="287">
        <f t="shared" si="12"/>
        <v>60</v>
      </c>
      <c r="DB85" s="287">
        <f t="shared" si="12"/>
        <v>46</v>
      </c>
      <c r="DC85" s="287">
        <f t="shared" si="12"/>
        <v>37</v>
      </c>
      <c r="DD85" s="287">
        <f t="shared" si="12"/>
        <v>19</v>
      </c>
      <c r="DE85" s="287">
        <f t="shared" si="12"/>
        <v>13</v>
      </c>
      <c r="DF85" s="287">
        <f t="shared" si="12"/>
        <v>12</v>
      </c>
      <c r="DG85" s="287">
        <f t="shared" si="12"/>
        <v>7</v>
      </c>
      <c r="DH85" s="287">
        <f t="shared" si="12"/>
        <v>7</v>
      </c>
      <c r="DI85" s="287">
        <f t="shared" si="12"/>
        <v>7</v>
      </c>
      <c r="DJ85" s="287">
        <f t="shared" si="12"/>
        <v>7</v>
      </c>
      <c r="DK85" s="287">
        <f t="shared" si="12"/>
        <v>8</v>
      </c>
      <c r="DL85" s="287">
        <f t="shared" si="12"/>
        <v>11</v>
      </c>
      <c r="DM85" s="287">
        <f t="shared" si="12"/>
        <v>19</v>
      </c>
      <c r="DN85" s="287">
        <f t="shared" si="12"/>
        <v>19</v>
      </c>
      <c r="DO85" s="287">
        <f t="shared" si="12"/>
        <v>19</v>
      </c>
      <c r="DP85" s="287">
        <f t="shared" si="12"/>
        <v>26</v>
      </c>
      <c r="DQ85" s="287">
        <f t="shared" si="12"/>
        <v>29</v>
      </c>
      <c r="DR85" s="287">
        <f t="shared" si="12"/>
        <v>43</v>
      </c>
      <c r="DS85" s="287">
        <f t="shared" si="12"/>
        <v>58</v>
      </c>
      <c r="DT85" s="287">
        <f t="shared" si="12"/>
        <v>62</v>
      </c>
      <c r="DU85" s="287">
        <f t="shared" si="12"/>
        <v>70</v>
      </c>
      <c r="DV85" s="287">
        <f t="shared" si="12"/>
        <v>71</v>
      </c>
      <c r="DW85" s="287">
        <f t="shared" si="12"/>
        <v>72</v>
      </c>
      <c r="DX85" s="287">
        <f t="shared" si="12"/>
        <v>74</v>
      </c>
      <c r="DY85" s="287">
        <f t="shared" si="12"/>
        <v>74</v>
      </c>
      <c r="DZ85" s="287">
        <f t="shared" si="12"/>
        <v>68</v>
      </c>
      <c r="EA85" s="287">
        <f t="shared" si="12"/>
        <v>64</v>
      </c>
      <c r="EB85" s="287">
        <f t="shared" si="12"/>
        <v>60</v>
      </c>
      <c r="EC85" s="287">
        <f t="shared" si="12"/>
        <v>51</v>
      </c>
      <c r="ED85" s="287">
        <f t="shared" si="12"/>
        <v>31</v>
      </c>
      <c r="EE85" s="287">
        <f t="shared" si="12"/>
        <v>28</v>
      </c>
      <c r="EF85" s="287">
        <f t="shared" si="12"/>
        <v>18</v>
      </c>
      <c r="EG85" s="287">
        <f t="shared" si="12"/>
        <v>12</v>
      </c>
      <c r="EH85" s="287">
        <f t="shared" si="12"/>
        <v>9</v>
      </c>
      <c r="EI85" s="287">
        <f t="shared" si="12"/>
        <v>7</v>
      </c>
      <c r="EJ85" s="287">
        <f t="shared" si="12"/>
        <v>13</v>
      </c>
      <c r="EK85" s="287">
        <f t="shared" si="12"/>
        <v>19</v>
      </c>
      <c r="EL85" s="287">
        <f t="shared" si="12"/>
        <v>25</v>
      </c>
      <c r="EM85" s="287">
        <f t="shared" ref="EM85:GX85" si="13">EB5</f>
        <v>31</v>
      </c>
      <c r="EN85" s="287">
        <f t="shared" si="13"/>
        <v>34</v>
      </c>
      <c r="EO85" s="287">
        <f t="shared" si="13"/>
        <v>36</v>
      </c>
      <c r="EP85" s="287">
        <f t="shared" si="13"/>
        <v>39</v>
      </c>
      <c r="EQ85" s="287">
        <f t="shared" si="13"/>
        <v>42</v>
      </c>
      <c r="ER85" s="287">
        <f t="shared" si="13"/>
        <v>44</v>
      </c>
      <c r="ES85" s="287">
        <f t="shared" si="13"/>
        <v>48</v>
      </c>
      <c r="ET85" s="287">
        <f t="shared" si="13"/>
        <v>47</v>
      </c>
      <c r="EU85" s="287">
        <f t="shared" si="13"/>
        <v>42</v>
      </c>
      <c r="EV85" s="287">
        <f t="shared" si="13"/>
        <v>38</v>
      </c>
      <c r="EW85" s="287">
        <f t="shared" si="13"/>
        <v>31</v>
      </c>
      <c r="EX85" s="287">
        <f t="shared" si="13"/>
        <v>25</v>
      </c>
      <c r="EY85" s="287">
        <f t="shared" si="13"/>
        <v>21</v>
      </c>
      <c r="EZ85" s="287">
        <f t="shared" si="13"/>
        <v>21</v>
      </c>
      <c r="FA85" s="287">
        <f t="shared" si="13"/>
        <v>19</v>
      </c>
      <c r="FB85" s="287">
        <f t="shared" si="13"/>
        <v>27</v>
      </c>
      <c r="FC85" s="287">
        <f t="shared" si="13"/>
        <v>35</v>
      </c>
      <c r="FD85" s="287">
        <f t="shared" si="13"/>
        <v>37</v>
      </c>
      <c r="FE85" s="287">
        <f t="shared" si="13"/>
        <v>37</v>
      </c>
      <c r="FF85" s="287">
        <f t="shared" si="13"/>
        <v>37</v>
      </c>
      <c r="FG85" s="287">
        <f t="shared" si="13"/>
        <v>38</v>
      </c>
      <c r="FH85" s="287">
        <f t="shared" si="13"/>
        <v>38</v>
      </c>
      <c r="FI85" s="287">
        <f t="shared" si="13"/>
        <v>38</v>
      </c>
      <c r="FJ85" s="287">
        <f t="shared" si="13"/>
        <v>38</v>
      </c>
      <c r="FK85" s="287">
        <f t="shared" si="13"/>
        <v>38</v>
      </c>
      <c r="FL85" s="287">
        <f t="shared" si="13"/>
        <v>37</v>
      </c>
      <c r="FM85" s="287">
        <f t="shared" si="13"/>
        <v>31</v>
      </c>
      <c r="FN85" s="287">
        <f t="shared" si="13"/>
        <v>28</v>
      </c>
      <c r="FO85" s="287">
        <f t="shared" si="13"/>
        <v>25</v>
      </c>
      <c r="FP85" s="287">
        <f t="shared" si="13"/>
        <v>25</v>
      </c>
      <c r="FQ85" s="287">
        <f t="shared" si="13"/>
        <v>25</v>
      </c>
      <c r="FR85" s="287">
        <f t="shared" si="13"/>
        <v>25</v>
      </c>
      <c r="FS85" s="287">
        <f t="shared" si="13"/>
        <v>24</v>
      </c>
      <c r="FT85" s="287">
        <f t="shared" si="13"/>
        <v>20</v>
      </c>
      <c r="FU85" s="287">
        <f t="shared" si="13"/>
        <v>19</v>
      </c>
      <c r="FV85" s="287">
        <f t="shared" si="13"/>
        <v>15</v>
      </c>
      <c r="FW85" s="287">
        <f t="shared" si="13"/>
        <v>13</v>
      </c>
      <c r="FX85" s="287">
        <f t="shared" si="13"/>
        <v>14</v>
      </c>
      <c r="FY85" s="287">
        <f t="shared" si="13"/>
        <v>15</v>
      </c>
      <c r="FZ85" s="287">
        <f t="shared" si="13"/>
        <v>19</v>
      </c>
      <c r="GA85" s="287">
        <f t="shared" si="13"/>
        <v>21</v>
      </c>
      <c r="GB85" s="287">
        <f t="shared" si="13"/>
        <v>27</v>
      </c>
      <c r="GC85" s="287">
        <f t="shared" si="13"/>
        <v>29</v>
      </c>
      <c r="GD85" s="287">
        <f t="shared" si="13"/>
        <v>29</v>
      </c>
      <c r="GE85" s="287">
        <f t="shared" si="13"/>
        <v>29</v>
      </c>
      <c r="GF85" s="287">
        <f t="shared" si="13"/>
        <v>29</v>
      </c>
      <c r="GG85" s="287">
        <f t="shared" si="13"/>
        <v>29</v>
      </c>
      <c r="GH85" s="287">
        <f t="shared" si="13"/>
        <v>28</v>
      </c>
      <c r="GI85" s="287">
        <f t="shared" si="13"/>
        <v>31</v>
      </c>
      <c r="GJ85" s="287">
        <f t="shared" si="13"/>
        <v>35</v>
      </c>
      <c r="GK85" s="287">
        <f t="shared" si="13"/>
        <v>35</v>
      </c>
      <c r="GL85" s="287">
        <f t="shared" si="13"/>
        <v>33</v>
      </c>
      <c r="GM85" s="287">
        <f t="shared" si="13"/>
        <v>33</v>
      </c>
      <c r="GN85" s="287">
        <f t="shared" si="13"/>
        <v>33</v>
      </c>
      <c r="GO85" s="287">
        <f t="shared" si="13"/>
        <v>32</v>
      </c>
      <c r="GP85" s="287">
        <f t="shared" si="13"/>
        <v>33</v>
      </c>
      <c r="GQ85" s="287">
        <f t="shared" si="13"/>
        <v>34</v>
      </c>
      <c r="GR85" s="287">
        <f t="shared" si="13"/>
        <v>34</v>
      </c>
      <c r="GS85" s="287">
        <f t="shared" si="13"/>
        <v>27</v>
      </c>
      <c r="GT85" s="287">
        <f t="shared" si="13"/>
        <v>25</v>
      </c>
      <c r="GU85" s="287">
        <f t="shared" si="13"/>
        <v>23</v>
      </c>
      <c r="GV85" s="287">
        <f t="shared" si="13"/>
        <v>15</v>
      </c>
      <c r="GW85" s="287">
        <f t="shared" si="13"/>
        <v>12</v>
      </c>
      <c r="GX85" s="287">
        <f t="shared" si="13"/>
        <v>14</v>
      </c>
      <c r="GY85" s="287">
        <f t="shared" ref="GY85:HO85" si="14">GN5</f>
        <v>20</v>
      </c>
      <c r="GZ85" s="287">
        <f t="shared" si="14"/>
        <v>25</v>
      </c>
      <c r="HA85" s="287">
        <f t="shared" si="14"/>
        <v>32</v>
      </c>
      <c r="HB85" s="287">
        <f t="shared" si="14"/>
        <v>36</v>
      </c>
      <c r="HC85" s="287">
        <f t="shared" si="14"/>
        <v>42</v>
      </c>
      <c r="HD85" s="287">
        <f t="shared" si="14"/>
        <v>46</v>
      </c>
      <c r="HE85" s="287">
        <f t="shared" si="14"/>
        <v>50</v>
      </c>
      <c r="HF85" s="287">
        <f t="shared" si="14"/>
        <v>51</v>
      </c>
      <c r="HG85" s="287">
        <f t="shared" si="14"/>
        <v>47</v>
      </c>
      <c r="HH85" s="287">
        <f t="shared" si="14"/>
        <v>45</v>
      </c>
      <c r="HI85" s="287">
        <f t="shared" si="14"/>
        <v>38</v>
      </c>
      <c r="HJ85" s="287">
        <f t="shared" si="14"/>
        <v>38</v>
      </c>
      <c r="HK85" s="287">
        <f t="shared" si="14"/>
        <v>33</v>
      </c>
      <c r="HL85" s="287">
        <f t="shared" si="14"/>
        <v>26</v>
      </c>
      <c r="HM85" s="287">
        <f t="shared" si="14"/>
        <v>17</v>
      </c>
      <c r="HN85" s="287">
        <f t="shared" si="14"/>
        <v>9</v>
      </c>
      <c r="HO85" s="287">
        <f t="shared" si="14"/>
        <v>6</v>
      </c>
      <c r="HP85" s="288"/>
      <c r="HQ85" s="288"/>
      <c r="IV85" s="282"/>
      <c r="IW85" s="549"/>
      <c r="IX85" s="549"/>
      <c r="IY85" s="549"/>
      <c r="IZ85" s="549"/>
      <c r="JA85" s="549"/>
      <c r="JB85" s="549"/>
      <c r="JC85" s="549"/>
      <c r="JD85" s="549"/>
      <c r="JE85" s="549"/>
      <c r="JF85" s="549"/>
      <c r="JG85" s="549"/>
      <c r="JH85" s="549"/>
      <c r="JI85" s="549"/>
      <c r="JJ85" s="549"/>
      <c r="JK85" s="549"/>
      <c r="JL85" s="549"/>
      <c r="JM85" s="549"/>
      <c r="JN85" s="549"/>
      <c r="JO85" s="549"/>
      <c r="JP85" s="549"/>
      <c r="JQ85" s="549"/>
      <c r="JR85" s="549"/>
      <c r="JS85" s="549"/>
      <c r="JT85" s="549"/>
      <c r="JU85" s="549"/>
      <c r="JV85" s="549"/>
      <c r="JW85" s="549"/>
      <c r="JX85" s="549"/>
      <c r="JY85" s="549"/>
      <c r="JZ85" s="549"/>
      <c r="KA85" s="549"/>
      <c r="KB85" s="549"/>
      <c r="KC85" s="549"/>
      <c r="KD85" s="549"/>
      <c r="KE85" s="549"/>
      <c r="KF85" s="549"/>
      <c r="KG85" s="549"/>
      <c r="KH85" s="549"/>
      <c r="KI85" s="549"/>
      <c r="KJ85" s="549"/>
      <c r="KK85" s="549"/>
      <c r="KL85" s="549"/>
      <c r="KM85" s="549"/>
      <c r="KN85" s="549"/>
      <c r="KO85" s="549"/>
      <c r="KP85" s="549"/>
      <c r="KQ85" s="549"/>
      <c r="KR85" s="549"/>
      <c r="KS85" s="549"/>
      <c r="KT85" s="549"/>
      <c r="KU85" s="549"/>
      <c r="KV85" s="549"/>
      <c r="KW85" s="549"/>
      <c r="KX85" s="549"/>
      <c r="KY85" s="549"/>
      <c r="KZ85" s="549"/>
      <c r="LA85" s="549"/>
      <c r="LB85" s="549"/>
      <c r="LC85" s="549"/>
      <c r="LD85" s="549"/>
      <c r="LE85" s="549"/>
      <c r="LF85" s="549"/>
      <c r="LG85" s="549"/>
      <c r="LH85" s="549"/>
      <c r="LI85" s="549"/>
      <c r="LJ85" s="549"/>
      <c r="LK85" s="549"/>
      <c r="LL85" s="549"/>
      <c r="LM85" s="549"/>
      <c r="LN85" s="549"/>
      <c r="LO85" s="549"/>
      <c r="LP85" s="549"/>
      <c r="LQ85" s="549"/>
      <c r="LR85" s="549"/>
      <c r="LS85" s="549"/>
      <c r="LT85" s="549"/>
      <c r="LU85" s="549"/>
      <c r="LV85" s="549"/>
      <c r="LW85" s="549"/>
      <c r="LX85" s="549"/>
      <c r="LY85" s="549"/>
      <c r="LZ85" s="549"/>
      <c r="MA85" s="549"/>
      <c r="MB85" s="549"/>
      <c r="MC85" s="549"/>
      <c r="MD85" s="549"/>
      <c r="ME85" s="549"/>
      <c r="MF85" s="549"/>
      <c r="MG85" s="549"/>
      <c r="MH85" s="549"/>
      <c r="MI85" s="549"/>
      <c r="MJ85" s="549"/>
      <c r="MK85" s="549"/>
      <c r="ML85" s="549"/>
      <c r="MM85" s="549"/>
      <c r="MN85" s="549"/>
      <c r="MO85" s="549"/>
      <c r="MP85" s="549"/>
      <c r="MQ85" s="549"/>
      <c r="MR85" s="549"/>
      <c r="MS85" s="549"/>
      <c r="MT85" s="549"/>
      <c r="MU85" s="549"/>
      <c r="MV85" s="549"/>
      <c r="MW85" s="549"/>
      <c r="MX85" s="549"/>
      <c r="MY85" s="549"/>
      <c r="MZ85" s="549"/>
      <c r="NA85" s="549"/>
      <c r="NB85" s="549"/>
      <c r="NC85" s="549"/>
      <c r="ND85" s="549"/>
      <c r="NE85" s="549"/>
    </row>
    <row r="86" spans="12:369" ht="15" customHeight="1">
      <c r="M86" s="443"/>
      <c r="O86" s="288"/>
      <c r="P86" s="288"/>
      <c r="Q86" s="288"/>
      <c r="R86" s="288"/>
      <c r="S86" s="288"/>
      <c r="T86" s="288"/>
      <c r="U86" s="288"/>
      <c r="V86" s="288"/>
      <c r="W86" s="288"/>
      <c r="X86" s="288"/>
      <c r="Y86" s="288"/>
      <c r="Z86" s="288"/>
      <c r="AA86" s="288"/>
      <c r="AB86" s="288"/>
      <c r="AC86" s="288"/>
      <c r="AD86" s="288"/>
      <c r="AE86" s="288"/>
      <c r="AF86" s="288"/>
      <c r="AG86" s="288"/>
      <c r="AH86" s="288"/>
      <c r="AI86" s="288"/>
      <c r="AJ86" s="288"/>
      <c r="AK86" s="288"/>
      <c r="AL86" s="288"/>
      <c r="AM86" s="288"/>
      <c r="AN86" s="288"/>
      <c r="AO86" s="288"/>
      <c r="AP86" s="288"/>
      <c r="AQ86" s="288"/>
      <c r="AR86" s="288"/>
      <c r="AS86" s="288"/>
      <c r="AT86" s="288"/>
      <c r="AU86" s="288"/>
      <c r="AV86" s="288"/>
      <c r="AW86" s="288"/>
      <c r="AX86" s="288"/>
      <c r="AY86" s="288"/>
      <c r="AZ86" s="288"/>
      <c r="BA86" s="288"/>
      <c r="BB86" s="288"/>
      <c r="BC86" s="288"/>
      <c r="BD86" s="288"/>
      <c r="BE86" s="288"/>
      <c r="BF86" s="288"/>
      <c r="BG86" s="288"/>
      <c r="BH86" s="288"/>
      <c r="BI86" s="288"/>
      <c r="BJ86" s="288"/>
      <c r="BK86" s="288"/>
      <c r="BL86" s="288"/>
      <c r="BM86" s="288"/>
      <c r="BN86" s="288"/>
      <c r="BO86" s="288"/>
      <c r="BP86" s="288"/>
      <c r="BQ86" s="288"/>
      <c r="BR86" s="288"/>
      <c r="BS86" s="288"/>
      <c r="BT86" s="288"/>
      <c r="BU86" s="288"/>
      <c r="BV86" s="288"/>
      <c r="BW86" s="288"/>
      <c r="BX86" s="288"/>
      <c r="BY86" s="288"/>
      <c r="BZ86" s="288"/>
      <c r="CA86" s="288"/>
      <c r="CB86" s="288"/>
      <c r="CC86" s="288"/>
      <c r="CD86" s="288"/>
      <c r="CE86" s="288"/>
      <c r="CF86" s="288"/>
      <c r="CG86" s="288"/>
      <c r="CH86" s="288"/>
      <c r="CI86" s="288"/>
      <c r="CJ86" s="288"/>
      <c r="CK86" s="288"/>
      <c r="CL86" s="288"/>
      <c r="CM86" s="288"/>
      <c r="CN86" s="288"/>
      <c r="CO86" s="288"/>
      <c r="CP86" s="288"/>
      <c r="CQ86" s="288"/>
      <c r="CR86" s="288"/>
      <c r="CS86" s="288"/>
      <c r="CT86" s="288"/>
      <c r="CU86" s="288"/>
      <c r="CV86" s="288"/>
      <c r="CW86" s="288"/>
      <c r="CX86" s="288"/>
      <c r="CY86" s="288"/>
      <c r="CZ86" s="288"/>
      <c r="DA86" s="288"/>
      <c r="DB86" s="288"/>
      <c r="DC86" s="288"/>
      <c r="DD86" s="288"/>
      <c r="DE86" s="288"/>
      <c r="DF86" s="288"/>
      <c r="DG86" s="288"/>
      <c r="DH86" s="288"/>
      <c r="DI86" s="288"/>
      <c r="DJ86" s="288"/>
      <c r="DK86" s="288"/>
      <c r="DL86" s="288"/>
      <c r="DM86" s="288"/>
      <c r="DN86" s="288"/>
      <c r="DO86" s="288"/>
      <c r="DP86" s="288"/>
      <c r="DQ86" s="288"/>
      <c r="DR86" s="288"/>
      <c r="DS86" s="288"/>
      <c r="DT86" s="288"/>
      <c r="DU86" s="288"/>
      <c r="DV86" s="288"/>
      <c r="DW86" s="288"/>
      <c r="DX86" s="288"/>
      <c r="DY86" s="288"/>
      <c r="DZ86" s="288"/>
      <c r="EA86" s="288"/>
      <c r="EB86" s="288"/>
      <c r="EC86" s="288"/>
      <c r="ED86" s="288"/>
      <c r="EE86" s="288"/>
      <c r="EF86" s="288"/>
      <c r="EG86" s="288"/>
      <c r="EH86" s="288"/>
      <c r="EI86" s="288"/>
      <c r="EJ86" s="288"/>
      <c r="EK86" s="288"/>
      <c r="EL86" s="288"/>
      <c r="EM86" s="288"/>
      <c r="EN86" s="288"/>
      <c r="EO86" s="288"/>
      <c r="EP86" s="288"/>
      <c r="EQ86" s="288"/>
      <c r="ER86" s="288"/>
      <c r="ES86" s="288"/>
      <c r="ET86" s="288"/>
      <c r="EU86" s="288"/>
      <c r="EV86" s="288"/>
      <c r="EW86" s="288"/>
      <c r="EX86" s="288"/>
      <c r="EY86" s="288"/>
      <c r="EZ86" s="288"/>
      <c r="FA86" s="288"/>
      <c r="FB86" s="288"/>
      <c r="FC86" s="288"/>
      <c r="FD86" s="288"/>
      <c r="FE86" s="288"/>
      <c r="FF86" s="288"/>
      <c r="FG86" s="288"/>
      <c r="FH86" s="288"/>
      <c r="FI86" s="288"/>
      <c r="FJ86" s="288"/>
      <c r="FK86" s="288"/>
      <c r="FL86" s="288"/>
      <c r="FM86" s="288"/>
      <c r="FN86" s="288"/>
      <c r="FO86" s="288"/>
      <c r="FP86" s="288"/>
      <c r="FQ86" s="288"/>
      <c r="FR86" s="288"/>
      <c r="FS86" s="288"/>
      <c r="FT86" s="288"/>
      <c r="FU86" s="288"/>
      <c r="FV86" s="288"/>
      <c r="FW86" s="288"/>
      <c r="FX86" s="288"/>
      <c r="FY86" s="288"/>
      <c r="FZ86" s="288"/>
      <c r="GA86" s="288"/>
      <c r="GB86" s="288"/>
      <c r="GC86" s="288"/>
      <c r="GD86" s="288"/>
      <c r="GE86" s="288"/>
      <c r="GF86" s="288"/>
      <c r="GG86" s="288"/>
      <c r="GH86" s="288"/>
      <c r="GI86" s="288"/>
      <c r="GJ86" s="288"/>
      <c r="GK86" s="288"/>
      <c r="GL86" s="288"/>
      <c r="GM86" s="288"/>
      <c r="GN86" s="288"/>
      <c r="GO86" s="288"/>
      <c r="GP86" s="288"/>
      <c r="GQ86" s="288"/>
      <c r="GR86" s="288"/>
      <c r="GS86" s="288"/>
      <c r="GT86" s="288"/>
      <c r="GU86" s="288"/>
      <c r="GV86" s="288"/>
      <c r="GW86" s="288"/>
      <c r="GX86" s="288"/>
      <c r="GY86" s="288"/>
      <c r="GZ86" s="288"/>
      <c r="HA86" s="288"/>
      <c r="HB86" s="288"/>
      <c r="HC86" s="288"/>
      <c r="HD86" s="288"/>
      <c r="HE86" s="288"/>
      <c r="HF86" s="288"/>
      <c r="HG86" s="288"/>
      <c r="HH86" s="288"/>
      <c r="HI86" s="288"/>
      <c r="HJ86" s="288"/>
      <c r="HK86" s="288"/>
      <c r="HL86" s="288"/>
      <c r="HM86" s="288"/>
      <c r="HN86" s="288"/>
      <c r="HO86" s="288"/>
      <c r="HP86" s="288"/>
      <c r="HQ86" s="288"/>
      <c r="IV86" s="282"/>
      <c r="IW86" s="549"/>
      <c r="IX86" s="549"/>
      <c r="IY86" s="549"/>
      <c r="IZ86" s="549"/>
      <c r="JA86" s="549"/>
      <c r="JB86" s="549"/>
      <c r="JC86" s="549"/>
      <c r="JD86" s="549"/>
      <c r="JE86" s="549"/>
      <c r="JF86" s="549"/>
      <c r="JG86" s="549"/>
      <c r="JH86" s="549"/>
      <c r="JI86" s="549"/>
      <c r="JJ86" s="549"/>
      <c r="JK86" s="549"/>
      <c r="JL86" s="549"/>
      <c r="JM86" s="549"/>
      <c r="JN86" s="549"/>
      <c r="JO86" s="549"/>
      <c r="JP86" s="549"/>
      <c r="JQ86" s="549"/>
      <c r="JR86" s="549"/>
      <c r="JS86" s="549"/>
      <c r="JT86" s="549"/>
      <c r="JU86" s="549"/>
      <c r="JV86" s="549"/>
      <c r="JW86" s="549"/>
      <c r="JX86" s="549"/>
      <c r="JY86" s="549"/>
      <c r="JZ86" s="549"/>
      <c r="KA86" s="549"/>
      <c r="KB86" s="549"/>
      <c r="KC86" s="549"/>
      <c r="KD86" s="549"/>
      <c r="KE86" s="549"/>
      <c r="KF86" s="549"/>
      <c r="KG86" s="549"/>
      <c r="KH86" s="549"/>
      <c r="KI86" s="549"/>
      <c r="KJ86" s="549"/>
      <c r="KK86" s="549"/>
      <c r="KL86" s="549"/>
      <c r="KM86" s="549"/>
      <c r="KN86" s="549"/>
      <c r="KO86" s="549"/>
      <c r="KP86" s="549"/>
      <c r="KQ86" s="549"/>
      <c r="KR86" s="549"/>
      <c r="KS86" s="549"/>
      <c r="KT86" s="549"/>
      <c r="KU86" s="549"/>
      <c r="KV86" s="549"/>
      <c r="KW86" s="549"/>
      <c r="KX86" s="549"/>
      <c r="KY86" s="549"/>
      <c r="KZ86" s="549"/>
      <c r="LA86" s="549"/>
      <c r="LB86" s="549"/>
      <c r="LC86" s="549"/>
      <c r="LD86" s="549"/>
      <c r="LE86" s="549"/>
      <c r="LF86" s="549"/>
      <c r="LG86" s="549"/>
      <c r="LH86" s="549"/>
      <c r="LI86" s="549"/>
      <c r="LJ86" s="549"/>
      <c r="LK86" s="549"/>
      <c r="LL86" s="549"/>
      <c r="LM86" s="549"/>
      <c r="LN86" s="549"/>
      <c r="LO86" s="549"/>
      <c r="LP86" s="549"/>
      <c r="LQ86" s="549"/>
      <c r="LR86" s="549"/>
      <c r="LS86" s="549"/>
      <c r="LT86" s="549"/>
      <c r="LU86" s="549"/>
      <c r="LV86" s="549"/>
      <c r="LW86" s="549"/>
      <c r="LX86" s="549"/>
      <c r="LY86" s="549"/>
      <c r="LZ86" s="549"/>
      <c r="MA86" s="549"/>
      <c r="MB86" s="549"/>
      <c r="MC86" s="549"/>
      <c r="MD86" s="549"/>
      <c r="ME86" s="549"/>
      <c r="MF86" s="549"/>
      <c r="MG86" s="549"/>
      <c r="MH86" s="549"/>
      <c r="MI86" s="549"/>
      <c r="MJ86" s="549"/>
      <c r="MK86" s="549"/>
      <c r="ML86" s="549"/>
      <c r="MM86" s="549"/>
      <c r="MN86" s="549"/>
      <c r="MO86" s="549"/>
      <c r="MP86" s="549"/>
      <c r="MQ86" s="549"/>
      <c r="MR86" s="549"/>
      <c r="MS86" s="549"/>
      <c r="MT86" s="549"/>
      <c r="MU86" s="549"/>
      <c r="MV86" s="549"/>
      <c r="MW86" s="549"/>
      <c r="MX86" s="549"/>
      <c r="MY86" s="549"/>
      <c r="MZ86" s="549"/>
      <c r="NA86" s="549"/>
      <c r="NB86" s="549"/>
      <c r="NC86" s="549"/>
      <c r="ND86" s="549"/>
      <c r="NE86" s="549"/>
    </row>
    <row r="87" spans="12:369" ht="15" customHeight="1">
      <c r="O87" s="288"/>
      <c r="P87" s="288"/>
      <c r="Q87" s="288"/>
      <c r="R87" s="288"/>
      <c r="S87" s="288"/>
      <c r="T87" s="288"/>
      <c r="U87" s="288"/>
      <c r="V87" s="288"/>
      <c r="W87" s="288"/>
      <c r="X87" s="288"/>
      <c r="Y87" s="288"/>
      <c r="Z87" s="288"/>
      <c r="AA87" s="288"/>
      <c r="AB87" s="288"/>
      <c r="AC87" s="288"/>
      <c r="AD87" s="288"/>
      <c r="AE87" s="288"/>
      <c r="AF87" s="288"/>
      <c r="AG87" s="288"/>
      <c r="AH87" s="288"/>
      <c r="AI87" s="288"/>
      <c r="AJ87" s="288"/>
      <c r="AK87" s="288"/>
      <c r="AL87" s="288"/>
      <c r="AM87" s="288"/>
      <c r="AN87" s="288"/>
      <c r="AO87" s="288"/>
      <c r="AP87" s="288"/>
      <c r="AQ87" s="288"/>
      <c r="AR87" s="288"/>
      <c r="AS87" s="288"/>
      <c r="AT87" s="288"/>
      <c r="AU87" s="288"/>
      <c r="AV87" s="288"/>
      <c r="AW87" s="288"/>
      <c r="AX87" s="288"/>
      <c r="AY87" s="288"/>
      <c r="AZ87" s="288"/>
      <c r="BA87" s="288"/>
      <c r="BB87" s="288"/>
      <c r="BC87" s="288"/>
      <c r="BD87" s="288"/>
      <c r="BE87" s="288"/>
      <c r="BF87" s="288"/>
      <c r="BG87" s="288"/>
      <c r="BH87" s="288"/>
      <c r="BI87" s="288"/>
      <c r="BJ87" s="288"/>
      <c r="BK87" s="288"/>
      <c r="BL87" s="288"/>
      <c r="BM87" s="288"/>
      <c r="BN87" s="288"/>
      <c r="BO87" s="288"/>
      <c r="BP87" s="288"/>
      <c r="BQ87" s="288"/>
      <c r="BR87" s="288"/>
      <c r="BS87" s="288"/>
      <c r="BT87" s="288"/>
      <c r="BU87" s="288"/>
      <c r="BV87" s="288"/>
      <c r="BW87" s="288"/>
      <c r="BX87" s="288"/>
      <c r="BY87" s="288"/>
      <c r="BZ87" s="288"/>
      <c r="CA87" s="288"/>
      <c r="CB87" s="288"/>
      <c r="CC87" s="288"/>
      <c r="CD87" s="288"/>
      <c r="CE87" s="288"/>
      <c r="CF87" s="288"/>
      <c r="CG87" s="288"/>
      <c r="CH87" s="288"/>
      <c r="CI87" s="288"/>
      <c r="CJ87" s="288"/>
      <c r="CK87" s="288"/>
      <c r="CL87" s="288"/>
      <c r="CM87" s="288"/>
      <c r="CN87" s="288"/>
      <c r="CO87" s="288"/>
      <c r="CP87" s="288"/>
      <c r="CQ87" s="288"/>
      <c r="CR87" s="288"/>
      <c r="CS87" s="288"/>
      <c r="CT87" s="288"/>
      <c r="CU87" s="288"/>
      <c r="CV87" s="288"/>
      <c r="CW87" s="288"/>
      <c r="CX87" s="288"/>
      <c r="CY87" s="288"/>
      <c r="CZ87" s="288"/>
      <c r="DA87" s="288"/>
      <c r="DB87" s="288"/>
      <c r="DC87" s="288"/>
      <c r="DD87" s="288"/>
      <c r="DE87" s="288"/>
      <c r="DF87" s="288"/>
      <c r="DG87" s="288"/>
      <c r="DH87" s="288"/>
      <c r="DI87" s="288"/>
      <c r="DJ87" s="288"/>
      <c r="DK87" s="288"/>
      <c r="DL87" s="288"/>
      <c r="DM87" s="288"/>
      <c r="DN87" s="288"/>
      <c r="DO87" s="288"/>
      <c r="DP87" s="288"/>
      <c r="DQ87" s="288"/>
      <c r="DR87" s="288"/>
      <c r="DS87" s="288"/>
      <c r="DT87" s="288"/>
      <c r="DU87" s="288"/>
      <c r="DV87" s="288"/>
      <c r="DW87" s="288"/>
      <c r="DX87" s="288"/>
      <c r="DY87" s="288"/>
      <c r="DZ87" s="288"/>
      <c r="EA87" s="288"/>
      <c r="EB87" s="288"/>
      <c r="EC87" s="288"/>
      <c r="ED87" s="288"/>
      <c r="EE87" s="288"/>
      <c r="EF87" s="288"/>
      <c r="EG87" s="288"/>
      <c r="EH87" s="288"/>
      <c r="EI87" s="288"/>
      <c r="EJ87" s="288"/>
      <c r="EK87" s="288"/>
      <c r="EL87" s="288"/>
      <c r="EM87" s="288"/>
      <c r="EN87" s="288"/>
      <c r="EO87" s="288"/>
      <c r="EP87" s="288"/>
      <c r="EQ87" s="288"/>
      <c r="ER87" s="288"/>
      <c r="ES87" s="288"/>
      <c r="ET87" s="288"/>
      <c r="EU87" s="288"/>
      <c r="EV87" s="288"/>
      <c r="EW87" s="288"/>
      <c r="EX87" s="288"/>
      <c r="EY87" s="288"/>
      <c r="EZ87" s="288"/>
      <c r="FA87" s="288"/>
      <c r="FB87" s="288"/>
      <c r="FC87" s="288"/>
      <c r="FD87" s="288"/>
      <c r="FE87" s="288"/>
      <c r="FF87" s="288"/>
      <c r="FG87" s="288"/>
      <c r="FH87" s="288"/>
      <c r="FI87" s="288"/>
      <c r="FJ87" s="288"/>
      <c r="FK87" s="288"/>
      <c r="FL87" s="288"/>
      <c r="FM87" s="288"/>
      <c r="FN87" s="288"/>
      <c r="FO87" s="288"/>
      <c r="FP87" s="288"/>
      <c r="FQ87" s="288"/>
      <c r="FR87" s="288"/>
      <c r="FS87" s="288"/>
      <c r="FT87" s="288"/>
      <c r="FU87" s="288"/>
      <c r="FV87" s="288"/>
      <c r="FW87" s="288"/>
      <c r="FX87" s="288"/>
      <c r="FY87" s="288"/>
      <c r="FZ87" s="288"/>
      <c r="GA87" s="288"/>
      <c r="GB87" s="288"/>
      <c r="GC87" s="288"/>
      <c r="GD87" s="288"/>
      <c r="GE87" s="288"/>
      <c r="GF87" s="288"/>
      <c r="GG87" s="288"/>
      <c r="GH87" s="288"/>
      <c r="GI87" s="288"/>
      <c r="GJ87" s="288"/>
      <c r="GK87" s="288"/>
      <c r="GL87" s="288"/>
      <c r="GM87" s="288"/>
      <c r="GN87" s="288"/>
      <c r="GO87" s="288"/>
      <c r="GP87" s="288"/>
      <c r="GQ87" s="288"/>
      <c r="GR87" s="288"/>
      <c r="GS87" s="288"/>
      <c r="GT87" s="288"/>
      <c r="GU87" s="288"/>
      <c r="GV87" s="288"/>
      <c r="GW87" s="288"/>
      <c r="GX87" s="288"/>
      <c r="GY87" s="288"/>
      <c r="GZ87" s="288"/>
      <c r="HA87" s="288"/>
      <c r="HB87" s="288"/>
      <c r="HC87" s="288"/>
      <c r="HD87" s="288"/>
      <c r="HE87" s="288"/>
      <c r="HF87" s="288"/>
      <c r="HG87" s="288"/>
      <c r="HH87" s="288"/>
      <c r="HI87" s="288"/>
      <c r="HJ87" s="288"/>
      <c r="HK87" s="288"/>
      <c r="HL87" s="288"/>
      <c r="HM87" s="288"/>
      <c r="HN87" s="288"/>
      <c r="HO87" s="288"/>
      <c r="HP87" s="288"/>
      <c r="HQ87" s="288"/>
      <c r="IV87" s="282"/>
      <c r="IW87" s="549"/>
      <c r="IX87" s="549"/>
      <c r="IY87" s="549"/>
      <c r="IZ87" s="549"/>
      <c r="JA87" s="549"/>
      <c r="JB87" s="549"/>
      <c r="JC87" s="549"/>
      <c r="JD87" s="549"/>
      <c r="JE87" s="549"/>
      <c r="JF87" s="549"/>
      <c r="JG87" s="549"/>
      <c r="JH87" s="549"/>
      <c r="JI87" s="549"/>
      <c r="JJ87" s="549"/>
      <c r="JK87" s="549"/>
      <c r="JL87" s="549"/>
      <c r="JM87" s="549"/>
      <c r="JN87" s="549"/>
      <c r="JO87" s="549"/>
      <c r="JP87" s="549"/>
      <c r="JQ87" s="549"/>
      <c r="JR87" s="549"/>
      <c r="JS87" s="549"/>
      <c r="JT87" s="549"/>
      <c r="JU87" s="549"/>
      <c r="JV87" s="549"/>
      <c r="JW87" s="549"/>
      <c r="JX87" s="549"/>
      <c r="JY87" s="549"/>
      <c r="JZ87" s="549"/>
      <c r="KA87" s="549"/>
      <c r="KB87" s="549"/>
      <c r="KC87" s="549"/>
      <c r="KD87" s="549"/>
      <c r="KE87" s="549"/>
      <c r="KF87" s="549"/>
      <c r="KG87" s="549"/>
      <c r="KH87" s="549"/>
      <c r="KI87" s="549"/>
      <c r="KJ87" s="549"/>
      <c r="KK87" s="549"/>
      <c r="KL87" s="549"/>
      <c r="KM87" s="549"/>
      <c r="KN87" s="549"/>
      <c r="KO87" s="549"/>
      <c r="KP87" s="549"/>
      <c r="KQ87" s="549"/>
      <c r="KR87" s="549"/>
      <c r="KS87" s="549"/>
      <c r="KT87" s="549"/>
      <c r="KU87" s="549"/>
      <c r="KV87" s="549"/>
      <c r="KW87" s="549"/>
      <c r="KX87" s="549"/>
      <c r="KY87" s="549"/>
      <c r="KZ87" s="549"/>
      <c r="LA87" s="549"/>
      <c r="LB87" s="549"/>
      <c r="LC87" s="549"/>
      <c r="LD87" s="549"/>
      <c r="LE87" s="549"/>
      <c r="LF87" s="549"/>
      <c r="LG87" s="549"/>
      <c r="LH87" s="549"/>
      <c r="LI87" s="549"/>
      <c r="LJ87" s="549"/>
      <c r="LK87" s="549"/>
      <c r="LL87" s="549"/>
      <c r="LM87" s="549"/>
      <c r="LN87" s="549"/>
      <c r="LO87" s="549"/>
      <c r="LP87" s="549"/>
      <c r="LQ87" s="549"/>
      <c r="LR87" s="549"/>
      <c r="LS87" s="549"/>
      <c r="LT87" s="549"/>
      <c r="LU87" s="549"/>
      <c r="LV87" s="549"/>
      <c r="LW87" s="549"/>
      <c r="LX87" s="549"/>
      <c r="LY87" s="549"/>
      <c r="LZ87" s="549"/>
      <c r="MA87" s="549"/>
      <c r="MB87" s="549"/>
      <c r="MC87" s="549"/>
      <c r="MD87" s="549"/>
      <c r="ME87" s="549"/>
      <c r="MF87" s="549"/>
      <c r="MG87" s="549"/>
      <c r="MH87" s="549"/>
      <c r="MI87" s="549"/>
      <c r="MJ87" s="549"/>
      <c r="MK87" s="549"/>
      <c r="ML87" s="549"/>
      <c r="MM87" s="549"/>
      <c r="MN87" s="549"/>
      <c r="MO87" s="549"/>
      <c r="MP87" s="549"/>
      <c r="MQ87" s="549"/>
      <c r="MR87" s="549"/>
      <c r="MS87" s="549"/>
      <c r="MT87" s="549"/>
      <c r="MU87" s="549"/>
      <c r="MV87" s="549"/>
      <c r="MW87" s="549"/>
      <c r="MX87" s="549"/>
      <c r="MY87" s="549"/>
      <c r="MZ87" s="549"/>
      <c r="NA87" s="549"/>
      <c r="NB87" s="549"/>
      <c r="NC87" s="549"/>
      <c r="ND87" s="549"/>
      <c r="NE87" s="549"/>
    </row>
    <row r="88" spans="12:369" ht="15" customHeight="1">
      <c r="O88" s="288"/>
      <c r="P88" s="288"/>
      <c r="Q88" s="288"/>
      <c r="R88" s="288"/>
      <c r="S88" s="288"/>
      <c r="T88" s="288"/>
      <c r="U88" s="288"/>
      <c r="V88" s="288"/>
      <c r="W88" s="288"/>
      <c r="X88" s="288"/>
      <c r="Y88" s="288"/>
      <c r="Z88" s="288"/>
      <c r="AA88" s="288"/>
      <c r="AB88" s="288"/>
      <c r="AC88" s="288"/>
      <c r="AD88" s="288"/>
      <c r="AE88" s="288"/>
      <c r="AF88" s="288"/>
      <c r="AG88" s="288"/>
      <c r="AH88" s="288"/>
      <c r="AI88" s="288"/>
      <c r="AJ88" s="288"/>
      <c r="AK88" s="288"/>
      <c r="AL88" s="288"/>
      <c r="AM88" s="288"/>
      <c r="AN88" s="288"/>
      <c r="AO88" s="288"/>
      <c r="AP88" s="288"/>
      <c r="AQ88" s="288"/>
      <c r="AR88" s="288"/>
      <c r="AS88" s="288"/>
      <c r="AT88" s="288"/>
      <c r="AU88" s="288"/>
      <c r="AV88" s="288"/>
      <c r="AW88" s="288"/>
      <c r="AX88" s="288"/>
      <c r="AY88" s="288"/>
      <c r="AZ88" s="288"/>
      <c r="BA88" s="288"/>
      <c r="BB88" s="288"/>
      <c r="BC88" s="288"/>
      <c r="BD88" s="288"/>
      <c r="BE88" s="288"/>
      <c r="BF88" s="288"/>
      <c r="BG88" s="288"/>
      <c r="BH88" s="288"/>
      <c r="BI88" s="288"/>
      <c r="BJ88" s="288"/>
      <c r="BK88" s="288"/>
      <c r="BL88" s="288"/>
      <c r="BM88" s="288"/>
      <c r="BN88" s="288"/>
      <c r="BO88" s="288"/>
      <c r="BP88" s="288"/>
      <c r="BQ88" s="288"/>
      <c r="BR88" s="288"/>
      <c r="BS88" s="288"/>
      <c r="BT88" s="288"/>
      <c r="BU88" s="288"/>
      <c r="BV88" s="288"/>
      <c r="BW88" s="288"/>
      <c r="BX88" s="288"/>
      <c r="BY88" s="288"/>
      <c r="BZ88" s="288"/>
      <c r="CA88" s="288"/>
      <c r="CB88" s="288"/>
      <c r="CC88" s="288"/>
      <c r="CD88" s="288"/>
      <c r="CE88" s="288"/>
      <c r="CF88" s="288"/>
      <c r="CG88" s="288"/>
      <c r="CH88" s="288"/>
      <c r="CI88" s="288"/>
      <c r="CJ88" s="288"/>
      <c r="CK88" s="288"/>
      <c r="CL88" s="288"/>
      <c r="CM88" s="288"/>
      <c r="CN88" s="288"/>
      <c r="CO88" s="288"/>
      <c r="CP88" s="288"/>
      <c r="CQ88" s="288"/>
      <c r="CR88" s="288"/>
      <c r="CS88" s="288"/>
      <c r="CT88" s="288"/>
      <c r="CU88" s="288"/>
      <c r="CV88" s="288"/>
      <c r="CW88" s="288"/>
      <c r="CX88" s="288"/>
      <c r="CY88" s="288"/>
      <c r="CZ88" s="288"/>
      <c r="DA88" s="288"/>
      <c r="DB88" s="288"/>
      <c r="DC88" s="288"/>
      <c r="DD88" s="288"/>
      <c r="DE88" s="288"/>
      <c r="DF88" s="288"/>
      <c r="DG88" s="288"/>
      <c r="DH88" s="288"/>
      <c r="DI88" s="288"/>
      <c r="DJ88" s="288"/>
      <c r="DK88" s="288"/>
      <c r="DL88" s="288"/>
      <c r="DM88" s="288"/>
      <c r="DN88" s="288"/>
      <c r="DO88" s="288"/>
      <c r="DP88" s="288"/>
      <c r="DQ88" s="288"/>
      <c r="DR88" s="288"/>
      <c r="DS88" s="288"/>
      <c r="DT88" s="288"/>
      <c r="DU88" s="288"/>
      <c r="DV88" s="288"/>
      <c r="DW88" s="288"/>
      <c r="DX88" s="288"/>
      <c r="DY88" s="288"/>
      <c r="DZ88" s="288"/>
      <c r="EA88" s="288"/>
      <c r="EB88" s="288"/>
      <c r="EC88" s="288"/>
      <c r="ED88" s="288"/>
      <c r="EE88" s="288"/>
      <c r="EF88" s="288"/>
      <c r="EG88" s="288"/>
      <c r="EH88" s="288"/>
      <c r="EI88" s="288"/>
      <c r="EJ88" s="288"/>
      <c r="EK88" s="288"/>
      <c r="EL88" s="288"/>
      <c r="EM88" s="288"/>
      <c r="EN88" s="288"/>
      <c r="EO88" s="288"/>
      <c r="EP88" s="288"/>
      <c r="EQ88" s="288"/>
      <c r="ER88" s="288"/>
      <c r="ES88" s="288"/>
      <c r="ET88" s="288"/>
      <c r="EU88" s="288"/>
      <c r="EV88" s="288"/>
      <c r="EW88" s="288"/>
      <c r="EX88" s="288"/>
      <c r="EY88" s="288"/>
      <c r="EZ88" s="288"/>
      <c r="FA88" s="288"/>
      <c r="FB88" s="288"/>
      <c r="FC88" s="288"/>
      <c r="FD88" s="288"/>
      <c r="FE88" s="288"/>
      <c r="FF88" s="288"/>
      <c r="FG88" s="288"/>
      <c r="FH88" s="288"/>
      <c r="FI88" s="288"/>
      <c r="FJ88" s="288"/>
      <c r="FK88" s="288"/>
      <c r="FL88" s="288"/>
      <c r="FM88" s="288"/>
      <c r="FN88" s="288"/>
      <c r="FO88" s="288"/>
      <c r="FP88" s="288"/>
      <c r="FQ88" s="288"/>
      <c r="FR88" s="288"/>
      <c r="FS88" s="288"/>
      <c r="FT88" s="288"/>
      <c r="FU88" s="288"/>
      <c r="FV88" s="288"/>
      <c r="FW88" s="288"/>
      <c r="FX88" s="288"/>
      <c r="FY88" s="288"/>
      <c r="FZ88" s="288"/>
      <c r="GA88" s="288"/>
      <c r="GB88" s="288"/>
      <c r="GC88" s="288"/>
      <c r="GD88" s="288"/>
      <c r="GE88" s="288"/>
      <c r="GF88" s="288"/>
      <c r="GG88" s="288"/>
      <c r="GH88" s="288"/>
      <c r="GI88" s="288"/>
      <c r="GJ88" s="288"/>
      <c r="GK88" s="288"/>
      <c r="GL88" s="288"/>
      <c r="GM88" s="288"/>
      <c r="GN88" s="288"/>
      <c r="GO88" s="288"/>
      <c r="GP88" s="288"/>
      <c r="GQ88" s="288"/>
      <c r="GR88" s="288"/>
      <c r="GS88" s="288"/>
      <c r="GT88" s="288"/>
      <c r="GU88" s="288"/>
      <c r="GV88" s="288"/>
      <c r="GW88" s="288"/>
      <c r="GX88" s="288"/>
      <c r="GY88" s="288"/>
      <c r="GZ88" s="288"/>
      <c r="HA88" s="288"/>
      <c r="HB88" s="288"/>
      <c r="HC88" s="288"/>
      <c r="HD88" s="288"/>
      <c r="HE88" s="288"/>
      <c r="HF88" s="288"/>
      <c r="HG88" s="288"/>
      <c r="HH88" s="288"/>
      <c r="HI88" s="288"/>
      <c r="HJ88" s="288"/>
      <c r="HK88" s="288"/>
      <c r="HL88" s="288"/>
      <c r="HM88" s="288"/>
      <c r="HN88" s="288"/>
      <c r="HO88" s="288"/>
      <c r="HP88" s="288"/>
      <c r="HQ88" s="288"/>
      <c r="IV88" s="282"/>
      <c r="IW88" s="549"/>
      <c r="IX88" s="549"/>
      <c r="IY88" s="549"/>
      <c r="IZ88" s="549"/>
      <c r="JA88" s="549"/>
      <c r="JB88" s="549"/>
      <c r="JC88" s="549"/>
      <c r="JD88" s="549"/>
      <c r="JE88" s="549"/>
      <c r="JF88" s="549"/>
      <c r="JG88" s="549"/>
      <c r="JH88" s="549"/>
      <c r="JI88" s="549"/>
      <c r="JJ88" s="549"/>
      <c r="JK88" s="549"/>
      <c r="JL88" s="549"/>
      <c r="JM88" s="549"/>
      <c r="JN88" s="549"/>
      <c r="JO88" s="549"/>
      <c r="JP88" s="549"/>
      <c r="JQ88" s="549"/>
      <c r="JR88" s="549"/>
      <c r="JS88" s="549"/>
      <c r="JT88" s="549"/>
      <c r="JU88" s="549"/>
      <c r="JV88" s="549"/>
      <c r="JW88" s="549"/>
      <c r="JX88" s="549"/>
      <c r="JY88" s="549"/>
      <c r="JZ88" s="549"/>
      <c r="KA88" s="549"/>
      <c r="KB88" s="549"/>
      <c r="KC88" s="549"/>
      <c r="KD88" s="549"/>
      <c r="KE88" s="549"/>
      <c r="KF88" s="549"/>
      <c r="KG88" s="549"/>
      <c r="KH88" s="549"/>
      <c r="KI88" s="549"/>
      <c r="KJ88" s="549"/>
      <c r="KK88" s="549"/>
      <c r="KL88" s="549"/>
      <c r="KM88" s="549"/>
      <c r="KN88" s="549"/>
      <c r="KO88" s="549"/>
      <c r="KP88" s="549"/>
      <c r="KQ88" s="549"/>
      <c r="KR88" s="549"/>
      <c r="KS88" s="549"/>
      <c r="KT88" s="549"/>
      <c r="KU88" s="549"/>
      <c r="KV88" s="549"/>
      <c r="KW88" s="549"/>
      <c r="KX88" s="549"/>
      <c r="KY88" s="549"/>
      <c r="KZ88" s="549"/>
      <c r="LA88" s="549"/>
      <c r="LB88" s="549"/>
      <c r="LC88" s="549"/>
      <c r="LD88" s="549"/>
      <c r="LE88" s="549"/>
      <c r="LF88" s="549"/>
      <c r="LG88" s="549"/>
      <c r="LH88" s="549"/>
      <c r="LI88" s="549"/>
      <c r="LJ88" s="549"/>
      <c r="LK88" s="549"/>
      <c r="LL88" s="549"/>
      <c r="LM88" s="549"/>
      <c r="LN88" s="549"/>
      <c r="LO88" s="549"/>
      <c r="LP88" s="549"/>
      <c r="LQ88" s="549"/>
      <c r="LR88" s="549"/>
      <c r="LS88" s="549"/>
      <c r="LT88" s="549"/>
      <c r="LU88" s="549"/>
      <c r="LV88" s="549"/>
      <c r="LW88" s="549"/>
      <c r="LX88" s="549"/>
      <c r="LY88" s="549"/>
      <c r="LZ88" s="549"/>
      <c r="MA88" s="549"/>
      <c r="MB88" s="549"/>
      <c r="MC88" s="549"/>
      <c r="MD88" s="549"/>
      <c r="ME88" s="549"/>
      <c r="MF88" s="549"/>
      <c r="MG88" s="549"/>
      <c r="MH88" s="549"/>
      <c r="MI88" s="549"/>
      <c r="MJ88" s="549"/>
      <c r="MK88" s="549"/>
      <c r="ML88" s="549"/>
      <c r="MM88" s="549"/>
      <c r="MN88" s="549"/>
      <c r="MO88" s="549"/>
      <c r="MP88" s="549"/>
      <c r="MQ88" s="549"/>
      <c r="MR88" s="549"/>
      <c r="MS88" s="549"/>
      <c r="MT88" s="549"/>
      <c r="MU88" s="549"/>
      <c r="MV88" s="549"/>
      <c r="MW88" s="549"/>
      <c r="MX88" s="549"/>
      <c r="MY88" s="549"/>
      <c r="MZ88" s="549"/>
      <c r="NA88" s="549"/>
      <c r="NB88" s="549"/>
      <c r="NC88" s="549"/>
      <c r="ND88" s="549"/>
      <c r="NE88" s="549"/>
    </row>
    <row r="89" spans="12:369" ht="15" customHeight="1">
      <c r="O89" s="288"/>
      <c r="P89" s="288"/>
      <c r="Q89" s="288"/>
      <c r="R89" s="288"/>
      <c r="S89" s="288"/>
      <c r="T89" s="288"/>
      <c r="U89" s="288"/>
      <c r="V89" s="288"/>
      <c r="W89" s="288"/>
      <c r="X89" s="288"/>
      <c r="Y89" s="288"/>
      <c r="Z89" s="288"/>
      <c r="AA89" s="288"/>
      <c r="AB89" s="288"/>
      <c r="AC89" s="288"/>
      <c r="AD89" s="288"/>
      <c r="AE89" s="288"/>
      <c r="AF89" s="288"/>
      <c r="AG89" s="288"/>
      <c r="AH89" s="288"/>
      <c r="AI89" s="288"/>
      <c r="AJ89" s="288"/>
      <c r="AK89" s="288"/>
      <c r="AL89" s="288"/>
      <c r="AM89" s="288"/>
      <c r="AN89" s="288"/>
      <c r="AO89" s="288"/>
      <c r="AP89" s="288"/>
      <c r="AQ89" s="288"/>
      <c r="AR89" s="288"/>
      <c r="AS89" s="288"/>
      <c r="AT89" s="288"/>
      <c r="AU89" s="288"/>
      <c r="AV89" s="288"/>
      <c r="AW89" s="288"/>
      <c r="AX89" s="288"/>
      <c r="AY89" s="288"/>
      <c r="AZ89" s="288"/>
      <c r="BA89" s="288"/>
      <c r="BB89" s="288"/>
      <c r="BC89" s="288"/>
      <c r="BD89" s="288"/>
      <c r="BE89" s="288"/>
      <c r="BF89" s="288"/>
      <c r="BG89" s="288"/>
      <c r="BH89" s="288"/>
      <c r="BI89" s="288"/>
      <c r="BJ89" s="288"/>
      <c r="BK89" s="288"/>
      <c r="BL89" s="288"/>
      <c r="BM89" s="288"/>
      <c r="BN89" s="288"/>
      <c r="BO89" s="288"/>
      <c r="BP89" s="288"/>
      <c r="BQ89" s="288"/>
      <c r="BR89" s="288"/>
      <c r="BS89" s="288"/>
      <c r="BT89" s="288"/>
      <c r="BU89" s="288"/>
      <c r="BV89" s="288"/>
      <c r="BW89" s="288"/>
      <c r="BX89" s="288"/>
      <c r="BY89" s="288"/>
      <c r="BZ89" s="288"/>
      <c r="CA89" s="288"/>
      <c r="CB89" s="288"/>
      <c r="CC89" s="288"/>
      <c r="CD89" s="288"/>
      <c r="CE89" s="288"/>
      <c r="CF89" s="288"/>
      <c r="CG89" s="288"/>
      <c r="CH89" s="288"/>
      <c r="CI89" s="288"/>
      <c r="CJ89" s="288"/>
      <c r="CK89" s="288"/>
      <c r="CL89" s="288"/>
      <c r="CM89" s="288"/>
      <c r="CN89" s="288"/>
      <c r="CO89" s="288"/>
      <c r="CP89" s="288"/>
      <c r="CQ89" s="288"/>
      <c r="CR89" s="288"/>
      <c r="CS89" s="288"/>
      <c r="CT89" s="288"/>
      <c r="CU89" s="288"/>
      <c r="CV89" s="288"/>
      <c r="CW89" s="288"/>
      <c r="CX89" s="288"/>
      <c r="CY89" s="288"/>
      <c r="CZ89" s="288"/>
      <c r="DA89" s="288"/>
      <c r="DB89" s="288"/>
      <c r="DC89" s="288"/>
      <c r="DD89" s="288"/>
      <c r="DE89" s="288"/>
      <c r="DF89" s="288"/>
      <c r="DG89" s="288"/>
      <c r="DH89" s="288"/>
      <c r="DI89" s="288"/>
      <c r="DJ89" s="288"/>
      <c r="DK89" s="288"/>
      <c r="DL89" s="288"/>
      <c r="DM89" s="288"/>
      <c r="DN89" s="288"/>
      <c r="DO89" s="288"/>
      <c r="DP89" s="288"/>
      <c r="DQ89" s="288"/>
      <c r="DR89" s="288"/>
      <c r="DS89" s="288"/>
      <c r="DT89" s="288"/>
      <c r="DU89" s="288"/>
      <c r="DV89" s="288"/>
      <c r="DW89" s="288"/>
      <c r="DX89" s="288"/>
      <c r="DY89" s="288"/>
      <c r="DZ89" s="288"/>
      <c r="EA89" s="288"/>
      <c r="EB89" s="288"/>
      <c r="EC89" s="288"/>
      <c r="ED89" s="288"/>
      <c r="EE89" s="288"/>
      <c r="EF89" s="288"/>
      <c r="EG89" s="288"/>
      <c r="EH89" s="288"/>
      <c r="EI89" s="288"/>
      <c r="EJ89" s="288"/>
      <c r="EK89" s="288"/>
      <c r="EL89" s="288"/>
      <c r="EM89" s="288"/>
      <c r="EN89" s="288"/>
      <c r="EO89" s="288"/>
      <c r="EP89" s="288"/>
      <c r="EQ89" s="288"/>
      <c r="ER89" s="288"/>
      <c r="ES89" s="288"/>
      <c r="ET89" s="288"/>
      <c r="EU89" s="288"/>
      <c r="EV89" s="288"/>
      <c r="EW89" s="288"/>
      <c r="EX89" s="288"/>
      <c r="EY89" s="288"/>
      <c r="EZ89" s="288"/>
      <c r="FA89" s="288"/>
      <c r="FB89" s="288"/>
      <c r="FC89" s="288"/>
      <c r="FD89" s="288"/>
      <c r="FE89" s="288"/>
      <c r="FF89" s="288"/>
      <c r="FG89" s="288"/>
      <c r="FH89" s="288"/>
      <c r="FI89" s="288"/>
      <c r="FJ89" s="288"/>
      <c r="FK89" s="288"/>
      <c r="FL89" s="288"/>
      <c r="FM89" s="288"/>
      <c r="FN89" s="288"/>
      <c r="FO89" s="288"/>
      <c r="FP89" s="288"/>
      <c r="FQ89" s="288"/>
      <c r="FR89" s="288"/>
      <c r="FS89" s="288"/>
      <c r="FT89" s="288"/>
      <c r="FU89" s="288"/>
      <c r="FV89" s="288"/>
      <c r="FW89" s="288"/>
      <c r="FX89" s="288"/>
      <c r="FY89" s="288"/>
      <c r="FZ89" s="288"/>
      <c r="GA89" s="288"/>
      <c r="GB89" s="288"/>
      <c r="GC89" s="288"/>
      <c r="GD89" s="288"/>
      <c r="GE89" s="288"/>
      <c r="GF89" s="288"/>
      <c r="GG89" s="288"/>
      <c r="GH89" s="288"/>
      <c r="GI89" s="288"/>
      <c r="GJ89" s="288"/>
      <c r="GK89" s="288"/>
      <c r="GL89" s="288"/>
      <c r="GM89" s="288"/>
      <c r="GN89" s="288"/>
      <c r="GO89" s="288"/>
      <c r="GP89" s="288"/>
      <c r="GQ89" s="288"/>
      <c r="GR89" s="288"/>
      <c r="GS89" s="288"/>
      <c r="GT89" s="288"/>
      <c r="GU89" s="288"/>
      <c r="GV89" s="288"/>
      <c r="GW89" s="288"/>
      <c r="GX89" s="288"/>
      <c r="GY89" s="288"/>
      <c r="GZ89" s="288"/>
      <c r="HA89" s="288"/>
      <c r="HB89" s="288"/>
      <c r="HC89" s="288"/>
      <c r="HD89" s="288"/>
      <c r="HE89" s="288"/>
      <c r="HF89" s="288"/>
      <c r="HG89" s="288"/>
      <c r="HH89" s="288"/>
      <c r="HI89" s="288"/>
      <c r="HJ89" s="288"/>
      <c r="HK89" s="288"/>
      <c r="HL89" s="288"/>
      <c r="HM89" s="288"/>
      <c r="HN89" s="288"/>
      <c r="HO89" s="288"/>
      <c r="HP89" s="288"/>
      <c r="HQ89" s="288"/>
      <c r="IV89" s="282"/>
      <c r="IW89" s="549"/>
      <c r="IX89" s="549"/>
      <c r="IY89" s="549"/>
      <c r="IZ89" s="549"/>
      <c r="JA89" s="549"/>
      <c r="JB89" s="549"/>
      <c r="JC89" s="549"/>
      <c r="JD89" s="549"/>
      <c r="JE89" s="549"/>
      <c r="JF89" s="549"/>
      <c r="JG89" s="549"/>
      <c r="JH89" s="549"/>
      <c r="JI89" s="549"/>
      <c r="JJ89" s="549"/>
      <c r="JK89" s="549"/>
      <c r="JL89" s="549"/>
      <c r="JM89" s="549"/>
      <c r="JN89" s="549"/>
      <c r="JO89" s="549"/>
      <c r="JP89" s="549"/>
      <c r="JQ89" s="549"/>
      <c r="JR89" s="549"/>
      <c r="JS89" s="549"/>
      <c r="JT89" s="549"/>
      <c r="JU89" s="549"/>
      <c r="JV89" s="549"/>
      <c r="JW89" s="549"/>
      <c r="JX89" s="549"/>
      <c r="JY89" s="549"/>
      <c r="JZ89" s="549"/>
      <c r="KA89" s="549"/>
      <c r="KB89" s="549"/>
      <c r="KC89" s="549"/>
      <c r="KD89" s="549"/>
      <c r="KE89" s="549"/>
      <c r="KF89" s="549"/>
      <c r="KG89" s="549"/>
      <c r="KH89" s="549"/>
      <c r="KI89" s="549"/>
      <c r="KJ89" s="549"/>
      <c r="KK89" s="549"/>
      <c r="KL89" s="549"/>
      <c r="KM89" s="549"/>
      <c r="KN89" s="549"/>
      <c r="KO89" s="549"/>
      <c r="KP89" s="549"/>
      <c r="KQ89" s="549"/>
      <c r="KR89" s="549"/>
      <c r="KS89" s="549"/>
      <c r="KT89" s="549"/>
      <c r="KU89" s="549"/>
      <c r="KV89" s="549"/>
      <c r="KW89" s="549"/>
      <c r="KX89" s="549"/>
      <c r="KY89" s="549"/>
      <c r="KZ89" s="549"/>
      <c r="LA89" s="549"/>
      <c r="LB89" s="549"/>
      <c r="LC89" s="549"/>
      <c r="LD89" s="549"/>
      <c r="LE89" s="549"/>
      <c r="LF89" s="549"/>
      <c r="LG89" s="549"/>
      <c r="LH89" s="549"/>
      <c r="LI89" s="549"/>
      <c r="LJ89" s="549"/>
      <c r="LK89" s="549"/>
      <c r="LL89" s="549"/>
      <c r="LM89" s="549"/>
      <c r="LN89" s="549"/>
      <c r="LO89" s="549"/>
      <c r="LP89" s="549"/>
      <c r="LQ89" s="549"/>
      <c r="LR89" s="549"/>
      <c r="LS89" s="549"/>
      <c r="LT89" s="549"/>
      <c r="LU89" s="549"/>
      <c r="LV89" s="549"/>
      <c r="LW89" s="549"/>
      <c r="LX89" s="549"/>
      <c r="LY89" s="549"/>
      <c r="LZ89" s="549"/>
      <c r="MA89" s="549"/>
      <c r="MB89" s="549"/>
      <c r="MC89" s="549"/>
      <c r="MD89" s="549"/>
      <c r="ME89" s="549"/>
      <c r="MF89" s="549"/>
      <c r="MG89" s="549"/>
      <c r="MH89" s="549"/>
      <c r="MI89" s="549"/>
      <c r="MJ89" s="549"/>
      <c r="MK89" s="549"/>
      <c r="ML89" s="549"/>
      <c r="MM89" s="549"/>
      <c r="MN89" s="549"/>
      <c r="MO89" s="549"/>
      <c r="MP89" s="549"/>
      <c r="MQ89" s="549"/>
      <c r="MR89" s="549"/>
      <c r="MS89" s="549"/>
      <c r="MT89" s="549"/>
      <c r="MU89" s="549"/>
      <c r="MV89" s="549"/>
      <c r="MW89" s="549"/>
      <c r="MX89" s="549"/>
      <c r="MY89" s="549"/>
      <c r="MZ89" s="549"/>
      <c r="NA89" s="549"/>
      <c r="NB89" s="549"/>
      <c r="NC89" s="549"/>
      <c r="ND89" s="549"/>
      <c r="NE89" s="549"/>
    </row>
    <row r="90" spans="12:369" ht="15" customHeight="1">
      <c r="O90" s="288"/>
      <c r="P90" s="288"/>
      <c r="Q90" s="288"/>
      <c r="R90" s="288"/>
      <c r="S90" s="288"/>
      <c r="T90" s="288"/>
      <c r="U90" s="288"/>
      <c r="V90" s="288"/>
      <c r="W90" s="288"/>
      <c r="X90" s="288"/>
      <c r="Y90" s="288"/>
      <c r="Z90" s="288"/>
      <c r="AA90" s="288"/>
      <c r="AB90" s="288"/>
      <c r="AC90" s="288"/>
      <c r="AD90" s="288"/>
      <c r="AE90" s="288"/>
      <c r="AF90" s="288"/>
      <c r="AG90" s="288"/>
      <c r="AH90" s="288"/>
      <c r="AI90" s="288"/>
      <c r="AJ90" s="288"/>
      <c r="AK90" s="288"/>
      <c r="AL90" s="288"/>
      <c r="AM90" s="288"/>
      <c r="AN90" s="288"/>
      <c r="AO90" s="288"/>
      <c r="AP90" s="288"/>
      <c r="AQ90" s="288"/>
      <c r="AR90" s="288"/>
      <c r="AS90" s="288"/>
      <c r="AT90" s="288"/>
      <c r="AU90" s="288"/>
      <c r="AV90" s="288"/>
      <c r="AW90" s="288"/>
      <c r="AX90" s="288"/>
      <c r="AY90" s="288"/>
      <c r="AZ90" s="288"/>
      <c r="BA90" s="288"/>
      <c r="BB90" s="288"/>
      <c r="BC90" s="288"/>
      <c r="BD90" s="288"/>
      <c r="BE90" s="288"/>
      <c r="BF90" s="288"/>
      <c r="BG90" s="288"/>
      <c r="BH90" s="288"/>
      <c r="BI90" s="288"/>
      <c r="BJ90" s="288"/>
      <c r="BK90" s="288"/>
      <c r="BL90" s="288"/>
      <c r="BM90" s="288"/>
      <c r="BN90" s="288"/>
      <c r="BO90" s="288"/>
      <c r="BP90" s="288"/>
      <c r="BQ90" s="288"/>
      <c r="BR90" s="288"/>
      <c r="BS90" s="288"/>
      <c r="BT90" s="288"/>
      <c r="BU90" s="288"/>
      <c r="BV90" s="288"/>
      <c r="BW90" s="288"/>
      <c r="BX90" s="288"/>
      <c r="BY90" s="288"/>
      <c r="BZ90" s="288"/>
      <c r="CA90" s="288"/>
      <c r="CB90" s="288"/>
      <c r="CC90" s="288"/>
      <c r="CD90" s="288"/>
      <c r="CE90" s="288"/>
      <c r="CF90" s="288"/>
      <c r="CG90" s="288"/>
      <c r="CH90" s="288"/>
      <c r="CI90" s="288"/>
      <c r="CJ90" s="288"/>
      <c r="CK90" s="288"/>
      <c r="CL90" s="288"/>
      <c r="CM90" s="288"/>
      <c r="CN90" s="288"/>
      <c r="CO90" s="288"/>
      <c r="CP90" s="288"/>
      <c r="CQ90" s="288"/>
      <c r="CR90" s="288"/>
      <c r="CS90" s="288"/>
      <c r="CT90" s="288"/>
      <c r="CU90" s="288"/>
      <c r="CV90" s="288"/>
      <c r="CW90" s="288"/>
      <c r="CX90" s="288"/>
      <c r="CY90" s="288"/>
      <c r="CZ90" s="288"/>
      <c r="DA90" s="288"/>
      <c r="DB90" s="288"/>
      <c r="DC90" s="288"/>
      <c r="DD90" s="288"/>
      <c r="DE90" s="288"/>
      <c r="DF90" s="288"/>
      <c r="DG90" s="288"/>
      <c r="DH90" s="288"/>
      <c r="DI90" s="288"/>
      <c r="DJ90" s="288"/>
      <c r="DK90" s="288"/>
      <c r="DL90" s="288"/>
      <c r="DM90" s="288"/>
      <c r="DN90" s="288"/>
      <c r="DO90" s="288"/>
      <c r="DP90" s="288"/>
      <c r="DQ90" s="288"/>
      <c r="DR90" s="288"/>
      <c r="DS90" s="288"/>
      <c r="DT90" s="288"/>
      <c r="DU90" s="288"/>
      <c r="DV90" s="288"/>
      <c r="DW90" s="288"/>
      <c r="DX90" s="288"/>
      <c r="DY90" s="288"/>
      <c r="DZ90" s="288"/>
      <c r="EA90" s="288"/>
      <c r="EB90" s="288"/>
      <c r="EC90" s="288"/>
      <c r="ED90" s="288"/>
      <c r="EE90" s="288"/>
      <c r="EF90" s="288"/>
      <c r="EG90" s="288"/>
      <c r="EH90" s="288"/>
      <c r="EI90" s="288"/>
      <c r="EJ90" s="288"/>
      <c r="EK90" s="288"/>
      <c r="EL90" s="288"/>
      <c r="EM90" s="288"/>
      <c r="EN90" s="288"/>
      <c r="EO90" s="288"/>
      <c r="EP90" s="288"/>
      <c r="EQ90" s="288"/>
      <c r="ER90" s="288"/>
      <c r="ES90" s="288"/>
      <c r="ET90" s="288"/>
      <c r="EU90" s="288"/>
      <c r="EV90" s="288"/>
      <c r="EW90" s="288"/>
      <c r="EX90" s="288"/>
      <c r="EY90" s="288"/>
      <c r="EZ90" s="288"/>
      <c r="FA90" s="288"/>
      <c r="FB90" s="288"/>
      <c r="FC90" s="288"/>
      <c r="FD90" s="288"/>
      <c r="FE90" s="288"/>
      <c r="FF90" s="288"/>
      <c r="FG90" s="288"/>
      <c r="FH90" s="288"/>
      <c r="FI90" s="288"/>
      <c r="FJ90" s="288"/>
      <c r="FK90" s="288"/>
      <c r="FL90" s="288"/>
      <c r="FM90" s="288"/>
      <c r="FN90" s="288"/>
      <c r="FO90" s="288"/>
      <c r="FP90" s="288"/>
      <c r="FQ90" s="288"/>
      <c r="FR90" s="288"/>
      <c r="FS90" s="288"/>
      <c r="FT90" s="288"/>
      <c r="FU90" s="288"/>
      <c r="FV90" s="288"/>
      <c r="FW90" s="288"/>
      <c r="FX90" s="288"/>
      <c r="FY90" s="288"/>
      <c r="FZ90" s="288"/>
      <c r="GA90" s="288"/>
      <c r="GB90" s="288"/>
      <c r="GC90" s="288"/>
      <c r="GD90" s="288"/>
      <c r="GE90" s="288"/>
      <c r="GF90" s="288"/>
      <c r="GG90" s="288"/>
      <c r="GH90" s="288"/>
      <c r="GI90" s="288"/>
      <c r="GJ90" s="288"/>
      <c r="GK90" s="288"/>
      <c r="GL90" s="288"/>
      <c r="GM90" s="288"/>
      <c r="GN90" s="288"/>
      <c r="GO90" s="288"/>
      <c r="GP90" s="288"/>
      <c r="GQ90" s="288"/>
      <c r="GR90" s="288"/>
      <c r="GS90" s="288"/>
      <c r="GT90" s="288"/>
      <c r="GU90" s="288"/>
      <c r="GV90" s="288"/>
      <c r="GW90" s="288"/>
      <c r="GX90" s="288"/>
      <c r="GY90" s="288"/>
      <c r="GZ90" s="288"/>
      <c r="HA90" s="288"/>
      <c r="HB90" s="288"/>
      <c r="HC90" s="288"/>
      <c r="HD90" s="288"/>
      <c r="HE90" s="288"/>
      <c r="HF90" s="288"/>
      <c r="HG90" s="288"/>
      <c r="HH90" s="288"/>
      <c r="HI90" s="288"/>
      <c r="HJ90" s="288"/>
      <c r="HK90" s="288"/>
      <c r="HL90" s="288"/>
      <c r="HM90" s="288"/>
      <c r="HN90" s="288"/>
      <c r="HO90" s="288"/>
      <c r="HP90" s="288"/>
      <c r="HQ90" s="288"/>
      <c r="IV90" s="282"/>
      <c r="IW90" s="549"/>
      <c r="IX90" s="549"/>
      <c r="IY90" s="549"/>
      <c r="IZ90" s="549"/>
      <c r="JA90" s="549"/>
      <c r="JB90" s="549"/>
      <c r="JC90" s="549"/>
      <c r="JD90" s="549"/>
      <c r="JE90" s="549"/>
      <c r="JF90" s="549"/>
      <c r="JG90" s="549"/>
      <c r="JH90" s="549"/>
      <c r="JI90" s="549"/>
      <c r="JJ90" s="549"/>
      <c r="JK90" s="549"/>
      <c r="JL90" s="549"/>
      <c r="JM90" s="549"/>
      <c r="JN90" s="549"/>
      <c r="JO90" s="549"/>
      <c r="JP90" s="549"/>
      <c r="JQ90" s="549"/>
      <c r="JR90" s="549"/>
      <c r="JS90" s="549"/>
      <c r="JT90" s="549"/>
      <c r="JU90" s="549"/>
      <c r="JV90" s="549"/>
      <c r="JW90" s="549"/>
      <c r="JX90" s="549"/>
      <c r="JY90" s="549"/>
      <c r="JZ90" s="549"/>
      <c r="KA90" s="549"/>
      <c r="KB90" s="549"/>
      <c r="KC90" s="549"/>
      <c r="KD90" s="549"/>
      <c r="KE90" s="549"/>
      <c r="KF90" s="549"/>
      <c r="KG90" s="549"/>
      <c r="KH90" s="549"/>
      <c r="KI90" s="549"/>
      <c r="KJ90" s="549"/>
      <c r="KK90" s="549"/>
      <c r="KL90" s="549"/>
      <c r="KM90" s="549"/>
      <c r="KN90" s="549"/>
      <c r="KO90" s="549"/>
      <c r="KP90" s="549"/>
      <c r="KQ90" s="549"/>
      <c r="KR90" s="549"/>
      <c r="KS90" s="549"/>
      <c r="KT90" s="549"/>
      <c r="KU90" s="549"/>
      <c r="KV90" s="549"/>
      <c r="KW90" s="549"/>
      <c r="KX90" s="549"/>
      <c r="KY90" s="549"/>
      <c r="KZ90" s="549"/>
      <c r="LA90" s="549"/>
      <c r="LB90" s="549"/>
      <c r="LC90" s="549"/>
      <c r="LD90" s="549"/>
      <c r="LE90" s="549"/>
      <c r="LF90" s="549"/>
      <c r="LG90" s="549"/>
      <c r="LH90" s="549"/>
      <c r="LI90" s="549"/>
      <c r="LJ90" s="549"/>
      <c r="LK90" s="549"/>
      <c r="LL90" s="549"/>
      <c r="LM90" s="549"/>
      <c r="LN90" s="549"/>
      <c r="LO90" s="549"/>
      <c r="LP90" s="549"/>
      <c r="LQ90" s="549"/>
      <c r="LR90" s="549"/>
      <c r="LS90" s="549"/>
      <c r="LT90" s="549"/>
      <c r="LU90" s="549"/>
      <c r="LV90" s="549"/>
      <c r="LW90" s="549"/>
      <c r="LX90" s="549"/>
      <c r="LY90" s="549"/>
      <c r="LZ90" s="549"/>
      <c r="MA90" s="549"/>
      <c r="MB90" s="549"/>
      <c r="MC90" s="549"/>
      <c r="MD90" s="549"/>
      <c r="ME90" s="549"/>
      <c r="MF90" s="549"/>
      <c r="MG90" s="549"/>
      <c r="MH90" s="549"/>
      <c r="MI90" s="549"/>
      <c r="MJ90" s="549"/>
      <c r="MK90" s="549"/>
      <c r="ML90" s="549"/>
      <c r="MM90" s="549"/>
      <c r="MN90" s="549"/>
      <c r="MO90" s="549"/>
      <c r="MP90" s="549"/>
      <c r="MQ90" s="549"/>
      <c r="MR90" s="549"/>
      <c r="MS90" s="549"/>
      <c r="MT90" s="549"/>
      <c r="MU90" s="549"/>
      <c r="MV90" s="549"/>
      <c r="MW90" s="549"/>
      <c r="MX90" s="549"/>
      <c r="MY90" s="549"/>
      <c r="MZ90" s="549"/>
      <c r="NA90" s="549"/>
      <c r="NB90" s="549"/>
      <c r="NC90" s="549"/>
      <c r="ND90" s="549"/>
      <c r="NE90" s="549"/>
    </row>
    <row r="91" spans="12:369" ht="15" customHeight="1">
      <c r="O91" s="288"/>
      <c r="P91" s="288"/>
      <c r="Q91" s="288"/>
      <c r="R91" s="288"/>
      <c r="S91" s="288"/>
      <c r="T91" s="288"/>
      <c r="U91" s="288"/>
      <c r="V91" s="288"/>
      <c r="W91" s="288"/>
      <c r="X91" s="288"/>
      <c r="Y91" s="288"/>
      <c r="Z91" s="288"/>
      <c r="AA91" s="288"/>
      <c r="AB91" s="288"/>
      <c r="AC91" s="288"/>
      <c r="AD91" s="288"/>
      <c r="AE91" s="288"/>
      <c r="AF91" s="288"/>
      <c r="AG91" s="288"/>
      <c r="AH91" s="288"/>
      <c r="AI91" s="288"/>
      <c r="AJ91" s="288"/>
      <c r="AK91" s="288"/>
      <c r="AL91" s="288"/>
      <c r="AM91" s="288"/>
      <c r="AN91" s="288"/>
      <c r="AO91" s="288"/>
      <c r="AP91" s="288"/>
      <c r="AQ91" s="288"/>
      <c r="AR91" s="288"/>
      <c r="AS91" s="288"/>
      <c r="AT91" s="288"/>
      <c r="AU91" s="288"/>
      <c r="AV91" s="288"/>
      <c r="AW91" s="288"/>
      <c r="AX91" s="288"/>
      <c r="AY91" s="288"/>
      <c r="AZ91" s="288"/>
      <c r="BA91" s="288"/>
      <c r="BB91" s="288"/>
      <c r="BC91" s="288"/>
      <c r="BD91" s="288"/>
      <c r="BE91" s="288"/>
      <c r="BF91" s="288"/>
      <c r="BG91" s="288"/>
      <c r="BH91" s="288"/>
      <c r="BI91" s="288"/>
      <c r="BJ91" s="288"/>
      <c r="BK91" s="288"/>
      <c r="BL91" s="288"/>
      <c r="BM91" s="288"/>
      <c r="BN91" s="288"/>
      <c r="BO91" s="288"/>
      <c r="BP91" s="288"/>
      <c r="BQ91" s="288"/>
      <c r="BR91" s="288"/>
      <c r="BS91" s="288"/>
      <c r="BT91" s="288"/>
      <c r="BU91" s="288"/>
      <c r="BV91" s="288"/>
      <c r="BW91" s="288"/>
      <c r="BX91" s="288"/>
      <c r="BY91" s="288"/>
      <c r="BZ91" s="288"/>
      <c r="CA91" s="288"/>
      <c r="CB91" s="288"/>
      <c r="CC91" s="288"/>
      <c r="CD91" s="288"/>
      <c r="CE91" s="288"/>
      <c r="CF91" s="288"/>
      <c r="CG91" s="288"/>
      <c r="CH91" s="288"/>
      <c r="CI91" s="288"/>
      <c r="CJ91" s="288"/>
      <c r="CK91" s="288"/>
      <c r="CL91" s="288"/>
      <c r="CM91" s="288"/>
      <c r="CN91" s="288"/>
      <c r="CO91" s="288"/>
      <c r="CP91" s="288"/>
      <c r="CQ91" s="288"/>
      <c r="CR91" s="288"/>
      <c r="CS91" s="288"/>
      <c r="CT91" s="288"/>
      <c r="CU91" s="288"/>
      <c r="CV91" s="288"/>
      <c r="CW91" s="288"/>
      <c r="CX91" s="288"/>
      <c r="CY91" s="288"/>
      <c r="CZ91" s="288"/>
      <c r="DA91" s="288"/>
      <c r="DB91" s="288"/>
      <c r="DC91" s="288"/>
      <c r="DD91" s="288"/>
      <c r="DE91" s="288"/>
      <c r="DF91" s="288"/>
      <c r="DG91" s="288"/>
      <c r="DH91" s="288"/>
      <c r="DI91" s="288"/>
      <c r="DJ91" s="288"/>
      <c r="DK91" s="288"/>
      <c r="DL91" s="288"/>
      <c r="DM91" s="288"/>
      <c r="DN91" s="288"/>
      <c r="DO91" s="288"/>
      <c r="DP91" s="288"/>
      <c r="DQ91" s="288"/>
      <c r="DR91" s="288"/>
      <c r="DS91" s="288"/>
      <c r="DT91" s="288"/>
      <c r="DU91" s="288"/>
      <c r="DV91" s="288"/>
      <c r="DW91" s="288"/>
      <c r="DX91" s="288"/>
      <c r="DY91" s="288"/>
      <c r="DZ91" s="288"/>
      <c r="EA91" s="288"/>
      <c r="EB91" s="288"/>
      <c r="EC91" s="288"/>
      <c r="ED91" s="288"/>
      <c r="EE91" s="288"/>
      <c r="EF91" s="288"/>
      <c r="EG91" s="288"/>
      <c r="EH91" s="288"/>
      <c r="EI91" s="288"/>
      <c r="EJ91" s="288"/>
      <c r="EK91" s="288"/>
      <c r="EL91" s="288"/>
      <c r="EM91" s="288"/>
      <c r="EN91" s="288"/>
      <c r="EO91" s="288"/>
      <c r="EP91" s="288"/>
      <c r="EQ91" s="288"/>
      <c r="ER91" s="288"/>
      <c r="ES91" s="288"/>
      <c r="ET91" s="288"/>
      <c r="EU91" s="288"/>
      <c r="EV91" s="288"/>
      <c r="EW91" s="288"/>
      <c r="EX91" s="288"/>
      <c r="EY91" s="288"/>
      <c r="EZ91" s="288"/>
      <c r="FA91" s="288"/>
      <c r="FB91" s="288"/>
      <c r="FC91" s="288"/>
      <c r="FD91" s="288"/>
      <c r="FE91" s="288"/>
      <c r="FF91" s="288"/>
      <c r="FG91" s="288"/>
      <c r="FH91" s="288"/>
      <c r="FI91" s="288"/>
      <c r="FJ91" s="288"/>
      <c r="FK91" s="288"/>
      <c r="FL91" s="288"/>
      <c r="FM91" s="288"/>
      <c r="FN91" s="288"/>
      <c r="FO91" s="288"/>
      <c r="FP91" s="288"/>
      <c r="FQ91" s="288"/>
      <c r="FR91" s="288"/>
      <c r="FS91" s="288"/>
      <c r="FT91" s="288"/>
      <c r="FU91" s="288"/>
      <c r="FV91" s="288"/>
      <c r="FW91" s="288"/>
      <c r="FX91" s="288"/>
      <c r="FY91" s="288"/>
      <c r="FZ91" s="288"/>
      <c r="GA91" s="288"/>
      <c r="GB91" s="288"/>
      <c r="GC91" s="288"/>
      <c r="GD91" s="288"/>
      <c r="GE91" s="288"/>
      <c r="GF91" s="288"/>
      <c r="GG91" s="288"/>
      <c r="GH91" s="288"/>
      <c r="GI91" s="288"/>
      <c r="GJ91" s="288"/>
      <c r="GK91" s="288"/>
      <c r="GL91" s="288"/>
      <c r="GM91" s="288"/>
      <c r="GN91" s="288"/>
      <c r="GO91" s="288"/>
      <c r="GP91" s="288"/>
      <c r="GQ91" s="288"/>
      <c r="GR91" s="288"/>
      <c r="GS91" s="288"/>
      <c r="GT91" s="288"/>
      <c r="GU91" s="288"/>
      <c r="GV91" s="288"/>
      <c r="GW91" s="288"/>
      <c r="GX91" s="288"/>
      <c r="GY91" s="288"/>
      <c r="GZ91" s="288"/>
      <c r="HA91" s="288"/>
      <c r="HB91" s="288"/>
      <c r="HC91" s="288"/>
      <c r="HD91" s="288"/>
      <c r="HE91" s="288"/>
      <c r="HF91" s="288"/>
      <c r="HG91" s="288"/>
      <c r="HH91" s="288"/>
      <c r="HI91" s="288"/>
      <c r="HJ91" s="288"/>
      <c r="HK91" s="288"/>
      <c r="HL91" s="288"/>
      <c r="HM91" s="288"/>
      <c r="HN91" s="288"/>
      <c r="HO91" s="288"/>
      <c r="HP91" s="288"/>
      <c r="HQ91" s="288"/>
      <c r="IV91" s="282"/>
      <c r="IW91" s="549"/>
      <c r="IX91" s="549"/>
      <c r="IY91" s="549"/>
      <c r="IZ91" s="549"/>
      <c r="JA91" s="549"/>
      <c r="JB91" s="549"/>
      <c r="JC91" s="549"/>
      <c r="JD91" s="549"/>
      <c r="JE91" s="549"/>
      <c r="JF91" s="549"/>
      <c r="JG91" s="549"/>
      <c r="JH91" s="549"/>
      <c r="JI91" s="549"/>
      <c r="JJ91" s="549"/>
      <c r="JK91" s="549"/>
      <c r="JL91" s="549"/>
      <c r="JM91" s="549"/>
      <c r="JN91" s="549"/>
      <c r="JO91" s="549"/>
      <c r="JP91" s="549"/>
      <c r="JQ91" s="549"/>
      <c r="JR91" s="549"/>
      <c r="JS91" s="549"/>
      <c r="JT91" s="549"/>
      <c r="JU91" s="549"/>
      <c r="JV91" s="549"/>
      <c r="JW91" s="549"/>
      <c r="JX91" s="549"/>
      <c r="JY91" s="549"/>
      <c r="JZ91" s="549"/>
      <c r="KA91" s="549"/>
      <c r="KB91" s="549"/>
      <c r="KC91" s="549"/>
      <c r="KD91" s="549"/>
      <c r="KE91" s="549"/>
      <c r="KF91" s="549"/>
      <c r="KG91" s="549"/>
      <c r="KH91" s="549"/>
      <c r="KI91" s="549"/>
      <c r="KJ91" s="549"/>
      <c r="KK91" s="549"/>
      <c r="KL91" s="549"/>
      <c r="KM91" s="549"/>
      <c r="KN91" s="549"/>
      <c r="KO91" s="549"/>
      <c r="KP91" s="549"/>
      <c r="KQ91" s="549"/>
      <c r="KR91" s="549"/>
      <c r="KS91" s="549"/>
      <c r="KT91" s="549"/>
      <c r="KU91" s="549"/>
      <c r="KV91" s="549"/>
      <c r="KW91" s="549"/>
      <c r="KX91" s="549"/>
      <c r="KY91" s="549"/>
      <c r="KZ91" s="549"/>
      <c r="LA91" s="549"/>
      <c r="LB91" s="549"/>
      <c r="LC91" s="549"/>
      <c r="LD91" s="549"/>
      <c r="LE91" s="549"/>
      <c r="LF91" s="549"/>
      <c r="LG91" s="549"/>
      <c r="LH91" s="549"/>
      <c r="LI91" s="549"/>
      <c r="LJ91" s="549"/>
      <c r="LK91" s="549"/>
      <c r="LL91" s="549"/>
      <c r="LM91" s="549"/>
      <c r="LN91" s="549"/>
      <c r="LO91" s="549"/>
      <c r="LP91" s="549"/>
      <c r="LQ91" s="549"/>
      <c r="LR91" s="549"/>
      <c r="LS91" s="549"/>
      <c r="LT91" s="549"/>
      <c r="LU91" s="549"/>
      <c r="LV91" s="549"/>
      <c r="LW91" s="549"/>
      <c r="LX91" s="549"/>
      <c r="LY91" s="549"/>
      <c r="LZ91" s="549"/>
      <c r="MA91" s="549"/>
      <c r="MB91" s="549"/>
      <c r="MC91" s="549"/>
      <c r="MD91" s="549"/>
      <c r="ME91" s="549"/>
      <c r="MF91" s="549"/>
      <c r="MG91" s="549"/>
      <c r="MH91" s="549"/>
      <c r="MI91" s="549"/>
      <c r="MJ91" s="549"/>
      <c r="MK91" s="549"/>
      <c r="ML91" s="549"/>
      <c r="MM91" s="549"/>
      <c r="MN91" s="549"/>
      <c r="MO91" s="549"/>
      <c r="MP91" s="549"/>
      <c r="MQ91" s="549"/>
      <c r="MR91" s="549"/>
      <c r="MS91" s="549"/>
      <c r="MT91" s="549"/>
      <c r="MU91" s="549"/>
      <c r="MV91" s="549"/>
      <c r="MW91" s="549"/>
      <c r="MX91" s="549"/>
      <c r="MY91" s="549"/>
      <c r="MZ91" s="549"/>
      <c r="NA91" s="549"/>
      <c r="NB91" s="549"/>
      <c r="NC91" s="549"/>
      <c r="ND91" s="549"/>
      <c r="NE91" s="549"/>
    </row>
    <row r="92" spans="12:369" ht="15" customHeight="1">
      <c r="O92" s="288"/>
      <c r="P92" s="288"/>
      <c r="Q92" s="288"/>
      <c r="R92" s="288"/>
      <c r="S92" s="288"/>
      <c r="T92" s="288"/>
      <c r="U92" s="288"/>
      <c r="V92" s="288"/>
      <c r="W92" s="288"/>
      <c r="X92" s="288"/>
      <c r="Y92" s="288"/>
      <c r="Z92" s="288"/>
      <c r="AA92" s="288"/>
      <c r="AB92" s="288"/>
      <c r="AC92" s="288"/>
      <c r="AD92" s="288"/>
      <c r="AE92" s="288"/>
      <c r="AF92" s="288"/>
      <c r="AG92" s="288"/>
      <c r="AH92" s="288"/>
      <c r="AI92" s="288"/>
      <c r="AJ92" s="288"/>
      <c r="AK92" s="288"/>
      <c r="AL92" s="288"/>
      <c r="AM92" s="288"/>
      <c r="AN92" s="288"/>
      <c r="AO92" s="288"/>
      <c r="AP92" s="288"/>
      <c r="AQ92" s="288"/>
      <c r="AR92" s="288"/>
      <c r="AS92" s="288"/>
      <c r="AT92" s="288"/>
      <c r="AU92" s="288"/>
      <c r="AV92" s="288"/>
      <c r="AW92" s="288"/>
      <c r="AX92" s="288"/>
      <c r="AY92" s="288"/>
      <c r="AZ92" s="288"/>
      <c r="BA92" s="288"/>
      <c r="BB92" s="288"/>
      <c r="BC92" s="288"/>
      <c r="BD92" s="288"/>
      <c r="BE92" s="288"/>
      <c r="BF92" s="288"/>
      <c r="BG92" s="288"/>
      <c r="BH92" s="288"/>
      <c r="BI92" s="288"/>
      <c r="BJ92" s="288"/>
      <c r="BK92" s="288"/>
      <c r="BL92" s="288"/>
      <c r="BM92" s="288"/>
      <c r="BN92" s="288"/>
      <c r="BO92" s="288"/>
      <c r="BP92" s="288"/>
      <c r="BQ92" s="288"/>
      <c r="BR92" s="288"/>
      <c r="BS92" s="288"/>
      <c r="BT92" s="288"/>
      <c r="BU92" s="288"/>
      <c r="BV92" s="288"/>
      <c r="BW92" s="288"/>
      <c r="BX92" s="288"/>
      <c r="BY92" s="288"/>
      <c r="BZ92" s="288"/>
      <c r="CA92" s="288"/>
      <c r="CB92" s="288"/>
      <c r="CC92" s="288"/>
      <c r="CD92" s="288"/>
      <c r="CE92" s="288"/>
      <c r="CF92" s="288"/>
      <c r="CG92" s="288"/>
      <c r="CH92" s="288"/>
      <c r="CI92" s="288"/>
      <c r="CJ92" s="288"/>
      <c r="CK92" s="288"/>
      <c r="CL92" s="288"/>
      <c r="CM92" s="288"/>
      <c r="CN92" s="288"/>
      <c r="CO92" s="288"/>
      <c r="CP92" s="288"/>
      <c r="CQ92" s="288"/>
      <c r="CR92" s="288"/>
      <c r="CS92" s="288"/>
      <c r="CT92" s="288"/>
      <c r="CU92" s="288"/>
      <c r="CV92" s="288"/>
      <c r="CW92" s="288"/>
      <c r="CX92" s="288"/>
      <c r="CY92" s="288"/>
      <c r="CZ92" s="288"/>
      <c r="DA92" s="288"/>
      <c r="DB92" s="288"/>
      <c r="DC92" s="288"/>
      <c r="DD92" s="288"/>
      <c r="DE92" s="288"/>
      <c r="DF92" s="288"/>
      <c r="DG92" s="288"/>
      <c r="DH92" s="288"/>
      <c r="DI92" s="288"/>
      <c r="DJ92" s="288"/>
      <c r="DK92" s="288"/>
      <c r="DL92" s="288"/>
      <c r="DM92" s="288"/>
      <c r="DN92" s="288"/>
      <c r="DO92" s="288"/>
      <c r="DP92" s="288"/>
      <c r="DQ92" s="288"/>
      <c r="DR92" s="288"/>
      <c r="DS92" s="288"/>
      <c r="DT92" s="288"/>
      <c r="DU92" s="288"/>
      <c r="DV92" s="288"/>
      <c r="DW92" s="288"/>
      <c r="DX92" s="288"/>
      <c r="DY92" s="288"/>
      <c r="DZ92" s="288"/>
      <c r="EA92" s="288"/>
      <c r="EB92" s="288"/>
      <c r="EC92" s="288"/>
      <c r="ED92" s="288"/>
      <c r="EE92" s="288"/>
      <c r="EF92" s="288"/>
      <c r="EG92" s="288"/>
      <c r="EH92" s="288"/>
      <c r="EI92" s="288"/>
      <c r="EJ92" s="288"/>
      <c r="EK92" s="288"/>
      <c r="EL92" s="288"/>
      <c r="EM92" s="288"/>
      <c r="EN92" s="288"/>
      <c r="EO92" s="288"/>
      <c r="EP92" s="288"/>
      <c r="EQ92" s="288"/>
      <c r="ER92" s="288"/>
      <c r="ES92" s="288"/>
      <c r="ET92" s="288"/>
      <c r="EU92" s="288"/>
      <c r="EV92" s="288"/>
      <c r="EW92" s="288"/>
      <c r="EX92" s="288"/>
      <c r="EY92" s="288"/>
      <c r="EZ92" s="288"/>
      <c r="FA92" s="288"/>
      <c r="FB92" s="288"/>
      <c r="FC92" s="288"/>
      <c r="FD92" s="288"/>
      <c r="FE92" s="288"/>
      <c r="FF92" s="288"/>
      <c r="FG92" s="288"/>
      <c r="FH92" s="288"/>
      <c r="FI92" s="288"/>
      <c r="FJ92" s="288"/>
      <c r="FK92" s="288"/>
      <c r="FL92" s="288"/>
      <c r="FM92" s="288"/>
      <c r="FN92" s="288"/>
      <c r="FO92" s="288"/>
      <c r="FP92" s="288"/>
      <c r="FQ92" s="288"/>
      <c r="FR92" s="288"/>
      <c r="FS92" s="288"/>
      <c r="FT92" s="288"/>
      <c r="FU92" s="288"/>
      <c r="FV92" s="288"/>
      <c r="FW92" s="288"/>
      <c r="FX92" s="288"/>
      <c r="FY92" s="288"/>
      <c r="FZ92" s="288"/>
      <c r="GA92" s="288"/>
      <c r="GB92" s="288"/>
      <c r="GC92" s="288"/>
      <c r="GD92" s="288"/>
      <c r="GE92" s="288"/>
      <c r="GF92" s="288"/>
      <c r="GG92" s="288"/>
      <c r="GH92" s="288"/>
      <c r="GI92" s="288"/>
      <c r="GJ92" s="288"/>
      <c r="GK92" s="288"/>
      <c r="GL92" s="288"/>
      <c r="GM92" s="288"/>
      <c r="GN92" s="288"/>
      <c r="GO92" s="288"/>
      <c r="GP92" s="288"/>
      <c r="GQ92" s="288"/>
      <c r="GR92" s="288"/>
      <c r="GS92" s="288"/>
      <c r="GT92" s="288"/>
      <c r="GU92" s="288"/>
      <c r="GV92" s="288"/>
      <c r="GW92" s="288"/>
      <c r="GX92" s="288"/>
      <c r="GY92" s="288"/>
      <c r="GZ92" s="288"/>
      <c r="HA92" s="288"/>
      <c r="HB92" s="288"/>
      <c r="HC92" s="288"/>
      <c r="HD92" s="288"/>
      <c r="HE92" s="288"/>
      <c r="HF92" s="288"/>
      <c r="HG92" s="288"/>
      <c r="HH92" s="288"/>
      <c r="HI92" s="288"/>
      <c r="HJ92" s="288"/>
      <c r="HK92" s="288"/>
      <c r="HL92" s="288"/>
      <c r="HM92" s="288"/>
      <c r="HN92" s="288"/>
      <c r="HO92" s="288"/>
      <c r="HP92" s="288"/>
      <c r="HQ92" s="288"/>
      <c r="IV92" s="282"/>
      <c r="IW92" s="549"/>
      <c r="IX92" s="549"/>
      <c r="IY92" s="549"/>
      <c r="IZ92" s="549"/>
      <c r="JA92" s="549"/>
      <c r="JB92" s="549"/>
      <c r="JC92" s="549"/>
      <c r="JD92" s="549"/>
      <c r="JE92" s="549"/>
      <c r="JF92" s="549"/>
      <c r="JG92" s="549"/>
      <c r="JH92" s="549"/>
      <c r="JI92" s="549"/>
      <c r="JJ92" s="549"/>
      <c r="JK92" s="549"/>
      <c r="JL92" s="549"/>
      <c r="JM92" s="549"/>
      <c r="JN92" s="549"/>
      <c r="JO92" s="549"/>
      <c r="JP92" s="549"/>
      <c r="JQ92" s="549"/>
      <c r="JR92" s="549"/>
      <c r="JS92" s="549"/>
      <c r="JT92" s="549"/>
      <c r="JU92" s="549"/>
      <c r="JV92" s="549"/>
      <c r="JW92" s="549"/>
      <c r="JX92" s="549"/>
      <c r="JY92" s="549"/>
      <c r="JZ92" s="549"/>
      <c r="KA92" s="549"/>
      <c r="KB92" s="549"/>
      <c r="KC92" s="549"/>
      <c r="KD92" s="549"/>
      <c r="KE92" s="549"/>
      <c r="KF92" s="549"/>
      <c r="KG92" s="549"/>
      <c r="KH92" s="549"/>
      <c r="KI92" s="549"/>
      <c r="KJ92" s="549"/>
      <c r="KK92" s="549"/>
      <c r="KL92" s="549"/>
      <c r="KM92" s="549"/>
      <c r="KN92" s="549"/>
      <c r="KO92" s="549"/>
      <c r="KP92" s="549"/>
      <c r="KQ92" s="549"/>
      <c r="KR92" s="549"/>
      <c r="KS92" s="549"/>
      <c r="KT92" s="549"/>
      <c r="KU92" s="549"/>
      <c r="KV92" s="549"/>
      <c r="KW92" s="549"/>
      <c r="KX92" s="549"/>
      <c r="KY92" s="549"/>
      <c r="KZ92" s="549"/>
      <c r="LA92" s="549"/>
      <c r="LB92" s="549"/>
      <c r="LC92" s="549"/>
      <c r="LD92" s="549"/>
      <c r="LE92" s="549"/>
      <c r="LF92" s="549"/>
      <c r="LG92" s="549"/>
      <c r="LH92" s="549"/>
      <c r="LI92" s="549"/>
      <c r="LJ92" s="549"/>
      <c r="LK92" s="549"/>
      <c r="LL92" s="549"/>
      <c r="LM92" s="549"/>
      <c r="LN92" s="549"/>
      <c r="LO92" s="549"/>
      <c r="LP92" s="549"/>
      <c r="LQ92" s="549"/>
      <c r="LR92" s="549"/>
      <c r="LS92" s="549"/>
      <c r="LT92" s="549"/>
      <c r="LU92" s="549"/>
      <c r="LV92" s="549"/>
      <c r="LW92" s="549"/>
      <c r="LX92" s="549"/>
      <c r="LY92" s="549"/>
      <c r="LZ92" s="549"/>
      <c r="MA92" s="549"/>
      <c r="MB92" s="549"/>
      <c r="MC92" s="549"/>
      <c r="MD92" s="549"/>
      <c r="ME92" s="549"/>
      <c r="MF92" s="549"/>
      <c r="MG92" s="549"/>
      <c r="MH92" s="549"/>
      <c r="MI92" s="549"/>
      <c r="MJ92" s="549"/>
      <c r="MK92" s="549"/>
      <c r="ML92" s="549"/>
      <c r="MM92" s="549"/>
      <c r="MN92" s="549"/>
      <c r="MO92" s="549"/>
      <c r="MP92" s="549"/>
      <c r="MQ92" s="549"/>
      <c r="MR92" s="549"/>
      <c r="MS92" s="549"/>
      <c r="MT92" s="549"/>
      <c r="MU92" s="549"/>
      <c r="MV92" s="549"/>
      <c r="MW92" s="549"/>
      <c r="MX92" s="549"/>
      <c r="MY92" s="549"/>
      <c r="MZ92" s="549"/>
      <c r="NA92" s="549"/>
      <c r="NB92" s="549"/>
      <c r="NC92" s="549"/>
      <c r="ND92" s="549"/>
      <c r="NE92" s="549"/>
    </row>
    <row r="93" spans="12:369" ht="15" customHeight="1">
      <c r="O93" s="288"/>
      <c r="P93" s="288"/>
      <c r="Q93" s="288"/>
      <c r="R93" s="288"/>
      <c r="S93" s="288"/>
      <c r="T93" s="288"/>
      <c r="U93" s="288"/>
      <c r="V93" s="288"/>
      <c r="W93" s="288"/>
      <c r="X93" s="288"/>
      <c r="Y93" s="288"/>
      <c r="Z93" s="288"/>
      <c r="AA93" s="288"/>
      <c r="AB93" s="288"/>
      <c r="AC93" s="288"/>
      <c r="AD93" s="288"/>
      <c r="AE93" s="288"/>
      <c r="AF93" s="288"/>
      <c r="AG93" s="288"/>
      <c r="AH93" s="288"/>
      <c r="AI93" s="288"/>
      <c r="AJ93" s="288"/>
      <c r="AK93" s="288"/>
      <c r="AL93" s="288"/>
      <c r="AM93" s="288"/>
      <c r="AN93" s="288"/>
      <c r="AO93" s="288"/>
      <c r="AP93" s="288"/>
      <c r="AQ93" s="288"/>
      <c r="AR93" s="288"/>
      <c r="AS93" s="288"/>
      <c r="AT93" s="288"/>
      <c r="AU93" s="288"/>
      <c r="AV93" s="288"/>
      <c r="AW93" s="288"/>
      <c r="AX93" s="288"/>
      <c r="AY93" s="288"/>
      <c r="AZ93" s="288"/>
      <c r="BA93" s="288"/>
      <c r="BB93" s="288"/>
      <c r="BC93" s="288"/>
      <c r="BD93" s="288"/>
      <c r="BE93" s="288"/>
      <c r="BF93" s="288"/>
      <c r="BG93" s="288"/>
      <c r="BH93" s="288"/>
      <c r="BI93" s="288"/>
      <c r="BJ93" s="288"/>
      <c r="BK93" s="288"/>
      <c r="BL93" s="288"/>
      <c r="BM93" s="288"/>
      <c r="BN93" s="288"/>
      <c r="BO93" s="288"/>
      <c r="BP93" s="288"/>
      <c r="BQ93" s="288"/>
      <c r="BR93" s="288"/>
      <c r="BS93" s="288"/>
      <c r="BT93" s="288"/>
      <c r="BU93" s="288"/>
      <c r="BV93" s="288"/>
      <c r="BW93" s="288"/>
      <c r="BX93" s="288"/>
      <c r="BY93" s="288"/>
      <c r="BZ93" s="288"/>
      <c r="CA93" s="288"/>
      <c r="CB93" s="288"/>
      <c r="CC93" s="288"/>
      <c r="CD93" s="288"/>
      <c r="CE93" s="288"/>
      <c r="CF93" s="288"/>
      <c r="CG93" s="288"/>
      <c r="CH93" s="288"/>
      <c r="CI93" s="288"/>
      <c r="CJ93" s="288"/>
      <c r="CK93" s="288"/>
      <c r="CL93" s="288"/>
      <c r="CM93" s="288"/>
      <c r="CN93" s="288"/>
      <c r="CO93" s="288"/>
      <c r="CP93" s="288"/>
      <c r="CQ93" s="288"/>
      <c r="CR93" s="288"/>
      <c r="CS93" s="288"/>
      <c r="CT93" s="288"/>
      <c r="CU93" s="288"/>
      <c r="CV93" s="288"/>
      <c r="CW93" s="288"/>
      <c r="CX93" s="288"/>
      <c r="CY93" s="288"/>
      <c r="CZ93" s="288"/>
      <c r="DA93" s="288"/>
      <c r="DB93" s="288"/>
      <c r="DC93" s="288"/>
      <c r="DD93" s="288"/>
      <c r="DE93" s="288"/>
      <c r="DF93" s="288"/>
      <c r="DG93" s="288"/>
      <c r="DH93" s="288"/>
      <c r="DI93" s="288"/>
      <c r="DJ93" s="288"/>
      <c r="DK93" s="288"/>
      <c r="DL93" s="288"/>
      <c r="DM93" s="288"/>
      <c r="DN93" s="288"/>
      <c r="DO93" s="288"/>
      <c r="DP93" s="288"/>
      <c r="DQ93" s="288"/>
      <c r="DR93" s="288"/>
      <c r="DS93" s="288"/>
      <c r="DT93" s="288"/>
      <c r="DU93" s="288"/>
      <c r="DV93" s="288"/>
      <c r="DW93" s="288"/>
      <c r="DX93" s="288"/>
      <c r="DY93" s="288"/>
      <c r="DZ93" s="288"/>
      <c r="EA93" s="288"/>
      <c r="EB93" s="288"/>
      <c r="EC93" s="288"/>
      <c r="ED93" s="288"/>
      <c r="EE93" s="288"/>
      <c r="EF93" s="288"/>
      <c r="EG93" s="288"/>
      <c r="EH93" s="288"/>
      <c r="EI93" s="288"/>
      <c r="EJ93" s="288"/>
      <c r="EK93" s="288"/>
      <c r="EL93" s="288"/>
      <c r="EM93" s="288"/>
      <c r="EN93" s="288"/>
      <c r="EO93" s="288"/>
      <c r="EP93" s="288"/>
      <c r="EQ93" s="288"/>
      <c r="ER93" s="288"/>
      <c r="ES93" s="288"/>
      <c r="ET93" s="288"/>
      <c r="EU93" s="288"/>
      <c r="EV93" s="288"/>
      <c r="EW93" s="288"/>
      <c r="EX93" s="288"/>
      <c r="EY93" s="288"/>
      <c r="EZ93" s="288"/>
      <c r="FA93" s="288"/>
      <c r="FB93" s="288"/>
      <c r="FC93" s="288"/>
      <c r="FD93" s="288"/>
      <c r="FE93" s="288"/>
      <c r="FF93" s="288"/>
      <c r="FG93" s="288"/>
      <c r="FH93" s="288"/>
      <c r="FI93" s="288"/>
      <c r="FJ93" s="288"/>
      <c r="FK93" s="288"/>
      <c r="FL93" s="288"/>
      <c r="FM93" s="288"/>
      <c r="FN93" s="288"/>
      <c r="FO93" s="288"/>
      <c r="FP93" s="288"/>
      <c r="FQ93" s="288"/>
      <c r="FR93" s="288"/>
      <c r="FS93" s="288"/>
      <c r="FT93" s="288"/>
      <c r="FU93" s="288"/>
      <c r="FV93" s="288"/>
      <c r="FW93" s="288"/>
      <c r="FX93" s="288"/>
      <c r="FY93" s="288"/>
      <c r="FZ93" s="288"/>
      <c r="GA93" s="288"/>
      <c r="GB93" s="288"/>
      <c r="GC93" s="288"/>
      <c r="GD93" s="288"/>
      <c r="GE93" s="288"/>
      <c r="GF93" s="288"/>
      <c r="GG93" s="288"/>
      <c r="GH93" s="288"/>
      <c r="GI93" s="288"/>
      <c r="GJ93" s="288"/>
      <c r="GK93" s="288"/>
      <c r="GL93" s="288"/>
      <c r="GM93" s="288"/>
      <c r="GN93" s="288"/>
      <c r="GO93" s="288"/>
      <c r="GP93" s="288"/>
      <c r="GQ93" s="288"/>
      <c r="GR93" s="288"/>
      <c r="GS93" s="288"/>
      <c r="GT93" s="288"/>
      <c r="GU93" s="288"/>
      <c r="GV93" s="288"/>
      <c r="GW93" s="288"/>
      <c r="GX93" s="288"/>
      <c r="GY93" s="288"/>
      <c r="GZ93" s="288"/>
      <c r="HA93" s="288"/>
      <c r="HB93" s="288"/>
      <c r="HC93" s="288"/>
      <c r="HD93" s="288"/>
      <c r="HE93" s="288"/>
      <c r="HF93" s="288"/>
      <c r="HG93" s="288"/>
      <c r="HH93" s="288"/>
      <c r="HI93" s="288"/>
      <c r="HJ93" s="288"/>
      <c r="HK93" s="288"/>
      <c r="HL93" s="288"/>
      <c r="HM93" s="288"/>
      <c r="HN93" s="288"/>
      <c r="HO93" s="288"/>
      <c r="HP93" s="288"/>
      <c r="HQ93" s="288"/>
      <c r="IV93" s="282"/>
      <c r="IW93" s="549"/>
      <c r="IX93" s="549"/>
      <c r="IY93" s="549"/>
      <c r="IZ93" s="549"/>
      <c r="JA93" s="549"/>
      <c r="JB93" s="549"/>
      <c r="JC93" s="549"/>
      <c r="JD93" s="549"/>
      <c r="JE93" s="549"/>
      <c r="JF93" s="549"/>
      <c r="JG93" s="549"/>
      <c r="JH93" s="549"/>
      <c r="JI93" s="549"/>
      <c r="JJ93" s="549"/>
      <c r="JK93" s="549"/>
      <c r="JL93" s="549"/>
      <c r="JM93" s="549"/>
      <c r="JN93" s="549"/>
      <c r="JO93" s="549"/>
      <c r="JP93" s="549"/>
      <c r="JQ93" s="549"/>
      <c r="JR93" s="549"/>
      <c r="JS93" s="549"/>
      <c r="JT93" s="549"/>
      <c r="JU93" s="549"/>
      <c r="JV93" s="549"/>
      <c r="JW93" s="549"/>
      <c r="JX93" s="549"/>
      <c r="JY93" s="549"/>
      <c r="JZ93" s="549"/>
      <c r="KA93" s="549"/>
      <c r="KB93" s="549"/>
      <c r="KC93" s="549"/>
      <c r="KD93" s="549"/>
      <c r="KE93" s="549"/>
      <c r="KF93" s="549"/>
      <c r="KG93" s="549"/>
      <c r="KH93" s="549"/>
      <c r="KI93" s="549"/>
      <c r="KJ93" s="549"/>
      <c r="KK93" s="549"/>
      <c r="KL93" s="549"/>
      <c r="KM93" s="549"/>
      <c r="KN93" s="549"/>
      <c r="KO93" s="549"/>
      <c r="KP93" s="549"/>
      <c r="KQ93" s="549"/>
      <c r="KR93" s="549"/>
      <c r="KS93" s="549"/>
      <c r="KT93" s="549"/>
      <c r="KU93" s="549"/>
      <c r="KV93" s="549"/>
      <c r="KW93" s="549"/>
      <c r="KX93" s="549"/>
      <c r="KY93" s="549"/>
      <c r="KZ93" s="549"/>
      <c r="LA93" s="549"/>
      <c r="LB93" s="549"/>
      <c r="LC93" s="549"/>
      <c r="LD93" s="549"/>
      <c r="LE93" s="549"/>
      <c r="LF93" s="549"/>
      <c r="LG93" s="549"/>
      <c r="LH93" s="549"/>
      <c r="LI93" s="549"/>
      <c r="LJ93" s="549"/>
      <c r="LK93" s="549"/>
      <c r="LL93" s="549"/>
      <c r="LM93" s="549"/>
      <c r="LN93" s="549"/>
      <c r="LO93" s="549"/>
      <c r="LP93" s="549"/>
      <c r="LQ93" s="549"/>
      <c r="LR93" s="549"/>
      <c r="LS93" s="549"/>
      <c r="LT93" s="549"/>
      <c r="LU93" s="549"/>
      <c r="LV93" s="549"/>
      <c r="LW93" s="549"/>
      <c r="LX93" s="549"/>
      <c r="LY93" s="549"/>
      <c r="LZ93" s="549"/>
      <c r="MA93" s="549"/>
      <c r="MB93" s="549"/>
      <c r="MC93" s="549"/>
      <c r="MD93" s="549"/>
      <c r="ME93" s="549"/>
      <c r="MF93" s="549"/>
      <c r="MG93" s="549"/>
      <c r="MH93" s="549"/>
      <c r="MI93" s="549"/>
      <c r="MJ93" s="549"/>
      <c r="MK93" s="549"/>
      <c r="ML93" s="549"/>
      <c r="MM93" s="549"/>
      <c r="MN93" s="549"/>
      <c r="MO93" s="549"/>
      <c r="MP93" s="549"/>
      <c r="MQ93" s="549"/>
      <c r="MR93" s="549"/>
      <c r="MS93" s="549"/>
      <c r="MT93" s="549"/>
      <c r="MU93" s="549"/>
      <c r="MV93" s="549"/>
      <c r="MW93" s="549"/>
      <c r="MX93" s="549"/>
      <c r="MY93" s="549"/>
      <c r="MZ93" s="549"/>
      <c r="NA93" s="549"/>
      <c r="NB93" s="549"/>
      <c r="NC93" s="549"/>
      <c r="ND93" s="549"/>
      <c r="NE93" s="549"/>
    </row>
    <row r="94" spans="12:369" ht="16.5" customHeight="1">
      <c r="O94" s="288"/>
      <c r="P94" s="288"/>
      <c r="Q94" s="288"/>
      <c r="R94" s="288"/>
      <c r="S94" s="288"/>
      <c r="T94" s="288"/>
      <c r="U94" s="288"/>
      <c r="V94" s="288"/>
      <c r="W94" s="288"/>
      <c r="X94" s="288"/>
      <c r="Y94" s="288"/>
      <c r="Z94" s="288"/>
      <c r="AA94" s="288"/>
      <c r="AB94" s="288"/>
      <c r="AC94" s="288"/>
      <c r="AD94" s="288"/>
      <c r="AE94" s="288"/>
      <c r="AF94" s="288"/>
      <c r="AG94" s="288"/>
      <c r="AH94" s="288"/>
      <c r="AI94" s="288"/>
      <c r="AJ94" s="288"/>
      <c r="AK94" s="288"/>
      <c r="AL94" s="288"/>
      <c r="AM94" s="288"/>
      <c r="AN94" s="288"/>
      <c r="AO94" s="288"/>
      <c r="AP94" s="288"/>
      <c r="AQ94" s="288"/>
      <c r="AR94" s="288"/>
      <c r="AS94" s="288"/>
      <c r="AT94" s="288"/>
      <c r="AU94" s="288"/>
      <c r="AV94" s="288"/>
      <c r="AW94" s="288"/>
      <c r="AX94" s="288"/>
      <c r="AY94" s="288"/>
      <c r="AZ94" s="288"/>
      <c r="BA94" s="288"/>
      <c r="BB94" s="288"/>
      <c r="BC94" s="288"/>
      <c r="BD94" s="288"/>
      <c r="BE94" s="288"/>
      <c r="BF94" s="288"/>
      <c r="BG94" s="288"/>
      <c r="BH94" s="288"/>
      <c r="BI94" s="288"/>
      <c r="BJ94" s="288"/>
      <c r="BK94" s="288"/>
      <c r="BL94" s="288"/>
      <c r="BM94" s="288"/>
      <c r="BN94" s="288"/>
      <c r="BO94" s="288"/>
      <c r="BP94" s="288"/>
      <c r="BQ94" s="288"/>
      <c r="BR94" s="288"/>
      <c r="BS94" s="288"/>
      <c r="BT94" s="288"/>
      <c r="BU94" s="288"/>
      <c r="BV94" s="288"/>
      <c r="BW94" s="288"/>
      <c r="BX94" s="288"/>
      <c r="BY94" s="288"/>
      <c r="BZ94" s="288"/>
      <c r="CA94" s="288"/>
      <c r="CB94" s="288"/>
      <c r="CC94" s="288"/>
      <c r="CD94" s="288"/>
      <c r="CE94" s="288"/>
      <c r="CF94" s="288"/>
      <c r="CG94" s="288"/>
      <c r="CH94" s="288"/>
      <c r="CI94" s="288"/>
      <c r="CJ94" s="288"/>
      <c r="CK94" s="288"/>
      <c r="CL94" s="288"/>
      <c r="CM94" s="288"/>
      <c r="CN94" s="288"/>
      <c r="CO94" s="288"/>
      <c r="CP94" s="288"/>
      <c r="CQ94" s="288"/>
      <c r="CR94" s="288"/>
      <c r="CS94" s="288"/>
      <c r="CT94" s="288"/>
      <c r="CU94" s="288"/>
      <c r="CV94" s="288"/>
      <c r="CW94" s="288"/>
      <c r="CX94" s="288"/>
      <c r="CY94" s="288"/>
      <c r="CZ94" s="288"/>
      <c r="DA94" s="288"/>
      <c r="DB94" s="288"/>
      <c r="DC94" s="288"/>
      <c r="DD94" s="288"/>
      <c r="DE94" s="288"/>
      <c r="DF94" s="288"/>
      <c r="DG94" s="288"/>
      <c r="DH94" s="288"/>
      <c r="DI94" s="288"/>
      <c r="DJ94" s="288"/>
      <c r="DK94" s="288"/>
      <c r="DL94" s="288"/>
      <c r="DM94" s="288"/>
      <c r="DN94" s="288"/>
      <c r="DO94" s="288"/>
      <c r="DP94" s="288"/>
      <c r="DQ94" s="288"/>
      <c r="DR94" s="288"/>
      <c r="DS94" s="288"/>
      <c r="DT94" s="288"/>
      <c r="DU94" s="288"/>
      <c r="DV94" s="288"/>
      <c r="DW94" s="288"/>
      <c r="DX94" s="288"/>
      <c r="DY94" s="288"/>
      <c r="DZ94" s="288"/>
      <c r="EA94" s="288"/>
      <c r="EB94" s="288"/>
      <c r="EC94" s="288"/>
      <c r="ED94" s="288"/>
      <c r="EE94" s="288"/>
      <c r="EF94" s="288"/>
      <c r="EG94" s="288"/>
      <c r="EH94" s="288"/>
      <c r="EI94" s="288"/>
      <c r="EJ94" s="288"/>
      <c r="EK94" s="288"/>
      <c r="EL94" s="288"/>
      <c r="EM94" s="288"/>
      <c r="EN94" s="288"/>
      <c r="EO94" s="288"/>
      <c r="EP94" s="288"/>
      <c r="EQ94" s="288"/>
      <c r="ER94" s="288"/>
      <c r="ES94" s="288"/>
      <c r="ET94" s="288"/>
      <c r="EU94" s="288"/>
      <c r="EV94" s="288"/>
      <c r="EW94" s="288"/>
      <c r="EX94" s="288"/>
      <c r="EY94" s="288"/>
      <c r="EZ94" s="288"/>
      <c r="FA94" s="288"/>
      <c r="FB94" s="288"/>
      <c r="FC94" s="288"/>
      <c r="FD94" s="288"/>
      <c r="FE94" s="288"/>
      <c r="FF94" s="288"/>
      <c r="FG94" s="288"/>
      <c r="FH94" s="288"/>
      <c r="FI94" s="288"/>
      <c r="FJ94" s="288"/>
      <c r="FK94" s="288"/>
      <c r="FL94" s="288"/>
      <c r="FM94" s="288"/>
      <c r="FN94" s="288"/>
      <c r="FO94" s="288"/>
      <c r="FP94" s="288"/>
      <c r="FQ94" s="288"/>
      <c r="FR94" s="288"/>
      <c r="FS94" s="288"/>
      <c r="FT94" s="288"/>
      <c r="FU94" s="288"/>
      <c r="FV94" s="288"/>
      <c r="FW94" s="288"/>
      <c r="FX94" s="288"/>
      <c r="FY94" s="288"/>
      <c r="FZ94" s="288"/>
      <c r="GA94" s="288"/>
      <c r="GB94" s="288"/>
      <c r="GC94" s="288"/>
      <c r="GD94" s="288"/>
      <c r="GE94" s="288"/>
      <c r="GF94" s="288"/>
      <c r="GG94" s="288"/>
      <c r="GH94" s="288"/>
      <c r="GI94" s="288"/>
      <c r="GJ94" s="288"/>
      <c r="GK94" s="288"/>
      <c r="GL94" s="288"/>
      <c r="GM94" s="288"/>
      <c r="GN94" s="288"/>
      <c r="GO94" s="288"/>
      <c r="GP94" s="288"/>
      <c r="GQ94" s="288"/>
      <c r="GR94" s="288"/>
      <c r="GS94" s="288"/>
      <c r="GT94" s="288"/>
      <c r="GU94" s="288"/>
      <c r="GV94" s="288"/>
      <c r="GW94" s="288"/>
      <c r="GX94" s="288"/>
      <c r="GY94" s="288"/>
      <c r="GZ94" s="288"/>
      <c r="HA94" s="288"/>
      <c r="HB94" s="288"/>
      <c r="HC94" s="288"/>
      <c r="HD94" s="288"/>
      <c r="HE94" s="288"/>
      <c r="HF94" s="288"/>
      <c r="HG94" s="288"/>
      <c r="HH94" s="288"/>
      <c r="HI94" s="288"/>
      <c r="HJ94" s="288"/>
      <c r="HK94" s="288"/>
      <c r="HL94" s="288"/>
      <c r="HM94" s="288"/>
      <c r="HN94" s="288"/>
      <c r="HO94" s="288"/>
      <c r="HP94" s="288"/>
      <c r="HQ94" s="288"/>
      <c r="IV94" s="282"/>
      <c r="IW94" s="549"/>
      <c r="IX94" s="549"/>
      <c r="IY94" s="549"/>
      <c r="IZ94" s="549"/>
      <c r="JA94" s="549"/>
      <c r="JB94" s="549"/>
      <c r="JC94" s="549"/>
      <c r="JD94" s="549"/>
      <c r="JE94" s="549"/>
      <c r="JF94" s="549"/>
      <c r="JG94" s="549"/>
      <c r="JH94" s="549"/>
      <c r="JI94" s="549"/>
      <c r="JJ94" s="549"/>
      <c r="JK94" s="549"/>
      <c r="JL94" s="549"/>
      <c r="JM94" s="549"/>
      <c r="JN94" s="549"/>
      <c r="JO94" s="549"/>
      <c r="JP94" s="549"/>
      <c r="JQ94" s="549"/>
      <c r="JR94" s="549"/>
      <c r="JS94" s="549"/>
      <c r="JT94" s="549"/>
      <c r="JU94" s="549"/>
      <c r="JV94" s="549"/>
      <c r="JW94" s="549"/>
      <c r="JX94" s="549"/>
      <c r="JY94" s="549"/>
      <c r="JZ94" s="549"/>
      <c r="KA94" s="549"/>
      <c r="KB94" s="549"/>
      <c r="KC94" s="549"/>
      <c r="KD94" s="549"/>
      <c r="KE94" s="549"/>
      <c r="KF94" s="549"/>
      <c r="KG94" s="549"/>
      <c r="KH94" s="549"/>
      <c r="KI94" s="549"/>
      <c r="KJ94" s="549"/>
      <c r="KK94" s="549"/>
      <c r="KL94" s="549"/>
      <c r="KM94" s="549"/>
      <c r="KN94" s="549"/>
      <c r="KO94" s="549"/>
      <c r="KP94" s="549"/>
      <c r="KQ94" s="549"/>
      <c r="KR94" s="549"/>
      <c r="KS94" s="549"/>
      <c r="KT94" s="549"/>
      <c r="KU94" s="549"/>
      <c r="KV94" s="549"/>
      <c r="KW94" s="549"/>
      <c r="KX94" s="549"/>
      <c r="KY94" s="549"/>
      <c r="KZ94" s="549"/>
      <c r="LA94" s="549"/>
      <c r="LB94" s="549"/>
      <c r="LC94" s="549"/>
      <c r="LD94" s="549"/>
      <c r="LE94" s="549"/>
      <c r="LF94" s="549"/>
      <c r="LG94" s="549"/>
      <c r="LH94" s="549"/>
      <c r="LI94" s="549"/>
      <c r="LJ94" s="549"/>
      <c r="LK94" s="549"/>
      <c r="LL94" s="549"/>
      <c r="LM94" s="549"/>
      <c r="LN94" s="549"/>
      <c r="LO94" s="549"/>
      <c r="LP94" s="549"/>
      <c r="LQ94" s="549"/>
      <c r="LR94" s="549"/>
      <c r="LS94" s="549"/>
      <c r="LT94" s="549"/>
      <c r="LU94" s="549"/>
      <c r="LV94" s="549"/>
      <c r="LW94" s="549"/>
      <c r="LX94" s="549"/>
      <c r="LY94" s="549"/>
      <c r="LZ94" s="549"/>
      <c r="MA94" s="549"/>
      <c r="MB94" s="549"/>
      <c r="MC94" s="549"/>
      <c r="MD94" s="549"/>
      <c r="ME94" s="549"/>
      <c r="MF94" s="549"/>
      <c r="MG94" s="549"/>
      <c r="MH94" s="549"/>
      <c r="MI94" s="549"/>
      <c r="MJ94" s="549"/>
      <c r="MK94" s="549"/>
      <c r="ML94" s="549"/>
      <c r="MM94" s="549"/>
      <c r="MN94" s="549"/>
      <c r="MO94" s="549"/>
      <c r="MP94" s="549"/>
      <c r="MQ94" s="549"/>
      <c r="MR94" s="549"/>
      <c r="MS94" s="549"/>
      <c r="MT94" s="549"/>
      <c r="MU94" s="549"/>
      <c r="MV94" s="549"/>
      <c r="MW94" s="549"/>
      <c r="MX94" s="549"/>
      <c r="MY94" s="549"/>
      <c r="MZ94" s="549"/>
      <c r="NA94" s="549"/>
      <c r="NB94" s="549"/>
      <c r="NC94" s="549"/>
      <c r="ND94" s="549"/>
      <c r="NE94" s="549"/>
    </row>
    <row r="95" spans="12:369" ht="20.25" customHeight="1">
      <c r="O95" s="288"/>
      <c r="P95" s="288"/>
      <c r="Q95" s="288"/>
      <c r="R95" s="288"/>
      <c r="S95" s="288"/>
      <c r="T95" s="288"/>
      <c r="U95" s="288"/>
      <c r="V95" s="288"/>
      <c r="W95" s="288"/>
      <c r="X95" s="288"/>
      <c r="Y95" s="288"/>
      <c r="Z95" s="288"/>
      <c r="AA95" s="288"/>
      <c r="AB95" s="288"/>
      <c r="AC95" s="288"/>
      <c r="AD95" s="288"/>
      <c r="AE95" s="288"/>
      <c r="AF95" s="288"/>
      <c r="AG95" s="288"/>
      <c r="AH95" s="288"/>
      <c r="AI95" s="288"/>
      <c r="AJ95" s="288"/>
      <c r="AK95" s="288"/>
      <c r="AL95" s="288"/>
      <c r="AM95" s="288"/>
      <c r="AN95" s="288"/>
      <c r="AO95" s="288"/>
      <c r="AP95" s="288"/>
      <c r="AQ95" s="288"/>
      <c r="AR95" s="288"/>
      <c r="AS95" s="288"/>
      <c r="AT95" s="288"/>
      <c r="AU95" s="288"/>
      <c r="AV95" s="288"/>
      <c r="AW95" s="288"/>
      <c r="AX95" s="288"/>
      <c r="AY95" s="288"/>
      <c r="AZ95" s="288"/>
      <c r="BA95" s="288"/>
      <c r="BB95" s="288"/>
      <c r="BC95" s="288"/>
      <c r="BD95" s="288"/>
      <c r="BE95" s="288"/>
      <c r="BF95" s="288"/>
      <c r="BG95" s="288"/>
      <c r="BH95" s="288"/>
      <c r="BI95" s="288"/>
      <c r="BJ95" s="288"/>
      <c r="BK95" s="288"/>
      <c r="BL95" s="288"/>
      <c r="BM95" s="288"/>
      <c r="BN95" s="288"/>
      <c r="BO95" s="288"/>
      <c r="BP95" s="288"/>
      <c r="BQ95" s="288"/>
      <c r="BR95" s="288"/>
      <c r="BS95" s="288"/>
      <c r="BT95" s="288"/>
      <c r="BU95" s="288"/>
      <c r="BV95" s="288"/>
      <c r="BW95" s="288"/>
      <c r="BX95" s="288"/>
      <c r="BY95" s="288"/>
      <c r="BZ95" s="288"/>
      <c r="CA95" s="288"/>
      <c r="CB95" s="288"/>
      <c r="CC95" s="288"/>
      <c r="CD95" s="288"/>
      <c r="CE95" s="288"/>
      <c r="CF95" s="288"/>
      <c r="CG95" s="288"/>
      <c r="CH95" s="288"/>
      <c r="CI95" s="288"/>
      <c r="CJ95" s="288"/>
      <c r="CK95" s="288"/>
      <c r="CL95" s="288"/>
      <c r="CM95" s="288"/>
      <c r="CN95" s="288"/>
      <c r="CO95" s="288"/>
      <c r="CP95" s="288"/>
      <c r="CQ95" s="288"/>
      <c r="CR95" s="288"/>
      <c r="CS95" s="288"/>
      <c r="CT95" s="288"/>
      <c r="CU95" s="288"/>
      <c r="CV95" s="288"/>
      <c r="CW95" s="288"/>
      <c r="CX95" s="288"/>
      <c r="CY95" s="288"/>
      <c r="CZ95" s="288"/>
      <c r="DA95" s="288"/>
      <c r="DB95" s="288"/>
      <c r="DC95" s="288"/>
      <c r="DD95" s="288"/>
      <c r="DE95" s="288"/>
      <c r="DF95" s="288"/>
      <c r="DG95" s="288"/>
      <c r="DH95" s="288"/>
      <c r="DI95" s="288"/>
      <c r="DJ95" s="288"/>
      <c r="DK95" s="288"/>
      <c r="DL95" s="288"/>
      <c r="DM95" s="288"/>
      <c r="DN95" s="288"/>
      <c r="DO95" s="288"/>
      <c r="DP95" s="288"/>
      <c r="DQ95" s="288"/>
      <c r="DR95" s="288"/>
      <c r="DS95" s="288"/>
      <c r="DT95" s="288"/>
      <c r="DU95" s="288"/>
      <c r="DV95" s="288"/>
      <c r="DW95" s="288"/>
      <c r="DX95" s="288"/>
      <c r="DY95" s="288"/>
      <c r="DZ95" s="288"/>
      <c r="EA95" s="288"/>
      <c r="EB95" s="288"/>
      <c r="EC95" s="288"/>
      <c r="ED95" s="288"/>
      <c r="EE95" s="288"/>
      <c r="EF95" s="288"/>
      <c r="EG95" s="288"/>
      <c r="EH95" s="288"/>
      <c r="EI95" s="288"/>
      <c r="EJ95" s="288"/>
      <c r="EK95" s="288"/>
      <c r="EL95" s="288"/>
      <c r="EM95" s="288"/>
      <c r="EN95" s="288"/>
      <c r="EO95" s="288"/>
      <c r="EP95" s="288"/>
      <c r="EQ95" s="288"/>
      <c r="ER95" s="288"/>
      <c r="ES95" s="288"/>
      <c r="ET95" s="288"/>
      <c r="EU95" s="288"/>
      <c r="EV95" s="288"/>
      <c r="EW95" s="288"/>
      <c r="EX95" s="288"/>
      <c r="EY95" s="288"/>
      <c r="EZ95" s="288"/>
      <c r="FA95" s="288"/>
      <c r="FB95" s="288"/>
      <c r="FC95" s="288"/>
      <c r="FD95" s="288"/>
      <c r="FE95" s="288"/>
      <c r="FF95" s="288"/>
      <c r="FG95" s="288"/>
      <c r="FH95" s="288"/>
      <c r="FI95" s="288"/>
      <c r="FJ95" s="288"/>
      <c r="FK95" s="288"/>
      <c r="FL95" s="288"/>
      <c r="FM95" s="288"/>
      <c r="FN95" s="288"/>
      <c r="FO95" s="288"/>
      <c r="FP95" s="288"/>
      <c r="FQ95" s="288"/>
      <c r="FR95" s="288"/>
      <c r="FS95" s="288"/>
      <c r="FT95" s="288"/>
      <c r="FU95" s="288"/>
      <c r="FV95" s="288"/>
      <c r="FW95" s="288"/>
      <c r="FX95" s="288"/>
      <c r="FY95" s="288"/>
      <c r="FZ95" s="288"/>
      <c r="GA95" s="288"/>
      <c r="GB95" s="288"/>
      <c r="GC95" s="288"/>
      <c r="GD95" s="288"/>
      <c r="GE95" s="288"/>
      <c r="GF95" s="288"/>
      <c r="GG95" s="288"/>
      <c r="GH95" s="288"/>
      <c r="GI95" s="288"/>
      <c r="GJ95" s="288"/>
      <c r="GK95" s="288"/>
      <c r="GL95" s="288"/>
      <c r="GM95" s="288"/>
      <c r="GN95" s="288"/>
      <c r="GO95" s="288"/>
      <c r="GP95" s="288"/>
      <c r="GQ95" s="288"/>
      <c r="GR95" s="288"/>
      <c r="GS95" s="288"/>
      <c r="GT95" s="288"/>
      <c r="GU95" s="288"/>
      <c r="GV95" s="288"/>
      <c r="GW95" s="288"/>
      <c r="GX95" s="288"/>
      <c r="GY95" s="288"/>
      <c r="GZ95" s="288"/>
      <c r="HA95" s="288"/>
      <c r="HB95" s="288"/>
      <c r="HC95" s="288"/>
      <c r="HD95" s="288"/>
      <c r="HE95" s="288"/>
      <c r="HF95" s="288"/>
      <c r="HG95" s="288"/>
      <c r="HH95" s="288"/>
      <c r="HI95" s="288"/>
      <c r="HJ95" s="288"/>
      <c r="HK95" s="288"/>
      <c r="HL95" s="288"/>
      <c r="HM95" s="288"/>
      <c r="HN95" s="288"/>
      <c r="HO95" s="288"/>
      <c r="HP95" s="288"/>
      <c r="HQ95" s="288"/>
      <c r="IV95" s="282"/>
      <c r="IW95" s="549"/>
      <c r="IX95" s="549"/>
      <c r="IY95" s="549"/>
      <c r="IZ95" s="549"/>
      <c r="JA95" s="549"/>
      <c r="JB95" s="549"/>
      <c r="JC95" s="549"/>
      <c r="JD95" s="549"/>
      <c r="JE95" s="549"/>
      <c r="JF95" s="549"/>
      <c r="JG95" s="549"/>
      <c r="JH95" s="549"/>
      <c r="JI95" s="549"/>
      <c r="JJ95" s="549"/>
      <c r="JK95" s="549"/>
      <c r="JL95" s="549"/>
      <c r="JM95" s="549"/>
      <c r="JN95" s="549"/>
      <c r="JO95" s="549"/>
      <c r="JP95" s="549"/>
      <c r="JQ95" s="549"/>
      <c r="JR95" s="549"/>
      <c r="JS95" s="549"/>
      <c r="JT95" s="549"/>
      <c r="JU95" s="549"/>
      <c r="JV95" s="549"/>
      <c r="JW95" s="549"/>
      <c r="JX95" s="549"/>
      <c r="JY95" s="549"/>
      <c r="JZ95" s="549"/>
      <c r="KA95" s="549"/>
      <c r="KB95" s="549"/>
      <c r="KC95" s="549"/>
      <c r="KD95" s="549"/>
      <c r="KE95" s="549"/>
      <c r="KF95" s="549"/>
      <c r="KG95" s="549"/>
      <c r="KH95" s="549"/>
      <c r="KI95" s="549"/>
      <c r="KJ95" s="549"/>
      <c r="KK95" s="549"/>
      <c r="KL95" s="549"/>
      <c r="KM95" s="549"/>
      <c r="KN95" s="549"/>
      <c r="KO95" s="549"/>
      <c r="KP95" s="549"/>
      <c r="KQ95" s="549"/>
      <c r="KR95" s="549"/>
      <c r="KS95" s="549"/>
      <c r="KT95" s="549"/>
      <c r="KU95" s="549"/>
      <c r="KV95" s="549"/>
      <c r="KW95" s="549"/>
      <c r="KX95" s="549"/>
      <c r="KY95" s="549"/>
      <c r="KZ95" s="549"/>
      <c r="LA95" s="549"/>
      <c r="LB95" s="549"/>
      <c r="LC95" s="549"/>
      <c r="LD95" s="549"/>
      <c r="LE95" s="549"/>
      <c r="LF95" s="549"/>
      <c r="LG95" s="549"/>
      <c r="LH95" s="549"/>
      <c r="LI95" s="549"/>
      <c r="LJ95" s="549"/>
      <c r="LK95" s="549"/>
      <c r="LL95" s="549"/>
      <c r="LM95" s="549"/>
      <c r="LN95" s="549"/>
      <c r="LO95" s="549"/>
      <c r="LP95" s="549"/>
      <c r="LQ95" s="549"/>
      <c r="LR95" s="549"/>
      <c r="LS95" s="549"/>
      <c r="LT95" s="549"/>
      <c r="LU95" s="549"/>
      <c r="LV95" s="549"/>
      <c r="LW95" s="549"/>
      <c r="LX95" s="549"/>
      <c r="LY95" s="549"/>
      <c r="LZ95" s="549"/>
      <c r="MA95" s="549"/>
      <c r="MB95" s="549"/>
      <c r="MC95" s="549"/>
      <c r="MD95" s="549"/>
      <c r="ME95" s="549"/>
      <c r="MF95" s="549"/>
      <c r="MG95" s="549"/>
      <c r="MH95" s="549"/>
      <c r="MI95" s="549"/>
      <c r="MJ95" s="549"/>
      <c r="MK95" s="549"/>
      <c r="ML95" s="549"/>
      <c r="MM95" s="549"/>
      <c r="MN95" s="549"/>
      <c r="MO95" s="549"/>
      <c r="MP95" s="549"/>
      <c r="MQ95" s="549"/>
      <c r="MR95" s="549"/>
      <c r="MS95" s="549"/>
      <c r="MT95" s="549"/>
      <c r="MU95" s="549"/>
      <c r="MV95" s="549"/>
      <c r="MW95" s="549"/>
      <c r="MX95" s="549"/>
      <c r="MY95" s="549"/>
      <c r="MZ95" s="549"/>
      <c r="NA95" s="549"/>
      <c r="NB95" s="549"/>
      <c r="NC95" s="549"/>
      <c r="ND95" s="549"/>
      <c r="NE95" s="549"/>
    </row>
    <row r="96" spans="12:369" ht="18" customHeight="1">
      <c r="O96" s="288"/>
      <c r="P96" s="288"/>
      <c r="Q96" s="288"/>
      <c r="R96" s="288"/>
      <c r="S96" s="288"/>
      <c r="T96" s="288"/>
      <c r="U96" s="288"/>
      <c r="V96" s="288"/>
      <c r="W96" s="288"/>
      <c r="X96" s="288"/>
      <c r="Y96" s="288"/>
      <c r="Z96" s="288"/>
      <c r="AA96" s="288"/>
      <c r="AB96" s="288"/>
      <c r="AC96" s="288"/>
      <c r="AD96" s="288"/>
      <c r="AE96" s="288"/>
      <c r="AF96" s="288"/>
      <c r="AG96" s="288"/>
      <c r="AH96" s="288"/>
      <c r="AI96" s="288"/>
      <c r="AJ96" s="288"/>
      <c r="AK96" s="288"/>
      <c r="AL96" s="288"/>
      <c r="AM96" s="288"/>
      <c r="AN96" s="288"/>
      <c r="AO96" s="288"/>
      <c r="AP96" s="288"/>
      <c r="AQ96" s="288"/>
      <c r="AR96" s="288"/>
      <c r="AS96" s="288"/>
      <c r="AT96" s="288"/>
      <c r="AU96" s="288"/>
      <c r="AV96" s="288"/>
      <c r="AW96" s="288"/>
      <c r="AX96" s="288"/>
      <c r="AY96" s="288"/>
      <c r="AZ96" s="288"/>
      <c r="BA96" s="288"/>
      <c r="BB96" s="288"/>
      <c r="BC96" s="288"/>
      <c r="BD96" s="288"/>
      <c r="BE96" s="288"/>
      <c r="BF96" s="288"/>
      <c r="BG96" s="288"/>
      <c r="BH96" s="288"/>
      <c r="BI96" s="288"/>
      <c r="BJ96" s="288"/>
      <c r="BK96" s="288"/>
      <c r="BL96" s="288"/>
      <c r="BM96" s="288"/>
      <c r="BN96" s="288"/>
      <c r="BO96" s="288"/>
      <c r="BP96" s="288"/>
      <c r="BQ96" s="288"/>
      <c r="BR96" s="288"/>
      <c r="BS96" s="288"/>
      <c r="BT96" s="288"/>
      <c r="BU96" s="288"/>
      <c r="BV96" s="288"/>
      <c r="BW96" s="288"/>
      <c r="BX96" s="288"/>
      <c r="BY96" s="288"/>
      <c r="BZ96" s="288"/>
      <c r="CA96" s="288"/>
      <c r="CB96" s="288"/>
      <c r="CC96" s="288"/>
      <c r="CD96" s="288"/>
      <c r="CE96" s="288"/>
      <c r="CF96" s="288"/>
      <c r="CG96" s="288"/>
      <c r="CH96" s="288"/>
      <c r="CI96" s="288"/>
      <c r="CJ96" s="288"/>
      <c r="CK96" s="288"/>
      <c r="CL96" s="288"/>
      <c r="CM96" s="288"/>
      <c r="CN96" s="288"/>
      <c r="CO96" s="288"/>
      <c r="CP96" s="288"/>
      <c r="CQ96" s="288"/>
      <c r="CR96" s="288"/>
      <c r="CS96" s="288"/>
      <c r="CT96" s="288"/>
      <c r="CU96" s="288"/>
      <c r="CV96" s="288"/>
      <c r="CW96" s="288"/>
      <c r="CX96" s="288"/>
      <c r="CY96" s="288"/>
      <c r="CZ96" s="288"/>
      <c r="DA96" s="288"/>
      <c r="DB96" s="288"/>
      <c r="DC96" s="288"/>
      <c r="DD96" s="288"/>
      <c r="DE96" s="288"/>
      <c r="DF96" s="288"/>
      <c r="DG96" s="288"/>
      <c r="DH96" s="288"/>
      <c r="DI96" s="288"/>
      <c r="DJ96" s="288"/>
      <c r="DK96" s="288"/>
      <c r="DL96" s="288"/>
      <c r="DM96" s="288"/>
      <c r="DN96" s="288"/>
      <c r="DO96" s="288"/>
      <c r="DP96" s="288"/>
      <c r="DQ96" s="288"/>
      <c r="DR96" s="288"/>
      <c r="DS96" s="288"/>
      <c r="DT96" s="288"/>
      <c r="DU96" s="288"/>
      <c r="DV96" s="288"/>
      <c r="DW96" s="288"/>
      <c r="DX96" s="288"/>
      <c r="DY96" s="288"/>
      <c r="DZ96" s="288"/>
      <c r="EA96" s="288"/>
      <c r="EB96" s="288"/>
      <c r="EC96" s="288"/>
      <c r="ED96" s="288"/>
      <c r="EE96" s="288"/>
      <c r="EF96" s="288"/>
      <c r="EG96" s="288"/>
      <c r="EH96" s="288"/>
      <c r="EI96" s="288"/>
      <c r="EJ96" s="288"/>
      <c r="EK96" s="288"/>
      <c r="EL96" s="288"/>
      <c r="EM96" s="288"/>
      <c r="EN96" s="288"/>
      <c r="EO96" s="288"/>
      <c r="EP96" s="288"/>
      <c r="EQ96" s="288"/>
      <c r="ER96" s="288"/>
      <c r="ES96" s="288"/>
      <c r="ET96" s="288"/>
      <c r="EU96" s="288"/>
      <c r="EV96" s="288"/>
      <c r="EW96" s="288"/>
      <c r="EX96" s="288"/>
      <c r="EY96" s="288"/>
      <c r="EZ96" s="288"/>
      <c r="FA96" s="288"/>
      <c r="FB96" s="288"/>
      <c r="FC96" s="288"/>
      <c r="FD96" s="288"/>
      <c r="FE96" s="288"/>
      <c r="FF96" s="288"/>
      <c r="FG96" s="288"/>
      <c r="FH96" s="288"/>
      <c r="FI96" s="288"/>
      <c r="FJ96" s="288"/>
      <c r="FK96" s="288"/>
      <c r="FL96" s="288"/>
      <c r="FM96" s="288"/>
      <c r="FN96" s="288"/>
      <c r="FO96" s="288"/>
      <c r="FP96" s="288"/>
      <c r="FQ96" s="288"/>
      <c r="FR96" s="288"/>
      <c r="FS96" s="288"/>
      <c r="FT96" s="288"/>
      <c r="FU96" s="288"/>
      <c r="FV96" s="288"/>
      <c r="FW96" s="288"/>
      <c r="FX96" s="288"/>
      <c r="FY96" s="288"/>
      <c r="FZ96" s="288"/>
      <c r="GA96" s="288"/>
      <c r="GB96" s="288"/>
      <c r="GC96" s="288"/>
      <c r="GD96" s="288"/>
      <c r="GE96" s="288"/>
      <c r="GF96" s="288"/>
      <c r="GG96" s="288"/>
      <c r="GH96" s="288"/>
      <c r="GI96" s="288"/>
      <c r="GJ96" s="288"/>
      <c r="GK96" s="288"/>
      <c r="GL96" s="288"/>
      <c r="GM96" s="288"/>
      <c r="GN96" s="288"/>
      <c r="GO96" s="288"/>
      <c r="GP96" s="288"/>
      <c r="GQ96" s="288"/>
      <c r="GR96" s="288"/>
      <c r="GS96" s="288"/>
      <c r="GT96" s="288"/>
      <c r="GU96" s="288"/>
      <c r="GV96" s="288"/>
      <c r="GW96" s="288"/>
      <c r="GX96" s="288"/>
      <c r="GY96" s="288"/>
      <c r="GZ96" s="288"/>
      <c r="HA96" s="288"/>
      <c r="HB96" s="288"/>
      <c r="HC96" s="288"/>
      <c r="HD96" s="288"/>
      <c r="HE96" s="288"/>
      <c r="HF96" s="288"/>
      <c r="HG96" s="288"/>
      <c r="HH96" s="288"/>
      <c r="HI96" s="288"/>
      <c r="HJ96" s="288"/>
      <c r="HK96" s="288"/>
      <c r="HL96" s="288"/>
      <c r="HM96" s="288"/>
      <c r="HN96" s="288"/>
      <c r="HO96" s="288"/>
      <c r="HP96" s="288"/>
      <c r="HQ96" s="288"/>
      <c r="IV96" s="282"/>
      <c r="IW96" s="549"/>
      <c r="IX96" s="549"/>
      <c r="IY96" s="549"/>
      <c r="IZ96" s="549"/>
      <c r="JA96" s="549"/>
      <c r="JB96" s="549"/>
      <c r="JC96" s="549"/>
      <c r="JD96" s="549"/>
      <c r="JE96" s="549"/>
      <c r="JF96" s="549"/>
      <c r="JG96" s="549"/>
      <c r="JH96" s="549"/>
      <c r="JI96" s="549"/>
      <c r="JJ96" s="549"/>
      <c r="JK96" s="549"/>
      <c r="JL96" s="549"/>
      <c r="JM96" s="549"/>
      <c r="JN96" s="549"/>
      <c r="JO96" s="549"/>
      <c r="JP96" s="549"/>
      <c r="JQ96" s="549"/>
      <c r="JR96" s="549"/>
      <c r="JS96" s="549"/>
      <c r="JT96" s="549"/>
      <c r="JU96" s="549"/>
      <c r="JV96" s="549"/>
      <c r="JW96" s="549"/>
      <c r="JX96" s="549"/>
      <c r="JY96" s="549"/>
      <c r="JZ96" s="549"/>
      <c r="KA96" s="549"/>
      <c r="KB96" s="549"/>
      <c r="KC96" s="549"/>
      <c r="KD96" s="549"/>
      <c r="KE96" s="549"/>
      <c r="KF96" s="549"/>
      <c r="KG96" s="549"/>
      <c r="KH96" s="549"/>
      <c r="KI96" s="549"/>
      <c r="KJ96" s="549"/>
      <c r="KK96" s="549"/>
      <c r="KL96" s="549"/>
      <c r="KM96" s="549"/>
      <c r="KN96" s="549"/>
      <c r="KO96" s="549"/>
      <c r="KP96" s="549"/>
      <c r="KQ96" s="549"/>
      <c r="KR96" s="549"/>
      <c r="KS96" s="549"/>
      <c r="KT96" s="549"/>
      <c r="KU96" s="549"/>
      <c r="KV96" s="549"/>
      <c r="KW96" s="549"/>
      <c r="KX96" s="549"/>
      <c r="KY96" s="549"/>
      <c r="KZ96" s="549"/>
      <c r="LA96" s="549"/>
      <c r="LB96" s="549"/>
      <c r="LC96" s="549"/>
      <c r="LD96" s="549"/>
      <c r="LE96" s="549"/>
      <c r="LF96" s="549"/>
      <c r="LG96" s="549"/>
      <c r="LH96" s="549"/>
      <c r="LI96" s="549"/>
      <c r="LJ96" s="549"/>
      <c r="LK96" s="549"/>
      <c r="LL96" s="549"/>
      <c r="LM96" s="549"/>
      <c r="LN96" s="549"/>
      <c r="LO96" s="549"/>
      <c r="LP96" s="549"/>
      <c r="LQ96" s="549"/>
      <c r="LR96" s="549"/>
      <c r="LS96" s="549"/>
      <c r="LT96" s="549"/>
      <c r="LU96" s="549"/>
      <c r="LV96" s="549"/>
      <c r="LW96" s="549"/>
      <c r="LX96" s="549"/>
      <c r="LY96" s="549"/>
      <c r="LZ96" s="549"/>
      <c r="MA96" s="549"/>
      <c r="MB96" s="549"/>
      <c r="MC96" s="549"/>
      <c r="MD96" s="549"/>
      <c r="ME96" s="549"/>
      <c r="MF96" s="549"/>
      <c r="MG96" s="549"/>
      <c r="MH96" s="549"/>
      <c r="MI96" s="549"/>
      <c r="MJ96" s="549"/>
      <c r="MK96" s="549"/>
      <c r="ML96" s="549"/>
      <c r="MM96" s="549"/>
      <c r="MN96" s="549"/>
      <c r="MO96" s="549"/>
      <c r="MP96" s="549"/>
      <c r="MQ96" s="549"/>
      <c r="MR96" s="549"/>
      <c r="MS96" s="549"/>
      <c r="MT96" s="549"/>
      <c r="MU96" s="549"/>
      <c r="MV96" s="549"/>
      <c r="MW96" s="549"/>
      <c r="MX96" s="549"/>
      <c r="MY96" s="549"/>
      <c r="MZ96" s="549"/>
      <c r="NA96" s="549"/>
      <c r="NB96" s="549"/>
      <c r="NC96" s="549"/>
      <c r="ND96" s="549"/>
      <c r="NE96" s="549"/>
    </row>
    <row r="97" spans="12:369" ht="15" customHeight="1">
      <c r="O97" s="288"/>
      <c r="P97" s="288"/>
      <c r="Q97" s="288"/>
      <c r="R97" s="288"/>
      <c r="S97" s="288"/>
      <c r="T97" s="288"/>
      <c r="U97" s="288"/>
      <c r="V97" s="288"/>
      <c r="W97" s="288"/>
      <c r="X97" s="288"/>
      <c r="Y97" s="288"/>
      <c r="Z97" s="288"/>
      <c r="AA97" s="288"/>
      <c r="AB97" s="288"/>
      <c r="AC97" s="288"/>
      <c r="AD97" s="288"/>
      <c r="AE97" s="288"/>
      <c r="AF97" s="288"/>
      <c r="AG97" s="288"/>
      <c r="AH97" s="288"/>
      <c r="AI97" s="288"/>
      <c r="AJ97" s="288"/>
      <c r="AK97" s="288"/>
      <c r="AL97" s="288"/>
      <c r="AM97" s="288"/>
      <c r="AN97" s="288"/>
      <c r="AO97" s="288"/>
      <c r="AP97" s="288"/>
      <c r="AQ97" s="288"/>
      <c r="AR97" s="288"/>
      <c r="AS97" s="288"/>
      <c r="AT97" s="288"/>
      <c r="AU97" s="288"/>
      <c r="AV97" s="288"/>
      <c r="AW97" s="288"/>
      <c r="AX97" s="288"/>
      <c r="AY97" s="288"/>
      <c r="AZ97" s="288"/>
      <c r="BA97" s="288"/>
      <c r="BB97" s="288"/>
      <c r="BC97" s="288"/>
      <c r="BD97" s="288"/>
      <c r="BE97" s="288"/>
      <c r="BF97" s="288"/>
      <c r="BG97" s="288"/>
      <c r="BH97" s="288"/>
      <c r="BI97" s="288"/>
      <c r="BJ97" s="288"/>
      <c r="BK97" s="288"/>
      <c r="BL97" s="288"/>
      <c r="BM97" s="288"/>
      <c r="BN97" s="288"/>
      <c r="BO97" s="288"/>
      <c r="BP97" s="288"/>
      <c r="BQ97" s="288"/>
      <c r="BR97" s="288"/>
      <c r="BS97" s="288"/>
      <c r="BT97" s="288"/>
      <c r="BU97" s="288"/>
      <c r="BV97" s="288"/>
      <c r="BW97" s="288"/>
      <c r="BX97" s="288"/>
      <c r="BY97" s="288"/>
      <c r="BZ97" s="288"/>
      <c r="CA97" s="288"/>
      <c r="CB97" s="288"/>
      <c r="CC97" s="288"/>
      <c r="CD97" s="288"/>
      <c r="CE97" s="288"/>
      <c r="CF97" s="288"/>
      <c r="CG97" s="288"/>
      <c r="CH97" s="288"/>
      <c r="CI97" s="288"/>
      <c r="CJ97" s="288"/>
      <c r="CK97" s="288"/>
      <c r="CL97" s="288"/>
      <c r="CM97" s="288"/>
      <c r="CN97" s="288"/>
      <c r="CO97" s="288"/>
      <c r="CP97" s="288"/>
      <c r="CQ97" s="288"/>
      <c r="CR97" s="288"/>
      <c r="CS97" s="288"/>
      <c r="CT97" s="288"/>
      <c r="CU97" s="288"/>
      <c r="CV97" s="288"/>
      <c r="CW97" s="288"/>
      <c r="CX97" s="288"/>
      <c r="CY97" s="288"/>
      <c r="CZ97" s="288"/>
      <c r="DA97" s="288"/>
      <c r="DB97" s="288"/>
      <c r="DC97" s="288"/>
      <c r="DD97" s="288"/>
      <c r="DE97" s="288"/>
      <c r="DF97" s="288"/>
      <c r="DG97" s="288"/>
      <c r="DH97" s="288"/>
      <c r="DI97" s="288"/>
      <c r="DJ97" s="288"/>
      <c r="DK97" s="288"/>
      <c r="DL97" s="288"/>
      <c r="DM97" s="288"/>
      <c r="DN97" s="288"/>
      <c r="DO97" s="288"/>
      <c r="DP97" s="288"/>
      <c r="DQ97" s="288"/>
      <c r="DR97" s="288"/>
      <c r="DS97" s="288"/>
      <c r="DT97" s="288"/>
      <c r="DU97" s="288"/>
      <c r="DV97" s="288"/>
      <c r="DW97" s="288"/>
      <c r="DX97" s="288"/>
      <c r="DY97" s="288"/>
      <c r="DZ97" s="288"/>
      <c r="EA97" s="288"/>
      <c r="EB97" s="288"/>
      <c r="EC97" s="288"/>
      <c r="ED97" s="288"/>
      <c r="EE97" s="288"/>
      <c r="EF97" s="288"/>
      <c r="EG97" s="288"/>
      <c r="EH97" s="288"/>
      <c r="EI97" s="288"/>
      <c r="EJ97" s="288"/>
      <c r="EK97" s="288"/>
      <c r="EL97" s="288"/>
      <c r="EM97" s="288"/>
      <c r="EN97" s="288"/>
      <c r="EO97" s="288"/>
      <c r="EP97" s="288"/>
      <c r="EQ97" s="288"/>
      <c r="ER97" s="288"/>
      <c r="ES97" s="288"/>
      <c r="ET97" s="288"/>
      <c r="EU97" s="288"/>
      <c r="EV97" s="288"/>
      <c r="EW97" s="288"/>
      <c r="EX97" s="288"/>
      <c r="EY97" s="288"/>
      <c r="EZ97" s="288"/>
      <c r="FA97" s="288"/>
      <c r="FB97" s="288"/>
      <c r="FC97" s="288"/>
      <c r="FD97" s="288"/>
      <c r="FE97" s="288"/>
      <c r="FF97" s="288"/>
      <c r="FG97" s="288"/>
      <c r="FH97" s="288"/>
      <c r="FI97" s="288"/>
      <c r="FJ97" s="288"/>
      <c r="FK97" s="288"/>
      <c r="FL97" s="288"/>
      <c r="FM97" s="288"/>
      <c r="FN97" s="288"/>
      <c r="FO97" s="288"/>
      <c r="FP97" s="288"/>
      <c r="FQ97" s="288"/>
      <c r="FR97" s="288"/>
      <c r="FS97" s="288"/>
      <c r="FT97" s="288"/>
      <c r="FU97" s="288"/>
      <c r="FV97" s="288"/>
      <c r="FW97" s="288"/>
      <c r="FX97" s="288"/>
      <c r="FY97" s="288"/>
      <c r="FZ97" s="288"/>
      <c r="GA97" s="288"/>
      <c r="GB97" s="288"/>
      <c r="GC97" s="288"/>
      <c r="GD97" s="288"/>
      <c r="GE97" s="288"/>
      <c r="GF97" s="288"/>
      <c r="GG97" s="288"/>
      <c r="GH97" s="288"/>
      <c r="GI97" s="288"/>
      <c r="GJ97" s="288"/>
      <c r="GK97" s="288"/>
      <c r="GL97" s="288"/>
      <c r="GM97" s="288"/>
      <c r="GN97" s="288"/>
      <c r="GO97" s="288"/>
      <c r="GP97" s="288"/>
      <c r="GQ97" s="288"/>
      <c r="GR97" s="288"/>
      <c r="GS97" s="288"/>
      <c r="GT97" s="288"/>
      <c r="GU97" s="288"/>
      <c r="GV97" s="288"/>
      <c r="GW97" s="288"/>
      <c r="GX97" s="288"/>
      <c r="GY97" s="288"/>
      <c r="GZ97" s="288"/>
      <c r="HA97" s="288"/>
      <c r="HB97" s="288"/>
      <c r="HC97" s="288"/>
      <c r="HD97" s="288"/>
      <c r="HE97" s="288"/>
      <c r="HF97" s="288"/>
      <c r="HG97" s="288"/>
      <c r="HH97" s="288"/>
      <c r="HI97" s="288"/>
      <c r="HJ97" s="288"/>
      <c r="HK97" s="288"/>
      <c r="HL97" s="288"/>
      <c r="HM97" s="288"/>
      <c r="HN97" s="288"/>
      <c r="HO97" s="288"/>
      <c r="HP97" s="288"/>
      <c r="HQ97" s="288"/>
      <c r="IV97" s="282"/>
      <c r="IW97" s="549"/>
      <c r="IX97" s="549"/>
      <c r="IY97" s="549"/>
      <c r="IZ97" s="549"/>
      <c r="JA97" s="549"/>
      <c r="JB97" s="549"/>
      <c r="JC97" s="549"/>
      <c r="JD97" s="549"/>
      <c r="JE97" s="549"/>
      <c r="JF97" s="549"/>
      <c r="JG97" s="549"/>
      <c r="JH97" s="549"/>
      <c r="JI97" s="549"/>
      <c r="JJ97" s="549"/>
      <c r="JK97" s="549"/>
      <c r="JL97" s="549"/>
      <c r="JM97" s="549"/>
      <c r="JN97" s="549"/>
      <c r="JO97" s="549"/>
      <c r="JP97" s="549"/>
      <c r="JQ97" s="549"/>
      <c r="JR97" s="549"/>
      <c r="JS97" s="549"/>
      <c r="JT97" s="549"/>
      <c r="JU97" s="549"/>
      <c r="JV97" s="549"/>
      <c r="JW97" s="549"/>
      <c r="JX97" s="549"/>
      <c r="JY97" s="549"/>
      <c r="JZ97" s="549"/>
      <c r="KA97" s="549"/>
      <c r="KB97" s="549"/>
      <c r="KC97" s="549"/>
      <c r="KD97" s="549"/>
      <c r="KE97" s="549"/>
      <c r="KF97" s="549"/>
      <c r="KG97" s="549"/>
      <c r="KH97" s="549"/>
      <c r="KI97" s="549"/>
      <c r="KJ97" s="549"/>
      <c r="KK97" s="549"/>
      <c r="KL97" s="549"/>
      <c r="KM97" s="549"/>
      <c r="KN97" s="549"/>
      <c r="KO97" s="549"/>
      <c r="KP97" s="549"/>
      <c r="KQ97" s="549"/>
      <c r="KR97" s="549"/>
      <c r="KS97" s="549"/>
      <c r="KT97" s="549"/>
      <c r="KU97" s="549"/>
      <c r="KV97" s="549"/>
      <c r="KW97" s="549"/>
      <c r="KX97" s="549"/>
      <c r="KY97" s="549"/>
      <c r="KZ97" s="549"/>
      <c r="LA97" s="549"/>
      <c r="LB97" s="549"/>
      <c r="LC97" s="549"/>
      <c r="LD97" s="549"/>
      <c r="LE97" s="549"/>
      <c r="LF97" s="549"/>
      <c r="LG97" s="549"/>
      <c r="LH97" s="549"/>
      <c r="LI97" s="549"/>
      <c r="LJ97" s="549"/>
      <c r="LK97" s="549"/>
      <c r="LL97" s="549"/>
      <c r="LM97" s="549"/>
      <c r="LN97" s="549"/>
      <c r="LO97" s="549"/>
      <c r="LP97" s="549"/>
      <c r="LQ97" s="549"/>
      <c r="LR97" s="549"/>
      <c r="LS97" s="549"/>
      <c r="LT97" s="549"/>
      <c r="LU97" s="549"/>
      <c r="LV97" s="549"/>
      <c r="LW97" s="549"/>
      <c r="LX97" s="549"/>
      <c r="LY97" s="549"/>
      <c r="LZ97" s="549"/>
      <c r="MA97" s="549"/>
      <c r="MB97" s="549"/>
      <c r="MC97" s="549"/>
      <c r="MD97" s="549"/>
      <c r="ME97" s="549"/>
      <c r="MF97" s="549"/>
      <c r="MG97" s="549"/>
      <c r="MH97" s="549"/>
      <c r="MI97" s="549"/>
      <c r="MJ97" s="549"/>
      <c r="MK97" s="549"/>
      <c r="ML97" s="549"/>
      <c r="MM97" s="549"/>
      <c r="MN97" s="549"/>
      <c r="MO97" s="549"/>
      <c r="MP97" s="549"/>
      <c r="MQ97" s="549"/>
      <c r="MR97" s="549"/>
      <c r="MS97" s="549"/>
      <c r="MT97" s="549"/>
      <c r="MU97" s="549"/>
      <c r="MV97" s="549"/>
      <c r="MW97" s="549"/>
      <c r="MX97" s="549"/>
      <c r="MY97" s="549"/>
      <c r="MZ97" s="549"/>
      <c r="NA97" s="549"/>
      <c r="NB97" s="549"/>
      <c r="NC97" s="549"/>
      <c r="ND97" s="549"/>
      <c r="NE97" s="549"/>
    </row>
    <row r="98" spans="12:369" ht="15" customHeight="1">
      <c r="L98" s="290"/>
      <c r="M98" s="290"/>
      <c r="N98" s="291"/>
      <c r="O98" s="283" t="s">
        <v>2114</v>
      </c>
      <c r="P98" s="283" t="s">
        <v>2117</v>
      </c>
      <c r="Q98" s="283" t="s">
        <v>2114</v>
      </c>
      <c r="R98" s="283" t="s">
        <v>2119</v>
      </c>
      <c r="S98" s="283" t="s">
        <v>2114</v>
      </c>
      <c r="T98" s="283" t="s">
        <v>2117</v>
      </c>
      <c r="U98" s="283" t="s">
        <v>2114</v>
      </c>
      <c r="V98" s="283" t="s">
        <v>2110</v>
      </c>
      <c r="W98" s="283" t="s">
        <v>2113</v>
      </c>
      <c r="X98" s="283" t="s">
        <v>2109</v>
      </c>
      <c r="Y98" s="283" t="s">
        <v>2128</v>
      </c>
      <c r="Z98" s="283" t="s">
        <v>2117</v>
      </c>
      <c r="AA98" s="283" t="s">
        <v>2111</v>
      </c>
      <c r="AB98" s="283" t="s">
        <v>2122</v>
      </c>
      <c r="AC98" s="283" t="s">
        <v>2117</v>
      </c>
      <c r="AD98" s="283" t="s">
        <v>2109</v>
      </c>
      <c r="AE98" s="283" t="s">
        <v>2120</v>
      </c>
      <c r="AF98" s="283" t="s">
        <v>2120</v>
      </c>
      <c r="AG98" s="283" t="s">
        <v>2121</v>
      </c>
      <c r="AH98" s="283" t="s">
        <v>2122</v>
      </c>
      <c r="AI98" s="283" t="s">
        <v>2111</v>
      </c>
      <c r="AJ98" s="283" t="s">
        <v>2113</v>
      </c>
      <c r="AK98" s="283" t="s">
        <v>2108</v>
      </c>
      <c r="AL98" s="283" t="s">
        <v>2111</v>
      </c>
      <c r="AM98" s="283" t="s">
        <v>2125</v>
      </c>
      <c r="AN98" s="283" t="s">
        <v>2113</v>
      </c>
      <c r="AO98" s="283" t="s">
        <v>2110</v>
      </c>
      <c r="AP98" s="283" t="s">
        <v>2113</v>
      </c>
      <c r="AQ98" s="283" t="s">
        <v>2114</v>
      </c>
      <c r="AR98" s="283" t="s">
        <v>2125</v>
      </c>
      <c r="AS98" s="283" t="s">
        <v>2118</v>
      </c>
      <c r="AT98" s="283" t="s">
        <v>2116</v>
      </c>
      <c r="AU98" s="283" t="s">
        <v>2121</v>
      </c>
      <c r="AV98" s="283" t="s">
        <v>2109</v>
      </c>
      <c r="AW98" s="283" t="s">
        <v>2125</v>
      </c>
      <c r="AX98" s="283" t="s">
        <v>2110</v>
      </c>
      <c r="AY98" s="283" t="s">
        <v>2121</v>
      </c>
      <c r="AZ98" s="283" t="s">
        <v>2125</v>
      </c>
      <c r="BA98" s="283" t="s">
        <v>2115</v>
      </c>
      <c r="BB98" s="283" t="s">
        <v>2116</v>
      </c>
      <c r="BC98" s="283" t="s">
        <v>2119</v>
      </c>
      <c r="BD98" s="283" t="s">
        <v>2125</v>
      </c>
      <c r="BE98" s="283" t="s">
        <v>2125</v>
      </c>
      <c r="BF98" s="283" t="s">
        <v>2114</v>
      </c>
      <c r="BG98" s="283" t="s">
        <v>2114</v>
      </c>
      <c r="BH98" s="283" t="s">
        <v>2111</v>
      </c>
      <c r="BI98" s="283" t="s">
        <v>2110</v>
      </c>
      <c r="BJ98" s="283" t="s">
        <v>2118</v>
      </c>
      <c r="BK98" s="283" t="s">
        <v>2108</v>
      </c>
      <c r="BL98" s="283" t="s">
        <v>2116</v>
      </c>
      <c r="BM98" s="283" t="s">
        <v>2113</v>
      </c>
      <c r="BN98" s="283" t="s">
        <v>2119</v>
      </c>
      <c r="BO98" s="283" t="s">
        <v>2119</v>
      </c>
      <c r="BP98" s="283" t="s">
        <v>2114</v>
      </c>
      <c r="BQ98" s="283" t="s">
        <v>2120</v>
      </c>
      <c r="BR98" s="283" t="s">
        <v>2116</v>
      </c>
      <c r="BS98" s="283" t="s">
        <v>2110</v>
      </c>
      <c r="BT98" s="283" t="s">
        <v>2125</v>
      </c>
      <c r="BU98" s="283" t="s">
        <v>2110</v>
      </c>
      <c r="BV98" s="283" t="s">
        <v>2125</v>
      </c>
      <c r="BW98" s="283" t="s">
        <v>2125</v>
      </c>
      <c r="BX98" s="283" t="s">
        <v>2108</v>
      </c>
      <c r="BY98" s="283" t="s">
        <v>2111</v>
      </c>
      <c r="BZ98" s="283" t="s">
        <v>2110</v>
      </c>
      <c r="CA98" s="283" t="s">
        <v>2108</v>
      </c>
      <c r="CB98" s="283" t="s">
        <v>2108</v>
      </c>
      <c r="CC98" s="283" t="s">
        <v>2118</v>
      </c>
      <c r="CD98" s="283" t="s">
        <v>2109</v>
      </c>
      <c r="CE98" s="283" t="s">
        <v>2121</v>
      </c>
      <c r="CF98" s="283" t="s">
        <v>2110</v>
      </c>
      <c r="CG98" s="283" t="s">
        <v>2108</v>
      </c>
      <c r="CH98" s="283" t="s">
        <v>2114</v>
      </c>
      <c r="CI98" s="283" t="s">
        <v>2113</v>
      </c>
      <c r="CJ98" s="283" t="s">
        <v>2116</v>
      </c>
      <c r="CK98" s="283" t="s">
        <v>2114</v>
      </c>
      <c r="CL98" s="283" t="s">
        <v>2126</v>
      </c>
      <c r="CM98" s="283" t="s">
        <v>2114</v>
      </c>
      <c r="CN98" s="283" t="s">
        <v>2118</v>
      </c>
      <c r="CO98" s="283" t="s">
        <v>2116</v>
      </c>
      <c r="CP98" s="283" t="s">
        <v>2121</v>
      </c>
      <c r="CQ98" s="283" t="s">
        <v>2119</v>
      </c>
      <c r="CR98" s="283" t="s">
        <v>2123</v>
      </c>
      <c r="CS98" s="283" t="s">
        <v>2118</v>
      </c>
      <c r="CT98" s="283" t="s">
        <v>2110</v>
      </c>
      <c r="CU98" s="283" t="s">
        <v>2108</v>
      </c>
      <c r="CV98" s="283" t="s">
        <v>2111</v>
      </c>
      <c r="CW98" s="283" t="s">
        <v>2121</v>
      </c>
      <c r="CX98" s="283" t="s">
        <v>2128</v>
      </c>
      <c r="CY98" s="283" t="s">
        <v>2114</v>
      </c>
      <c r="CZ98" s="283" t="s">
        <v>2108</v>
      </c>
      <c r="DA98" s="283" t="s">
        <v>2114</v>
      </c>
      <c r="DB98" s="283" t="s">
        <v>2110</v>
      </c>
      <c r="DC98" s="283" t="s">
        <v>2123</v>
      </c>
      <c r="DD98" s="283" t="s">
        <v>2123</v>
      </c>
      <c r="DE98" s="283" t="s">
        <v>2124</v>
      </c>
      <c r="DF98" s="283" t="s">
        <v>2108</v>
      </c>
      <c r="DG98" s="283" t="s">
        <v>2109</v>
      </c>
      <c r="DH98" s="283" t="s">
        <v>2112</v>
      </c>
      <c r="DI98" s="283" t="s">
        <v>2110</v>
      </c>
      <c r="DJ98" s="283" t="s">
        <v>2112</v>
      </c>
      <c r="DK98" s="283" t="s">
        <v>2110</v>
      </c>
      <c r="DL98" s="283" t="s">
        <v>2112</v>
      </c>
      <c r="DM98" s="283" t="s">
        <v>2116</v>
      </c>
      <c r="DN98" s="283" t="s">
        <v>2121</v>
      </c>
      <c r="DO98" s="283" t="s">
        <v>2120</v>
      </c>
      <c r="DP98" s="283" t="s">
        <v>2124</v>
      </c>
      <c r="DQ98" s="283" t="s">
        <v>2108</v>
      </c>
      <c r="DR98" s="283" t="s">
        <v>2113</v>
      </c>
      <c r="DS98" s="283" t="s">
        <v>2110</v>
      </c>
      <c r="DT98" s="283" t="s">
        <v>2110</v>
      </c>
      <c r="DU98" s="283" t="s">
        <v>2111</v>
      </c>
      <c r="DV98" s="283" t="s">
        <v>2111</v>
      </c>
      <c r="DW98" s="283" t="s">
        <v>2119</v>
      </c>
      <c r="DX98" s="283" t="s">
        <v>2114</v>
      </c>
      <c r="DY98" s="283" t="s">
        <v>2122</v>
      </c>
      <c r="DZ98" s="283" t="s">
        <v>2111</v>
      </c>
      <c r="EA98" s="283" t="s">
        <v>2123</v>
      </c>
      <c r="EB98" s="283" t="s">
        <v>2117</v>
      </c>
      <c r="EC98" s="283" t="s">
        <v>2113</v>
      </c>
      <c r="ED98" s="283" t="s">
        <v>2110</v>
      </c>
      <c r="EE98" s="283" t="s">
        <v>2123</v>
      </c>
      <c r="EF98" s="283" t="s">
        <v>2113</v>
      </c>
      <c r="EG98" s="283" t="s">
        <v>2119</v>
      </c>
      <c r="EH98" s="283" t="s">
        <v>2123</v>
      </c>
      <c r="EI98" s="283" t="s">
        <v>2113</v>
      </c>
      <c r="EJ98" s="283" t="s">
        <v>2108</v>
      </c>
      <c r="EK98" s="283" t="s">
        <v>2121</v>
      </c>
      <c r="EL98" s="283" t="s">
        <v>2115</v>
      </c>
      <c r="EM98" s="283" t="s">
        <v>2117</v>
      </c>
      <c r="EN98" s="283" t="s">
        <v>2110</v>
      </c>
      <c r="EO98" s="283" t="s">
        <v>2123</v>
      </c>
      <c r="EP98" s="283" t="s">
        <v>2121</v>
      </c>
      <c r="EQ98" s="283" t="s">
        <v>2123</v>
      </c>
      <c r="ER98" s="283" t="s">
        <v>2110</v>
      </c>
      <c r="ES98" s="283" t="s">
        <v>2123</v>
      </c>
      <c r="ET98" s="283" t="s">
        <v>2123</v>
      </c>
      <c r="EU98" s="283" t="s">
        <v>2117</v>
      </c>
      <c r="EV98" s="283" t="s">
        <v>2108</v>
      </c>
      <c r="EW98" s="283" t="s">
        <v>2118</v>
      </c>
      <c r="EX98" s="283" t="s">
        <v>2117</v>
      </c>
      <c r="EY98" s="283" t="s">
        <v>2121</v>
      </c>
      <c r="EZ98" s="283" t="s">
        <v>2123</v>
      </c>
      <c r="FA98" s="283" t="s">
        <v>2118</v>
      </c>
      <c r="FB98" s="283" t="s">
        <v>2108</v>
      </c>
      <c r="FC98" s="283" t="s">
        <v>2123</v>
      </c>
      <c r="FD98" s="283" t="s">
        <v>2116</v>
      </c>
      <c r="FE98" s="283" t="s">
        <v>2117</v>
      </c>
      <c r="FF98" s="283" t="s">
        <v>2122</v>
      </c>
      <c r="FG98" s="283" t="s">
        <v>2121</v>
      </c>
      <c r="FH98" s="283" t="s">
        <v>2110</v>
      </c>
      <c r="FI98" s="283" t="s">
        <v>2117</v>
      </c>
      <c r="FJ98" s="283" t="s">
        <v>2118</v>
      </c>
      <c r="FK98" s="283" t="s">
        <v>2113</v>
      </c>
      <c r="FL98" s="283" t="s">
        <v>2117</v>
      </c>
      <c r="FM98" s="283" t="s">
        <v>2121</v>
      </c>
      <c r="FN98" s="283" t="s">
        <v>2110</v>
      </c>
      <c r="FO98" s="283" t="s">
        <v>2110</v>
      </c>
      <c r="FP98" s="283" t="s">
        <v>2117</v>
      </c>
      <c r="FQ98" s="283" t="s">
        <v>2113</v>
      </c>
      <c r="FR98" s="283" t="s">
        <v>2119</v>
      </c>
      <c r="FS98" s="283" t="s">
        <v>2123</v>
      </c>
      <c r="FT98" s="283" t="s">
        <v>2118</v>
      </c>
      <c r="FU98" s="283" t="s">
        <v>2114</v>
      </c>
      <c r="FV98" s="283" t="s">
        <v>2118</v>
      </c>
      <c r="FW98" s="283" t="s">
        <v>2123</v>
      </c>
      <c r="FX98" s="283" t="s">
        <v>2121</v>
      </c>
      <c r="FY98" s="283" t="s">
        <v>2123</v>
      </c>
      <c r="FZ98" s="283" t="s">
        <v>2108</v>
      </c>
      <c r="GA98" s="283" t="s">
        <v>2118</v>
      </c>
      <c r="GB98" s="283"/>
      <c r="GC98" s="283"/>
      <c r="GD98" s="283"/>
      <c r="GE98" s="283"/>
      <c r="GF98" s="283"/>
      <c r="GG98" s="283"/>
      <c r="GH98" s="283"/>
      <c r="GI98" s="283"/>
      <c r="GJ98" s="283"/>
      <c r="GK98" s="283"/>
      <c r="GL98" s="283"/>
      <c r="GM98" s="283"/>
      <c r="GN98" s="283"/>
      <c r="GO98" s="283"/>
      <c r="GP98" s="283"/>
      <c r="GQ98" s="283"/>
      <c r="GR98" s="283"/>
      <c r="GS98" s="283"/>
      <c r="GT98" s="283"/>
      <c r="GU98" s="283"/>
      <c r="GV98" s="283"/>
      <c r="GW98" s="283"/>
      <c r="GX98" s="283"/>
      <c r="GY98" s="283"/>
      <c r="GZ98" s="283"/>
      <c r="HA98" s="283"/>
      <c r="HB98" s="283"/>
      <c r="HC98" s="283"/>
      <c r="HD98" s="283"/>
      <c r="HE98" s="283"/>
      <c r="HF98" s="283"/>
      <c r="HG98" s="283"/>
      <c r="HH98" s="283"/>
      <c r="HI98" s="283"/>
      <c r="HJ98" s="283"/>
      <c r="HK98" s="283"/>
      <c r="HL98" s="283"/>
      <c r="HM98" s="283"/>
      <c r="HN98" s="283"/>
      <c r="HO98" s="283"/>
      <c r="HP98" s="283"/>
      <c r="HQ98" s="283"/>
      <c r="HR98" s="291"/>
      <c r="HS98" s="291"/>
      <c r="HT98" s="291"/>
      <c r="HU98" s="291"/>
      <c r="HV98" s="291"/>
      <c r="HW98" s="291"/>
      <c r="HX98" s="291"/>
      <c r="HY98" s="291"/>
      <c r="HZ98" s="291"/>
      <c r="IV98" s="282"/>
      <c r="IW98" s="549"/>
      <c r="IX98" s="549"/>
      <c r="IY98" s="549"/>
      <c r="IZ98" s="549"/>
      <c r="JA98" s="549"/>
      <c r="JB98" s="549"/>
      <c r="JC98" s="549"/>
      <c r="JD98" s="549"/>
      <c r="JE98" s="549"/>
      <c r="JF98" s="549"/>
      <c r="JG98" s="549"/>
      <c r="JH98" s="549"/>
      <c r="JI98" s="549"/>
      <c r="JJ98" s="549"/>
      <c r="JK98" s="549"/>
      <c r="JL98" s="549"/>
      <c r="JM98" s="549"/>
      <c r="JN98" s="549"/>
      <c r="JO98" s="549"/>
      <c r="JP98" s="549"/>
      <c r="JQ98" s="549"/>
      <c r="JR98" s="549"/>
      <c r="JS98" s="549"/>
      <c r="JT98" s="549"/>
      <c r="JU98" s="549"/>
      <c r="JV98" s="549"/>
      <c r="JW98" s="549"/>
      <c r="JX98" s="549"/>
      <c r="JY98" s="549"/>
      <c r="JZ98" s="549"/>
      <c r="KA98" s="549"/>
      <c r="KB98" s="549"/>
      <c r="KC98" s="549"/>
      <c r="KD98" s="549"/>
      <c r="KE98" s="549"/>
      <c r="KF98" s="549"/>
      <c r="KG98" s="549"/>
      <c r="KH98" s="549"/>
      <c r="KI98" s="549"/>
      <c r="KJ98" s="549"/>
      <c r="KK98" s="549"/>
      <c r="KL98" s="549"/>
      <c r="KM98" s="549"/>
      <c r="KN98" s="549"/>
      <c r="KO98" s="549"/>
      <c r="KP98" s="549"/>
      <c r="KQ98" s="549"/>
      <c r="KR98" s="549"/>
      <c r="KS98" s="549"/>
      <c r="KT98" s="549"/>
      <c r="KU98" s="549"/>
      <c r="KV98" s="549"/>
      <c r="KW98" s="549"/>
      <c r="KX98" s="549"/>
      <c r="KY98" s="549"/>
      <c r="KZ98" s="549"/>
      <c r="LA98" s="549"/>
      <c r="LB98" s="549"/>
      <c r="LC98" s="549"/>
      <c r="LD98" s="549"/>
      <c r="LE98" s="549"/>
      <c r="LF98" s="549"/>
      <c r="LG98" s="549"/>
      <c r="LH98" s="549"/>
      <c r="LI98" s="549"/>
      <c r="LJ98" s="549"/>
      <c r="LK98" s="549"/>
      <c r="LL98" s="549"/>
      <c r="LM98" s="549"/>
      <c r="LN98" s="549"/>
      <c r="LO98" s="549"/>
      <c r="LP98" s="549"/>
      <c r="LQ98" s="549"/>
      <c r="LR98" s="549"/>
      <c r="LS98" s="549"/>
      <c r="LT98" s="549"/>
      <c r="LU98" s="549"/>
      <c r="LV98" s="549"/>
      <c r="LW98" s="549"/>
      <c r="LX98" s="549"/>
      <c r="LY98" s="549"/>
      <c r="LZ98" s="549"/>
      <c r="MA98" s="549"/>
      <c r="MB98" s="549"/>
      <c r="MC98" s="549"/>
      <c r="MD98" s="549"/>
      <c r="ME98" s="549"/>
      <c r="MF98" s="549"/>
      <c r="MG98" s="549"/>
      <c r="MH98" s="549"/>
      <c r="MI98" s="549"/>
      <c r="MJ98" s="549"/>
      <c r="MK98" s="549"/>
      <c r="ML98" s="549"/>
      <c r="MM98" s="549"/>
      <c r="MN98" s="549"/>
      <c r="MO98" s="549"/>
      <c r="MP98" s="549"/>
      <c r="MQ98" s="549"/>
      <c r="MR98" s="549"/>
      <c r="MS98" s="549"/>
      <c r="MT98" s="549"/>
      <c r="MU98" s="549"/>
      <c r="MV98" s="549"/>
      <c r="MW98" s="549"/>
      <c r="MX98" s="549"/>
      <c r="MY98" s="549"/>
      <c r="MZ98" s="549"/>
      <c r="NA98" s="549"/>
      <c r="NB98" s="549"/>
      <c r="NC98" s="549"/>
      <c r="ND98" s="549"/>
      <c r="NE98" s="549"/>
    </row>
    <row r="99" spans="12:369" ht="15" customHeight="1">
      <c r="L99" s="159"/>
      <c r="M99" s="159"/>
      <c r="N99" s="285">
        <v>0</v>
      </c>
      <c r="O99" s="286">
        <f t="shared" ref="O99:AT99" si="15">D32</f>
        <v>0</v>
      </c>
      <c r="P99" s="286">
        <f t="shared" si="15"/>
        <v>0</v>
      </c>
      <c r="Q99" s="286">
        <f t="shared" si="15"/>
        <v>0</v>
      </c>
      <c r="R99" s="286">
        <f t="shared" si="15"/>
        <v>0</v>
      </c>
      <c r="S99" s="286">
        <f t="shared" si="15"/>
        <v>0</v>
      </c>
      <c r="T99" s="286">
        <f t="shared" si="15"/>
        <v>0</v>
      </c>
      <c r="U99" s="286">
        <f t="shared" si="15"/>
        <v>0</v>
      </c>
      <c r="V99" s="286">
        <f t="shared" si="15"/>
        <v>0</v>
      </c>
      <c r="W99" s="286">
        <f t="shared" si="15"/>
        <v>0</v>
      </c>
      <c r="X99" s="286">
        <f t="shared" si="15"/>
        <v>0</v>
      </c>
      <c r="Y99" s="286">
        <f t="shared" si="15"/>
        <v>0</v>
      </c>
      <c r="Z99" s="286">
        <f t="shared" si="15"/>
        <v>0</v>
      </c>
      <c r="AA99" s="286">
        <f t="shared" si="15"/>
        <v>0</v>
      </c>
      <c r="AB99" s="286">
        <f t="shared" si="15"/>
        <v>0</v>
      </c>
      <c r="AC99" s="286">
        <f t="shared" si="15"/>
        <v>0</v>
      </c>
      <c r="AD99" s="286">
        <f t="shared" si="15"/>
        <v>0</v>
      </c>
      <c r="AE99" s="286">
        <f t="shared" si="15"/>
        <v>0</v>
      </c>
      <c r="AF99" s="286">
        <f t="shared" si="15"/>
        <v>3</v>
      </c>
      <c r="AG99" s="286">
        <f t="shared" si="15"/>
        <v>5</v>
      </c>
      <c r="AH99" s="286">
        <f t="shared" si="15"/>
        <v>7</v>
      </c>
      <c r="AI99" s="286">
        <f t="shared" si="15"/>
        <v>8</v>
      </c>
      <c r="AJ99" s="286">
        <f t="shared" si="15"/>
        <v>9</v>
      </c>
      <c r="AK99" s="286">
        <f t="shared" si="15"/>
        <v>9</v>
      </c>
      <c r="AL99" s="286">
        <f t="shared" si="15"/>
        <v>9</v>
      </c>
      <c r="AM99" s="286">
        <f t="shared" si="15"/>
        <v>9</v>
      </c>
      <c r="AN99" s="286">
        <f t="shared" si="15"/>
        <v>8</v>
      </c>
      <c r="AO99" s="286">
        <f t="shared" si="15"/>
        <v>8</v>
      </c>
      <c r="AP99" s="286">
        <f t="shared" si="15"/>
        <v>6</v>
      </c>
      <c r="AQ99" s="286">
        <f t="shared" si="15"/>
        <v>1</v>
      </c>
      <c r="AR99" s="286">
        <f t="shared" si="15"/>
        <v>1</v>
      </c>
      <c r="AS99" s="286">
        <f t="shared" si="15"/>
        <v>2</v>
      </c>
      <c r="AT99" s="286">
        <f t="shared" si="15"/>
        <v>4</v>
      </c>
      <c r="AU99" s="286">
        <f t="shared" ref="AU99:BZ99" si="16">AJ32</f>
        <v>6</v>
      </c>
      <c r="AV99" s="286">
        <f t="shared" si="16"/>
        <v>6</v>
      </c>
      <c r="AW99" s="286">
        <f t="shared" si="16"/>
        <v>7</v>
      </c>
      <c r="AX99" s="286">
        <f t="shared" si="16"/>
        <v>7</v>
      </c>
      <c r="AY99" s="286">
        <f t="shared" si="16"/>
        <v>7</v>
      </c>
      <c r="AZ99" s="286">
        <f t="shared" si="16"/>
        <v>6</v>
      </c>
      <c r="BA99" s="286">
        <f t="shared" si="16"/>
        <v>6</v>
      </c>
      <c r="BB99" s="286">
        <f t="shared" si="16"/>
        <v>5</v>
      </c>
      <c r="BC99" s="286">
        <f t="shared" si="16"/>
        <v>4</v>
      </c>
      <c r="BD99" s="286">
        <f t="shared" si="16"/>
        <v>2</v>
      </c>
      <c r="BE99" s="286">
        <f t="shared" si="16"/>
        <v>3</v>
      </c>
      <c r="BF99" s="286">
        <f t="shared" si="16"/>
        <v>3</v>
      </c>
      <c r="BG99" s="286">
        <f t="shared" si="16"/>
        <v>3</v>
      </c>
      <c r="BH99" s="286">
        <f t="shared" si="16"/>
        <v>3</v>
      </c>
      <c r="BI99" s="286">
        <f t="shared" si="16"/>
        <v>3</v>
      </c>
      <c r="BJ99" s="286">
        <f t="shared" si="16"/>
        <v>3</v>
      </c>
      <c r="BK99" s="286">
        <f t="shared" si="16"/>
        <v>3</v>
      </c>
      <c r="BL99" s="286">
        <f t="shared" si="16"/>
        <v>3</v>
      </c>
      <c r="BM99" s="286">
        <f t="shared" si="16"/>
        <v>0</v>
      </c>
      <c r="BN99" s="286">
        <f t="shared" si="16"/>
        <v>0</v>
      </c>
      <c r="BO99" s="286">
        <f t="shared" si="16"/>
        <v>1</v>
      </c>
      <c r="BP99" s="286">
        <f t="shared" si="16"/>
        <v>1</v>
      </c>
      <c r="BQ99" s="286">
        <f t="shared" si="16"/>
        <v>1</v>
      </c>
      <c r="BR99" s="286">
        <f t="shared" si="16"/>
        <v>4</v>
      </c>
      <c r="BS99" s="286">
        <f t="shared" si="16"/>
        <v>4</v>
      </c>
      <c r="BT99" s="286">
        <f t="shared" si="16"/>
        <v>4</v>
      </c>
      <c r="BU99" s="286">
        <f t="shared" si="16"/>
        <v>4</v>
      </c>
      <c r="BV99" s="286">
        <f t="shared" si="16"/>
        <v>4</v>
      </c>
      <c r="BW99" s="286">
        <f t="shared" si="16"/>
        <v>4</v>
      </c>
      <c r="BX99" s="286">
        <f t="shared" si="16"/>
        <v>3</v>
      </c>
      <c r="BY99" s="286">
        <f t="shared" si="16"/>
        <v>2</v>
      </c>
      <c r="BZ99" s="286">
        <f t="shared" si="16"/>
        <v>2</v>
      </c>
      <c r="CA99" s="286">
        <f t="shared" ref="CA99:DF99" si="17">BP32</f>
        <v>2</v>
      </c>
      <c r="CB99" s="286">
        <f t="shared" si="17"/>
        <v>1</v>
      </c>
      <c r="CC99" s="286">
        <f t="shared" si="17"/>
        <v>1</v>
      </c>
      <c r="CD99" s="286">
        <f t="shared" si="17"/>
        <v>1</v>
      </c>
      <c r="CE99" s="286">
        <f t="shared" si="17"/>
        <v>2</v>
      </c>
      <c r="CF99" s="286">
        <f t="shared" si="17"/>
        <v>2</v>
      </c>
      <c r="CG99" s="286">
        <f t="shared" si="17"/>
        <v>2</v>
      </c>
      <c r="CH99" s="286">
        <f t="shared" si="17"/>
        <v>2</v>
      </c>
      <c r="CI99" s="286">
        <f t="shared" si="17"/>
        <v>1</v>
      </c>
      <c r="CJ99" s="286">
        <f t="shared" si="17"/>
        <v>1</v>
      </c>
      <c r="CK99" s="286">
        <f t="shared" si="17"/>
        <v>1</v>
      </c>
      <c r="CL99" s="286">
        <f t="shared" si="17"/>
        <v>0</v>
      </c>
      <c r="CM99" s="286">
        <f t="shared" si="17"/>
        <v>0</v>
      </c>
      <c r="CN99" s="286">
        <f t="shared" si="17"/>
        <v>0</v>
      </c>
      <c r="CO99" s="286">
        <f t="shared" si="17"/>
        <v>0</v>
      </c>
      <c r="CP99" s="286">
        <f t="shared" si="17"/>
        <v>0</v>
      </c>
      <c r="CQ99" s="286">
        <f t="shared" si="17"/>
        <v>0</v>
      </c>
      <c r="CR99" s="286">
        <f t="shared" si="17"/>
        <v>0</v>
      </c>
      <c r="CS99" s="286">
        <f t="shared" si="17"/>
        <v>0</v>
      </c>
      <c r="CT99" s="286">
        <f t="shared" si="17"/>
        <v>0</v>
      </c>
      <c r="CU99" s="286">
        <f t="shared" si="17"/>
        <v>0</v>
      </c>
      <c r="CV99" s="286">
        <f t="shared" si="17"/>
        <v>0</v>
      </c>
      <c r="CW99" s="286">
        <f t="shared" si="17"/>
        <v>0</v>
      </c>
      <c r="CX99" s="286">
        <f t="shared" si="17"/>
        <v>0</v>
      </c>
      <c r="CY99" s="286">
        <f t="shared" si="17"/>
        <v>0</v>
      </c>
      <c r="CZ99" s="286">
        <f t="shared" si="17"/>
        <v>0</v>
      </c>
      <c r="DA99" s="286">
        <f t="shared" si="17"/>
        <v>0</v>
      </c>
      <c r="DB99" s="286">
        <f t="shared" si="17"/>
        <v>0</v>
      </c>
      <c r="DC99" s="286">
        <f t="shared" si="17"/>
        <v>0</v>
      </c>
      <c r="DD99" s="286">
        <f t="shared" si="17"/>
        <v>0</v>
      </c>
      <c r="DE99" s="286">
        <f t="shared" si="17"/>
        <v>0</v>
      </c>
      <c r="DF99" s="286">
        <f t="shared" si="17"/>
        <v>1</v>
      </c>
      <c r="DG99" s="286">
        <f t="shared" ref="DG99:EL99" si="18">CV32</f>
        <v>3</v>
      </c>
      <c r="DH99" s="286">
        <f t="shared" si="18"/>
        <v>5</v>
      </c>
      <c r="DI99" s="286">
        <f t="shared" si="18"/>
        <v>5</v>
      </c>
      <c r="DJ99" s="286">
        <f t="shared" si="18"/>
        <v>5</v>
      </c>
      <c r="DK99" s="286">
        <f t="shared" si="18"/>
        <v>5</v>
      </c>
      <c r="DL99" s="286">
        <f t="shared" si="18"/>
        <v>5</v>
      </c>
      <c r="DM99" s="286">
        <f t="shared" si="18"/>
        <v>4</v>
      </c>
      <c r="DN99" s="286">
        <f t="shared" si="18"/>
        <v>1</v>
      </c>
      <c r="DO99" s="286">
        <f t="shared" si="18"/>
        <v>1</v>
      </c>
      <c r="DP99" s="286">
        <f t="shared" si="18"/>
        <v>1</v>
      </c>
      <c r="DQ99" s="286">
        <f t="shared" si="18"/>
        <v>1</v>
      </c>
      <c r="DR99" s="286">
        <f t="shared" si="18"/>
        <v>2</v>
      </c>
      <c r="DS99" s="286">
        <f t="shared" si="18"/>
        <v>3</v>
      </c>
      <c r="DT99" s="286">
        <f t="shared" si="18"/>
        <v>3</v>
      </c>
      <c r="DU99" s="286">
        <f t="shared" si="18"/>
        <v>3</v>
      </c>
      <c r="DV99" s="286">
        <f t="shared" si="18"/>
        <v>3</v>
      </c>
      <c r="DW99" s="286">
        <f t="shared" si="18"/>
        <v>3</v>
      </c>
      <c r="DX99" s="286">
        <f t="shared" si="18"/>
        <v>2</v>
      </c>
      <c r="DY99" s="286">
        <f t="shared" si="18"/>
        <v>2</v>
      </c>
      <c r="DZ99" s="286">
        <f t="shared" si="18"/>
        <v>2</v>
      </c>
      <c r="EA99" s="286">
        <f t="shared" si="18"/>
        <v>2</v>
      </c>
      <c r="EB99" s="286">
        <f t="shared" si="18"/>
        <v>2</v>
      </c>
      <c r="EC99" s="286">
        <f t="shared" si="18"/>
        <v>2</v>
      </c>
      <c r="ED99" s="286">
        <f t="shared" si="18"/>
        <v>2</v>
      </c>
      <c r="EE99" s="286">
        <f t="shared" si="18"/>
        <v>2</v>
      </c>
      <c r="EF99" s="286">
        <f t="shared" si="18"/>
        <v>1</v>
      </c>
      <c r="EG99" s="286">
        <f t="shared" si="18"/>
        <v>0</v>
      </c>
      <c r="EH99" s="286">
        <f t="shared" si="18"/>
        <v>0</v>
      </c>
      <c r="EI99" s="286">
        <f t="shared" si="18"/>
        <v>0</v>
      </c>
      <c r="EJ99" s="286">
        <f t="shared" si="18"/>
        <v>0</v>
      </c>
      <c r="EK99" s="286">
        <f t="shared" si="18"/>
        <v>0</v>
      </c>
      <c r="EL99" s="286">
        <f t="shared" si="18"/>
        <v>0</v>
      </c>
      <c r="EM99" s="286">
        <f t="shared" ref="EM99:FR99" si="19">EB32</f>
        <v>0</v>
      </c>
      <c r="EN99" s="286">
        <f t="shared" si="19"/>
        <v>0</v>
      </c>
      <c r="EO99" s="286">
        <f t="shared" si="19"/>
        <v>0</v>
      </c>
      <c r="EP99" s="286">
        <f t="shared" si="19"/>
        <v>0</v>
      </c>
      <c r="EQ99" s="286">
        <f t="shared" si="19"/>
        <v>0</v>
      </c>
      <c r="ER99" s="286">
        <f t="shared" si="19"/>
        <v>0</v>
      </c>
      <c r="ES99" s="286">
        <f t="shared" si="19"/>
        <v>0</v>
      </c>
      <c r="ET99" s="286">
        <f t="shared" si="19"/>
        <v>0</v>
      </c>
      <c r="EU99" s="286">
        <f t="shared" si="19"/>
        <v>0</v>
      </c>
      <c r="EV99" s="286">
        <f t="shared" si="19"/>
        <v>0</v>
      </c>
      <c r="EW99" s="286">
        <f t="shared" si="19"/>
        <v>0</v>
      </c>
      <c r="EX99" s="286">
        <f t="shared" si="19"/>
        <v>0</v>
      </c>
      <c r="EY99" s="286">
        <f t="shared" si="19"/>
        <v>0</v>
      </c>
      <c r="EZ99" s="286">
        <f t="shared" si="19"/>
        <v>0</v>
      </c>
      <c r="FA99" s="286">
        <f t="shared" si="19"/>
        <v>0</v>
      </c>
      <c r="FB99" s="286">
        <f t="shared" si="19"/>
        <v>0</v>
      </c>
      <c r="FC99" s="286">
        <f t="shared" si="19"/>
        <v>0</v>
      </c>
      <c r="FD99" s="286">
        <f t="shared" si="19"/>
        <v>0</v>
      </c>
      <c r="FE99" s="286">
        <f t="shared" si="19"/>
        <v>0</v>
      </c>
      <c r="FF99" s="286">
        <f t="shared" si="19"/>
        <v>0</v>
      </c>
      <c r="FG99" s="286">
        <f t="shared" si="19"/>
        <v>0</v>
      </c>
      <c r="FH99" s="286">
        <f t="shared" si="19"/>
        <v>0</v>
      </c>
      <c r="FI99" s="286">
        <f t="shared" si="19"/>
        <v>0</v>
      </c>
      <c r="FJ99" s="286">
        <f t="shared" si="19"/>
        <v>1</v>
      </c>
      <c r="FK99" s="286">
        <f t="shared" si="19"/>
        <v>2</v>
      </c>
      <c r="FL99" s="286">
        <f t="shared" si="19"/>
        <v>2</v>
      </c>
      <c r="FM99" s="286">
        <f t="shared" si="19"/>
        <v>2</v>
      </c>
      <c r="FN99" s="286">
        <f t="shared" si="19"/>
        <v>2</v>
      </c>
      <c r="FO99" s="286">
        <f t="shared" si="19"/>
        <v>2</v>
      </c>
      <c r="FP99" s="286">
        <f t="shared" si="19"/>
        <v>2</v>
      </c>
      <c r="FQ99" s="286">
        <f t="shared" si="19"/>
        <v>2</v>
      </c>
      <c r="FR99" s="286">
        <f t="shared" si="19"/>
        <v>2</v>
      </c>
      <c r="FS99" s="286">
        <f t="shared" ref="FS99:GA99" si="20">FH32</f>
        <v>0</v>
      </c>
      <c r="FT99" s="286">
        <f t="shared" si="20"/>
        <v>0</v>
      </c>
      <c r="FU99" s="286">
        <f t="shared" si="20"/>
        <v>0</v>
      </c>
      <c r="FV99" s="286">
        <f t="shared" si="20"/>
        <v>0</v>
      </c>
      <c r="FW99" s="286">
        <f t="shared" si="20"/>
        <v>0</v>
      </c>
      <c r="FX99" s="286">
        <f t="shared" si="20"/>
        <v>0</v>
      </c>
      <c r="FY99" s="286">
        <f t="shared" si="20"/>
        <v>0</v>
      </c>
      <c r="FZ99" s="286">
        <f t="shared" si="20"/>
        <v>0</v>
      </c>
      <c r="GA99" s="286">
        <f t="shared" si="20"/>
        <v>0</v>
      </c>
      <c r="GB99" s="288"/>
      <c r="GC99" s="288"/>
      <c r="GD99" s="288"/>
      <c r="GE99" s="288"/>
      <c r="GF99" s="288"/>
      <c r="GG99" s="288"/>
      <c r="GH99" s="288"/>
      <c r="GI99" s="288"/>
      <c r="GJ99" s="288"/>
      <c r="GK99" s="288"/>
      <c r="GL99" s="288"/>
      <c r="GM99" s="288"/>
      <c r="GN99" s="288"/>
      <c r="GO99" s="288"/>
      <c r="GP99" s="288"/>
      <c r="GQ99" s="288"/>
      <c r="GR99" s="288"/>
      <c r="GS99" s="288"/>
      <c r="GT99" s="288"/>
      <c r="GU99" s="288"/>
      <c r="GV99" s="288"/>
      <c r="GW99" s="288"/>
      <c r="GX99" s="288"/>
      <c r="GY99" s="288"/>
      <c r="GZ99" s="288"/>
      <c r="HA99" s="288"/>
      <c r="HB99" s="288"/>
      <c r="HC99" s="288"/>
      <c r="HD99" s="288"/>
      <c r="HE99" s="288"/>
      <c r="HF99" s="288"/>
      <c r="HG99" s="288"/>
      <c r="HH99" s="288"/>
      <c r="HI99" s="288"/>
      <c r="HJ99" s="288"/>
      <c r="HK99" s="288"/>
      <c r="HL99" s="288"/>
      <c r="HM99" s="288"/>
      <c r="HN99" s="288"/>
      <c r="HO99" s="288"/>
      <c r="HP99" s="288"/>
      <c r="HQ99" s="288"/>
      <c r="IV99" s="282"/>
      <c r="IW99" s="549"/>
      <c r="IX99" s="549"/>
      <c r="IY99" s="549"/>
      <c r="IZ99" s="549"/>
      <c r="JA99" s="549"/>
      <c r="JB99" s="549"/>
      <c r="JC99" s="549"/>
      <c r="JD99" s="549"/>
      <c r="JE99" s="549"/>
      <c r="JF99" s="549"/>
      <c r="JG99" s="549"/>
      <c r="JH99" s="549"/>
      <c r="JI99" s="549"/>
      <c r="JJ99" s="549"/>
      <c r="JK99" s="549"/>
      <c r="JL99" s="549"/>
      <c r="JM99" s="549"/>
      <c r="JN99" s="549"/>
      <c r="JO99" s="549"/>
      <c r="JP99" s="549"/>
      <c r="JQ99" s="549"/>
      <c r="JR99" s="549"/>
      <c r="JS99" s="549"/>
      <c r="JT99" s="549"/>
      <c r="JU99" s="549"/>
      <c r="JV99" s="549"/>
      <c r="JW99" s="549"/>
      <c r="JX99" s="549"/>
      <c r="JY99" s="549"/>
      <c r="JZ99" s="549"/>
      <c r="KA99" s="549"/>
      <c r="KB99" s="549"/>
      <c r="KC99" s="549"/>
      <c r="KD99" s="549"/>
      <c r="KE99" s="549"/>
      <c r="KF99" s="549"/>
      <c r="KG99" s="549"/>
      <c r="KH99" s="549"/>
      <c r="KI99" s="549"/>
      <c r="KJ99" s="549"/>
      <c r="KK99" s="549"/>
      <c r="KL99" s="549"/>
      <c r="KM99" s="549"/>
      <c r="KN99" s="549"/>
      <c r="KO99" s="549"/>
      <c r="KP99" s="549"/>
      <c r="KQ99" s="549"/>
      <c r="KR99" s="549"/>
      <c r="KS99" s="549"/>
      <c r="KT99" s="549"/>
      <c r="KU99" s="549"/>
      <c r="KV99" s="549"/>
      <c r="KW99" s="549"/>
      <c r="KX99" s="549"/>
      <c r="KY99" s="549"/>
      <c r="KZ99" s="549"/>
      <c r="LA99" s="549"/>
      <c r="LB99" s="549"/>
      <c r="LC99" s="549"/>
      <c r="LD99" s="549"/>
      <c r="LE99" s="549"/>
      <c r="LF99" s="549"/>
      <c r="LG99" s="549"/>
      <c r="LH99" s="549"/>
      <c r="LI99" s="549"/>
      <c r="LJ99" s="549"/>
      <c r="LK99" s="549"/>
      <c r="LL99" s="549"/>
      <c r="LM99" s="549"/>
      <c r="LN99" s="549"/>
      <c r="LO99" s="549"/>
      <c r="LP99" s="549"/>
      <c r="LQ99" s="549"/>
      <c r="LR99" s="549"/>
      <c r="LS99" s="549"/>
      <c r="LT99" s="549"/>
      <c r="LU99" s="549"/>
      <c r="LV99" s="549"/>
      <c r="LW99" s="549"/>
      <c r="LX99" s="549"/>
      <c r="LY99" s="549"/>
      <c r="LZ99" s="549"/>
      <c r="MA99" s="549"/>
      <c r="MB99" s="549"/>
      <c r="MC99" s="549"/>
      <c r="MD99" s="549"/>
      <c r="ME99" s="549"/>
      <c r="MF99" s="549"/>
      <c r="MG99" s="549"/>
      <c r="MH99" s="549"/>
      <c r="MI99" s="549"/>
      <c r="MJ99" s="549"/>
      <c r="MK99" s="549"/>
      <c r="ML99" s="549"/>
      <c r="MM99" s="549"/>
      <c r="MN99" s="549"/>
      <c r="MO99" s="549"/>
      <c r="MP99" s="549"/>
      <c r="MQ99" s="549"/>
      <c r="MR99" s="549"/>
      <c r="MS99" s="549"/>
      <c r="MT99" s="549"/>
      <c r="MU99" s="549"/>
      <c r="MV99" s="549"/>
      <c r="MW99" s="549"/>
      <c r="MX99" s="549"/>
      <c r="MY99" s="549"/>
      <c r="MZ99" s="549"/>
      <c r="NA99" s="549"/>
      <c r="NB99" s="549"/>
      <c r="NC99" s="549"/>
      <c r="ND99" s="549"/>
      <c r="NE99" s="549"/>
    </row>
    <row r="100" spans="12:369" ht="15" customHeight="1">
      <c r="O100" s="288"/>
      <c r="P100" s="288"/>
      <c r="Q100" s="288"/>
      <c r="R100" s="288"/>
      <c r="S100" s="288"/>
      <c r="T100" s="288"/>
      <c r="U100" s="288"/>
      <c r="V100" s="288"/>
      <c r="W100" s="288"/>
      <c r="X100" s="288"/>
      <c r="Y100" s="288"/>
      <c r="Z100" s="288"/>
      <c r="AA100" s="288"/>
      <c r="AB100" s="288"/>
      <c r="AC100" s="288"/>
      <c r="AD100" s="288"/>
      <c r="AE100" s="288"/>
      <c r="AF100" s="288"/>
      <c r="AG100" s="288"/>
      <c r="AH100" s="288"/>
      <c r="AI100" s="288"/>
      <c r="AJ100" s="288"/>
      <c r="AK100" s="288"/>
      <c r="AL100" s="288"/>
      <c r="AM100" s="288"/>
      <c r="AN100" s="288"/>
      <c r="AO100" s="288"/>
      <c r="AP100" s="288"/>
      <c r="AQ100" s="288"/>
      <c r="AR100" s="288"/>
      <c r="AS100" s="288"/>
      <c r="AT100" s="288"/>
      <c r="AU100" s="288"/>
      <c r="AV100" s="288"/>
      <c r="AW100" s="288"/>
      <c r="AX100" s="288"/>
      <c r="AY100" s="288"/>
      <c r="AZ100" s="288"/>
      <c r="BA100" s="288"/>
      <c r="BB100" s="288"/>
      <c r="BC100" s="288"/>
      <c r="BD100" s="288"/>
      <c r="BE100" s="288"/>
      <c r="BF100" s="288"/>
      <c r="BG100" s="288"/>
      <c r="BH100" s="288"/>
      <c r="BI100" s="288"/>
      <c r="BJ100" s="288"/>
      <c r="BK100" s="288"/>
      <c r="BL100" s="288"/>
      <c r="BM100" s="288"/>
      <c r="BN100" s="288"/>
      <c r="BO100" s="288"/>
      <c r="BP100" s="288"/>
      <c r="BQ100" s="288"/>
      <c r="BR100" s="288"/>
      <c r="BS100" s="288"/>
      <c r="BT100" s="288"/>
      <c r="BU100" s="288"/>
      <c r="BV100" s="288"/>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c r="CR100" s="288"/>
      <c r="CS100" s="288"/>
      <c r="CT100" s="288"/>
      <c r="CU100" s="288"/>
      <c r="CV100" s="288"/>
      <c r="CW100" s="288"/>
      <c r="CX100" s="288"/>
      <c r="CY100" s="288"/>
      <c r="CZ100" s="288"/>
      <c r="DA100" s="288"/>
      <c r="DB100" s="288"/>
      <c r="DC100" s="288"/>
      <c r="DD100" s="288"/>
      <c r="DE100" s="288"/>
      <c r="DF100" s="288"/>
      <c r="DG100" s="288"/>
      <c r="DH100" s="288"/>
      <c r="DI100" s="288"/>
      <c r="DJ100" s="288"/>
      <c r="DK100" s="288"/>
      <c r="DL100" s="288"/>
      <c r="DM100" s="288"/>
      <c r="DN100" s="288"/>
      <c r="DO100" s="288"/>
      <c r="DP100" s="288"/>
      <c r="DQ100" s="288"/>
      <c r="DR100" s="288"/>
      <c r="DS100" s="288"/>
      <c r="DT100" s="288"/>
      <c r="DU100" s="288"/>
      <c r="DV100" s="288"/>
      <c r="DW100" s="288"/>
      <c r="DX100" s="288"/>
      <c r="DY100" s="288"/>
      <c r="DZ100" s="288"/>
      <c r="EA100" s="288"/>
      <c r="EB100" s="288"/>
      <c r="EC100" s="288"/>
      <c r="ED100" s="288"/>
      <c r="EE100" s="288"/>
      <c r="EF100" s="288"/>
      <c r="EG100" s="288"/>
      <c r="EH100" s="288"/>
      <c r="EI100" s="288"/>
      <c r="EJ100" s="288"/>
      <c r="EK100" s="288"/>
      <c r="EL100" s="288"/>
      <c r="EM100" s="288"/>
      <c r="EN100" s="288"/>
      <c r="EO100" s="288"/>
      <c r="EP100" s="288"/>
      <c r="EQ100" s="288"/>
      <c r="ER100" s="288"/>
      <c r="ES100" s="288"/>
      <c r="ET100" s="288"/>
      <c r="EU100" s="288"/>
      <c r="EV100" s="288"/>
      <c r="EW100" s="288"/>
      <c r="EX100" s="288"/>
      <c r="EY100" s="288"/>
      <c r="EZ100" s="288"/>
      <c r="FA100" s="288"/>
      <c r="FB100" s="288"/>
      <c r="FC100" s="288"/>
      <c r="FD100" s="288"/>
      <c r="FE100" s="288"/>
      <c r="FF100" s="288"/>
      <c r="FG100" s="288"/>
      <c r="FH100" s="288"/>
      <c r="FI100" s="288"/>
      <c r="FJ100" s="288"/>
      <c r="FK100" s="288"/>
      <c r="FL100" s="288"/>
      <c r="FM100" s="288"/>
      <c r="FN100" s="288"/>
      <c r="FO100" s="288"/>
      <c r="FP100" s="288"/>
      <c r="FQ100" s="288"/>
      <c r="FR100" s="288"/>
      <c r="FS100" s="288"/>
      <c r="FT100" s="288"/>
      <c r="FU100" s="288"/>
      <c r="FV100" s="288"/>
      <c r="FW100" s="288"/>
      <c r="FX100" s="288"/>
      <c r="FY100" s="288"/>
      <c r="FZ100" s="288"/>
      <c r="GA100" s="288"/>
      <c r="GB100" s="288"/>
      <c r="GC100" s="288"/>
      <c r="GD100" s="288"/>
      <c r="GE100" s="288"/>
      <c r="GF100" s="288"/>
      <c r="GG100" s="288"/>
      <c r="GH100" s="288"/>
      <c r="GI100" s="288"/>
      <c r="GJ100" s="288"/>
      <c r="GK100" s="288"/>
      <c r="GL100" s="288"/>
      <c r="GM100" s="288"/>
      <c r="GN100" s="288"/>
      <c r="GO100" s="288"/>
      <c r="GP100" s="288"/>
      <c r="GQ100" s="288"/>
      <c r="GR100" s="288"/>
      <c r="GS100" s="288"/>
      <c r="GT100" s="288"/>
      <c r="GU100" s="288"/>
      <c r="GV100" s="288"/>
      <c r="GW100" s="288"/>
      <c r="GX100" s="288"/>
      <c r="GY100" s="288"/>
      <c r="GZ100" s="288"/>
      <c r="HA100" s="288"/>
      <c r="HB100" s="288"/>
      <c r="HC100" s="288"/>
      <c r="HD100" s="288"/>
      <c r="HE100" s="288"/>
      <c r="HF100" s="288"/>
      <c r="HG100" s="288"/>
      <c r="HH100" s="288"/>
      <c r="HI100" s="288"/>
      <c r="HJ100" s="288"/>
      <c r="HK100" s="288"/>
      <c r="HL100" s="288"/>
      <c r="HM100" s="288"/>
      <c r="HN100" s="288"/>
      <c r="HO100" s="288"/>
      <c r="HP100" s="288"/>
      <c r="HQ100" s="288"/>
      <c r="IV100" s="282"/>
      <c r="IW100" s="549"/>
      <c r="IX100" s="549"/>
      <c r="IY100" s="549"/>
      <c r="IZ100" s="549"/>
      <c r="JA100" s="549"/>
      <c r="JB100" s="549"/>
      <c r="JC100" s="549"/>
      <c r="JD100" s="549"/>
      <c r="JE100" s="549"/>
      <c r="JF100" s="549"/>
      <c r="JG100" s="549"/>
      <c r="JH100" s="549"/>
      <c r="JI100" s="549"/>
      <c r="JJ100" s="549"/>
      <c r="JK100" s="549"/>
      <c r="JL100" s="549"/>
      <c r="JM100" s="549"/>
      <c r="JN100" s="549"/>
      <c r="JO100" s="549"/>
      <c r="JP100" s="549"/>
      <c r="JQ100" s="549"/>
      <c r="JR100" s="549"/>
      <c r="JS100" s="549"/>
      <c r="JT100" s="549"/>
      <c r="JU100" s="549"/>
      <c r="JV100" s="549"/>
      <c r="JW100" s="549"/>
      <c r="JX100" s="549"/>
      <c r="JY100" s="549"/>
      <c r="JZ100" s="549"/>
      <c r="KA100" s="549"/>
      <c r="KB100" s="549"/>
      <c r="KC100" s="549"/>
      <c r="KD100" s="549"/>
      <c r="KE100" s="549"/>
      <c r="KF100" s="549"/>
      <c r="KG100" s="549"/>
      <c r="KH100" s="549"/>
      <c r="KI100" s="549"/>
      <c r="KJ100" s="549"/>
      <c r="KK100" s="549"/>
      <c r="KL100" s="549"/>
      <c r="KM100" s="549"/>
      <c r="KN100" s="549"/>
      <c r="KO100" s="549"/>
      <c r="KP100" s="549"/>
      <c r="KQ100" s="549"/>
      <c r="KR100" s="549"/>
      <c r="KS100" s="549"/>
      <c r="KT100" s="549"/>
      <c r="KU100" s="549"/>
      <c r="KV100" s="549"/>
      <c r="KW100" s="549"/>
      <c r="KX100" s="549"/>
      <c r="KY100" s="549"/>
      <c r="KZ100" s="549"/>
      <c r="LA100" s="549"/>
      <c r="LB100" s="549"/>
      <c r="LC100" s="549"/>
      <c r="LD100" s="549"/>
      <c r="LE100" s="549"/>
      <c r="LF100" s="549"/>
      <c r="LG100" s="549"/>
      <c r="LH100" s="549"/>
      <c r="LI100" s="549"/>
      <c r="LJ100" s="549"/>
      <c r="LK100" s="549"/>
      <c r="LL100" s="549"/>
      <c r="LM100" s="549"/>
      <c r="LN100" s="549"/>
      <c r="LO100" s="549"/>
      <c r="LP100" s="549"/>
      <c r="LQ100" s="549"/>
      <c r="LR100" s="549"/>
      <c r="LS100" s="549"/>
      <c r="LT100" s="549"/>
      <c r="LU100" s="549"/>
      <c r="LV100" s="549"/>
      <c r="LW100" s="549"/>
      <c r="LX100" s="549"/>
      <c r="LY100" s="549"/>
      <c r="LZ100" s="549"/>
      <c r="MA100" s="549"/>
      <c r="MB100" s="549"/>
      <c r="MC100" s="549"/>
      <c r="MD100" s="549"/>
      <c r="ME100" s="549"/>
      <c r="MF100" s="549"/>
      <c r="MG100" s="549"/>
      <c r="MH100" s="549"/>
      <c r="MI100" s="549"/>
      <c r="MJ100" s="549"/>
      <c r="MK100" s="549"/>
      <c r="ML100" s="549"/>
      <c r="MM100" s="549"/>
      <c r="MN100" s="549"/>
      <c r="MO100" s="549"/>
      <c r="MP100" s="549"/>
      <c r="MQ100" s="549"/>
      <c r="MR100" s="549"/>
      <c r="MS100" s="549"/>
      <c r="MT100" s="549"/>
      <c r="MU100" s="549"/>
      <c r="MV100" s="549"/>
      <c r="MW100" s="549"/>
      <c r="MX100" s="549"/>
      <c r="MY100" s="549"/>
      <c r="MZ100" s="549"/>
      <c r="NA100" s="549"/>
      <c r="NB100" s="549"/>
      <c r="NC100" s="549"/>
      <c r="ND100" s="549"/>
      <c r="NE100" s="549"/>
    </row>
    <row r="101" spans="12:369" ht="15" customHeight="1">
      <c r="O101" s="288"/>
      <c r="P101" s="288"/>
      <c r="Q101" s="288"/>
      <c r="R101" s="288"/>
      <c r="S101" s="288"/>
      <c r="T101" s="288"/>
      <c r="U101" s="288"/>
      <c r="V101" s="288"/>
      <c r="W101" s="288"/>
      <c r="X101" s="288"/>
      <c r="Y101" s="288"/>
      <c r="Z101" s="288"/>
      <c r="AA101" s="288"/>
      <c r="AB101" s="288"/>
      <c r="AC101" s="288"/>
      <c r="AD101" s="288"/>
      <c r="AE101" s="288"/>
      <c r="AF101" s="288"/>
      <c r="AG101" s="288"/>
      <c r="AH101" s="288"/>
      <c r="AI101" s="288"/>
      <c r="AJ101" s="288"/>
      <c r="AK101" s="288"/>
      <c r="AL101" s="288"/>
      <c r="AM101" s="288"/>
      <c r="AN101" s="288"/>
      <c r="AO101" s="288"/>
      <c r="AP101" s="288"/>
      <c r="AQ101" s="288"/>
      <c r="AR101" s="288"/>
      <c r="AS101" s="288"/>
      <c r="AT101" s="288"/>
      <c r="AU101" s="288"/>
      <c r="AV101" s="288"/>
      <c r="AW101" s="288"/>
      <c r="AX101" s="288"/>
      <c r="AY101" s="288"/>
      <c r="AZ101" s="288"/>
      <c r="BA101" s="288"/>
      <c r="BB101" s="288"/>
      <c r="BC101" s="288"/>
      <c r="BD101" s="288"/>
      <c r="BE101" s="288"/>
      <c r="BF101" s="288"/>
      <c r="BG101" s="288"/>
      <c r="BH101" s="288"/>
      <c r="BI101" s="288"/>
      <c r="BJ101" s="288"/>
      <c r="BK101" s="288"/>
      <c r="BL101" s="288"/>
      <c r="BM101" s="288"/>
      <c r="BN101" s="288"/>
      <c r="BO101" s="288"/>
      <c r="BP101" s="288"/>
      <c r="BQ101" s="288"/>
      <c r="BR101" s="288"/>
      <c r="BS101" s="288"/>
      <c r="BT101" s="288"/>
      <c r="BU101" s="288"/>
      <c r="BV101" s="288"/>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c r="CR101" s="288"/>
      <c r="CS101" s="288"/>
      <c r="CT101" s="288"/>
      <c r="CU101" s="288"/>
      <c r="CV101" s="288"/>
      <c r="CW101" s="288"/>
      <c r="CX101" s="288"/>
      <c r="CY101" s="288"/>
      <c r="CZ101" s="288"/>
      <c r="DA101" s="288"/>
      <c r="DB101" s="288"/>
      <c r="DC101" s="288"/>
      <c r="DD101" s="288"/>
      <c r="DE101" s="288"/>
      <c r="DF101" s="288"/>
      <c r="DG101" s="288"/>
      <c r="DH101" s="288"/>
      <c r="DI101" s="288"/>
      <c r="DJ101" s="288"/>
      <c r="DK101" s="288"/>
      <c r="DL101" s="288"/>
      <c r="DM101" s="288"/>
      <c r="DN101" s="288"/>
      <c r="DO101" s="288"/>
      <c r="DP101" s="288"/>
      <c r="DQ101" s="288"/>
      <c r="DR101" s="288"/>
      <c r="DS101" s="288"/>
      <c r="DT101" s="288"/>
      <c r="DU101" s="288"/>
      <c r="DV101" s="288"/>
      <c r="DW101" s="288"/>
      <c r="DX101" s="288"/>
      <c r="DY101" s="288"/>
      <c r="DZ101" s="288"/>
      <c r="EA101" s="288"/>
      <c r="EB101" s="288"/>
      <c r="EC101" s="288"/>
      <c r="ED101" s="288"/>
      <c r="EE101" s="288"/>
      <c r="EF101" s="288"/>
      <c r="EG101" s="288"/>
      <c r="EH101" s="288"/>
      <c r="EI101" s="288"/>
      <c r="EJ101" s="288"/>
      <c r="EK101" s="288"/>
      <c r="EL101" s="288"/>
      <c r="EM101" s="288"/>
      <c r="EN101" s="288"/>
      <c r="EO101" s="288"/>
      <c r="EP101" s="288"/>
      <c r="EQ101" s="288"/>
      <c r="ER101" s="288"/>
      <c r="ES101" s="288"/>
      <c r="ET101" s="288"/>
      <c r="EU101" s="288"/>
      <c r="EV101" s="288"/>
      <c r="EW101" s="288"/>
      <c r="EX101" s="288"/>
      <c r="EY101" s="288"/>
      <c r="EZ101" s="288"/>
      <c r="FA101" s="288"/>
      <c r="FB101" s="288"/>
      <c r="FC101" s="288"/>
      <c r="FD101" s="288"/>
      <c r="FE101" s="288"/>
      <c r="FF101" s="288"/>
      <c r="FG101" s="288"/>
      <c r="FH101" s="288"/>
      <c r="FI101" s="288"/>
      <c r="FJ101" s="288"/>
      <c r="FK101" s="288"/>
      <c r="FL101" s="288"/>
      <c r="FM101" s="288"/>
      <c r="FN101" s="288"/>
      <c r="FO101" s="288"/>
      <c r="FP101" s="288"/>
      <c r="FQ101" s="288"/>
      <c r="FR101" s="288"/>
      <c r="FS101" s="288"/>
      <c r="FT101" s="288"/>
      <c r="FU101" s="288"/>
      <c r="FV101" s="288"/>
      <c r="FW101" s="288"/>
      <c r="FX101" s="288"/>
      <c r="FY101" s="288"/>
      <c r="FZ101" s="288"/>
      <c r="GA101" s="288"/>
      <c r="GB101" s="288"/>
      <c r="GC101" s="288"/>
      <c r="GD101" s="288"/>
      <c r="GE101" s="288"/>
      <c r="GF101" s="288"/>
      <c r="GG101" s="288"/>
      <c r="GH101" s="288"/>
      <c r="GI101" s="288"/>
      <c r="GJ101" s="288"/>
      <c r="GK101" s="288"/>
      <c r="GL101" s="288"/>
      <c r="GM101" s="288"/>
      <c r="GN101" s="288"/>
      <c r="GO101" s="288"/>
      <c r="GP101" s="288"/>
      <c r="GQ101" s="288"/>
      <c r="GR101" s="288"/>
      <c r="GS101" s="288"/>
      <c r="GT101" s="288"/>
      <c r="GU101" s="288"/>
      <c r="GV101" s="288"/>
      <c r="GW101" s="288"/>
      <c r="GX101" s="288"/>
      <c r="GY101" s="288"/>
      <c r="GZ101" s="288"/>
      <c r="HA101" s="288"/>
      <c r="HB101" s="288"/>
      <c r="HC101" s="288"/>
      <c r="HD101" s="288"/>
      <c r="HE101" s="288"/>
      <c r="HF101" s="288"/>
      <c r="HG101" s="288"/>
      <c r="HH101" s="288"/>
      <c r="HI101" s="288"/>
      <c r="HJ101" s="288"/>
      <c r="HK101" s="288"/>
      <c r="HL101" s="288"/>
      <c r="HM101" s="288"/>
      <c r="HN101" s="288"/>
      <c r="HO101" s="288"/>
      <c r="HP101" s="288"/>
      <c r="HQ101" s="288"/>
      <c r="IV101" s="282"/>
      <c r="IW101" s="549"/>
      <c r="IX101" s="549"/>
      <c r="IY101" s="549"/>
      <c r="IZ101" s="549"/>
      <c r="JA101" s="549"/>
      <c r="JB101" s="549"/>
      <c r="JC101" s="549"/>
      <c r="JD101" s="549"/>
      <c r="JE101" s="549"/>
      <c r="JF101" s="549"/>
      <c r="JG101" s="549"/>
      <c r="JH101" s="549"/>
      <c r="JI101" s="549"/>
      <c r="JJ101" s="549"/>
      <c r="JK101" s="549"/>
      <c r="JL101" s="549"/>
      <c r="JM101" s="549"/>
      <c r="JN101" s="549"/>
      <c r="JO101" s="549"/>
      <c r="JP101" s="549"/>
      <c r="JQ101" s="549"/>
      <c r="JR101" s="549"/>
      <c r="JS101" s="549"/>
      <c r="JT101" s="549"/>
      <c r="JU101" s="549"/>
      <c r="JV101" s="549"/>
      <c r="JW101" s="549"/>
      <c r="JX101" s="549"/>
      <c r="JY101" s="549"/>
      <c r="JZ101" s="549"/>
      <c r="KA101" s="549"/>
      <c r="KB101" s="549"/>
      <c r="KC101" s="549"/>
      <c r="KD101" s="549"/>
      <c r="KE101" s="549"/>
      <c r="KF101" s="549"/>
      <c r="KG101" s="549"/>
      <c r="KH101" s="549"/>
      <c r="KI101" s="549"/>
      <c r="KJ101" s="549"/>
      <c r="KK101" s="549"/>
      <c r="KL101" s="549"/>
      <c r="KM101" s="549"/>
      <c r="KN101" s="549"/>
      <c r="KO101" s="549"/>
      <c r="KP101" s="549"/>
      <c r="KQ101" s="549"/>
      <c r="KR101" s="549"/>
      <c r="KS101" s="549"/>
      <c r="KT101" s="549"/>
      <c r="KU101" s="549"/>
      <c r="KV101" s="549"/>
      <c r="KW101" s="549"/>
      <c r="KX101" s="549"/>
      <c r="KY101" s="549"/>
      <c r="KZ101" s="549"/>
      <c r="LA101" s="549"/>
      <c r="LB101" s="549"/>
      <c r="LC101" s="549"/>
      <c r="LD101" s="549"/>
      <c r="LE101" s="549"/>
      <c r="LF101" s="549"/>
      <c r="LG101" s="549"/>
      <c r="LH101" s="549"/>
      <c r="LI101" s="549"/>
      <c r="LJ101" s="549"/>
      <c r="LK101" s="549"/>
      <c r="LL101" s="549"/>
      <c r="LM101" s="549"/>
      <c r="LN101" s="549"/>
      <c r="LO101" s="549"/>
      <c r="LP101" s="549"/>
      <c r="LQ101" s="549"/>
      <c r="LR101" s="549"/>
      <c r="LS101" s="549"/>
      <c r="LT101" s="549"/>
      <c r="LU101" s="549"/>
      <c r="LV101" s="549"/>
      <c r="LW101" s="549"/>
      <c r="LX101" s="549"/>
      <c r="LY101" s="549"/>
      <c r="LZ101" s="549"/>
      <c r="MA101" s="549"/>
      <c r="MB101" s="549"/>
      <c r="MC101" s="549"/>
      <c r="MD101" s="549"/>
      <c r="ME101" s="549"/>
      <c r="MF101" s="549"/>
      <c r="MG101" s="549"/>
      <c r="MH101" s="549"/>
      <c r="MI101" s="549"/>
      <c r="MJ101" s="549"/>
      <c r="MK101" s="549"/>
      <c r="ML101" s="549"/>
      <c r="MM101" s="549"/>
      <c r="MN101" s="549"/>
      <c r="MO101" s="549"/>
      <c r="MP101" s="549"/>
      <c r="MQ101" s="549"/>
      <c r="MR101" s="549"/>
      <c r="MS101" s="549"/>
      <c r="MT101" s="549"/>
      <c r="MU101" s="549"/>
      <c r="MV101" s="549"/>
      <c r="MW101" s="549"/>
      <c r="MX101" s="549"/>
      <c r="MY101" s="549"/>
      <c r="MZ101" s="549"/>
      <c r="NA101" s="549"/>
      <c r="NB101" s="549"/>
      <c r="NC101" s="549"/>
      <c r="ND101" s="549"/>
      <c r="NE101" s="549"/>
    </row>
    <row r="102" spans="12:369" ht="15" customHeight="1">
      <c r="O102" s="288"/>
      <c r="P102" s="288"/>
      <c r="Q102" s="288"/>
      <c r="R102" s="288"/>
      <c r="S102" s="288"/>
      <c r="T102" s="288"/>
      <c r="U102" s="288"/>
      <c r="V102" s="288"/>
      <c r="W102" s="288"/>
      <c r="X102" s="288"/>
      <c r="Y102" s="288"/>
      <c r="Z102" s="288"/>
      <c r="AA102" s="288"/>
      <c r="AB102" s="288"/>
      <c r="AC102" s="288"/>
      <c r="AD102" s="288"/>
      <c r="AE102" s="288"/>
      <c r="AF102" s="288"/>
      <c r="AG102" s="288"/>
      <c r="AH102" s="288"/>
      <c r="AI102" s="288"/>
      <c r="AJ102" s="288"/>
      <c r="AK102" s="288"/>
      <c r="AL102" s="288"/>
      <c r="AM102" s="288"/>
      <c r="AN102" s="288"/>
      <c r="AO102" s="288"/>
      <c r="AP102" s="288"/>
      <c r="AQ102" s="288"/>
      <c r="AR102" s="288"/>
      <c r="AS102" s="288"/>
      <c r="AT102" s="288"/>
      <c r="AU102" s="288"/>
      <c r="AV102" s="288"/>
      <c r="AW102" s="288"/>
      <c r="AX102" s="288"/>
      <c r="AY102" s="288"/>
      <c r="AZ102" s="288"/>
      <c r="BA102" s="288"/>
      <c r="BB102" s="288"/>
      <c r="BC102" s="288"/>
      <c r="BD102" s="288"/>
      <c r="BE102" s="288"/>
      <c r="BF102" s="288"/>
      <c r="BG102" s="288"/>
      <c r="BH102" s="288"/>
      <c r="BI102" s="288"/>
      <c r="BJ102" s="288"/>
      <c r="BK102" s="288"/>
      <c r="BL102" s="288"/>
      <c r="BM102" s="288"/>
      <c r="BN102" s="288"/>
      <c r="BO102" s="288"/>
      <c r="BP102" s="288"/>
      <c r="BQ102" s="288"/>
      <c r="BR102" s="288"/>
      <c r="BS102" s="288"/>
      <c r="BT102" s="288"/>
      <c r="BU102" s="288"/>
      <c r="BV102" s="288"/>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c r="CR102" s="288"/>
      <c r="CS102" s="288"/>
      <c r="CT102" s="288"/>
      <c r="CU102" s="288"/>
      <c r="CV102" s="288"/>
      <c r="CW102" s="288"/>
      <c r="CX102" s="288"/>
      <c r="CY102" s="288"/>
      <c r="CZ102" s="288"/>
      <c r="DA102" s="288"/>
      <c r="DB102" s="288"/>
      <c r="DC102" s="288"/>
      <c r="DD102" s="288"/>
      <c r="DE102" s="288"/>
      <c r="DF102" s="288"/>
      <c r="DG102" s="288"/>
      <c r="DH102" s="288"/>
      <c r="DI102" s="288"/>
      <c r="DJ102" s="288"/>
      <c r="DK102" s="288"/>
      <c r="DL102" s="288"/>
      <c r="DM102" s="288"/>
      <c r="DN102" s="288"/>
      <c r="DO102" s="288"/>
      <c r="DP102" s="288"/>
      <c r="DQ102" s="288"/>
      <c r="DR102" s="288"/>
      <c r="DS102" s="288"/>
      <c r="DT102" s="288"/>
      <c r="DU102" s="288"/>
      <c r="DV102" s="288"/>
      <c r="DW102" s="288"/>
      <c r="DX102" s="288"/>
      <c r="DY102" s="288"/>
      <c r="DZ102" s="288"/>
      <c r="EA102" s="288"/>
      <c r="EB102" s="288"/>
      <c r="EC102" s="288"/>
      <c r="ED102" s="288"/>
      <c r="EE102" s="288"/>
      <c r="EF102" s="288"/>
      <c r="EG102" s="288"/>
      <c r="EH102" s="288"/>
      <c r="EI102" s="288"/>
      <c r="EJ102" s="288"/>
      <c r="EK102" s="288"/>
      <c r="EL102" s="288"/>
      <c r="EM102" s="288"/>
      <c r="EN102" s="288"/>
      <c r="EO102" s="288"/>
      <c r="EP102" s="288"/>
      <c r="EQ102" s="288"/>
      <c r="ER102" s="288"/>
      <c r="ES102" s="288"/>
      <c r="ET102" s="288"/>
      <c r="EU102" s="288"/>
      <c r="EV102" s="288"/>
      <c r="EW102" s="288"/>
      <c r="EX102" s="288"/>
      <c r="EY102" s="288"/>
      <c r="EZ102" s="288"/>
      <c r="FA102" s="288"/>
      <c r="FB102" s="288"/>
      <c r="FC102" s="288"/>
      <c r="FD102" s="288"/>
      <c r="FE102" s="288"/>
      <c r="FF102" s="288"/>
      <c r="FG102" s="288"/>
      <c r="FH102" s="288"/>
      <c r="FI102" s="288"/>
      <c r="FJ102" s="288"/>
      <c r="FK102" s="288"/>
      <c r="FL102" s="288"/>
      <c r="FM102" s="288"/>
      <c r="FN102" s="288"/>
      <c r="FO102" s="288"/>
      <c r="FP102" s="288"/>
      <c r="FQ102" s="288"/>
      <c r="FR102" s="288"/>
      <c r="FS102" s="288"/>
      <c r="FT102" s="288"/>
      <c r="FU102" s="288"/>
      <c r="FV102" s="288"/>
      <c r="FW102" s="288"/>
      <c r="FX102" s="288"/>
      <c r="FY102" s="288"/>
      <c r="FZ102" s="288"/>
      <c r="GA102" s="288"/>
      <c r="GB102" s="288"/>
      <c r="GC102" s="288"/>
      <c r="GD102" s="288"/>
      <c r="GE102" s="288"/>
      <c r="GF102" s="288"/>
      <c r="GG102" s="288"/>
      <c r="GH102" s="288"/>
      <c r="GI102" s="288"/>
      <c r="GJ102" s="288"/>
      <c r="GK102" s="288"/>
      <c r="GL102" s="288"/>
      <c r="GM102" s="288"/>
      <c r="GN102" s="288"/>
      <c r="GO102" s="288"/>
      <c r="GP102" s="288"/>
      <c r="GQ102" s="288"/>
      <c r="GR102" s="288"/>
      <c r="GS102" s="288"/>
      <c r="GT102" s="288"/>
      <c r="GU102" s="288"/>
      <c r="GV102" s="288"/>
      <c r="GW102" s="288"/>
      <c r="GX102" s="288"/>
      <c r="GY102" s="288"/>
      <c r="GZ102" s="288"/>
      <c r="HA102" s="288"/>
      <c r="HB102" s="288"/>
      <c r="HC102" s="288"/>
      <c r="HD102" s="288"/>
      <c r="HE102" s="288"/>
      <c r="HF102" s="288"/>
      <c r="HG102" s="288"/>
      <c r="HH102" s="288"/>
      <c r="HI102" s="288"/>
      <c r="HJ102" s="288"/>
      <c r="HK102" s="288"/>
      <c r="HL102" s="288"/>
      <c r="HM102" s="288"/>
      <c r="HN102" s="288"/>
      <c r="HO102" s="288"/>
      <c r="HP102" s="288"/>
      <c r="HQ102" s="288"/>
      <c r="IV102" s="282"/>
      <c r="IW102" s="549"/>
      <c r="IX102" s="549"/>
      <c r="IY102" s="549"/>
      <c r="IZ102" s="549"/>
      <c r="JA102" s="549"/>
      <c r="JB102" s="549"/>
      <c r="JC102" s="549"/>
      <c r="JD102" s="549"/>
      <c r="JE102" s="549"/>
      <c r="JF102" s="549"/>
      <c r="JG102" s="549"/>
      <c r="JH102" s="549"/>
      <c r="JI102" s="549"/>
      <c r="JJ102" s="549"/>
      <c r="JK102" s="549"/>
      <c r="JL102" s="549"/>
      <c r="JM102" s="549"/>
      <c r="JN102" s="549"/>
      <c r="JO102" s="549"/>
      <c r="JP102" s="549"/>
      <c r="JQ102" s="549"/>
      <c r="JR102" s="549"/>
      <c r="JS102" s="549"/>
      <c r="JT102" s="549"/>
      <c r="JU102" s="549"/>
      <c r="JV102" s="549"/>
      <c r="JW102" s="549"/>
      <c r="JX102" s="549"/>
      <c r="JY102" s="549"/>
      <c r="JZ102" s="549"/>
      <c r="KA102" s="549"/>
      <c r="KB102" s="549"/>
      <c r="KC102" s="549"/>
      <c r="KD102" s="549"/>
      <c r="KE102" s="549"/>
      <c r="KF102" s="549"/>
      <c r="KG102" s="549"/>
      <c r="KH102" s="549"/>
      <c r="KI102" s="549"/>
      <c r="KJ102" s="549"/>
      <c r="KK102" s="549"/>
      <c r="KL102" s="549"/>
      <c r="KM102" s="549"/>
      <c r="KN102" s="549"/>
      <c r="KO102" s="549"/>
      <c r="KP102" s="549"/>
      <c r="KQ102" s="549"/>
      <c r="KR102" s="549"/>
      <c r="KS102" s="549"/>
      <c r="KT102" s="549"/>
      <c r="KU102" s="549"/>
      <c r="KV102" s="549"/>
      <c r="KW102" s="549"/>
      <c r="KX102" s="549"/>
      <c r="KY102" s="549"/>
      <c r="KZ102" s="549"/>
      <c r="LA102" s="549"/>
      <c r="LB102" s="549"/>
      <c r="LC102" s="549"/>
      <c r="LD102" s="549"/>
      <c r="LE102" s="549"/>
      <c r="LF102" s="549"/>
      <c r="LG102" s="549"/>
      <c r="LH102" s="549"/>
      <c r="LI102" s="549"/>
      <c r="LJ102" s="549"/>
      <c r="LK102" s="549"/>
      <c r="LL102" s="549"/>
      <c r="LM102" s="549"/>
      <c r="LN102" s="549"/>
      <c r="LO102" s="549"/>
      <c r="LP102" s="549"/>
      <c r="LQ102" s="549"/>
      <c r="LR102" s="549"/>
      <c r="LS102" s="549"/>
      <c r="LT102" s="549"/>
      <c r="LU102" s="549"/>
      <c r="LV102" s="549"/>
      <c r="LW102" s="549"/>
      <c r="LX102" s="549"/>
      <c r="LY102" s="549"/>
      <c r="LZ102" s="549"/>
      <c r="MA102" s="549"/>
      <c r="MB102" s="549"/>
      <c r="MC102" s="549"/>
      <c r="MD102" s="549"/>
      <c r="ME102" s="549"/>
      <c r="MF102" s="549"/>
      <c r="MG102" s="549"/>
      <c r="MH102" s="549"/>
      <c r="MI102" s="549"/>
      <c r="MJ102" s="549"/>
      <c r="MK102" s="549"/>
      <c r="ML102" s="549"/>
      <c r="MM102" s="549"/>
      <c r="MN102" s="549"/>
      <c r="MO102" s="549"/>
      <c r="MP102" s="549"/>
      <c r="MQ102" s="549"/>
      <c r="MR102" s="549"/>
      <c r="MS102" s="549"/>
      <c r="MT102" s="549"/>
      <c r="MU102" s="549"/>
      <c r="MV102" s="549"/>
      <c r="MW102" s="549"/>
      <c r="MX102" s="549"/>
      <c r="MY102" s="549"/>
      <c r="MZ102" s="549"/>
      <c r="NA102" s="549"/>
      <c r="NB102" s="549"/>
      <c r="NC102" s="549"/>
      <c r="ND102" s="549"/>
      <c r="NE102" s="549"/>
    </row>
    <row r="103" spans="12:369" ht="15" customHeight="1">
      <c r="R103" s="288"/>
      <c r="S103" s="288"/>
      <c r="T103" s="288"/>
      <c r="U103" s="288"/>
      <c r="V103" s="288"/>
      <c r="W103" s="288"/>
      <c r="X103" s="288"/>
      <c r="Y103" s="288"/>
      <c r="Z103" s="288"/>
      <c r="AA103" s="288"/>
      <c r="AB103" s="288"/>
      <c r="AC103" s="288"/>
      <c r="AD103" s="288"/>
      <c r="AE103" s="288"/>
      <c r="AF103" s="288"/>
      <c r="AG103" s="288"/>
      <c r="AH103" s="288"/>
      <c r="AI103" s="288"/>
      <c r="AJ103" s="288"/>
      <c r="AK103" s="288"/>
      <c r="AL103" s="288"/>
      <c r="AM103" s="288"/>
      <c r="AN103" s="288"/>
      <c r="AO103" s="288"/>
      <c r="AP103" s="288"/>
      <c r="AQ103" s="288"/>
      <c r="AR103" s="288"/>
      <c r="AS103" s="288"/>
      <c r="AT103" s="288"/>
      <c r="AU103" s="288"/>
      <c r="AV103" s="288"/>
      <c r="AW103" s="288"/>
      <c r="AX103" s="288"/>
      <c r="AY103" s="288"/>
      <c r="AZ103" s="288"/>
      <c r="BA103" s="288"/>
      <c r="BB103" s="288"/>
      <c r="BC103" s="288"/>
      <c r="BD103" s="288"/>
      <c r="BE103" s="288"/>
      <c r="BF103" s="288"/>
      <c r="BG103" s="288"/>
      <c r="BH103" s="288"/>
      <c r="BI103" s="288"/>
      <c r="BJ103" s="288"/>
      <c r="BK103" s="288"/>
      <c r="BL103" s="288"/>
      <c r="BM103" s="288"/>
      <c r="BN103" s="288"/>
      <c r="BO103" s="288"/>
      <c r="BP103" s="288"/>
      <c r="BQ103" s="288"/>
      <c r="BR103" s="288"/>
      <c r="BS103" s="288"/>
      <c r="BT103" s="288"/>
      <c r="BU103" s="288"/>
      <c r="BV103" s="288"/>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K103" s="288"/>
      <c r="DL103" s="288"/>
      <c r="DM103" s="288"/>
      <c r="DN103" s="288"/>
      <c r="DO103" s="288"/>
      <c r="DP103" s="288"/>
      <c r="DQ103" s="288"/>
      <c r="DR103" s="288"/>
      <c r="DS103" s="288"/>
      <c r="DT103" s="288"/>
      <c r="DU103" s="288"/>
      <c r="DV103" s="288"/>
      <c r="DW103" s="288"/>
      <c r="DX103" s="288"/>
      <c r="DY103" s="288"/>
      <c r="DZ103" s="288"/>
      <c r="EA103" s="288"/>
      <c r="EB103" s="288"/>
      <c r="EC103" s="288"/>
      <c r="ED103" s="288"/>
      <c r="EE103" s="288"/>
      <c r="EF103" s="288"/>
      <c r="EG103" s="288"/>
      <c r="EH103" s="288"/>
      <c r="EI103" s="288"/>
      <c r="EJ103" s="288"/>
      <c r="EK103" s="288"/>
      <c r="EL103" s="288"/>
      <c r="EM103" s="288"/>
      <c r="EN103" s="288"/>
      <c r="EO103" s="288"/>
      <c r="EP103" s="288"/>
      <c r="EQ103" s="288"/>
      <c r="ER103" s="288"/>
      <c r="ES103" s="288"/>
      <c r="ET103" s="288"/>
      <c r="EU103" s="288"/>
      <c r="EV103" s="288"/>
      <c r="EW103" s="288"/>
      <c r="EX103" s="288"/>
      <c r="EY103" s="288"/>
      <c r="EZ103" s="288"/>
      <c r="FA103" s="288"/>
      <c r="FB103" s="288"/>
      <c r="FC103" s="288"/>
      <c r="FD103" s="288"/>
      <c r="FE103" s="288"/>
      <c r="FF103" s="288"/>
      <c r="FG103" s="288"/>
      <c r="FH103" s="288"/>
      <c r="FI103" s="288"/>
      <c r="FJ103" s="288"/>
      <c r="FK103" s="288"/>
      <c r="FL103" s="288"/>
      <c r="FM103" s="288"/>
      <c r="FN103" s="288"/>
      <c r="FO103" s="288"/>
      <c r="FP103" s="288"/>
      <c r="FQ103" s="288"/>
      <c r="FR103" s="288"/>
      <c r="FS103" s="288"/>
      <c r="FT103" s="288"/>
      <c r="FU103" s="288"/>
      <c r="FV103" s="288"/>
      <c r="FW103" s="288"/>
      <c r="FX103" s="288"/>
      <c r="FY103" s="288"/>
      <c r="FZ103" s="288"/>
      <c r="GA103" s="288"/>
      <c r="GB103" s="288"/>
      <c r="GC103" s="288"/>
      <c r="GD103" s="288"/>
      <c r="GE103" s="288"/>
      <c r="GF103" s="288"/>
      <c r="GG103" s="288"/>
      <c r="GH103" s="288"/>
      <c r="GI103" s="288"/>
      <c r="GJ103" s="288"/>
      <c r="GK103" s="288"/>
      <c r="GL103" s="288"/>
      <c r="GM103" s="288"/>
      <c r="GN103" s="288"/>
      <c r="GO103" s="288"/>
      <c r="GP103" s="288"/>
      <c r="GQ103" s="288"/>
      <c r="GR103" s="288"/>
      <c r="GS103" s="288"/>
      <c r="GT103" s="288"/>
      <c r="GU103" s="288"/>
      <c r="GV103" s="288"/>
      <c r="GW103" s="288"/>
      <c r="GX103" s="288"/>
      <c r="GY103" s="288"/>
      <c r="GZ103" s="288"/>
      <c r="HA103" s="288"/>
      <c r="HB103" s="288"/>
      <c r="HC103" s="288"/>
      <c r="HD103" s="288"/>
      <c r="HE103" s="288"/>
      <c r="HF103" s="288"/>
      <c r="HG103" s="288"/>
      <c r="HH103" s="288"/>
      <c r="HI103" s="288"/>
      <c r="HJ103" s="288"/>
      <c r="HK103" s="288"/>
      <c r="HL103" s="288"/>
      <c r="HM103" s="288"/>
      <c r="HN103" s="288"/>
      <c r="HO103" s="288"/>
      <c r="HP103" s="288"/>
      <c r="HQ103" s="288"/>
      <c r="HR103" s="288"/>
      <c r="HS103" s="288"/>
      <c r="HT103" s="288"/>
      <c r="IV103" s="282"/>
      <c r="IW103" s="549"/>
      <c r="IX103" s="549"/>
      <c r="IY103" s="549"/>
      <c r="IZ103" s="549"/>
      <c r="JA103" s="549"/>
      <c r="JB103" s="549"/>
      <c r="JC103" s="549"/>
      <c r="JD103" s="549"/>
      <c r="JE103" s="549"/>
      <c r="JF103" s="549"/>
      <c r="JG103" s="549"/>
      <c r="JH103" s="549"/>
      <c r="JI103" s="549"/>
      <c r="JJ103" s="549"/>
      <c r="JK103" s="549"/>
      <c r="JL103" s="549"/>
      <c r="JM103" s="549"/>
      <c r="JN103" s="549"/>
      <c r="JO103" s="549"/>
      <c r="JP103" s="549"/>
      <c r="JQ103" s="549"/>
      <c r="JR103" s="549"/>
      <c r="JS103" s="549"/>
      <c r="JT103" s="549"/>
      <c r="JU103" s="549"/>
      <c r="JV103" s="549"/>
      <c r="JW103" s="549"/>
      <c r="JX103" s="549"/>
      <c r="JY103" s="549"/>
      <c r="JZ103" s="549"/>
      <c r="KA103" s="549"/>
      <c r="KB103" s="549"/>
      <c r="KC103" s="549"/>
      <c r="KD103" s="549"/>
      <c r="KE103" s="549"/>
      <c r="KF103" s="549"/>
      <c r="KG103" s="549"/>
      <c r="KH103" s="549"/>
      <c r="KI103" s="549"/>
      <c r="KJ103" s="549"/>
      <c r="KK103" s="549"/>
      <c r="KL103" s="549"/>
      <c r="KM103" s="549"/>
      <c r="KN103" s="549"/>
      <c r="KO103" s="549"/>
      <c r="KP103" s="549"/>
      <c r="KQ103" s="549"/>
      <c r="KR103" s="549"/>
      <c r="KS103" s="549"/>
      <c r="KT103" s="549"/>
      <c r="KU103" s="549"/>
      <c r="KV103" s="549"/>
      <c r="KW103" s="549"/>
      <c r="KX103" s="549"/>
      <c r="KY103" s="549"/>
      <c r="KZ103" s="549"/>
      <c r="LA103" s="549"/>
      <c r="LB103" s="549"/>
      <c r="LC103" s="549"/>
      <c r="LD103" s="549"/>
      <c r="LE103" s="549"/>
      <c r="LF103" s="549"/>
      <c r="LG103" s="549"/>
      <c r="LH103" s="549"/>
      <c r="LI103" s="549"/>
      <c r="LJ103" s="549"/>
      <c r="LK103" s="549"/>
      <c r="LL103" s="549"/>
      <c r="LM103" s="549"/>
      <c r="LN103" s="549"/>
      <c r="LO103" s="549"/>
      <c r="LP103" s="549"/>
      <c r="LQ103" s="549"/>
      <c r="LR103" s="549"/>
      <c r="LS103" s="549"/>
      <c r="LT103" s="549"/>
      <c r="LU103" s="549"/>
      <c r="LV103" s="549"/>
      <c r="LW103" s="549"/>
      <c r="LX103" s="549"/>
      <c r="LY103" s="549"/>
      <c r="LZ103" s="549"/>
      <c r="MA103" s="549"/>
      <c r="MB103" s="549"/>
      <c r="MC103" s="549"/>
      <c r="MD103" s="549"/>
      <c r="ME103" s="549"/>
      <c r="MF103" s="549"/>
      <c r="MG103" s="549"/>
      <c r="MH103" s="549"/>
      <c r="MI103" s="549"/>
      <c r="MJ103" s="549"/>
      <c r="MK103" s="549"/>
      <c r="ML103" s="549"/>
      <c r="MM103" s="549"/>
      <c r="MN103" s="549"/>
      <c r="MO103" s="549"/>
      <c r="MP103" s="549"/>
      <c r="MQ103" s="549"/>
      <c r="MR103" s="549"/>
      <c r="MS103" s="549"/>
      <c r="MT103" s="549"/>
      <c r="MU103" s="549"/>
      <c r="MV103" s="549"/>
      <c r="MW103" s="549"/>
      <c r="MX103" s="549"/>
      <c r="MY103" s="549"/>
      <c r="MZ103" s="549"/>
      <c r="NA103" s="549"/>
      <c r="NB103" s="549"/>
      <c r="NC103" s="549"/>
      <c r="ND103" s="549"/>
      <c r="NE103" s="549"/>
    </row>
    <row r="104" spans="12:369" ht="15" customHeight="1">
      <c r="O104" s="288"/>
      <c r="P104" s="288"/>
      <c r="Q104" s="288"/>
      <c r="R104" s="288"/>
      <c r="S104" s="288"/>
      <c r="T104" s="288"/>
      <c r="U104" s="288"/>
      <c r="V104" s="288"/>
      <c r="W104" s="288"/>
      <c r="X104" s="288"/>
      <c r="Y104" s="288"/>
      <c r="Z104" s="288"/>
      <c r="AA104" s="288"/>
      <c r="AB104" s="288"/>
      <c r="AC104" s="288"/>
      <c r="AD104" s="288"/>
      <c r="AE104" s="288"/>
      <c r="AF104" s="288"/>
      <c r="AG104" s="288"/>
      <c r="AH104" s="288"/>
      <c r="AI104" s="288"/>
      <c r="AJ104" s="288"/>
      <c r="AK104" s="288"/>
      <c r="AL104" s="288"/>
      <c r="AM104" s="288"/>
      <c r="AN104" s="288"/>
      <c r="AO104" s="288"/>
      <c r="AP104" s="288"/>
      <c r="AQ104" s="288"/>
      <c r="AR104" s="288"/>
      <c r="AS104" s="288"/>
      <c r="AT104" s="288"/>
      <c r="AU104" s="288"/>
      <c r="AV104" s="288"/>
      <c r="AW104" s="288"/>
      <c r="AX104" s="288"/>
      <c r="AY104" s="288"/>
      <c r="AZ104" s="288"/>
      <c r="BA104" s="288"/>
      <c r="BB104" s="288"/>
      <c r="BC104" s="288"/>
      <c r="BD104" s="288"/>
      <c r="BE104" s="288"/>
      <c r="BF104" s="288"/>
      <c r="BG104" s="288"/>
      <c r="BH104" s="288"/>
      <c r="BI104" s="288"/>
      <c r="BJ104" s="288"/>
      <c r="BK104" s="288"/>
      <c r="BL104" s="288"/>
      <c r="BM104" s="288"/>
      <c r="BN104" s="288"/>
      <c r="BO104" s="288"/>
      <c r="BP104" s="288"/>
      <c r="BQ104" s="288"/>
      <c r="BR104" s="288"/>
      <c r="BS104" s="288"/>
      <c r="BT104" s="288"/>
      <c r="BU104" s="288"/>
      <c r="BV104" s="288"/>
      <c r="BW104" s="288"/>
      <c r="BX104" s="288"/>
      <c r="BY104" s="288"/>
      <c r="BZ104" s="288"/>
      <c r="CA104" s="288"/>
      <c r="CB104" s="288"/>
      <c r="CC104" s="288"/>
      <c r="CD104" s="288"/>
      <c r="CE104" s="288"/>
      <c r="CF104" s="288"/>
      <c r="CG104" s="288"/>
      <c r="CH104" s="288"/>
      <c r="CI104" s="288"/>
      <c r="CJ104" s="288"/>
      <c r="CK104" s="288"/>
      <c r="CL104" s="288"/>
      <c r="CM104" s="288"/>
      <c r="CN104" s="288"/>
      <c r="CO104" s="288"/>
      <c r="CP104" s="288"/>
      <c r="CQ104" s="288"/>
      <c r="CR104" s="288"/>
      <c r="CS104" s="288"/>
      <c r="CT104" s="288"/>
      <c r="CU104" s="288"/>
      <c r="CV104" s="288"/>
      <c r="CW104" s="288"/>
      <c r="CX104" s="288"/>
      <c r="CY104" s="288"/>
      <c r="CZ104" s="288"/>
      <c r="DA104" s="288"/>
      <c r="DB104" s="288"/>
      <c r="DC104" s="288"/>
      <c r="DD104" s="288"/>
      <c r="DE104" s="288"/>
      <c r="DF104" s="288"/>
      <c r="DG104" s="288"/>
      <c r="DH104" s="288"/>
      <c r="DI104" s="288"/>
      <c r="DJ104" s="288"/>
      <c r="DK104" s="288"/>
      <c r="DL104" s="288"/>
      <c r="DM104" s="288"/>
      <c r="DN104" s="288"/>
      <c r="DO104" s="288"/>
      <c r="DP104" s="288"/>
      <c r="DQ104" s="288"/>
      <c r="DR104" s="288"/>
      <c r="DS104" s="288"/>
      <c r="DT104" s="288"/>
      <c r="DU104" s="288"/>
      <c r="DV104" s="288"/>
      <c r="DW104" s="288"/>
      <c r="DX104" s="288"/>
      <c r="DY104" s="288"/>
      <c r="DZ104" s="288"/>
      <c r="EA104" s="288"/>
      <c r="EB104" s="288"/>
      <c r="EC104" s="288"/>
      <c r="ED104" s="288"/>
      <c r="EE104" s="288"/>
      <c r="EF104" s="288"/>
      <c r="EG104" s="288"/>
      <c r="EH104" s="288"/>
      <c r="EI104" s="288"/>
      <c r="EJ104" s="288"/>
      <c r="EK104" s="288"/>
      <c r="EL104" s="288"/>
      <c r="EM104" s="288"/>
      <c r="EN104" s="288"/>
      <c r="EO104" s="288"/>
      <c r="EP104" s="288"/>
      <c r="EQ104" s="288"/>
      <c r="ER104" s="288"/>
      <c r="ES104" s="288"/>
      <c r="ET104" s="288"/>
      <c r="EU104" s="288"/>
      <c r="EV104" s="288"/>
      <c r="EW104" s="288"/>
      <c r="EX104" s="288"/>
      <c r="EY104" s="288"/>
      <c r="EZ104" s="288"/>
      <c r="FA104" s="288"/>
      <c r="FB104" s="288"/>
      <c r="FC104" s="288"/>
      <c r="FD104" s="288"/>
      <c r="FE104" s="288"/>
      <c r="FF104" s="288"/>
      <c r="FG104" s="288"/>
      <c r="FH104" s="288"/>
      <c r="FI104" s="288"/>
      <c r="FJ104" s="288"/>
      <c r="FK104" s="288"/>
      <c r="FL104" s="288"/>
      <c r="FM104" s="288"/>
      <c r="FN104" s="288"/>
      <c r="FO104" s="288"/>
      <c r="FP104" s="288"/>
      <c r="FQ104" s="288"/>
      <c r="FR104" s="288"/>
      <c r="FS104" s="288"/>
      <c r="FT104" s="288"/>
      <c r="FU104" s="288"/>
      <c r="FV104" s="288"/>
      <c r="FW104" s="288"/>
      <c r="FX104" s="288"/>
      <c r="FY104" s="288"/>
      <c r="FZ104" s="288"/>
      <c r="GA104" s="288"/>
      <c r="GB104" s="288"/>
      <c r="GC104" s="288"/>
      <c r="GD104" s="288"/>
      <c r="GE104" s="288"/>
      <c r="GF104" s="288"/>
      <c r="GG104" s="288"/>
      <c r="GH104" s="288"/>
      <c r="GI104" s="288"/>
      <c r="GJ104" s="288"/>
      <c r="GK104" s="288"/>
      <c r="GL104" s="288"/>
      <c r="GM104" s="288"/>
      <c r="GN104" s="288"/>
      <c r="GO104" s="288"/>
      <c r="GP104" s="288"/>
      <c r="GQ104" s="288"/>
      <c r="GR104" s="288"/>
      <c r="GS104" s="288"/>
      <c r="GT104" s="288"/>
      <c r="GU104" s="288"/>
      <c r="GV104" s="288"/>
      <c r="GW104" s="288"/>
      <c r="GX104" s="288"/>
      <c r="GY104" s="288"/>
      <c r="GZ104" s="288"/>
      <c r="HA104" s="288"/>
      <c r="HB104" s="288"/>
      <c r="HC104" s="288"/>
      <c r="HD104" s="288"/>
      <c r="HE104" s="288"/>
      <c r="HF104" s="288"/>
      <c r="HG104" s="288"/>
      <c r="HH104" s="288"/>
      <c r="HI104" s="288"/>
      <c r="HJ104" s="288"/>
      <c r="HK104" s="288"/>
      <c r="HL104" s="288"/>
      <c r="HM104" s="288"/>
      <c r="HN104" s="288"/>
      <c r="HO104" s="288"/>
      <c r="HP104" s="288"/>
      <c r="HQ104" s="288"/>
      <c r="IV104" s="282"/>
      <c r="IW104" s="549"/>
      <c r="IX104" s="549"/>
      <c r="IY104" s="549"/>
      <c r="IZ104" s="549"/>
      <c r="JA104" s="549"/>
      <c r="JB104" s="549"/>
      <c r="JC104" s="549"/>
      <c r="JD104" s="549"/>
      <c r="JE104" s="549"/>
      <c r="JF104" s="549"/>
      <c r="JG104" s="549"/>
      <c r="JH104" s="549"/>
      <c r="JI104" s="549"/>
      <c r="JJ104" s="549"/>
      <c r="JK104" s="549"/>
      <c r="JL104" s="549"/>
      <c r="JM104" s="549"/>
      <c r="JN104" s="549"/>
      <c r="JO104" s="549"/>
      <c r="JP104" s="549"/>
      <c r="JQ104" s="549"/>
      <c r="JR104" s="549"/>
      <c r="JS104" s="549"/>
      <c r="JT104" s="549"/>
      <c r="JU104" s="549"/>
      <c r="JV104" s="549"/>
      <c r="JW104" s="549"/>
      <c r="JX104" s="549"/>
      <c r="JY104" s="549"/>
      <c r="JZ104" s="549"/>
      <c r="KA104" s="549"/>
      <c r="KB104" s="549"/>
      <c r="KC104" s="549"/>
      <c r="KD104" s="549"/>
      <c r="KE104" s="549"/>
      <c r="KF104" s="549"/>
      <c r="KG104" s="549"/>
      <c r="KH104" s="549"/>
      <c r="KI104" s="549"/>
      <c r="KJ104" s="549"/>
      <c r="KK104" s="549"/>
      <c r="KL104" s="549"/>
      <c r="KM104" s="549"/>
      <c r="KN104" s="549"/>
      <c r="KO104" s="549"/>
      <c r="KP104" s="549"/>
      <c r="KQ104" s="549"/>
      <c r="KR104" s="549"/>
      <c r="KS104" s="549"/>
      <c r="KT104" s="549"/>
      <c r="KU104" s="549"/>
      <c r="KV104" s="549"/>
      <c r="KW104" s="549"/>
      <c r="KX104" s="549"/>
      <c r="KY104" s="549"/>
      <c r="KZ104" s="549"/>
      <c r="LA104" s="549"/>
      <c r="LB104" s="549"/>
      <c r="LC104" s="549"/>
      <c r="LD104" s="549"/>
      <c r="LE104" s="549"/>
      <c r="LF104" s="549"/>
      <c r="LG104" s="549"/>
      <c r="LH104" s="549"/>
      <c r="LI104" s="549"/>
      <c r="LJ104" s="549"/>
      <c r="LK104" s="549"/>
      <c r="LL104" s="549"/>
      <c r="LM104" s="549"/>
      <c r="LN104" s="549"/>
      <c r="LO104" s="549"/>
      <c r="LP104" s="549"/>
      <c r="LQ104" s="549"/>
      <c r="LR104" s="549"/>
      <c r="LS104" s="549"/>
      <c r="LT104" s="549"/>
      <c r="LU104" s="549"/>
      <c r="LV104" s="549"/>
      <c r="LW104" s="549"/>
      <c r="LX104" s="549"/>
      <c r="LY104" s="549"/>
      <c r="LZ104" s="549"/>
      <c r="MA104" s="549"/>
      <c r="MB104" s="549"/>
      <c r="MC104" s="549"/>
      <c r="MD104" s="549"/>
      <c r="ME104" s="549"/>
      <c r="MF104" s="549"/>
      <c r="MG104" s="549"/>
      <c r="MH104" s="549"/>
      <c r="MI104" s="549"/>
      <c r="MJ104" s="549"/>
      <c r="MK104" s="549"/>
      <c r="ML104" s="549"/>
      <c r="MM104" s="549"/>
      <c r="MN104" s="549"/>
      <c r="MO104" s="549"/>
      <c r="MP104" s="549"/>
      <c r="MQ104" s="549"/>
      <c r="MR104" s="549"/>
      <c r="MS104" s="549"/>
      <c r="MT104" s="549"/>
      <c r="MU104" s="549"/>
      <c r="MV104" s="549"/>
      <c r="MW104" s="549"/>
      <c r="MX104" s="549"/>
      <c r="MY104" s="549"/>
      <c r="MZ104" s="549"/>
      <c r="NA104" s="549"/>
      <c r="NB104" s="549"/>
      <c r="NC104" s="549"/>
      <c r="ND104" s="549"/>
      <c r="NE104" s="549"/>
    </row>
    <row r="105" spans="12:369" ht="15" customHeight="1">
      <c r="O105" s="288"/>
      <c r="P105" s="288"/>
      <c r="Q105" s="288"/>
      <c r="R105" s="288"/>
      <c r="S105" s="288"/>
      <c r="T105" s="288"/>
      <c r="U105" s="288"/>
      <c r="V105" s="288"/>
      <c r="W105" s="288"/>
      <c r="X105" s="288"/>
      <c r="Y105" s="288"/>
      <c r="Z105" s="288"/>
      <c r="AA105" s="288"/>
      <c r="AB105" s="288"/>
      <c r="AC105" s="288"/>
      <c r="AD105" s="288"/>
      <c r="AE105" s="288"/>
      <c r="AF105" s="288"/>
      <c r="AG105" s="288"/>
      <c r="AH105" s="288"/>
      <c r="AI105" s="288"/>
      <c r="AJ105" s="288"/>
      <c r="AK105" s="288"/>
      <c r="AL105" s="288"/>
      <c r="AM105" s="288"/>
      <c r="AN105" s="288"/>
      <c r="AO105" s="288"/>
      <c r="AP105" s="288"/>
      <c r="AQ105" s="288"/>
      <c r="AR105" s="288"/>
      <c r="AS105" s="288"/>
      <c r="AT105" s="288"/>
      <c r="AU105" s="288"/>
      <c r="AV105" s="288"/>
      <c r="AW105" s="288"/>
      <c r="AX105" s="288"/>
      <c r="AY105" s="288"/>
      <c r="AZ105" s="288"/>
      <c r="BA105" s="288"/>
      <c r="BB105" s="288"/>
      <c r="BC105" s="288"/>
      <c r="BD105" s="288"/>
      <c r="BE105" s="288"/>
      <c r="BF105" s="288"/>
      <c r="BG105" s="288"/>
      <c r="BH105" s="288"/>
      <c r="BI105" s="288"/>
      <c r="BJ105" s="288"/>
      <c r="BK105" s="288"/>
      <c r="BL105" s="288"/>
      <c r="BM105" s="288"/>
      <c r="BN105" s="288"/>
      <c r="BO105" s="288"/>
      <c r="BP105" s="288"/>
      <c r="BQ105" s="288"/>
      <c r="BR105" s="288"/>
      <c r="BS105" s="288"/>
      <c r="BT105" s="288"/>
      <c r="BU105" s="288"/>
      <c r="BV105" s="288"/>
      <c r="BW105" s="288"/>
      <c r="BX105" s="288"/>
      <c r="BY105" s="288"/>
      <c r="BZ105" s="288"/>
      <c r="CA105" s="288"/>
      <c r="CB105" s="288"/>
      <c r="CC105" s="288"/>
      <c r="CD105" s="288"/>
      <c r="CE105" s="288"/>
      <c r="CF105" s="288"/>
      <c r="CG105" s="288"/>
      <c r="CH105" s="288"/>
      <c r="CI105" s="288"/>
      <c r="CJ105" s="288"/>
      <c r="CK105" s="288"/>
      <c r="CL105" s="288"/>
      <c r="CM105" s="288"/>
      <c r="CN105" s="288"/>
      <c r="CO105" s="288"/>
      <c r="CP105" s="288"/>
      <c r="CQ105" s="288"/>
      <c r="CR105" s="288"/>
      <c r="CS105" s="288"/>
      <c r="CT105" s="288"/>
      <c r="CU105" s="288"/>
      <c r="CV105" s="288"/>
      <c r="CW105" s="288"/>
      <c r="CX105" s="288"/>
      <c r="CY105" s="288"/>
      <c r="CZ105" s="288"/>
      <c r="DA105" s="288"/>
      <c r="DB105" s="288"/>
      <c r="DC105" s="288"/>
      <c r="DD105" s="288"/>
      <c r="DE105" s="288"/>
      <c r="DF105" s="288"/>
      <c r="DG105" s="288"/>
      <c r="DH105" s="288"/>
      <c r="DI105" s="288"/>
      <c r="DJ105" s="288"/>
      <c r="DK105" s="288"/>
      <c r="DL105" s="288"/>
      <c r="DM105" s="288"/>
      <c r="DN105" s="288"/>
      <c r="DO105" s="288"/>
      <c r="DP105" s="288"/>
      <c r="DQ105" s="288"/>
      <c r="DR105" s="288"/>
      <c r="DS105" s="288"/>
      <c r="DT105" s="288"/>
      <c r="DU105" s="288"/>
      <c r="DV105" s="288"/>
      <c r="DW105" s="288"/>
      <c r="DX105" s="288"/>
      <c r="DY105" s="288"/>
      <c r="DZ105" s="288"/>
      <c r="EA105" s="288"/>
      <c r="EB105" s="288"/>
      <c r="EC105" s="288"/>
      <c r="ED105" s="288"/>
      <c r="EE105" s="288"/>
      <c r="EF105" s="288"/>
      <c r="EG105" s="288"/>
      <c r="EH105" s="288"/>
      <c r="EI105" s="288"/>
      <c r="EJ105" s="288"/>
      <c r="EK105" s="288"/>
      <c r="EL105" s="288"/>
      <c r="EM105" s="288"/>
      <c r="EN105" s="288"/>
      <c r="EO105" s="288"/>
      <c r="EP105" s="288"/>
      <c r="EQ105" s="288"/>
      <c r="ER105" s="288"/>
      <c r="ES105" s="288"/>
      <c r="ET105" s="288"/>
      <c r="EU105" s="288"/>
      <c r="EV105" s="288"/>
      <c r="EW105" s="288"/>
      <c r="EX105" s="288"/>
      <c r="EY105" s="288"/>
      <c r="EZ105" s="288"/>
      <c r="FA105" s="288"/>
      <c r="FB105" s="288"/>
      <c r="FC105" s="288"/>
      <c r="FD105" s="288"/>
      <c r="FE105" s="288"/>
      <c r="FF105" s="288"/>
      <c r="FG105" s="288"/>
      <c r="FH105" s="288"/>
      <c r="FI105" s="288"/>
      <c r="FJ105" s="288"/>
      <c r="FK105" s="288"/>
      <c r="FL105" s="288"/>
      <c r="FM105" s="288"/>
      <c r="FN105" s="288"/>
      <c r="FO105" s="288"/>
      <c r="FP105" s="288"/>
      <c r="FQ105" s="288"/>
      <c r="FR105" s="288"/>
      <c r="FS105" s="288"/>
      <c r="FT105" s="288"/>
      <c r="FU105" s="288"/>
      <c r="FV105" s="288"/>
      <c r="FW105" s="288"/>
      <c r="FX105" s="288"/>
      <c r="FY105" s="288"/>
      <c r="FZ105" s="288"/>
      <c r="GA105" s="288"/>
      <c r="GB105" s="288"/>
      <c r="GC105" s="288"/>
      <c r="GD105" s="288"/>
      <c r="GE105" s="288"/>
      <c r="GF105" s="288"/>
      <c r="GG105" s="288"/>
      <c r="GH105" s="288"/>
      <c r="GI105" s="288"/>
      <c r="GJ105" s="288"/>
      <c r="GK105" s="288"/>
      <c r="GL105" s="288"/>
      <c r="GM105" s="288"/>
      <c r="GN105" s="288"/>
      <c r="GO105" s="288"/>
      <c r="GP105" s="288"/>
      <c r="GQ105" s="288"/>
      <c r="GR105" s="288"/>
      <c r="GS105" s="288"/>
      <c r="GT105" s="288"/>
      <c r="GU105" s="288"/>
      <c r="GV105" s="288"/>
      <c r="GW105" s="288"/>
      <c r="GX105" s="288"/>
      <c r="GY105" s="288"/>
      <c r="GZ105" s="288"/>
      <c r="HA105" s="288"/>
      <c r="HB105" s="288"/>
      <c r="HC105" s="288"/>
      <c r="HD105" s="288"/>
      <c r="HE105" s="288"/>
      <c r="HF105" s="288"/>
      <c r="HG105" s="288"/>
      <c r="HH105" s="288"/>
      <c r="HI105" s="288"/>
      <c r="HJ105" s="288"/>
      <c r="HK105" s="288"/>
      <c r="HL105" s="288"/>
      <c r="HM105" s="288"/>
      <c r="HN105" s="288"/>
      <c r="HO105" s="288"/>
      <c r="HP105" s="288"/>
      <c r="HQ105" s="288"/>
      <c r="IV105" s="282"/>
      <c r="IW105" s="549"/>
      <c r="IX105" s="549"/>
      <c r="IY105" s="549"/>
      <c r="IZ105" s="549"/>
      <c r="JA105" s="549"/>
      <c r="JB105" s="549"/>
      <c r="JC105" s="549"/>
      <c r="JD105" s="549"/>
      <c r="JE105" s="549"/>
      <c r="JF105" s="549"/>
      <c r="JG105" s="549"/>
      <c r="JH105" s="549"/>
      <c r="JI105" s="549"/>
      <c r="JJ105" s="549"/>
      <c r="JK105" s="549"/>
      <c r="JL105" s="549"/>
      <c r="JM105" s="549"/>
      <c r="JN105" s="549"/>
      <c r="JO105" s="549"/>
      <c r="JP105" s="549"/>
      <c r="JQ105" s="549"/>
      <c r="JR105" s="549"/>
      <c r="JS105" s="549"/>
      <c r="JT105" s="549"/>
      <c r="JU105" s="549"/>
      <c r="JV105" s="549"/>
      <c r="JW105" s="549"/>
      <c r="JX105" s="549"/>
      <c r="JY105" s="549"/>
      <c r="JZ105" s="549"/>
      <c r="KA105" s="549"/>
      <c r="KB105" s="549"/>
      <c r="KC105" s="549"/>
      <c r="KD105" s="549"/>
      <c r="KE105" s="549"/>
      <c r="KF105" s="549"/>
      <c r="KG105" s="549"/>
      <c r="KH105" s="549"/>
      <c r="KI105" s="549"/>
      <c r="KJ105" s="549"/>
      <c r="KK105" s="549"/>
      <c r="KL105" s="549"/>
      <c r="KM105" s="549"/>
      <c r="KN105" s="549"/>
      <c r="KO105" s="549"/>
      <c r="KP105" s="549"/>
      <c r="KQ105" s="549"/>
      <c r="KR105" s="549"/>
      <c r="KS105" s="549"/>
      <c r="KT105" s="549"/>
      <c r="KU105" s="549"/>
      <c r="KV105" s="549"/>
      <c r="KW105" s="549"/>
      <c r="KX105" s="549"/>
      <c r="KY105" s="549"/>
      <c r="KZ105" s="549"/>
      <c r="LA105" s="549"/>
      <c r="LB105" s="549"/>
      <c r="LC105" s="549"/>
      <c r="LD105" s="549"/>
      <c r="LE105" s="549"/>
      <c r="LF105" s="549"/>
      <c r="LG105" s="549"/>
      <c r="LH105" s="549"/>
      <c r="LI105" s="549"/>
      <c r="LJ105" s="549"/>
      <c r="LK105" s="549"/>
      <c r="LL105" s="549"/>
      <c r="LM105" s="549"/>
      <c r="LN105" s="549"/>
      <c r="LO105" s="549"/>
      <c r="LP105" s="549"/>
      <c r="LQ105" s="549"/>
      <c r="LR105" s="549"/>
      <c r="LS105" s="549"/>
      <c r="LT105" s="549"/>
      <c r="LU105" s="549"/>
      <c r="LV105" s="549"/>
      <c r="LW105" s="549"/>
      <c r="LX105" s="549"/>
      <c r="LY105" s="549"/>
      <c r="LZ105" s="549"/>
      <c r="MA105" s="549"/>
      <c r="MB105" s="549"/>
      <c r="MC105" s="549"/>
      <c r="MD105" s="549"/>
      <c r="ME105" s="549"/>
      <c r="MF105" s="549"/>
      <c r="MG105" s="549"/>
      <c r="MH105" s="549"/>
      <c r="MI105" s="549"/>
      <c r="MJ105" s="549"/>
      <c r="MK105" s="549"/>
      <c r="ML105" s="549"/>
      <c r="MM105" s="549"/>
      <c r="MN105" s="549"/>
      <c r="MO105" s="549"/>
      <c r="MP105" s="549"/>
      <c r="MQ105" s="549"/>
      <c r="MR105" s="549"/>
      <c r="MS105" s="549"/>
      <c r="MT105" s="549"/>
      <c r="MU105" s="549"/>
      <c r="MV105" s="549"/>
      <c r="MW105" s="549"/>
      <c r="MX105" s="549"/>
      <c r="MY105" s="549"/>
      <c r="MZ105" s="549"/>
      <c r="NA105" s="549"/>
      <c r="NB105" s="549"/>
      <c r="NC105" s="549"/>
      <c r="ND105" s="549"/>
      <c r="NE105" s="549"/>
    </row>
    <row r="106" spans="12:369">
      <c r="IW106" s="549"/>
      <c r="IX106" s="549"/>
      <c r="IY106" s="549"/>
      <c r="IZ106" s="549"/>
      <c r="JA106" s="549"/>
      <c r="JB106" s="549"/>
      <c r="JC106" s="549"/>
      <c r="JD106" s="549"/>
      <c r="JE106" s="549"/>
      <c r="JF106" s="549"/>
      <c r="JG106" s="549"/>
      <c r="JH106" s="549"/>
      <c r="JI106" s="549"/>
      <c r="JJ106" s="549"/>
      <c r="JK106" s="549"/>
      <c r="JL106" s="549"/>
      <c r="JM106" s="549"/>
      <c r="JN106" s="549"/>
      <c r="JO106" s="549"/>
      <c r="JP106" s="549"/>
      <c r="JQ106" s="549"/>
      <c r="JR106" s="549"/>
      <c r="JS106" s="549"/>
      <c r="JT106" s="549"/>
      <c r="JU106" s="549"/>
      <c r="JV106" s="549"/>
      <c r="JW106" s="549"/>
      <c r="JX106" s="549"/>
      <c r="JY106" s="549"/>
      <c r="JZ106" s="549"/>
      <c r="KA106" s="549"/>
      <c r="KB106" s="549"/>
      <c r="KC106" s="549"/>
      <c r="KD106" s="549"/>
      <c r="KE106" s="549"/>
      <c r="KF106" s="549"/>
      <c r="KG106" s="549"/>
      <c r="KH106" s="549"/>
      <c r="KI106" s="549"/>
      <c r="KJ106" s="549"/>
      <c r="KK106" s="549"/>
      <c r="KL106" s="549"/>
      <c r="KM106" s="549"/>
      <c r="KN106" s="549"/>
      <c r="KO106" s="549"/>
      <c r="KP106" s="549"/>
      <c r="KQ106" s="549"/>
      <c r="KR106" s="549"/>
      <c r="KS106" s="549"/>
      <c r="KT106" s="549"/>
      <c r="KU106" s="549"/>
      <c r="KV106" s="549"/>
      <c r="KW106" s="549"/>
      <c r="KX106" s="549"/>
      <c r="KY106" s="549"/>
      <c r="KZ106" s="549"/>
      <c r="LA106" s="549"/>
      <c r="LB106" s="549"/>
      <c r="LC106" s="549"/>
      <c r="LD106" s="549"/>
      <c r="LE106" s="549"/>
      <c r="LF106" s="549"/>
      <c r="LG106" s="549"/>
      <c r="LH106" s="549"/>
      <c r="LI106" s="549"/>
      <c r="LJ106" s="549"/>
      <c r="LK106" s="549"/>
      <c r="LL106" s="549"/>
      <c r="LM106" s="549"/>
      <c r="LN106" s="549"/>
      <c r="LO106" s="549"/>
      <c r="LP106" s="549"/>
      <c r="LQ106" s="549"/>
      <c r="LR106" s="549"/>
      <c r="LS106" s="549"/>
      <c r="LT106" s="549"/>
      <c r="LU106" s="549"/>
      <c r="LV106" s="549"/>
      <c r="LW106" s="549"/>
      <c r="LX106" s="549"/>
      <c r="LY106" s="549"/>
      <c r="LZ106" s="549"/>
      <c r="MA106" s="549"/>
      <c r="MB106" s="549"/>
      <c r="MC106" s="549"/>
      <c r="MD106" s="549"/>
      <c r="ME106" s="549"/>
      <c r="MF106" s="549"/>
      <c r="MG106" s="549"/>
      <c r="MH106" s="549"/>
      <c r="MI106" s="549"/>
      <c r="MJ106" s="549"/>
      <c r="MK106" s="549"/>
      <c r="ML106" s="549"/>
      <c r="MM106" s="549"/>
      <c r="MN106" s="549"/>
      <c r="MO106" s="549"/>
      <c r="MP106" s="549"/>
      <c r="MQ106" s="549"/>
      <c r="MR106" s="549"/>
      <c r="MS106" s="549"/>
      <c r="MT106" s="549"/>
      <c r="MU106" s="549"/>
      <c r="MV106" s="549"/>
      <c r="MW106" s="549"/>
      <c r="MX106" s="549"/>
      <c r="MY106" s="549"/>
      <c r="MZ106" s="549"/>
      <c r="NA106" s="549"/>
      <c r="NB106" s="549"/>
      <c r="NC106" s="549"/>
      <c r="ND106" s="549"/>
      <c r="NE106" s="549"/>
    </row>
    <row r="107" spans="12:369">
      <c r="O107" s="288"/>
      <c r="P107" s="288"/>
      <c r="Q107" s="288"/>
      <c r="R107" s="288"/>
      <c r="S107" s="288"/>
      <c r="T107" s="288"/>
      <c r="U107" s="288"/>
      <c r="V107" s="288"/>
      <c r="W107" s="288"/>
      <c r="X107" s="288"/>
      <c r="Y107" s="288"/>
      <c r="Z107" s="288"/>
      <c r="AA107" s="288"/>
      <c r="AB107" s="288"/>
      <c r="AC107" s="288"/>
      <c r="AD107" s="288"/>
      <c r="AE107" s="288"/>
      <c r="AF107" s="288"/>
      <c r="AG107" s="288"/>
      <c r="AH107" s="288"/>
      <c r="AI107" s="288"/>
      <c r="AJ107" s="288"/>
      <c r="AK107" s="288"/>
      <c r="AL107" s="288"/>
      <c r="AM107" s="288"/>
      <c r="AN107" s="288"/>
      <c r="AO107" s="288"/>
      <c r="AP107" s="288"/>
      <c r="AQ107" s="288"/>
      <c r="AR107" s="288"/>
      <c r="AS107" s="288"/>
      <c r="AT107" s="288"/>
      <c r="AU107" s="288"/>
      <c r="AV107" s="288"/>
      <c r="AW107" s="288"/>
      <c r="AX107" s="288"/>
      <c r="AY107" s="288"/>
      <c r="AZ107" s="288"/>
      <c r="BA107" s="288"/>
      <c r="BB107" s="288"/>
      <c r="BC107" s="288"/>
      <c r="BD107" s="288"/>
      <c r="BE107" s="288"/>
      <c r="BF107" s="288"/>
      <c r="BG107" s="288"/>
      <c r="BH107" s="288"/>
      <c r="BI107" s="288"/>
      <c r="BJ107" s="288"/>
      <c r="BK107" s="288"/>
      <c r="BL107" s="288"/>
      <c r="BM107" s="288"/>
      <c r="BN107" s="288"/>
      <c r="BO107" s="288"/>
      <c r="BP107" s="288"/>
      <c r="BQ107" s="288"/>
      <c r="BR107" s="288"/>
      <c r="BS107" s="288"/>
      <c r="BT107" s="288"/>
      <c r="BU107" s="288"/>
      <c r="BV107" s="288"/>
      <c r="BW107" s="288"/>
      <c r="BX107" s="288"/>
      <c r="BY107" s="288"/>
      <c r="BZ107" s="288"/>
      <c r="CA107" s="288"/>
      <c r="CB107" s="288"/>
      <c r="CC107" s="288"/>
      <c r="CD107" s="288"/>
      <c r="CE107" s="288"/>
      <c r="CF107" s="288"/>
      <c r="CG107" s="288"/>
      <c r="CH107" s="288"/>
      <c r="CI107" s="288"/>
      <c r="CJ107" s="288"/>
      <c r="CK107" s="288"/>
      <c r="CL107" s="288"/>
      <c r="CM107" s="288"/>
      <c r="CN107" s="288"/>
      <c r="CO107" s="288"/>
      <c r="CP107" s="288"/>
      <c r="CQ107" s="288"/>
      <c r="CR107" s="288"/>
      <c r="CS107" s="288"/>
      <c r="CT107" s="288"/>
      <c r="CU107" s="288"/>
      <c r="CV107" s="288"/>
      <c r="CW107" s="288"/>
      <c r="CX107" s="288"/>
      <c r="CY107" s="288"/>
      <c r="CZ107" s="288"/>
      <c r="DA107" s="288"/>
      <c r="DB107" s="288"/>
      <c r="DC107" s="288"/>
      <c r="DD107" s="288"/>
      <c r="DE107" s="288"/>
      <c r="DF107" s="288"/>
      <c r="DG107" s="288"/>
      <c r="DH107" s="288"/>
      <c r="DI107" s="288"/>
      <c r="DJ107" s="288"/>
      <c r="DK107" s="288"/>
      <c r="DL107" s="288"/>
      <c r="DM107" s="288"/>
      <c r="DN107" s="288"/>
      <c r="DO107" s="288"/>
      <c r="DP107" s="288"/>
      <c r="DQ107" s="288"/>
      <c r="DR107" s="288"/>
      <c r="DS107" s="288"/>
      <c r="DT107" s="288"/>
      <c r="DU107" s="288"/>
      <c r="DV107" s="288"/>
      <c r="DW107" s="288"/>
      <c r="DX107" s="288"/>
      <c r="DY107" s="288"/>
      <c r="DZ107" s="288"/>
      <c r="EA107" s="288"/>
      <c r="EB107" s="288"/>
      <c r="EC107" s="288"/>
      <c r="ED107" s="288"/>
      <c r="EE107" s="288"/>
      <c r="EF107" s="288"/>
      <c r="EG107" s="288"/>
      <c r="EH107" s="288"/>
      <c r="EI107" s="288"/>
      <c r="EJ107" s="288"/>
      <c r="EK107" s="288"/>
      <c r="EL107" s="288"/>
      <c r="EM107" s="288"/>
      <c r="EN107" s="288"/>
      <c r="EO107" s="288"/>
      <c r="EP107" s="288"/>
      <c r="EQ107" s="288"/>
      <c r="ER107" s="288"/>
      <c r="ES107" s="288"/>
      <c r="ET107" s="288"/>
      <c r="EU107" s="288"/>
      <c r="EV107" s="288"/>
      <c r="EW107" s="288"/>
      <c r="EX107" s="288"/>
      <c r="EY107" s="288"/>
      <c r="EZ107" s="288"/>
      <c r="FA107" s="288"/>
      <c r="FB107" s="288"/>
      <c r="FC107" s="288"/>
      <c r="FD107" s="288"/>
      <c r="FE107" s="288"/>
      <c r="FF107" s="288"/>
      <c r="FG107" s="288"/>
      <c r="FH107" s="288"/>
      <c r="FI107" s="288"/>
      <c r="FJ107" s="288"/>
      <c r="FK107" s="288"/>
      <c r="FL107" s="288"/>
      <c r="FM107" s="288"/>
      <c r="FN107" s="288"/>
      <c r="FO107" s="288"/>
      <c r="FP107" s="288"/>
      <c r="FQ107" s="288"/>
      <c r="FR107" s="288"/>
      <c r="FS107" s="288"/>
      <c r="FT107" s="288"/>
      <c r="FU107" s="288"/>
      <c r="FV107" s="288"/>
      <c r="FW107" s="288"/>
      <c r="FX107" s="288"/>
      <c r="FY107" s="288"/>
      <c r="FZ107" s="288"/>
      <c r="GA107" s="288"/>
      <c r="GB107" s="288"/>
      <c r="GC107" s="288"/>
      <c r="GD107" s="288"/>
      <c r="GE107" s="288"/>
      <c r="GF107" s="288"/>
      <c r="GG107" s="288"/>
      <c r="GH107" s="288"/>
      <c r="GI107" s="288"/>
      <c r="GJ107" s="288"/>
      <c r="GK107" s="288"/>
      <c r="GL107" s="288"/>
      <c r="GM107" s="288"/>
      <c r="GN107" s="288"/>
      <c r="GO107" s="288"/>
      <c r="GP107" s="288"/>
      <c r="GQ107" s="288"/>
      <c r="GR107" s="288"/>
      <c r="GS107" s="288"/>
      <c r="GT107" s="288"/>
      <c r="GU107" s="288"/>
      <c r="GV107" s="288"/>
      <c r="GW107" s="288"/>
      <c r="GX107" s="288"/>
      <c r="GY107" s="288"/>
      <c r="GZ107" s="288"/>
      <c r="HA107" s="288"/>
      <c r="HB107" s="288"/>
      <c r="HC107" s="288"/>
      <c r="HD107" s="288"/>
      <c r="HE107" s="288"/>
      <c r="HF107" s="288"/>
      <c r="HG107" s="288"/>
      <c r="HH107" s="288"/>
      <c r="HI107" s="288"/>
      <c r="HJ107" s="288"/>
      <c r="HK107" s="288"/>
      <c r="HL107" s="288"/>
      <c r="HM107" s="288"/>
      <c r="HN107" s="288"/>
      <c r="HO107" s="288"/>
      <c r="HP107" s="288"/>
      <c r="HQ107" s="288"/>
      <c r="IW107" s="549"/>
      <c r="IX107" s="549"/>
      <c r="IY107" s="549"/>
      <c r="IZ107" s="549"/>
      <c r="JA107" s="549"/>
      <c r="JB107" s="549"/>
      <c r="JC107" s="549"/>
      <c r="JD107" s="549"/>
      <c r="JE107" s="549"/>
      <c r="JF107" s="549"/>
      <c r="JG107" s="549"/>
      <c r="JH107" s="549"/>
      <c r="JI107" s="549"/>
      <c r="JJ107" s="549"/>
      <c r="JK107" s="549"/>
      <c r="JL107" s="549"/>
      <c r="JM107" s="549"/>
      <c r="JN107" s="549"/>
      <c r="JO107" s="549"/>
      <c r="JP107" s="549"/>
      <c r="JQ107" s="549"/>
      <c r="JR107" s="549"/>
      <c r="JS107" s="549"/>
      <c r="JT107" s="549"/>
      <c r="JU107" s="549"/>
      <c r="JV107" s="549"/>
      <c r="JW107" s="549"/>
      <c r="JX107" s="549"/>
      <c r="JY107" s="549"/>
      <c r="JZ107" s="549"/>
      <c r="KA107" s="549"/>
      <c r="KB107" s="549"/>
      <c r="KC107" s="549"/>
      <c r="KD107" s="549"/>
      <c r="KE107" s="549"/>
      <c r="KF107" s="549"/>
      <c r="KG107" s="549"/>
      <c r="KH107" s="549"/>
      <c r="KI107" s="549"/>
      <c r="KJ107" s="549"/>
      <c r="KK107" s="549"/>
      <c r="KL107" s="549"/>
      <c r="KM107" s="549"/>
      <c r="KN107" s="549"/>
      <c r="KO107" s="549"/>
      <c r="KP107" s="549"/>
      <c r="KQ107" s="549"/>
      <c r="KR107" s="549"/>
      <c r="KS107" s="549"/>
      <c r="KT107" s="549"/>
      <c r="KU107" s="549"/>
      <c r="KV107" s="549"/>
      <c r="KW107" s="549"/>
      <c r="KX107" s="549"/>
      <c r="KY107" s="549"/>
      <c r="KZ107" s="549"/>
      <c r="LA107" s="549"/>
      <c r="LB107" s="549"/>
      <c r="LC107" s="549"/>
      <c r="LD107" s="549"/>
      <c r="LE107" s="549"/>
      <c r="LF107" s="549"/>
      <c r="LG107" s="549"/>
      <c r="LH107" s="549"/>
      <c r="LI107" s="549"/>
      <c r="LJ107" s="549"/>
      <c r="LK107" s="549"/>
      <c r="LL107" s="549"/>
      <c r="LM107" s="549"/>
      <c r="LN107" s="549"/>
      <c r="LO107" s="549"/>
      <c r="LP107" s="549"/>
      <c r="LQ107" s="549"/>
      <c r="LR107" s="549"/>
      <c r="LS107" s="549"/>
      <c r="LT107" s="549"/>
      <c r="LU107" s="549"/>
      <c r="LV107" s="549"/>
      <c r="LW107" s="549"/>
      <c r="LX107" s="549"/>
      <c r="LY107" s="549"/>
      <c r="LZ107" s="549"/>
      <c r="MA107" s="549"/>
      <c r="MB107" s="549"/>
      <c r="MC107" s="549"/>
      <c r="MD107" s="549"/>
      <c r="ME107" s="549"/>
      <c r="MF107" s="549"/>
      <c r="MG107" s="549"/>
      <c r="MH107" s="549"/>
      <c r="MI107" s="549"/>
      <c r="MJ107" s="549"/>
      <c r="MK107" s="549"/>
      <c r="ML107" s="549"/>
      <c r="MM107" s="549"/>
      <c r="MN107" s="549"/>
      <c r="MO107" s="549"/>
      <c r="MP107" s="549"/>
      <c r="MQ107" s="549"/>
      <c r="MR107" s="549"/>
      <c r="MS107" s="549"/>
      <c r="MT107" s="549"/>
      <c r="MU107" s="549"/>
      <c r="MV107" s="549"/>
      <c r="MW107" s="549"/>
      <c r="MX107" s="549"/>
      <c r="MY107" s="549"/>
      <c r="MZ107" s="549"/>
      <c r="NA107" s="549"/>
      <c r="NB107" s="549"/>
      <c r="NC107" s="549"/>
      <c r="ND107" s="549"/>
      <c r="NE107" s="549"/>
    </row>
    <row r="108" spans="12:369">
      <c r="R108" s="288"/>
      <c r="S108" s="288"/>
      <c r="T108" s="288"/>
      <c r="U108" s="288"/>
      <c r="V108" s="288"/>
      <c r="W108" s="288"/>
      <c r="X108" s="288"/>
      <c r="Y108" s="288"/>
      <c r="Z108" s="288"/>
      <c r="AA108" s="288"/>
      <c r="AB108" s="288"/>
      <c r="AC108" s="288"/>
      <c r="AD108" s="288"/>
      <c r="AE108" s="288"/>
      <c r="AF108" s="288"/>
      <c r="AG108" s="288"/>
      <c r="AH108" s="288"/>
      <c r="AI108" s="288"/>
      <c r="AJ108" s="288"/>
      <c r="AK108" s="288"/>
      <c r="AL108" s="288"/>
      <c r="AM108" s="288"/>
      <c r="AN108" s="288"/>
      <c r="AO108" s="288"/>
      <c r="AP108" s="288"/>
      <c r="AQ108" s="288"/>
      <c r="AR108" s="288"/>
      <c r="AS108" s="288"/>
      <c r="AT108" s="288"/>
      <c r="AU108" s="288"/>
      <c r="AV108" s="288"/>
      <c r="AW108" s="288"/>
      <c r="AX108" s="288"/>
      <c r="AY108" s="288"/>
      <c r="AZ108" s="288"/>
      <c r="BA108" s="288"/>
      <c r="BB108" s="288"/>
      <c r="BC108" s="288"/>
      <c r="BD108" s="288"/>
      <c r="BE108" s="288"/>
      <c r="BF108" s="288"/>
      <c r="BG108" s="288"/>
      <c r="BH108" s="288"/>
      <c r="BI108" s="288"/>
      <c r="BJ108" s="288"/>
      <c r="BK108" s="288"/>
      <c r="BL108" s="288"/>
      <c r="BM108" s="288"/>
      <c r="BN108" s="288"/>
      <c r="BO108" s="288"/>
      <c r="BP108" s="288"/>
      <c r="BQ108" s="288"/>
      <c r="BR108" s="288"/>
      <c r="BS108" s="288"/>
      <c r="BT108" s="288"/>
      <c r="BU108" s="288"/>
      <c r="BV108" s="288"/>
      <c r="BW108" s="288"/>
      <c r="BX108" s="288"/>
      <c r="BY108" s="288"/>
      <c r="BZ108" s="288"/>
      <c r="CA108" s="288"/>
      <c r="CB108" s="288"/>
      <c r="CC108" s="288"/>
      <c r="CD108" s="288"/>
      <c r="CE108" s="288"/>
      <c r="CF108" s="288"/>
      <c r="CG108" s="288"/>
      <c r="CH108" s="288"/>
      <c r="CI108" s="288"/>
      <c r="CJ108" s="288"/>
      <c r="CK108" s="288"/>
      <c r="CL108" s="288"/>
      <c r="CM108" s="288"/>
      <c r="CN108" s="288"/>
      <c r="CO108" s="288"/>
      <c r="CP108" s="288"/>
      <c r="CQ108" s="288"/>
      <c r="CR108" s="288"/>
      <c r="CS108" s="288"/>
      <c r="CT108" s="288"/>
      <c r="CU108" s="288"/>
      <c r="CV108" s="288"/>
      <c r="CW108" s="288"/>
      <c r="CX108" s="288"/>
      <c r="CY108" s="288"/>
      <c r="CZ108" s="288"/>
      <c r="DA108" s="288"/>
      <c r="DB108" s="288"/>
      <c r="DC108" s="288"/>
      <c r="DD108" s="288"/>
      <c r="DE108" s="288"/>
      <c r="DF108" s="288"/>
      <c r="DG108" s="288"/>
      <c r="DH108" s="288"/>
      <c r="DI108" s="288"/>
      <c r="DJ108" s="288"/>
      <c r="DK108" s="288"/>
      <c r="DL108" s="288"/>
      <c r="DM108" s="288"/>
      <c r="DN108" s="288"/>
      <c r="DO108" s="288"/>
      <c r="DP108" s="288"/>
      <c r="DQ108" s="288"/>
      <c r="DR108" s="288"/>
      <c r="DS108" s="288"/>
      <c r="DT108" s="288"/>
      <c r="DU108" s="288"/>
      <c r="DV108" s="288"/>
      <c r="DW108" s="288"/>
      <c r="DX108" s="288"/>
      <c r="DY108" s="288"/>
      <c r="DZ108" s="288"/>
      <c r="EA108" s="288"/>
      <c r="EB108" s="288"/>
      <c r="EC108" s="288"/>
      <c r="ED108" s="288"/>
      <c r="EE108" s="288"/>
      <c r="EF108" s="288"/>
      <c r="EG108" s="288"/>
      <c r="EH108" s="288"/>
      <c r="EI108" s="288"/>
      <c r="EJ108" s="288"/>
      <c r="EK108" s="288"/>
      <c r="EL108" s="288"/>
      <c r="EM108" s="288"/>
      <c r="EN108" s="288"/>
      <c r="EO108" s="288"/>
      <c r="EP108" s="288"/>
      <c r="EQ108" s="288"/>
      <c r="ER108" s="288"/>
      <c r="ES108" s="288"/>
      <c r="ET108" s="288"/>
      <c r="EU108" s="288"/>
      <c r="EV108" s="288"/>
      <c r="EW108" s="288"/>
      <c r="EX108" s="288"/>
      <c r="EY108" s="288"/>
      <c r="EZ108" s="288"/>
      <c r="FA108" s="288"/>
      <c r="FB108" s="288"/>
      <c r="FC108" s="288"/>
      <c r="FD108" s="288"/>
      <c r="FE108" s="288"/>
      <c r="FF108" s="288"/>
      <c r="FG108" s="288"/>
      <c r="FH108" s="288"/>
      <c r="FI108" s="288"/>
      <c r="FJ108" s="288"/>
      <c r="FK108" s="288"/>
      <c r="FL108" s="288"/>
      <c r="FM108" s="288"/>
      <c r="FN108" s="288"/>
      <c r="FO108" s="288"/>
      <c r="FP108" s="288"/>
      <c r="FQ108" s="288"/>
      <c r="FR108" s="288"/>
      <c r="FS108" s="288"/>
      <c r="FT108" s="288"/>
      <c r="FU108" s="288"/>
      <c r="FV108" s="288"/>
      <c r="FW108" s="288"/>
      <c r="FX108" s="288"/>
      <c r="FY108" s="288"/>
      <c r="FZ108" s="288"/>
      <c r="GA108" s="288"/>
      <c r="GB108" s="288"/>
      <c r="GC108" s="288"/>
      <c r="GD108" s="288"/>
      <c r="GE108" s="288"/>
      <c r="GF108" s="288"/>
      <c r="GG108" s="288"/>
      <c r="GH108" s="288"/>
      <c r="GI108" s="288"/>
      <c r="GJ108" s="288"/>
      <c r="GK108" s="288"/>
      <c r="GL108" s="288"/>
      <c r="GM108" s="288"/>
      <c r="GN108" s="288"/>
      <c r="GO108" s="288"/>
      <c r="GP108" s="288"/>
      <c r="GQ108" s="288"/>
      <c r="GR108" s="288"/>
      <c r="GS108" s="288"/>
      <c r="GT108" s="288"/>
      <c r="GU108" s="288"/>
      <c r="GV108" s="288"/>
      <c r="GW108" s="288"/>
      <c r="GX108" s="288"/>
      <c r="GY108" s="288"/>
      <c r="GZ108" s="288"/>
      <c r="HA108" s="288"/>
      <c r="HB108" s="288"/>
      <c r="HC108" s="288"/>
      <c r="HD108" s="288"/>
      <c r="HE108" s="288"/>
      <c r="HF108" s="288"/>
      <c r="HG108" s="288"/>
      <c r="HH108" s="288"/>
      <c r="HI108" s="288"/>
      <c r="HJ108" s="288"/>
      <c r="HK108" s="288"/>
      <c r="HL108" s="288"/>
      <c r="HM108" s="288"/>
      <c r="HN108" s="288"/>
      <c r="HO108" s="288"/>
      <c r="HP108" s="288"/>
      <c r="HQ108" s="288"/>
      <c r="HR108" s="288"/>
      <c r="HS108" s="288"/>
      <c r="HT108" s="288"/>
      <c r="IW108" s="549"/>
      <c r="IX108" s="549"/>
      <c r="IY108" s="549"/>
      <c r="IZ108" s="549"/>
      <c r="JA108" s="549"/>
      <c r="JB108" s="549"/>
      <c r="JC108" s="549"/>
      <c r="JD108" s="549"/>
      <c r="JE108" s="549"/>
      <c r="JF108" s="549"/>
      <c r="JG108" s="549"/>
      <c r="JH108" s="549"/>
      <c r="JI108" s="549"/>
      <c r="JJ108" s="549"/>
      <c r="JK108" s="549"/>
      <c r="JL108" s="549"/>
      <c r="JM108" s="549"/>
      <c r="JN108" s="549"/>
      <c r="JO108" s="549"/>
      <c r="JP108" s="549"/>
      <c r="JQ108" s="549"/>
      <c r="JR108" s="549"/>
      <c r="JS108" s="549"/>
      <c r="JT108" s="549"/>
      <c r="JU108" s="549"/>
      <c r="JV108" s="549"/>
      <c r="JW108" s="549"/>
      <c r="JX108" s="549"/>
      <c r="JY108" s="549"/>
      <c r="JZ108" s="549"/>
      <c r="KA108" s="549"/>
      <c r="KB108" s="549"/>
      <c r="KC108" s="549"/>
      <c r="KD108" s="549"/>
      <c r="KE108" s="549"/>
      <c r="KF108" s="549"/>
      <c r="KG108" s="549"/>
      <c r="KH108" s="549"/>
      <c r="KI108" s="549"/>
      <c r="KJ108" s="549"/>
      <c r="KK108" s="549"/>
      <c r="KL108" s="549"/>
      <c r="KM108" s="549"/>
      <c r="KN108" s="549"/>
      <c r="KO108" s="549"/>
      <c r="KP108" s="549"/>
      <c r="KQ108" s="549"/>
      <c r="KR108" s="549"/>
      <c r="KS108" s="549"/>
      <c r="KT108" s="549"/>
      <c r="KU108" s="549"/>
      <c r="KV108" s="549"/>
      <c r="KW108" s="549"/>
      <c r="KX108" s="549"/>
      <c r="KY108" s="549"/>
      <c r="KZ108" s="549"/>
      <c r="LA108" s="549"/>
      <c r="LB108" s="549"/>
      <c r="LC108" s="549"/>
      <c r="LD108" s="549"/>
      <c r="LE108" s="549"/>
      <c r="LF108" s="549"/>
      <c r="LG108" s="549"/>
      <c r="LH108" s="549"/>
      <c r="LI108" s="549"/>
      <c r="LJ108" s="549"/>
      <c r="LK108" s="549"/>
      <c r="LL108" s="549"/>
      <c r="LM108" s="549"/>
      <c r="LN108" s="549"/>
      <c r="LO108" s="549"/>
      <c r="LP108" s="549"/>
      <c r="LQ108" s="549"/>
      <c r="LR108" s="549"/>
      <c r="LS108" s="549"/>
      <c r="LT108" s="549"/>
      <c r="LU108" s="549"/>
      <c r="LV108" s="549"/>
      <c r="LW108" s="549"/>
      <c r="LX108" s="549"/>
      <c r="LY108" s="549"/>
      <c r="LZ108" s="549"/>
      <c r="MA108" s="549"/>
      <c r="MB108" s="549"/>
      <c r="MC108" s="549"/>
      <c r="MD108" s="549"/>
      <c r="ME108" s="549"/>
      <c r="MF108" s="549"/>
      <c r="MG108" s="549"/>
      <c r="MH108" s="549"/>
      <c r="MI108" s="549"/>
      <c r="MJ108" s="549"/>
      <c r="MK108" s="549"/>
      <c r="ML108" s="549"/>
      <c r="MM108" s="549"/>
      <c r="MN108" s="549"/>
      <c r="MO108" s="549"/>
      <c r="MP108" s="549"/>
      <c r="MQ108" s="549"/>
      <c r="MR108" s="549"/>
      <c r="MS108" s="549"/>
      <c r="MT108" s="549"/>
      <c r="MU108" s="549"/>
      <c r="MV108" s="549"/>
      <c r="MW108" s="549"/>
      <c r="MX108" s="549"/>
      <c r="MY108" s="549"/>
      <c r="MZ108" s="549"/>
      <c r="NA108" s="549"/>
      <c r="NB108" s="549"/>
      <c r="NC108" s="549"/>
      <c r="ND108" s="549"/>
      <c r="NE108" s="549"/>
    </row>
    <row r="109" spans="12:369">
      <c r="R109" s="288"/>
      <c r="S109" s="288"/>
      <c r="T109" s="288"/>
      <c r="U109" s="288"/>
      <c r="V109" s="288"/>
      <c r="W109" s="288"/>
      <c r="X109" s="288"/>
      <c r="Y109" s="288"/>
      <c r="Z109" s="288"/>
      <c r="AA109" s="288"/>
      <c r="AB109" s="288"/>
      <c r="AC109" s="288"/>
      <c r="AD109" s="288"/>
      <c r="AE109" s="288"/>
      <c r="AF109" s="288"/>
      <c r="AG109" s="288"/>
      <c r="AH109" s="288"/>
      <c r="AI109" s="288"/>
      <c r="AJ109" s="288"/>
      <c r="AK109" s="288"/>
      <c r="AL109" s="288"/>
      <c r="AM109" s="288"/>
      <c r="AN109" s="288"/>
      <c r="AO109" s="288"/>
      <c r="AP109" s="288"/>
      <c r="AQ109" s="288"/>
      <c r="AR109" s="288"/>
      <c r="AS109" s="288"/>
      <c r="AT109" s="288"/>
      <c r="AU109" s="288"/>
      <c r="AV109" s="288"/>
      <c r="AW109" s="288"/>
      <c r="AX109" s="288"/>
      <c r="AY109" s="288"/>
      <c r="AZ109" s="288"/>
      <c r="BA109" s="288"/>
      <c r="BB109" s="288"/>
      <c r="BC109" s="288"/>
      <c r="BD109" s="288"/>
      <c r="BE109" s="288"/>
      <c r="BF109" s="288"/>
      <c r="BG109" s="288"/>
      <c r="BH109" s="288"/>
      <c r="BI109" s="288"/>
      <c r="BJ109" s="288"/>
      <c r="BK109" s="288"/>
      <c r="BL109" s="288"/>
      <c r="BM109" s="288"/>
      <c r="BN109" s="288"/>
      <c r="BO109" s="288"/>
      <c r="BP109" s="288"/>
      <c r="BQ109" s="288"/>
      <c r="BR109" s="288"/>
      <c r="BS109" s="288"/>
      <c r="BT109" s="288"/>
      <c r="BU109" s="288"/>
      <c r="BV109" s="288"/>
      <c r="BW109" s="288"/>
      <c r="BX109" s="288"/>
      <c r="BY109" s="288"/>
      <c r="BZ109" s="288"/>
      <c r="CA109" s="288"/>
      <c r="CB109" s="288"/>
      <c r="CC109" s="288"/>
      <c r="CD109" s="288"/>
      <c r="CE109" s="288"/>
      <c r="CF109" s="288"/>
      <c r="CG109" s="288"/>
      <c r="CH109" s="288"/>
      <c r="CI109" s="288"/>
      <c r="CJ109" s="288"/>
      <c r="CK109" s="288"/>
      <c r="CL109" s="288"/>
      <c r="CM109" s="288"/>
      <c r="CN109" s="288"/>
      <c r="CO109" s="288"/>
      <c r="CP109" s="288"/>
      <c r="CQ109" s="288"/>
      <c r="CR109" s="288"/>
      <c r="CS109" s="288"/>
      <c r="CT109" s="288"/>
      <c r="CU109" s="288"/>
      <c r="CV109" s="288"/>
      <c r="CW109" s="288"/>
      <c r="CX109" s="288"/>
      <c r="CY109" s="288"/>
      <c r="CZ109" s="288"/>
      <c r="DA109" s="288"/>
      <c r="DB109" s="288"/>
      <c r="DC109" s="288"/>
      <c r="DD109" s="288"/>
      <c r="DE109" s="288"/>
      <c r="DF109" s="288"/>
      <c r="DG109" s="288"/>
      <c r="DH109" s="288"/>
      <c r="DI109" s="288"/>
      <c r="DJ109" s="288"/>
      <c r="DK109" s="288"/>
      <c r="DL109" s="288"/>
      <c r="DM109" s="288"/>
      <c r="DN109" s="288"/>
      <c r="DO109" s="288"/>
      <c r="DP109" s="288"/>
      <c r="DQ109" s="288"/>
      <c r="DR109" s="288"/>
      <c r="DS109" s="288"/>
      <c r="DT109" s="288"/>
      <c r="DU109" s="288"/>
      <c r="DV109" s="288"/>
      <c r="DW109" s="288"/>
      <c r="DX109" s="288"/>
      <c r="DY109" s="288"/>
      <c r="DZ109" s="288"/>
      <c r="EA109" s="288"/>
      <c r="EB109" s="288"/>
      <c r="EC109" s="288"/>
      <c r="ED109" s="288"/>
      <c r="EE109" s="288"/>
      <c r="EF109" s="288"/>
      <c r="EG109" s="288"/>
      <c r="EH109" s="288"/>
      <c r="EI109" s="288"/>
      <c r="EJ109" s="288"/>
      <c r="EK109" s="288"/>
      <c r="EL109" s="288"/>
      <c r="EM109" s="288"/>
      <c r="EN109" s="288"/>
      <c r="EO109" s="288"/>
      <c r="EP109" s="288"/>
      <c r="EQ109" s="288"/>
      <c r="ER109" s="288"/>
      <c r="ES109" s="288"/>
      <c r="ET109" s="288"/>
      <c r="EU109" s="288"/>
      <c r="EV109" s="288"/>
      <c r="EW109" s="288"/>
      <c r="EX109" s="288"/>
      <c r="EY109" s="288"/>
      <c r="EZ109" s="288"/>
      <c r="FA109" s="288"/>
      <c r="FB109" s="288"/>
      <c r="FC109" s="288"/>
      <c r="FD109" s="288"/>
      <c r="FE109" s="288"/>
      <c r="FF109" s="288"/>
      <c r="FG109" s="288"/>
      <c r="FH109" s="288"/>
      <c r="FI109" s="288"/>
      <c r="FJ109" s="288"/>
      <c r="FK109" s="288"/>
      <c r="FL109" s="288"/>
      <c r="FM109" s="288"/>
      <c r="FN109" s="288"/>
      <c r="FO109" s="288"/>
      <c r="FP109" s="288"/>
      <c r="FQ109" s="288"/>
      <c r="FR109" s="288"/>
      <c r="FS109" s="288"/>
      <c r="FT109" s="288"/>
      <c r="FU109" s="288"/>
      <c r="FV109" s="288"/>
      <c r="FW109" s="288"/>
      <c r="FX109" s="288"/>
      <c r="FY109" s="288"/>
      <c r="FZ109" s="288"/>
      <c r="GA109" s="288"/>
      <c r="GB109" s="288"/>
      <c r="GC109" s="288"/>
      <c r="GD109" s="288"/>
      <c r="GE109" s="288"/>
      <c r="GF109" s="288"/>
      <c r="GG109" s="288"/>
      <c r="GH109" s="288"/>
      <c r="GI109" s="288"/>
      <c r="GJ109" s="288"/>
      <c r="GK109" s="288"/>
      <c r="GL109" s="288"/>
      <c r="GM109" s="288"/>
      <c r="GN109" s="288"/>
      <c r="GO109" s="288"/>
      <c r="GP109" s="288"/>
      <c r="GQ109" s="288"/>
      <c r="GR109" s="288"/>
      <c r="GS109" s="288"/>
      <c r="GT109" s="288"/>
      <c r="GU109" s="288"/>
      <c r="GV109" s="288"/>
      <c r="GW109" s="288"/>
      <c r="GX109" s="288"/>
      <c r="GY109" s="288"/>
      <c r="GZ109" s="288"/>
      <c r="HA109" s="288"/>
      <c r="HB109" s="288"/>
      <c r="HC109" s="288"/>
      <c r="HD109" s="288"/>
      <c r="HE109" s="288"/>
      <c r="HF109" s="288"/>
      <c r="HG109" s="288"/>
      <c r="HH109" s="288"/>
      <c r="HI109" s="288"/>
      <c r="HJ109" s="288"/>
      <c r="HK109" s="288"/>
      <c r="HL109" s="288"/>
      <c r="HM109" s="288"/>
      <c r="HN109" s="288"/>
      <c r="HO109" s="288"/>
      <c r="HP109" s="288"/>
      <c r="HQ109" s="288"/>
      <c r="HR109" s="288"/>
      <c r="HS109" s="288"/>
      <c r="HT109" s="288"/>
      <c r="IW109" s="549"/>
      <c r="IX109" s="549"/>
      <c r="IY109" s="549"/>
      <c r="IZ109" s="549"/>
      <c r="JA109" s="549"/>
      <c r="JB109" s="549"/>
      <c r="JC109" s="549"/>
      <c r="JD109" s="549"/>
      <c r="JE109" s="549"/>
      <c r="JF109" s="549"/>
      <c r="JG109" s="549"/>
      <c r="JH109" s="549"/>
      <c r="JI109" s="549"/>
      <c r="JJ109" s="549"/>
      <c r="JK109" s="549"/>
      <c r="JL109" s="549"/>
      <c r="JM109" s="549"/>
      <c r="JN109" s="549"/>
      <c r="JO109" s="549"/>
      <c r="JP109" s="549"/>
      <c r="JQ109" s="549"/>
      <c r="JR109" s="549"/>
      <c r="JS109" s="549"/>
      <c r="JT109" s="549"/>
      <c r="JU109" s="549"/>
      <c r="JV109" s="549"/>
      <c r="JW109" s="549"/>
      <c r="JX109" s="549"/>
      <c r="JY109" s="549"/>
      <c r="JZ109" s="549"/>
      <c r="KA109" s="549"/>
      <c r="KB109" s="549"/>
      <c r="KC109" s="549"/>
      <c r="KD109" s="549"/>
      <c r="KE109" s="549"/>
      <c r="KF109" s="549"/>
      <c r="KG109" s="549"/>
      <c r="KH109" s="549"/>
      <c r="KI109" s="549"/>
      <c r="KJ109" s="549"/>
      <c r="KK109" s="549"/>
      <c r="KL109" s="549"/>
      <c r="KM109" s="549"/>
      <c r="KN109" s="549"/>
      <c r="KO109" s="549"/>
      <c r="KP109" s="549"/>
      <c r="KQ109" s="549"/>
      <c r="KR109" s="549"/>
      <c r="KS109" s="549"/>
      <c r="KT109" s="549"/>
      <c r="KU109" s="549"/>
      <c r="KV109" s="549"/>
      <c r="KW109" s="549"/>
      <c r="KX109" s="549"/>
      <c r="KY109" s="549"/>
      <c r="KZ109" s="549"/>
      <c r="LA109" s="549"/>
      <c r="LB109" s="549"/>
      <c r="LC109" s="549"/>
      <c r="LD109" s="549"/>
      <c r="LE109" s="549"/>
      <c r="LF109" s="549"/>
      <c r="LG109" s="549"/>
      <c r="LH109" s="549"/>
      <c r="LI109" s="549"/>
      <c r="LJ109" s="549"/>
      <c r="LK109" s="549"/>
      <c r="LL109" s="549"/>
      <c r="LM109" s="549"/>
      <c r="LN109" s="549"/>
      <c r="LO109" s="549"/>
      <c r="LP109" s="549"/>
      <c r="LQ109" s="549"/>
      <c r="LR109" s="549"/>
      <c r="LS109" s="549"/>
      <c r="LT109" s="549"/>
      <c r="LU109" s="549"/>
      <c r="LV109" s="549"/>
      <c r="LW109" s="549"/>
      <c r="LX109" s="549"/>
      <c r="LY109" s="549"/>
      <c r="LZ109" s="549"/>
      <c r="MA109" s="549"/>
      <c r="MB109" s="549"/>
      <c r="MC109" s="549"/>
      <c r="MD109" s="549"/>
      <c r="ME109" s="549"/>
      <c r="MF109" s="549"/>
      <c r="MG109" s="549"/>
      <c r="MH109" s="549"/>
      <c r="MI109" s="549"/>
      <c r="MJ109" s="549"/>
      <c r="MK109" s="549"/>
      <c r="ML109" s="549"/>
      <c r="MM109" s="549"/>
      <c r="MN109" s="549"/>
      <c r="MO109" s="549"/>
      <c r="MP109" s="549"/>
      <c r="MQ109" s="549"/>
      <c r="MR109" s="549"/>
      <c r="MS109" s="549"/>
      <c r="MT109" s="549"/>
      <c r="MU109" s="549"/>
      <c r="MV109" s="549"/>
      <c r="MW109" s="549"/>
      <c r="MX109" s="549"/>
      <c r="MY109" s="549"/>
      <c r="MZ109" s="549"/>
      <c r="NA109" s="549"/>
      <c r="NB109" s="549"/>
      <c r="NC109" s="549"/>
      <c r="ND109" s="549"/>
      <c r="NE109" s="549"/>
    </row>
    <row r="110" spans="12:369">
      <c r="S110" s="288"/>
      <c r="T110" s="288"/>
      <c r="U110" s="288"/>
      <c r="V110" s="288"/>
      <c r="W110" s="288"/>
      <c r="X110" s="288"/>
      <c r="Y110" s="288"/>
      <c r="Z110" s="288"/>
      <c r="AA110" s="288"/>
      <c r="AB110" s="288"/>
      <c r="AC110" s="288"/>
      <c r="AD110" s="288"/>
      <c r="AE110" s="288"/>
      <c r="AF110" s="288"/>
      <c r="AG110" s="288"/>
      <c r="AH110" s="288"/>
      <c r="AI110" s="288"/>
      <c r="AJ110" s="288"/>
      <c r="AK110" s="288"/>
      <c r="AL110" s="288"/>
      <c r="AM110" s="288"/>
      <c r="AN110" s="288"/>
      <c r="AO110" s="288"/>
      <c r="AP110" s="288"/>
      <c r="AQ110" s="288"/>
      <c r="AR110" s="288"/>
      <c r="AS110" s="288"/>
      <c r="AT110" s="288"/>
      <c r="AU110" s="288"/>
      <c r="AV110" s="288"/>
      <c r="AW110" s="288"/>
      <c r="AX110" s="288"/>
      <c r="AY110" s="288"/>
      <c r="AZ110" s="288"/>
      <c r="BA110" s="288"/>
      <c r="BB110" s="288"/>
      <c r="BC110" s="288"/>
      <c r="BD110" s="288"/>
      <c r="BE110" s="288"/>
      <c r="BF110" s="288"/>
      <c r="BG110" s="288"/>
      <c r="BH110" s="288"/>
      <c r="BI110" s="288"/>
      <c r="BJ110" s="288"/>
      <c r="BK110" s="288"/>
      <c r="BL110" s="288"/>
      <c r="BM110" s="288"/>
      <c r="BN110" s="288"/>
      <c r="BO110" s="288"/>
      <c r="BP110" s="288"/>
      <c r="BQ110" s="288"/>
      <c r="BR110" s="288"/>
      <c r="BS110" s="288"/>
      <c r="BT110" s="288"/>
      <c r="BU110" s="288"/>
      <c r="BV110" s="288"/>
      <c r="BW110" s="288"/>
      <c r="BX110" s="288"/>
      <c r="BY110" s="288"/>
      <c r="BZ110" s="288"/>
      <c r="CA110" s="288"/>
      <c r="CB110" s="288"/>
      <c r="CC110" s="288"/>
      <c r="CD110" s="288"/>
      <c r="CE110" s="288"/>
      <c r="CF110" s="288"/>
      <c r="CG110" s="288"/>
      <c r="CH110" s="288"/>
      <c r="CI110" s="288"/>
      <c r="CJ110" s="288"/>
      <c r="CK110" s="288"/>
      <c r="CL110" s="288"/>
      <c r="CM110" s="288"/>
      <c r="CN110" s="288"/>
      <c r="CO110" s="288"/>
      <c r="CP110" s="288"/>
      <c r="CQ110" s="288"/>
      <c r="CR110" s="288"/>
      <c r="CS110" s="288"/>
      <c r="CT110" s="288"/>
      <c r="CU110" s="288"/>
      <c r="CV110" s="288"/>
      <c r="CW110" s="288"/>
      <c r="CX110" s="288"/>
      <c r="CY110" s="288"/>
      <c r="CZ110" s="288"/>
      <c r="DA110" s="288"/>
      <c r="DB110" s="288"/>
      <c r="DC110" s="288"/>
      <c r="DD110" s="288"/>
      <c r="DE110" s="288"/>
      <c r="DF110" s="288"/>
      <c r="DG110" s="288"/>
      <c r="DH110" s="288"/>
      <c r="DI110" s="288"/>
      <c r="DJ110" s="288"/>
      <c r="DK110" s="288"/>
      <c r="DL110" s="288"/>
      <c r="DM110" s="288"/>
      <c r="DN110" s="288"/>
      <c r="DO110" s="288"/>
      <c r="DP110" s="288"/>
      <c r="DQ110" s="288"/>
      <c r="DR110" s="288"/>
      <c r="DS110" s="288"/>
      <c r="DT110" s="288"/>
      <c r="DU110" s="288"/>
      <c r="DV110" s="288"/>
      <c r="DW110" s="288"/>
      <c r="DX110" s="288"/>
      <c r="DY110" s="288"/>
      <c r="DZ110" s="288"/>
      <c r="EA110" s="288"/>
      <c r="EB110" s="288"/>
      <c r="EC110" s="288"/>
      <c r="ED110" s="288"/>
      <c r="EE110" s="288"/>
      <c r="EF110" s="288"/>
      <c r="EG110" s="288"/>
      <c r="EH110" s="288"/>
      <c r="EI110" s="288"/>
      <c r="EJ110" s="288"/>
      <c r="EK110" s="288"/>
      <c r="EL110" s="288"/>
      <c r="EM110" s="288"/>
      <c r="EN110" s="288"/>
      <c r="EO110" s="288"/>
      <c r="EP110" s="288"/>
      <c r="EQ110" s="288"/>
      <c r="ER110" s="288"/>
      <c r="ES110" s="288"/>
      <c r="ET110" s="288"/>
      <c r="EU110" s="288"/>
      <c r="EV110" s="288"/>
      <c r="EW110" s="288"/>
      <c r="EX110" s="288"/>
      <c r="EY110" s="288"/>
      <c r="EZ110" s="288"/>
      <c r="FA110" s="288"/>
      <c r="FB110" s="288"/>
      <c r="FC110" s="288"/>
      <c r="FD110" s="288"/>
      <c r="FE110" s="288"/>
      <c r="FF110" s="288"/>
      <c r="FG110" s="288"/>
      <c r="FH110" s="288"/>
      <c r="FI110" s="288"/>
      <c r="FJ110" s="288"/>
      <c r="FK110" s="288"/>
      <c r="FL110" s="288"/>
      <c r="FM110" s="288"/>
      <c r="FN110" s="288"/>
      <c r="FO110" s="288"/>
      <c r="FP110" s="288"/>
      <c r="FQ110" s="288"/>
      <c r="FR110" s="288"/>
      <c r="FS110" s="288"/>
      <c r="FT110" s="288"/>
      <c r="FU110" s="288"/>
      <c r="FV110" s="288"/>
      <c r="FW110" s="288"/>
      <c r="FX110" s="288"/>
      <c r="FY110" s="288"/>
      <c r="FZ110" s="288"/>
      <c r="GA110" s="288"/>
      <c r="GB110" s="288"/>
      <c r="GC110" s="288"/>
      <c r="GD110" s="288"/>
      <c r="GE110" s="288"/>
      <c r="GF110" s="288"/>
      <c r="GG110" s="288"/>
      <c r="GH110" s="288"/>
      <c r="GI110" s="288"/>
      <c r="GJ110" s="288"/>
      <c r="GK110" s="288"/>
      <c r="GL110" s="288"/>
      <c r="GM110" s="288"/>
      <c r="GN110" s="288"/>
      <c r="GO110" s="288"/>
      <c r="GP110" s="288"/>
      <c r="GQ110" s="288"/>
      <c r="GR110" s="288"/>
      <c r="GS110" s="288"/>
      <c r="GT110" s="288"/>
      <c r="GU110" s="288"/>
      <c r="GV110" s="288"/>
      <c r="GW110" s="288"/>
      <c r="GX110" s="288"/>
      <c r="GY110" s="288"/>
      <c r="GZ110" s="288"/>
      <c r="HA110" s="288"/>
      <c r="HB110" s="288"/>
      <c r="HC110" s="288"/>
      <c r="HD110" s="288"/>
      <c r="HE110" s="288"/>
      <c r="HF110" s="288"/>
      <c r="HG110" s="288"/>
      <c r="HH110" s="288"/>
      <c r="HI110" s="288"/>
      <c r="HJ110" s="288"/>
      <c r="HK110" s="288"/>
      <c r="HL110" s="288"/>
      <c r="HM110" s="288"/>
      <c r="HN110" s="288"/>
      <c r="HO110" s="288"/>
      <c r="HP110" s="288"/>
      <c r="HQ110" s="288"/>
      <c r="HR110" s="288"/>
      <c r="HS110" s="288"/>
      <c r="HT110" s="288"/>
      <c r="HU110" s="288"/>
      <c r="IW110" s="549"/>
      <c r="IX110" s="549"/>
      <c r="IY110" s="549"/>
      <c r="IZ110" s="549"/>
      <c r="JA110" s="549"/>
      <c r="JB110" s="549"/>
      <c r="JC110" s="549"/>
      <c r="JD110" s="549"/>
      <c r="JE110" s="549"/>
      <c r="JF110" s="549"/>
      <c r="JG110" s="549"/>
      <c r="JH110" s="549"/>
      <c r="JI110" s="549"/>
      <c r="JJ110" s="549"/>
      <c r="JK110" s="549"/>
      <c r="JL110" s="549"/>
      <c r="JM110" s="549"/>
      <c r="JN110" s="549"/>
      <c r="JO110" s="549"/>
      <c r="JP110" s="549"/>
      <c r="JQ110" s="549"/>
      <c r="JR110" s="549"/>
      <c r="JS110" s="549"/>
      <c r="JT110" s="549"/>
      <c r="JU110" s="549"/>
      <c r="JV110" s="549"/>
      <c r="JW110" s="549"/>
      <c r="JX110" s="549"/>
      <c r="JY110" s="549"/>
      <c r="JZ110" s="549"/>
      <c r="KA110" s="549"/>
      <c r="KB110" s="549"/>
      <c r="KC110" s="549"/>
      <c r="KD110" s="549"/>
      <c r="KE110" s="549"/>
      <c r="KF110" s="549"/>
      <c r="KG110" s="549"/>
      <c r="KH110" s="549"/>
      <c r="KI110" s="549"/>
      <c r="KJ110" s="549"/>
      <c r="KK110" s="549"/>
      <c r="KL110" s="549"/>
      <c r="KM110" s="549"/>
      <c r="KN110" s="549"/>
      <c r="KO110" s="549"/>
      <c r="KP110" s="549"/>
      <c r="KQ110" s="549"/>
      <c r="KR110" s="549"/>
      <c r="KS110" s="549"/>
      <c r="KT110" s="549"/>
      <c r="KU110" s="549"/>
      <c r="KV110" s="549"/>
      <c r="KW110" s="549"/>
      <c r="KX110" s="549"/>
      <c r="KY110" s="549"/>
      <c r="KZ110" s="549"/>
      <c r="LA110" s="549"/>
      <c r="LB110" s="549"/>
      <c r="LC110" s="549"/>
      <c r="LD110" s="549"/>
      <c r="LE110" s="549"/>
      <c r="LF110" s="549"/>
      <c r="LG110" s="549"/>
      <c r="LH110" s="549"/>
      <c r="LI110" s="549"/>
      <c r="LJ110" s="549"/>
      <c r="LK110" s="549"/>
      <c r="LL110" s="549"/>
      <c r="LM110" s="549"/>
      <c r="LN110" s="549"/>
      <c r="LO110" s="549"/>
      <c r="LP110" s="549"/>
      <c r="LQ110" s="549"/>
      <c r="LR110" s="549"/>
      <c r="LS110" s="549"/>
      <c r="LT110" s="549"/>
      <c r="LU110" s="549"/>
      <c r="LV110" s="549"/>
      <c r="LW110" s="549"/>
      <c r="LX110" s="549"/>
      <c r="LY110" s="549"/>
      <c r="LZ110" s="549"/>
      <c r="MA110" s="549"/>
      <c r="MB110" s="549"/>
      <c r="MC110" s="549"/>
      <c r="MD110" s="549"/>
      <c r="ME110" s="549"/>
      <c r="MF110" s="549"/>
      <c r="MG110" s="549"/>
      <c r="MH110" s="549"/>
      <c r="MI110" s="549"/>
      <c r="MJ110" s="549"/>
      <c r="MK110" s="549"/>
      <c r="ML110" s="549"/>
      <c r="MM110" s="549"/>
      <c r="MN110" s="549"/>
      <c r="MO110" s="549"/>
      <c r="MP110" s="549"/>
      <c r="MQ110" s="549"/>
      <c r="MR110" s="549"/>
      <c r="MS110" s="549"/>
      <c r="MT110" s="549"/>
      <c r="MU110" s="549"/>
      <c r="MV110" s="549"/>
      <c r="MW110" s="549"/>
      <c r="MX110" s="549"/>
      <c r="MY110" s="549"/>
      <c r="MZ110" s="549"/>
      <c r="NA110" s="549"/>
      <c r="NB110" s="549"/>
      <c r="NC110" s="549"/>
      <c r="ND110" s="549"/>
      <c r="NE110" s="549"/>
    </row>
    <row r="111" spans="12:369">
      <c r="S111" s="288"/>
      <c r="T111" s="288"/>
      <c r="U111" s="288"/>
      <c r="V111" s="288"/>
      <c r="W111" s="288"/>
      <c r="X111" s="288"/>
      <c r="Y111" s="288"/>
      <c r="Z111" s="288"/>
      <c r="AA111" s="288"/>
      <c r="AB111" s="288"/>
      <c r="AC111" s="288"/>
      <c r="AD111" s="288"/>
      <c r="AE111" s="288"/>
      <c r="AF111" s="288"/>
      <c r="AG111" s="288"/>
      <c r="AH111" s="288"/>
      <c r="AI111" s="288"/>
      <c r="AJ111" s="288"/>
      <c r="AK111" s="288"/>
      <c r="AL111" s="288"/>
      <c r="AM111" s="288"/>
      <c r="AN111" s="288"/>
      <c r="AO111" s="288"/>
      <c r="AP111" s="288"/>
      <c r="AQ111" s="288"/>
      <c r="AR111" s="288"/>
      <c r="AS111" s="288"/>
      <c r="AT111" s="288"/>
      <c r="AU111" s="288"/>
      <c r="AV111" s="288"/>
      <c r="AW111" s="288"/>
      <c r="AX111" s="288"/>
      <c r="AY111" s="288"/>
      <c r="AZ111" s="288"/>
      <c r="BA111" s="288"/>
      <c r="BB111" s="288"/>
      <c r="BC111" s="288"/>
      <c r="BD111" s="288"/>
      <c r="BE111" s="288"/>
      <c r="BF111" s="288"/>
      <c r="BG111" s="288"/>
      <c r="BH111" s="288"/>
      <c r="BI111" s="288"/>
      <c r="BJ111" s="288"/>
      <c r="BK111" s="288"/>
      <c r="BL111" s="288"/>
      <c r="BM111" s="288"/>
      <c r="BN111" s="288"/>
      <c r="BO111" s="288"/>
      <c r="BP111" s="288"/>
      <c r="BQ111" s="288"/>
      <c r="BR111" s="288"/>
      <c r="BS111" s="288"/>
      <c r="BT111" s="288"/>
      <c r="BU111" s="288"/>
      <c r="BV111" s="288"/>
      <c r="BW111" s="288"/>
      <c r="BX111" s="288"/>
      <c r="BY111" s="288"/>
      <c r="BZ111" s="288"/>
      <c r="CA111" s="288"/>
      <c r="CB111" s="288"/>
      <c r="CC111" s="288"/>
      <c r="CD111" s="288"/>
      <c r="CE111" s="288"/>
      <c r="CF111" s="288"/>
      <c r="CG111" s="288"/>
      <c r="CH111" s="288"/>
      <c r="CI111" s="288"/>
      <c r="CJ111" s="288"/>
      <c r="CK111" s="288"/>
      <c r="CL111" s="288"/>
      <c r="CM111" s="288"/>
      <c r="CN111" s="288"/>
      <c r="CO111" s="288"/>
      <c r="CP111" s="288"/>
      <c r="CQ111" s="288"/>
      <c r="CR111" s="288"/>
      <c r="CS111" s="288"/>
      <c r="CT111" s="288"/>
      <c r="CU111" s="288"/>
      <c r="CV111" s="288"/>
      <c r="CW111" s="288"/>
      <c r="CX111" s="288"/>
      <c r="CY111" s="288"/>
      <c r="CZ111" s="288"/>
      <c r="DA111" s="288"/>
      <c r="DB111" s="288"/>
      <c r="DC111" s="288"/>
      <c r="DD111" s="288"/>
      <c r="DE111" s="288"/>
      <c r="DF111" s="288"/>
      <c r="DG111" s="288"/>
      <c r="DH111" s="288"/>
      <c r="DI111" s="288"/>
      <c r="DJ111" s="288"/>
      <c r="DK111" s="288"/>
      <c r="DL111" s="288"/>
      <c r="DM111" s="288"/>
      <c r="DN111" s="288"/>
      <c r="DO111" s="288"/>
      <c r="DP111" s="288"/>
      <c r="DQ111" s="288"/>
      <c r="DR111" s="288"/>
      <c r="DS111" s="288"/>
      <c r="DT111" s="288"/>
      <c r="DU111" s="288"/>
      <c r="DV111" s="288"/>
      <c r="DW111" s="288"/>
      <c r="DX111" s="288"/>
      <c r="DY111" s="288"/>
      <c r="DZ111" s="288"/>
      <c r="EA111" s="288"/>
      <c r="EB111" s="288"/>
      <c r="EC111" s="288"/>
      <c r="ED111" s="288"/>
      <c r="EE111" s="288"/>
      <c r="EF111" s="288"/>
      <c r="EG111" s="288"/>
      <c r="EH111" s="288"/>
      <c r="EI111" s="288"/>
      <c r="EJ111" s="288"/>
      <c r="EK111" s="288"/>
      <c r="EL111" s="288"/>
      <c r="EM111" s="288"/>
      <c r="EN111" s="288"/>
      <c r="EO111" s="288"/>
      <c r="EP111" s="288"/>
      <c r="EQ111" s="288"/>
      <c r="ER111" s="288"/>
      <c r="ES111" s="288"/>
      <c r="ET111" s="288"/>
      <c r="EU111" s="288"/>
      <c r="EV111" s="288"/>
      <c r="EW111" s="288"/>
      <c r="EX111" s="288"/>
      <c r="EY111" s="288"/>
      <c r="EZ111" s="288"/>
      <c r="FA111" s="288"/>
      <c r="FB111" s="288"/>
      <c r="FC111" s="288"/>
      <c r="FD111" s="288"/>
      <c r="FE111" s="288"/>
      <c r="FF111" s="288"/>
      <c r="FG111" s="288"/>
      <c r="FH111" s="288"/>
      <c r="FI111" s="288"/>
      <c r="FJ111" s="288"/>
      <c r="FK111" s="288"/>
      <c r="FL111" s="288"/>
      <c r="FM111" s="288"/>
      <c r="FN111" s="288"/>
      <c r="FO111" s="288"/>
      <c r="FP111" s="288"/>
      <c r="FQ111" s="288"/>
      <c r="FR111" s="288"/>
      <c r="FS111" s="288"/>
      <c r="FT111" s="288"/>
      <c r="FU111" s="288"/>
      <c r="FV111" s="288"/>
      <c r="FW111" s="288"/>
      <c r="FX111" s="288"/>
      <c r="FY111" s="288"/>
      <c r="FZ111" s="288"/>
      <c r="GA111" s="288"/>
      <c r="GB111" s="288"/>
      <c r="GC111" s="288"/>
      <c r="GD111" s="288"/>
      <c r="GE111" s="288"/>
      <c r="GF111" s="288"/>
      <c r="GG111" s="288"/>
      <c r="GH111" s="288"/>
      <c r="GI111" s="288"/>
      <c r="GJ111" s="288"/>
      <c r="GK111" s="288"/>
      <c r="GL111" s="288"/>
      <c r="GM111" s="288"/>
      <c r="GN111" s="288"/>
      <c r="GO111" s="288"/>
      <c r="GP111" s="288"/>
      <c r="GQ111" s="288"/>
      <c r="GR111" s="288"/>
      <c r="GS111" s="288"/>
      <c r="GT111" s="288"/>
      <c r="GU111" s="288"/>
      <c r="GV111" s="288"/>
      <c r="GW111" s="288"/>
      <c r="GX111" s="288"/>
      <c r="GY111" s="288"/>
      <c r="GZ111" s="288"/>
      <c r="HA111" s="288"/>
      <c r="HB111" s="288"/>
      <c r="HC111" s="288"/>
      <c r="HD111" s="288"/>
      <c r="HE111" s="288"/>
      <c r="HF111" s="288"/>
      <c r="HG111" s="288"/>
      <c r="HH111" s="288"/>
      <c r="HI111" s="288"/>
      <c r="HJ111" s="288"/>
      <c r="HK111" s="288"/>
      <c r="HL111" s="288"/>
      <c r="HM111" s="288"/>
      <c r="HN111" s="288"/>
      <c r="HO111" s="288"/>
      <c r="HP111" s="288"/>
      <c r="HQ111" s="288"/>
      <c r="HR111" s="288"/>
      <c r="HS111" s="288"/>
      <c r="HT111" s="288"/>
      <c r="HU111" s="288"/>
      <c r="IW111" s="549"/>
      <c r="IX111" s="549"/>
      <c r="IY111" s="549"/>
      <c r="IZ111" s="549"/>
      <c r="JA111" s="549"/>
      <c r="JB111" s="549"/>
      <c r="JC111" s="549"/>
      <c r="JD111" s="549"/>
      <c r="JE111" s="549"/>
      <c r="JF111" s="549"/>
      <c r="JG111" s="549"/>
      <c r="JH111" s="549"/>
      <c r="JI111" s="549"/>
      <c r="JJ111" s="549"/>
      <c r="JK111" s="549"/>
      <c r="JL111" s="549"/>
      <c r="JM111" s="549"/>
      <c r="JN111" s="549"/>
      <c r="JO111" s="549"/>
      <c r="JP111" s="549"/>
      <c r="JQ111" s="549"/>
      <c r="JR111" s="549"/>
      <c r="JS111" s="549"/>
      <c r="JT111" s="549"/>
      <c r="JU111" s="549"/>
      <c r="JV111" s="549"/>
      <c r="JW111" s="549"/>
      <c r="JX111" s="549"/>
      <c r="JY111" s="549"/>
      <c r="JZ111" s="549"/>
      <c r="KA111" s="549"/>
      <c r="KB111" s="549"/>
      <c r="KC111" s="549"/>
      <c r="KD111" s="549"/>
      <c r="KE111" s="549"/>
      <c r="KF111" s="549"/>
      <c r="KG111" s="549"/>
      <c r="KH111" s="549"/>
      <c r="KI111" s="549"/>
      <c r="KJ111" s="549"/>
      <c r="KK111" s="549"/>
      <c r="KL111" s="549"/>
      <c r="KM111" s="549"/>
      <c r="KN111" s="549"/>
      <c r="KO111" s="549"/>
      <c r="KP111" s="549"/>
      <c r="KQ111" s="549"/>
      <c r="KR111" s="549"/>
      <c r="KS111" s="549"/>
      <c r="KT111" s="549"/>
      <c r="KU111" s="549"/>
      <c r="KV111" s="549"/>
      <c r="KW111" s="549"/>
      <c r="KX111" s="549"/>
      <c r="KY111" s="549"/>
      <c r="KZ111" s="549"/>
      <c r="LA111" s="549"/>
      <c r="LB111" s="549"/>
      <c r="LC111" s="549"/>
      <c r="LD111" s="549"/>
      <c r="LE111" s="549"/>
      <c r="LF111" s="549"/>
      <c r="LG111" s="549"/>
      <c r="LH111" s="549"/>
      <c r="LI111" s="549"/>
      <c r="LJ111" s="549"/>
      <c r="LK111" s="549"/>
      <c r="LL111" s="549"/>
      <c r="LM111" s="549"/>
      <c r="LN111" s="549"/>
      <c r="LO111" s="549"/>
      <c r="LP111" s="549"/>
      <c r="LQ111" s="549"/>
      <c r="LR111" s="549"/>
      <c r="LS111" s="549"/>
      <c r="LT111" s="549"/>
      <c r="LU111" s="549"/>
      <c r="LV111" s="549"/>
      <c r="LW111" s="549"/>
      <c r="LX111" s="549"/>
      <c r="LY111" s="549"/>
      <c r="LZ111" s="549"/>
      <c r="MA111" s="549"/>
      <c r="MB111" s="549"/>
      <c r="MC111" s="549"/>
      <c r="MD111" s="549"/>
      <c r="ME111" s="549"/>
      <c r="MF111" s="549"/>
      <c r="MG111" s="549"/>
      <c r="MH111" s="549"/>
      <c r="MI111" s="549"/>
      <c r="MJ111" s="549"/>
      <c r="MK111" s="549"/>
      <c r="ML111" s="549"/>
      <c r="MM111" s="549"/>
      <c r="MN111" s="549"/>
      <c r="MO111" s="549"/>
      <c r="MP111" s="549"/>
      <c r="MQ111" s="549"/>
      <c r="MR111" s="549"/>
      <c r="MS111" s="549"/>
      <c r="MT111" s="549"/>
      <c r="MU111" s="549"/>
      <c r="MV111" s="549"/>
      <c r="MW111" s="549"/>
      <c r="MX111" s="549"/>
      <c r="MY111" s="549"/>
      <c r="MZ111" s="549"/>
      <c r="NA111" s="549"/>
      <c r="NB111" s="549"/>
      <c r="NC111" s="549"/>
      <c r="ND111" s="549"/>
      <c r="NE111" s="549"/>
    </row>
    <row r="112" spans="12:369">
      <c r="S112" s="288"/>
      <c r="T112" s="288"/>
      <c r="U112" s="288"/>
      <c r="V112" s="288"/>
      <c r="W112" s="288"/>
      <c r="X112" s="288"/>
      <c r="Y112" s="288"/>
      <c r="Z112" s="288"/>
      <c r="AA112" s="288"/>
      <c r="AB112" s="288"/>
      <c r="AC112" s="288"/>
      <c r="AD112" s="288"/>
      <c r="AE112" s="288"/>
      <c r="AF112" s="288"/>
      <c r="AG112" s="288"/>
      <c r="AH112" s="288"/>
      <c r="AI112" s="288"/>
      <c r="AJ112" s="288"/>
      <c r="AK112" s="288"/>
      <c r="AL112" s="288"/>
      <c r="AM112" s="288"/>
      <c r="AN112" s="288"/>
      <c r="AO112" s="288"/>
      <c r="AP112" s="288"/>
      <c r="AQ112" s="288"/>
      <c r="AR112" s="288"/>
      <c r="AS112" s="288"/>
      <c r="AT112" s="288"/>
      <c r="AU112" s="288"/>
      <c r="AV112" s="288"/>
      <c r="AW112" s="288"/>
      <c r="AX112" s="288"/>
      <c r="AY112" s="288"/>
      <c r="AZ112" s="288"/>
      <c r="BA112" s="288"/>
      <c r="BB112" s="288"/>
      <c r="BC112" s="288"/>
      <c r="BD112" s="288"/>
      <c r="BE112" s="288"/>
      <c r="BF112" s="288"/>
      <c r="BG112" s="288"/>
      <c r="BH112" s="288"/>
      <c r="BI112" s="288"/>
      <c r="BJ112" s="288"/>
      <c r="BK112" s="288"/>
      <c r="BL112" s="288"/>
      <c r="BM112" s="288"/>
      <c r="BN112" s="288"/>
      <c r="BO112" s="288"/>
      <c r="BP112" s="288"/>
      <c r="BQ112" s="288"/>
      <c r="BR112" s="288"/>
      <c r="BS112" s="288"/>
      <c r="BT112" s="288"/>
      <c r="BU112" s="288"/>
      <c r="BV112" s="288"/>
      <c r="BW112" s="288"/>
      <c r="BX112" s="288"/>
      <c r="BY112" s="288"/>
      <c r="BZ112" s="288"/>
      <c r="CA112" s="288"/>
      <c r="CB112" s="288"/>
      <c r="CC112" s="288"/>
      <c r="CD112" s="288"/>
      <c r="CE112" s="288"/>
      <c r="CF112" s="288"/>
      <c r="CG112" s="288"/>
      <c r="CH112" s="288"/>
      <c r="CI112" s="288"/>
      <c r="CJ112" s="288"/>
      <c r="CK112" s="288"/>
      <c r="CL112" s="288"/>
      <c r="CM112" s="288"/>
      <c r="CN112" s="288"/>
      <c r="CO112" s="288"/>
      <c r="CP112" s="288"/>
      <c r="CQ112" s="288"/>
      <c r="CR112" s="288"/>
      <c r="CS112" s="288"/>
      <c r="CT112" s="288"/>
      <c r="CU112" s="288"/>
      <c r="CV112" s="288"/>
      <c r="CW112" s="288"/>
      <c r="CX112" s="288"/>
      <c r="CY112" s="288"/>
      <c r="CZ112" s="288"/>
      <c r="DA112" s="288"/>
      <c r="DB112" s="288"/>
      <c r="DC112" s="288"/>
      <c r="DD112" s="288"/>
      <c r="DE112" s="288"/>
      <c r="DF112" s="288"/>
      <c r="DG112" s="288"/>
      <c r="DH112" s="288"/>
      <c r="DI112" s="288"/>
      <c r="DJ112" s="288"/>
      <c r="DK112" s="288"/>
      <c r="DL112" s="288"/>
      <c r="DM112" s="288"/>
      <c r="DN112" s="288"/>
      <c r="DO112" s="288"/>
      <c r="DP112" s="288"/>
      <c r="DQ112" s="288"/>
      <c r="DR112" s="288"/>
      <c r="DS112" s="288"/>
      <c r="DT112" s="288"/>
      <c r="DU112" s="288"/>
      <c r="DV112" s="288"/>
      <c r="DW112" s="288"/>
      <c r="DX112" s="288"/>
      <c r="DY112" s="288"/>
      <c r="DZ112" s="288"/>
      <c r="EA112" s="288"/>
      <c r="EB112" s="288"/>
      <c r="EC112" s="288"/>
      <c r="ED112" s="288"/>
      <c r="EE112" s="288"/>
      <c r="EF112" s="288"/>
      <c r="EG112" s="288"/>
      <c r="EH112" s="288"/>
      <c r="EI112" s="288"/>
      <c r="EJ112" s="288"/>
      <c r="EK112" s="288"/>
      <c r="EL112" s="288"/>
      <c r="EM112" s="288"/>
      <c r="EN112" s="288"/>
      <c r="EO112" s="288"/>
      <c r="EP112" s="288"/>
      <c r="EQ112" s="288"/>
      <c r="ER112" s="288"/>
      <c r="ES112" s="288"/>
      <c r="ET112" s="288"/>
      <c r="EU112" s="288"/>
      <c r="EV112" s="288"/>
      <c r="EW112" s="288"/>
      <c r="EX112" s="288"/>
      <c r="EY112" s="288"/>
      <c r="EZ112" s="288"/>
      <c r="FA112" s="288"/>
      <c r="FB112" s="288"/>
      <c r="FC112" s="288"/>
      <c r="FD112" s="288"/>
      <c r="FE112" s="288"/>
      <c r="FF112" s="288"/>
      <c r="FG112" s="288"/>
      <c r="FH112" s="288"/>
      <c r="FI112" s="288"/>
      <c r="FJ112" s="288"/>
      <c r="FK112" s="288"/>
      <c r="FL112" s="288"/>
      <c r="FM112" s="288"/>
      <c r="FN112" s="288"/>
      <c r="FO112" s="288"/>
      <c r="FP112" s="288"/>
      <c r="FQ112" s="288"/>
      <c r="FR112" s="288"/>
      <c r="FS112" s="288"/>
      <c r="FT112" s="288"/>
      <c r="FU112" s="288"/>
      <c r="FV112" s="288"/>
      <c r="FW112" s="288"/>
      <c r="FX112" s="288"/>
      <c r="FY112" s="288"/>
      <c r="FZ112" s="288"/>
      <c r="GA112" s="288"/>
      <c r="GB112" s="288"/>
      <c r="GC112" s="288"/>
      <c r="GD112" s="288"/>
      <c r="GE112" s="288"/>
      <c r="GF112" s="288"/>
      <c r="GG112" s="288"/>
      <c r="GH112" s="288"/>
      <c r="GI112" s="288"/>
      <c r="GJ112" s="288"/>
      <c r="GK112" s="288"/>
      <c r="GL112" s="288"/>
      <c r="GM112" s="288"/>
      <c r="GN112" s="288"/>
      <c r="GO112" s="288"/>
      <c r="GP112" s="288"/>
      <c r="GQ112" s="288"/>
      <c r="GR112" s="288"/>
      <c r="GS112" s="288"/>
      <c r="GT112" s="288"/>
      <c r="GU112" s="288"/>
      <c r="GV112" s="288"/>
      <c r="GW112" s="288"/>
      <c r="GX112" s="288"/>
      <c r="GY112" s="288"/>
      <c r="GZ112" s="288"/>
      <c r="HA112" s="288"/>
      <c r="HB112" s="288"/>
      <c r="HC112" s="288"/>
      <c r="HD112" s="288"/>
      <c r="HE112" s="288"/>
      <c r="HF112" s="288"/>
      <c r="HG112" s="288"/>
      <c r="HH112" s="288"/>
      <c r="HI112" s="288"/>
      <c r="HJ112" s="288"/>
      <c r="HK112" s="288"/>
      <c r="HL112" s="288"/>
      <c r="HM112" s="288"/>
      <c r="HN112" s="288"/>
      <c r="HO112" s="288"/>
      <c r="HP112" s="288"/>
      <c r="HQ112" s="288"/>
      <c r="HR112" s="288"/>
      <c r="HS112" s="288"/>
      <c r="HT112" s="288"/>
      <c r="HU112" s="288"/>
      <c r="IW112" s="549"/>
      <c r="IX112" s="549"/>
      <c r="IY112" s="549"/>
      <c r="IZ112" s="549"/>
      <c r="JA112" s="549"/>
      <c r="JB112" s="549"/>
      <c r="JC112" s="549"/>
      <c r="JD112" s="549"/>
      <c r="JE112" s="549"/>
      <c r="JF112" s="549"/>
      <c r="JG112" s="549"/>
      <c r="JH112" s="549"/>
      <c r="JI112" s="549"/>
      <c r="JJ112" s="549"/>
      <c r="JK112" s="549"/>
      <c r="JL112" s="549"/>
      <c r="JM112" s="549"/>
      <c r="JN112" s="549"/>
      <c r="JO112" s="549"/>
      <c r="JP112" s="549"/>
      <c r="JQ112" s="549"/>
      <c r="JR112" s="549"/>
      <c r="JS112" s="549"/>
      <c r="JT112" s="549"/>
      <c r="JU112" s="549"/>
      <c r="JV112" s="549"/>
      <c r="JW112" s="549"/>
      <c r="JX112" s="549"/>
      <c r="JY112" s="549"/>
      <c r="JZ112" s="549"/>
      <c r="KA112" s="549"/>
      <c r="KB112" s="549"/>
      <c r="KC112" s="549"/>
      <c r="KD112" s="549"/>
      <c r="KE112" s="549"/>
      <c r="KF112" s="549"/>
      <c r="KG112" s="549"/>
      <c r="KH112" s="549"/>
      <c r="KI112" s="549"/>
      <c r="KJ112" s="549"/>
      <c r="KK112" s="549"/>
      <c r="KL112" s="549"/>
      <c r="KM112" s="549"/>
      <c r="KN112" s="549"/>
      <c r="KO112" s="549"/>
      <c r="KP112" s="549"/>
      <c r="KQ112" s="549"/>
      <c r="KR112" s="549"/>
      <c r="KS112" s="549"/>
      <c r="KT112" s="549"/>
      <c r="KU112" s="549"/>
      <c r="KV112" s="549"/>
      <c r="KW112" s="549"/>
      <c r="KX112" s="549"/>
      <c r="KY112" s="549"/>
      <c r="KZ112" s="549"/>
      <c r="LA112" s="549"/>
      <c r="LB112" s="549"/>
      <c r="LC112" s="549"/>
      <c r="LD112" s="549"/>
      <c r="LE112" s="549"/>
      <c r="LF112" s="549"/>
      <c r="LG112" s="549"/>
      <c r="LH112" s="549"/>
      <c r="LI112" s="549"/>
      <c r="LJ112" s="549"/>
      <c r="LK112" s="549"/>
      <c r="LL112" s="549"/>
      <c r="LM112" s="549"/>
      <c r="LN112" s="549"/>
      <c r="LO112" s="549"/>
      <c r="LP112" s="549"/>
      <c r="LQ112" s="549"/>
      <c r="LR112" s="549"/>
      <c r="LS112" s="549"/>
      <c r="LT112" s="549"/>
      <c r="LU112" s="549"/>
      <c r="LV112" s="549"/>
      <c r="LW112" s="549"/>
      <c r="LX112" s="549"/>
      <c r="LY112" s="549"/>
      <c r="LZ112" s="549"/>
      <c r="MA112" s="549"/>
      <c r="MB112" s="549"/>
      <c r="MC112" s="549"/>
      <c r="MD112" s="549"/>
      <c r="ME112" s="549"/>
      <c r="MF112" s="549"/>
      <c r="MG112" s="549"/>
      <c r="MH112" s="549"/>
      <c r="MI112" s="549"/>
      <c r="MJ112" s="549"/>
      <c r="MK112" s="549"/>
      <c r="ML112" s="549"/>
      <c r="MM112" s="549"/>
      <c r="MN112" s="549"/>
      <c r="MO112" s="549"/>
      <c r="MP112" s="549"/>
      <c r="MQ112" s="549"/>
      <c r="MR112" s="549"/>
      <c r="MS112" s="549"/>
      <c r="MT112" s="549"/>
      <c r="MU112" s="549"/>
      <c r="MV112" s="549"/>
      <c r="MW112" s="549"/>
      <c r="MX112" s="549"/>
      <c r="MY112" s="549"/>
      <c r="MZ112" s="549"/>
      <c r="NA112" s="549"/>
      <c r="NB112" s="549"/>
      <c r="NC112" s="549"/>
      <c r="ND112" s="549"/>
      <c r="NE112" s="549"/>
    </row>
    <row r="113" spans="2:369">
      <c r="O113" s="288"/>
      <c r="P113" s="288"/>
      <c r="Q113" s="288"/>
      <c r="R113" s="288"/>
      <c r="S113" s="288"/>
      <c r="T113" s="288"/>
      <c r="U113" s="288"/>
      <c r="V113" s="288"/>
      <c r="W113" s="288"/>
      <c r="X113" s="288"/>
      <c r="Y113" s="288"/>
      <c r="Z113" s="288"/>
      <c r="AA113" s="288"/>
      <c r="AB113" s="288"/>
      <c r="AC113" s="288"/>
      <c r="AD113" s="288"/>
      <c r="AE113" s="288"/>
      <c r="AF113" s="288"/>
      <c r="AG113" s="288"/>
      <c r="AH113" s="288"/>
      <c r="AI113" s="288"/>
      <c r="AJ113" s="288"/>
      <c r="AK113" s="288"/>
      <c r="AL113" s="288"/>
      <c r="AM113" s="288"/>
      <c r="AN113" s="288"/>
      <c r="AO113" s="288"/>
      <c r="AP113" s="288"/>
      <c r="AQ113" s="288"/>
      <c r="AR113" s="288"/>
      <c r="AS113" s="288"/>
      <c r="AT113" s="288"/>
      <c r="AU113" s="288"/>
      <c r="AV113" s="288"/>
      <c r="AW113" s="288"/>
      <c r="AX113" s="288"/>
      <c r="AY113" s="288"/>
      <c r="AZ113" s="288"/>
      <c r="BA113" s="288"/>
      <c r="BB113" s="288"/>
      <c r="BC113" s="288"/>
      <c r="BD113" s="288"/>
      <c r="BE113" s="288"/>
      <c r="BF113" s="288"/>
      <c r="BG113" s="288"/>
      <c r="BH113" s="288"/>
      <c r="BI113" s="288"/>
      <c r="BJ113" s="288"/>
      <c r="BK113" s="288"/>
      <c r="BL113" s="288"/>
      <c r="BM113" s="288"/>
      <c r="BN113" s="288"/>
      <c r="BO113" s="288"/>
      <c r="BP113" s="288"/>
      <c r="BQ113" s="288"/>
      <c r="BR113" s="288"/>
      <c r="BS113" s="288"/>
      <c r="BT113" s="288"/>
      <c r="BU113" s="288"/>
      <c r="BV113" s="288"/>
      <c r="BW113" s="288"/>
      <c r="BX113" s="288"/>
      <c r="BY113" s="288"/>
      <c r="BZ113" s="288"/>
      <c r="CA113" s="288"/>
      <c r="CB113" s="288"/>
      <c r="CC113" s="288"/>
      <c r="CD113" s="288"/>
      <c r="CE113" s="288"/>
      <c r="CF113" s="288"/>
      <c r="CG113" s="288"/>
      <c r="CH113" s="288"/>
      <c r="CI113" s="288"/>
      <c r="CJ113" s="288"/>
      <c r="CK113" s="288"/>
      <c r="CL113" s="288"/>
      <c r="CM113" s="288"/>
      <c r="CN113" s="288"/>
      <c r="CO113" s="288"/>
      <c r="CP113" s="288"/>
      <c r="CQ113" s="288"/>
      <c r="CR113" s="288"/>
      <c r="CS113" s="288"/>
      <c r="CT113" s="288"/>
      <c r="CU113" s="288"/>
      <c r="CV113" s="288"/>
      <c r="CW113" s="288"/>
      <c r="CX113" s="288"/>
      <c r="CY113" s="288"/>
      <c r="CZ113" s="288"/>
      <c r="DA113" s="288"/>
      <c r="DB113" s="288"/>
      <c r="DC113" s="288"/>
      <c r="DD113" s="288"/>
      <c r="DE113" s="288"/>
      <c r="DF113" s="288"/>
      <c r="DG113" s="288"/>
      <c r="DH113" s="288"/>
      <c r="DI113" s="288"/>
      <c r="DJ113" s="288"/>
      <c r="DK113" s="288"/>
      <c r="DL113" s="288"/>
      <c r="DM113" s="288"/>
      <c r="DN113" s="288"/>
      <c r="DO113" s="288"/>
      <c r="DP113" s="288"/>
      <c r="DQ113" s="288"/>
      <c r="DR113" s="288"/>
      <c r="DS113" s="288"/>
      <c r="DT113" s="288"/>
      <c r="DU113" s="288"/>
      <c r="DV113" s="288"/>
      <c r="DW113" s="288"/>
      <c r="DX113" s="288"/>
      <c r="DY113" s="288"/>
      <c r="DZ113" s="288"/>
      <c r="EA113" s="288"/>
      <c r="EB113" s="288"/>
      <c r="EC113" s="288"/>
      <c r="ED113" s="288"/>
      <c r="EE113" s="288"/>
      <c r="EF113" s="288"/>
      <c r="EG113" s="288"/>
      <c r="EH113" s="288"/>
      <c r="EI113" s="288"/>
      <c r="EJ113" s="288"/>
      <c r="EK113" s="288"/>
      <c r="EL113" s="288"/>
      <c r="EM113" s="288"/>
      <c r="EN113" s="288"/>
      <c r="EO113" s="288"/>
      <c r="EP113" s="288"/>
      <c r="EQ113" s="288"/>
      <c r="ER113" s="288"/>
      <c r="ES113" s="288"/>
      <c r="ET113" s="288"/>
      <c r="EU113" s="288"/>
      <c r="EV113" s="288"/>
      <c r="EW113" s="288"/>
      <c r="EX113" s="288"/>
      <c r="EY113" s="288"/>
      <c r="EZ113" s="288"/>
      <c r="FA113" s="288"/>
      <c r="FB113" s="288"/>
      <c r="FC113" s="288"/>
      <c r="FD113" s="288"/>
      <c r="FE113" s="288"/>
      <c r="FF113" s="288"/>
      <c r="FG113" s="288"/>
      <c r="FH113" s="288"/>
      <c r="FI113" s="288"/>
      <c r="FJ113" s="288"/>
      <c r="FK113" s="288"/>
      <c r="FL113" s="288"/>
      <c r="FM113" s="288"/>
      <c r="FN113" s="288"/>
      <c r="FO113" s="288"/>
      <c r="FP113" s="288"/>
      <c r="FQ113" s="288"/>
      <c r="FR113" s="288"/>
      <c r="FS113" s="288"/>
      <c r="FT113" s="288"/>
      <c r="FU113" s="288"/>
      <c r="FV113" s="288"/>
      <c r="FW113" s="288"/>
      <c r="FX113" s="288"/>
      <c r="FY113" s="288"/>
      <c r="FZ113" s="288"/>
      <c r="GA113" s="288"/>
      <c r="GB113" s="288"/>
      <c r="GC113" s="288"/>
      <c r="GD113" s="288"/>
      <c r="GE113" s="288"/>
      <c r="GF113" s="288"/>
      <c r="GG113" s="288"/>
      <c r="GH113" s="288"/>
      <c r="GI113" s="288"/>
      <c r="GJ113" s="288"/>
      <c r="GK113" s="288"/>
      <c r="GL113" s="288"/>
      <c r="GM113" s="288"/>
      <c r="GN113" s="288"/>
      <c r="GO113" s="288"/>
      <c r="GP113" s="288"/>
      <c r="GQ113" s="288"/>
      <c r="GR113" s="288"/>
      <c r="GS113" s="288"/>
      <c r="GT113" s="288"/>
      <c r="GU113" s="288"/>
      <c r="GV113" s="288"/>
      <c r="GW113" s="288"/>
      <c r="GX113" s="288"/>
      <c r="GY113" s="288"/>
      <c r="GZ113" s="288"/>
      <c r="HA113" s="288"/>
      <c r="HB113" s="288"/>
      <c r="HC113" s="288"/>
      <c r="HD113" s="288"/>
      <c r="HE113" s="288"/>
      <c r="HF113" s="288"/>
      <c r="HG113" s="288"/>
      <c r="HH113" s="288"/>
      <c r="HI113" s="288"/>
      <c r="HJ113" s="288"/>
      <c r="HK113" s="288"/>
      <c r="HL113" s="288"/>
      <c r="HM113" s="288"/>
      <c r="HN113" s="288"/>
      <c r="HO113" s="288"/>
      <c r="HP113" s="288"/>
      <c r="HQ113" s="288"/>
      <c r="IW113" s="549"/>
      <c r="IX113" s="549"/>
      <c r="IY113" s="549"/>
      <c r="IZ113" s="549"/>
      <c r="JA113" s="549"/>
      <c r="JB113" s="549"/>
      <c r="JC113" s="549"/>
      <c r="JD113" s="549"/>
      <c r="JE113" s="549"/>
      <c r="JF113" s="549"/>
      <c r="JG113" s="549"/>
      <c r="JH113" s="549"/>
      <c r="JI113" s="549"/>
      <c r="JJ113" s="549"/>
      <c r="JK113" s="549"/>
      <c r="JL113" s="549"/>
      <c r="JM113" s="549"/>
      <c r="JN113" s="549"/>
      <c r="JO113" s="549"/>
      <c r="JP113" s="549"/>
      <c r="JQ113" s="549"/>
      <c r="JR113" s="549"/>
      <c r="JS113" s="549"/>
      <c r="JT113" s="549"/>
      <c r="JU113" s="549"/>
      <c r="JV113" s="549"/>
      <c r="JW113" s="549"/>
      <c r="JX113" s="549"/>
      <c r="JY113" s="549"/>
      <c r="JZ113" s="549"/>
      <c r="KA113" s="549"/>
      <c r="KB113" s="549"/>
      <c r="KC113" s="549"/>
      <c r="KD113" s="549"/>
      <c r="KE113" s="549"/>
      <c r="KF113" s="549"/>
      <c r="KG113" s="549"/>
      <c r="KH113" s="549"/>
      <c r="KI113" s="549"/>
      <c r="KJ113" s="549"/>
      <c r="KK113" s="549"/>
      <c r="KL113" s="549"/>
      <c r="KM113" s="549"/>
      <c r="KN113" s="549"/>
      <c r="KO113" s="549"/>
      <c r="KP113" s="549"/>
      <c r="KQ113" s="549"/>
      <c r="KR113" s="549"/>
      <c r="KS113" s="549"/>
      <c r="KT113" s="549"/>
      <c r="KU113" s="549"/>
      <c r="KV113" s="549"/>
      <c r="KW113" s="549"/>
      <c r="KX113" s="549"/>
      <c r="KY113" s="549"/>
      <c r="KZ113" s="549"/>
      <c r="LA113" s="549"/>
      <c r="LB113" s="549"/>
      <c r="LC113" s="549"/>
      <c r="LD113" s="549"/>
      <c r="LE113" s="549"/>
      <c r="LF113" s="549"/>
      <c r="LG113" s="549"/>
      <c r="LH113" s="549"/>
      <c r="LI113" s="549"/>
      <c r="LJ113" s="549"/>
      <c r="LK113" s="549"/>
      <c r="LL113" s="549"/>
      <c r="LM113" s="549"/>
      <c r="LN113" s="549"/>
      <c r="LO113" s="549"/>
      <c r="LP113" s="549"/>
      <c r="LQ113" s="549"/>
      <c r="LR113" s="549"/>
      <c r="LS113" s="549"/>
      <c r="LT113" s="549"/>
      <c r="LU113" s="549"/>
      <c r="LV113" s="549"/>
      <c r="LW113" s="549"/>
      <c r="LX113" s="549"/>
      <c r="LY113" s="549"/>
      <c r="LZ113" s="549"/>
      <c r="MA113" s="549"/>
      <c r="MB113" s="549"/>
      <c r="MC113" s="549"/>
      <c r="MD113" s="549"/>
      <c r="ME113" s="549"/>
      <c r="MF113" s="549"/>
      <c r="MG113" s="549"/>
      <c r="MH113" s="549"/>
      <c r="MI113" s="549"/>
      <c r="MJ113" s="549"/>
      <c r="MK113" s="549"/>
      <c r="ML113" s="549"/>
      <c r="MM113" s="549"/>
      <c r="MN113" s="549"/>
      <c r="MO113" s="549"/>
      <c r="MP113" s="549"/>
      <c r="MQ113" s="549"/>
      <c r="MR113" s="549"/>
      <c r="MS113" s="549"/>
      <c r="MT113" s="549"/>
      <c r="MU113" s="549"/>
      <c r="MV113" s="549"/>
      <c r="MW113" s="549"/>
      <c r="MX113" s="549"/>
      <c r="MY113" s="549"/>
      <c r="MZ113" s="549"/>
      <c r="NA113" s="549"/>
      <c r="NB113" s="549"/>
      <c r="NC113" s="549"/>
      <c r="ND113" s="549"/>
      <c r="NE113" s="549"/>
    </row>
    <row r="114" spans="2:369" s="282" customFormat="1">
      <c r="B114" s="517"/>
      <c r="C114" s="296"/>
      <c r="O114" s="288"/>
      <c r="P114" s="288"/>
      <c r="Q114" s="288"/>
      <c r="R114" s="288"/>
      <c r="S114" s="288"/>
      <c r="T114" s="288"/>
      <c r="U114" s="288"/>
      <c r="V114" s="288"/>
      <c r="W114" s="288"/>
      <c r="X114" s="288"/>
      <c r="Y114" s="288"/>
      <c r="Z114" s="288"/>
      <c r="AA114" s="288"/>
      <c r="AB114" s="288"/>
      <c r="AC114" s="288"/>
      <c r="AD114" s="288"/>
      <c r="AE114" s="288"/>
      <c r="AF114" s="288"/>
      <c r="AG114" s="288"/>
      <c r="AH114" s="288"/>
      <c r="AI114" s="288"/>
      <c r="AJ114" s="288"/>
      <c r="AK114" s="288"/>
      <c r="AL114" s="288"/>
      <c r="AM114" s="288"/>
      <c r="AN114" s="288"/>
      <c r="AO114" s="288"/>
      <c r="AP114" s="288"/>
      <c r="AQ114" s="288"/>
      <c r="AR114" s="288"/>
      <c r="AS114" s="288"/>
      <c r="AT114" s="288"/>
      <c r="AU114" s="288"/>
      <c r="AV114" s="288"/>
      <c r="AW114" s="288"/>
      <c r="AX114" s="288"/>
      <c r="AY114" s="288"/>
      <c r="AZ114" s="288"/>
      <c r="BA114" s="288"/>
      <c r="BB114" s="288"/>
      <c r="BC114" s="288"/>
      <c r="BD114" s="288"/>
      <c r="BE114" s="288"/>
      <c r="BF114" s="288"/>
      <c r="BG114" s="288"/>
      <c r="BH114" s="288"/>
      <c r="BI114" s="288"/>
      <c r="BJ114" s="288"/>
      <c r="BK114" s="288"/>
      <c r="BL114" s="288"/>
      <c r="BM114" s="288"/>
      <c r="BN114" s="288"/>
      <c r="BO114" s="288"/>
      <c r="BP114" s="288"/>
      <c r="BQ114" s="288"/>
      <c r="BR114" s="288"/>
      <c r="BS114" s="288"/>
      <c r="BT114" s="288"/>
      <c r="BU114" s="288"/>
      <c r="BV114" s="288"/>
      <c r="BW114" s="288"/>
      <c r="BX114" s="288"/>
      <c r="BY114" s="288"/>
      <c r="BZ114" s="288"/>
      <c r="CA114" s="288"/>
      <c r="CB114" s="288"/>
      <c r="CC114" s="288"/>
      <c r="CD114" s="288"/>
      <c r="CE114" s="288"/>
      <c r="CF114" s="288"/>
      <c r="CG114" s="288"/>
      <c r="CH114" s="288"/>
      <c r="CI114" s="288"/>
      <c r="CJ114" s="288"/>
      <c r="CK114" s="288"/>
      <c r="CL114" s="288"/>
      <c r="CM114" s="288"/>
      <c r="CN114" s="288"/>
      <c r="CO114" s="288"/>
      <c r="CP114" s="288"/>
      <c r="CQ114" s="288"/>
      <c r="CR114" s="288"/>
      <c r="CS114" s="288"/>
      <c r="CT114" s="288"/>
      <c r="CU114" s="288"/>
      <c r="CV114" s="288"/>
      <c r="CW114" s="288"/>
      <c r="CX114" s="288"/>
      <c r="CY114" s="288"/>
      <c r="CZ114" s="288"/>
      <c r="DA114" s="288"/>
      <c r="DB114" s="288"/>
      <c r="DC114" s="288"/>
      <c r="DD114" s="288"/>
      <c r="DE114" s="288"/>
      <c r="DF114" s="288"/>
      <c r="DG114" s="288"/>
      <c r="DH114" s="288"/>
      <c r="DI114" s="288"/>
      <c r="DJ114" s="288"/>
      <c r="DK114" s="288"/>
      <c r="DL114" s="288"/>
      <c r="DM114" s="288"/>
      <c r="DN114" s="288"/>
      <c r="DO114" s="288"/>
      <c r="DP114" s="288"/>
      <c r="DQ114" s="288"/>
      <c r="DR114" s="288"/>
      <c r="DS114" s="288"/>
      <c r="DT114" s="288"/>
      <c r="DU114" s="288"/>
      <c r="DV114" s="288"/>
      <c r="DW114" s="288"/>
      <c r="DX114" s="288"/>
      <c r="DY114" s="288"/>
      <c r="DZ114" s="288"/>
      <c r="EA114" s="288"/>
      <c r="EB114" s="288"/>
      <c r="EC114" s="288"/>
      <c r="ED114" s="288"/>
      <c r="EE114" s="288"/>
      <c r="EF114" s="288"/>
      <c r="EG114" s="288"/>
      <c r="EH114" s="288"/>
      <c r="EI114" s="288"/>
      <c r="EJ114" s="288"/>
      <c r="EK114" s="288"/>
      <c r="EL114" s="288"/>
      <c r="EM114" s="288"/>
      <c r="EN114" s="288"/>
      <c r="EO114" s="288"/>
      <c r="EP114" s="288"/>
      <c r="EQ114" s="288"/>
      <c r="ER114" s="288"/>
      <c r="ES114" s="288"/>
      <c r="ET114" s="288"/>
      <c r="EU114" s="288"/>
      <c r="EV114" s="288"/>
      <c r="EW114" s="288"/>
      <c r="EX114" s="288"/>
      <c r="EY114" s="288"/>
      <c r="EZ114" s="288"/>
      <c r="FA114" s="288"/>
      <c r="FB114" s="288"/>
      <c r="FC114" s="288"/>
      <c r="FD114" s="288"/>
      <c r="FE114" s="288"/>
      <c r="FF114" s="288"/>
      <c r="FG114" s="288"/>
      <c r="FH114" s="288"/>
      <c r="FI114" s="288"/>
      <c r="FJ114" s="288"/>
      <c r="FK114" s="288"/>
      <c r="FL114" s="288"/>
      <c r="FM114" s="288"/>
      <c r="FN114" s="288"/>
      <c r="FO114" s="288"/>
      <c r="FP114" s="288"/>
      <c r="FQ114" s="288"/>
      <c r="FR114" s="288"/>
      <c r="FS114" s="288"/>
      <c r="FT114" s="288"/>
      <c r="FU114" s="288"/>
      <c r="FV114" s="288"/>
      <c r="FW114" s="288"/>
      <c r="FX114" s="288"/>
      <c r="FY114" s="288"/>
      <c r="FZ114" s="288"/>
      <c r="GA114" s="288"/>
      <c r="GB114" s="288"/>
      <c r="GC114" s="288"/>
      <c r="GD114" s="288"/>
      <c r="GE114" s="288"/>
      <c r="GF114" s="288"/>
      <c r="GG114" s="288"/>
      <c r="GH114" s="288"/>
      <c r="GI114" s="288"/>
      <c r="GJ114" s="288"/>
      <c r="GK114" s="288"/>
      <c r="GL114" s="288"/>
      <c r="GM114" s="288"/>
      <c r="GN114" s="288"/>
      <c r="GO114" s="288"/>
      <c r="GP114" s="288"/>
      <c r="GQ114" s="288"/>
      <c r="GR114" s="288"/>
      <c r="GS114" s="288"/>
      <c r="GT114" s="288"/>
      <c r="GU114" s="288"/>
      <c r="GV114" s="288"/>
      <c r="GW114" s="288"/>
      <c r="GX114" s="288"/>
      <c r="GY114" s="288"/>
      <c r="GZ114" s="288"/>
      <c r="HA114" s="288"/>
      <c r="HB114" s="288"/>
      <c r="HC114" s="288"/>
      <c r="HD114" s="288"/>
      <c r="HE114" s="288"/>
      <c r="HF114" s="288"/>
      <c r="HG114" s="288"/>
      <c r="HH114" s="288"/>
      <c r="HI114" s="288"/>
      <c r="HJ114" s="288"/>
      <c r="HK114" s="288"/>
      <c r="HL114" s="288"/>
      <c r="HM114" s="288"/>
      <c r="HN114" s="288"/>
      <c r="HO114" s="288"/>
      <c r="HP114" s="288"/>
      <c r="HQ114" s="288"/>
      <c r="IV114" s="281"/>
      <c r="IW114" s="549"/>
      <c r="IX114" s="549"/>
      <c r="IY114" s="549"/>
      <c r="IZ114" s="549"/>
      <c r="JA114" s="549"/>
      <c r="JB114" s="549"/>
      <c r="JC114" s="549"/>
      <c r="JD114" s="549"/>
      <c r="JE114" s="549"/>
      <c r="JF114" s="549"/>
      <c r="JG114" s="549"/>
      <c r="JH114" s="549"/>
      <c r="JI114" s="549"/>
      <c r="JJ114" s="549"/>
      <c r="JK114" s="549"/>
      <c r="JL114" s="549"/>
      <c r="JM114" s="549"/>
      <c r="JN114" s="549"/>
      <c r="JO114" s="549"/>
      <c r="JP114" s="549"/>
      <c r="JQ114" s="549"/>
      <c r="JR114" s="549"/>
      <c r="JS114" s="549"/>
      <c r="JT114" s="549"/>
      <c r="JU114" s="549"/>
      <c r="JV114" s="549"/>
      <c r="JW114" s="549"/>
      <c r="JX114" s="549"/>
      <c r="JY114" s="549"/>
      <c r="JZ114" s="549"/>
      <c r="KA114" s="549"/>
      <c r="KB114" s="549"/>
      <c r="KC114" s="549"/>
      <c r="KD114" s="549"/>
      <c r="KE114" s="549"/>
      <c r="KF114" s="549"/>
      <c r="KG114" s="549"/>
      <c r="KH114" s="549"/>
      <c r="KI114" s="549"/>
      <c r="KJ114" s="549"/>
      <c r="KK114" s="549"/>
      <c r="KL114" s="549"/>
      <c r="KM114" s="549"/>
      <c r="KN114" s="549"/>
      <c r="KO114" s="549"/>
      <c r="KP114" s="549"/>
      <c r="KQ114" s="549"/>
      <c r="KR114" s="549"/>
      <c r="KS114" s="549"/>
      <c r="KT114" s="549"/>
      <c r="KU114" s="549"/>
      <c r="KV114" s="549"/>
      <c r="KW114" s="549"/>
      <c r="KX114" s="549"/>
      <c r="KY114" s="549"/>
      <c r="KZ114" s="549"/>
      <c r="LA114" s="549"/>
      <c r="LB114" s="549"/>
      <c r="LC114" s="549"/>
      <c r="LD114" s="549"/>
      <c r="LE114" s="549"/>
      <c r="LF114" s="549"/>
      <c r="LG114" s="549"/>
      <c r="LH114" s="549"/>
      <c r="LI114" s="549"/>
      <c r="LJ114" s="549"/>
      <c r="LK114" s="549"/>
      <c r="LL114" s="549"/>
      <c r="LM114" s="549"/>
      <c r="LN114" s="549"/>
      <c r="LO114" s="549"/>
      <c r="LP114" s="549"/>
      <c r="LQ114" s="549"/>
      <c r="LR114" s="549"/>
      <c r="LS114" s="549"/>
      <c r="LT114" s="549"/>
      <c r="LU114" s="549"/>
      <c r="LV114" s="549"/>
      <c r="LW114" s="549"/>
      <c r="LX114" s="549"/>
      <c r="LY114" s="549"/>
      <c r="LZ114" s="549"/>
      <c r="MA114" s="549"/>
      <c r="MB114" s="549"/>
      <c r="MC114" s="549"/>
      <c r="MD114" s="549"/>
      <c r="ME114" s="549"/>
      <c r="MF114" s="549"/>
      <c r="MG114" s="549"/>
      <c r="MH114" s="549"/>
      <c r="MI114" s="549"/>
      <c r="MJ114" s="549"/>
      <c r="MK114" s="549"/>
      <c r="ML114" s="549"/>
      <c r="MM114" s="549"/>
      <c r="MN114" s="549"/>
      <c r="MO114" s="549"/>
      <c r="MP114" s="549"/>
      <c r="MQ114" s="549"/>
      <c r="MR114" s="549"/>
      <c r="MS114" s="549"/>
      <c r="MT114" s="549"/>
      <c r="MU114" s="549"/>
      <c r="MV114" s="549"/>
      <c r="MW114" s="549"/>
      <c r="MX114" s="549"/>
      <c r="MY114" s="549"/>
      <c r="MZ114" s="549"/>
      <c r="NA114" s="549"/>
      <c r="NB114" s="549"/>
      <c r="NC114" s="549"/>
      <c r="ND114" s="549"/>
      <c r="NE114" s="549"/>
    </row>
    <row r="115" spans="2:369" s="282" customFormat="1">
      <c r="B115" s="517"/>
      <c r="C115" s="296"/>
      <c r="L115" s="291"/>
      <c r="M115" s="291"/>
      <c r="N115" s="291"/>
      <c r="O115" s="283"/>
      <c r="P115" s="283"/>
      <c r="Q115" s="283"/>
      <c r="R115" s="283"/>
      <c r="S115" s="283"/>
      <c r="T115" s="283"/>
      <c r="U115" s="283"/>
      <c r="V115" s="283"/>
      <c r="W115" s="283"/>
      <c r="X115" s="283"/>
      <c r="Y115" s="283"/>
      <c r="Z115" s="283"/>
      <c r="AA115" s="283"/>
      <c r="AB115" s="283"/>
      <c r="AC115" s="283"/>
      <c r="AD115" s="283"/>
      <c r="AE115" s="283"/>
      <c r="AF115" s="283"/>
      <c r="AG115" s="283"/>
      <c r="AH115" s="283"/>
      <c r="AI115" s="283"/>
      <c r="AJ115" s="283"/>
      <c r="AK115" s="283"/>
      <c r="AL115" s="283"/>
      <c r="AM115" s="283"/>
      <c r="AN115" s="283"/>
      <c r="AO115" s="283"/>
      <c r="AP115" s="283"/>
      <c r="AQ115" s="283"/>
      <c r="AR115" s="283"/>
      <c r="AS115" s="283"/>
      <c r="AT115" s="283"/>
      <c r="AU115" s="283"/>
      <c r="AV115" s="283"/>
      <c r="AW115" s="283"/>
      <c r="AX115" s="283"/>
      <c r="AY115" s="283"/>
      <c r="AZ115" s="283"/>
      <c r="BA115" s="283"/>
      <c r="BB115" s="283"/>
      <c r="BC115" s="283"/>
      <c r="BD115" s="283"/>
      <c r="BE115" s="283"/>
      <c r="BF115" s="283"/>
      <c r="BG115" s="283"/>
      <c r="BH115" s="283"/>
      <c r="BI115" s="283"/>
      <c r="BJ115" s="283"/>
      <c r="BK115" s="283"/>
      <c r="BL115" s="283"/>
      <c r="BM115" s="283"/>
      <c r="BN115" s="283"/>
      <c r="BO115" s="283"/>
      <c r="BP115" s="283"/>
      <c r="BQ115" s="283"/>
      <c r="BR115" s="283"/>
      <c r="BS115" s="283"/>
      <c r="BT115" s="283"/>
      <c r="BU115" s="283"/>
      <c r="BV115" s="283"/>
      <c r="BW115" s="283"/>
      <c r="BX115" s="283"/>
      <c r="BY115" s="283"/>
      <c r="BZ115" s="283"/>
      <c r="CA115" s="283"/>
      <c r="CB115" s="283"/>
      <c r="CC115" s="283"/>
      <c r="CD115" s="283"/>
      <c r="CE115" s="283"/>
      <c r="CF115" s="283"/>
      <c r="CG115" s="283"/>
      <c r="CH115" s="283"/>
      <c r="CI115" s="283"/>
      <c r="CJ115" s="283"/>
      <c r="CK115" s="283"/>
      <c r="CL115" s="283"/>
      <c r="CM115" s="283"/>
      <c r="CN115" s="283"/>
      <c r="CO115" s="283"/>
      <c r="CP115" s="283"/>
      <c r="CQ115" s="283"/>
      <c r="CR115" s="283"/>
      <c r="CS115" s="283"/>
      <c r="CT115" s="283"/>
      <c r="CU115" s="283"/>
      <c r="CV115" s="283"/>
      <c r="CW115" s="283"/>
      <c r="CX115" s="283"/>
      <c r="CY115" s="283"/>
      <c r="CZ115" s="283"/>
      <c r="DA115" s="283"/>
      <c r="DB115" s="283"/>
      <c r="DC115" s="283"/>
      <c r="DD115" s="283"/>
      <c r="DE115" s="283"/>
      <c r="DF115" s="283"/>
      <c r="DG115" s="283"/>
      <c r="DH115" s="283"/>
      <c r="DI115" s="283"/>
      <c r="DJ115" s="283"/>
      <c r="DK115" s="283"/>
      <c r="DL115" s="283"/>
      <c r="DM115" s="283"/>
      <c r="DN115" s="283"/>
      <c r="DO115" s="283"/>
      <c r="DP115" s="283"/>
      <c r="DQ115" s="283"/>
      <c r="DR115" s="283"/>
      <c r="DS115" s="283"/>
      <c r="DT115" s="283"/>
      <c r="DU115" s="283"/>
      <c r="DV115" s="283"/>
      <c r="DW115" s="283"/>
      <c r="DX115" s="283"/>
      <c r="DY115" s="283"/>
      <c r="DZ115" s="283"/>
      <c r="EA115" s="283"/>
      <c r="EB115" s="283"/>
      <c r="EC115" s="283"/>
      <c r="ED115" s="283"/>
      <c r="EE115" s="283"/>
      <c r="EF115" s="283"/>
      <c r="EG115" s="283"/>
      <c r="EH115" s="283"/>
      <c r="EI115" s="283"/>
      <c r="EJ115" s="283"/>
      <c r="EK115" s="283"/>
      <c r="EL115" s="283"/>
      <c r="EM115" s="283"/>
      <c r="EN115" s="283"/>
      <c r="EO115" s="283"/>
      <c r="EP115" s="283"/>
      <c r="EQ115" s="283"/>
      <c r="ER115" s="283"/>
      <c r="ES115" s="283"/>
      <c r="ET115" s="283"/>
      <c r="EU115" s="283"/>
      <c r="EV115" s="283"/>
      <c r="EW115" s="283"/>
      <c r="EX115" s="283"/>
      <c r="EY115" s="283"/>
      <c r="EZ115" s="283"/>
      <c r="FA115" s="283"/>
      <c r="FB115" s="283"/>
      <c r="FC115" s="283"/>
      <c r="FD115" s="283"/>
      <c r="FE115" s="283"/>
      <c r="FF115" s="283"/>
      <c r="FG115" s="283"/>
      <c r="FH115" s="283"/>
      <c r="FI115" s="283"/>
      <c r="FJ115" s="283"/>
      <c r="FK115" s="283"/>
      <c r="FL115" s="283"/>
      <c r="FM115" s="283"/>
      <c r="FN115" s="283"/>
      <c r="FO115" s="283"/>
      <c r="FP115" s="283"/>
      <c r="FQ115" s="283"/>
      <c r="FR115" s="283"/>
      <c r="FS115" s="283"/>
      <c r="FT115" s="283"/>
      <c r="FU115" s="283"/>
      <c r="FV115" s="283"/>
      <c r="FW115" s="283"/>
      <c r="FX115" s="283"/>
      <c r="FY115" s="283"/>
      <c r="FZ115" s="283"/>
      <c r="GA115" s="283"/>
      <c r="GB115" s="283"/>
      <c r="GC115" s="283"/>
      <c r="GD115" s="283"/>
      <c r="GE115" s="283"/>
      <c r="GF115" s="283"/>
      <c r="GG115" s="283"/>
      <c r="GH115" s="283"/>
      <c r="GI115" s="283"/>
      <c r="GJ115" s="283"/>
      <c r="GK115" s="283"/>
      <c r="GL115" s="283"/>
      <c r="GM115" s="283"/>
      <c r="GN115" s="283"/>
      <c r="GO115" s="283"/>
      <c r="GP115" s="283"/>
      <c r="GQ115" s="283"/>
      <c r="GR115" s="283"/>
      <c r="GS115" s="283"/>
      <c r="GT115" s="283"/>
      <c r="GU115" s="283"/>
      <c r="GV115" s="283"/>
      <c r="GW115" s="283"/>
      <c r="GX115" s="283"/>
      <c r="GY115" s="283"/>
      <c r="GZ115" s="283"/>
      <c r="HA115" s="283"/>
      <c r="HB115" s="283"/>
      <c r="HC115" s="283"/>
      <c r="HD115" s="283"/>
      <c r="HE115" s="283"/>
      <c r="HF115" s="283"/>
      <c r="HG115" s="283"/>
      <c r="HH115" s="283"/>
      <c r="HI115" s="283"/>
      <c r="HJ115" s="283"/>
      <c r="HK115" s="283"/>
      <c r="HL115" s="283"/>
      <c r="HM115" s="283"/>
      <c r="HN115" s="283"/>
      <c r="HO115" s="283"/>
      <c r="HP115" s="283"/>
      <c r="HQ115" s="283"/>
      <c r="HR115" s="291"/>
      <c r="HS115" s="291"/>
      <c r="HT115" s="291"/>
      <c r="HU115" s="291"/>
      <c r="HV115" s="291"/>
      <c r="IV115" s="281"/>
      <c r="IW115" s="549"/>
      <c r="IX115" s="549"/>
      <c r="IY115" s="549"/>
      <c r="IZ115" s="549"/>
      <c r="JA115" s="549"/>
      <c r="JB115" s="549"/>
      <c r="JC115" s="549"/>
      <c r="JD115" s="549"/>
      <c r="JE115" s="549"/>
      <c r="JF115" s="549"/>
      <c r="JG115" s="549"/>
      <c r="JH115" s="549"/>
      <c r="JI115" s="549"/>
      <c r="JJ115" s="549"/>
      <c r="JK115" s="549"/>
      <c r="JL115" s="549"/>
      <c r="JM115" s="549"/>
      <c r="JN115" s="549"/>
      <c r="JO115" s="549"/>
      <c r="JP115" s="549"/>
      <c r="JQ115" s="549"/>
      <c r="JR115" s="549"/>
      <c r="JS115" s="549"/>
      <c r="JT115" s="549"/>
      <c r="JU115" s="549"/>
      <c r="JV115" s="549"/>
      <c r="JW115" s="549"/>
      <c r="JX115" s="549"/>
      <c r="JY115" s="549"/>
      <c r="JZ115" s="549"/>
      <c r="KA115" s="549"/>
      <c r="KB115" s="549"/>
      <c r="KC115" s="549"/>
      <c r="KD115" s="549"/>
      <c r="KE115" s="549"/>
      <c r="KF115" s="549"/>
      <c r="KG115" s="549"/>
      <c r="KH115" s="549"/>
      <c r="KI115" s="549"/>
      <c r="KJ115" s="549"/>
      <c r="KK115" s="549"/>
      <c r="KL115" s="549"/>
      <c r="KM115" s="549"/>
      <c r="KN115" s="549"/>
      <c r="KO115" s="549"/>
      <c r="KP115" s="549"/>
      <c r="KQ115" s="549"/>
      <c r="KR115" s="549"/>
      <c r="KS115" s="549"/>
      <c r="KT115" s="549"/>
      <c r="KU115" s="549"/>
      <c r="KV115" s="549"/>
      <c r="KW115" s="549"/>
      <c r="KX115" s="549"/>
      <c r="KY115" s="549"/>
      <c r="KZ115" s="549"/>
      <c r="LA115" s="549"/>
      <c r="LB115" s="549"/>
      <c r="LC115" s="549"/>
      <c r="LD115" s="549"/>
      <c r="LE115" s="549"/>
      <c r="LF115" s="549"/>
      <c r="LG115" s="549"/>
      <c r="LH115" s="549"/>
      <c r="LI115" s="549"/>
      <c r="LJ115" s="549"/>
      <c r="LK115" s="549"/>
      <c r="LL115" s="549"/>
      <c r="LM115" s="549"/>
      <c r="LN115" s="549"/>
      <c r="LO115" s="549"/>
      <c r="LP115" s="549"/>
      <c r="LQ115" s="549"/>
      <c r="LR115" s="549"/>
      <c r="LS115" s="549"/>
      <c r="LT115" s="549"/>
      <c r="LU115" s="549"/>
      <c r="LV115" s="549"/>
      <c r="LW115" s="549"/>
      <c r="LX115" s="549"/>
      <c r="LY115" s="549"/>
      <c r="LZ115" s="549"/>
      <c r="MA115" s="549"/>
      <c r="MB115" s="549"/>
      <c r="MC115" s="549"/>
      <c r="MD115" s="549"/>
      <c r="ME115" s="549"/>
      <c r="MF115" s="549"/>
      <c r="MG115" s="549"/>
      <c r="MH115" s="549"/>
      <c r="MI115" s="549"/>
      <c r="MJ115" s="549"/>
      <c r="MK115" s="549"/>
      <c r="ML115" s="549"/>
      <c r="MM115" s="549"/>
      <c r="MN115" s="549"/>
      <c r="MO115" s="549"/>
      <c r="MP115" s="549"/>
      <c r="MQ115" s="549"/>
      <c r="MR115" s="549"/>
      <c r="MS115" s="549"/>
      <c r="MT115" s="549"/>
      <c r="MU115" s="549"/>
      <c r="MV115" s="549"/>
      <c r="MW115" s="549"/>
      <c r="MX115" s="549"/>
      <c r="MY115" s="549"/>
      <c r="MZ115" s="549"/>
      <c r="NA115" s="549"/>
      <c r="NB115" s="549"/>
      <c r="NC115" s="549"/>
      <c r="ND115" s="549"/>
      <c r="NE115" s="549"/>
    </row>
    <row r="116" spans="2:369" s="282" customFormat="1">
      <c r="B116" s="517"/>
      <c r="C116" s="296"/>
      <c r="O116" s="286"/>
      <c r="P116" s="286"/>
      <c r="Q116" s="286"/>
      <c r="R116" s="286"/>
      <c r="S116" s="286"/>
      <c r="T116" s="286"/>
      <c r="U116" s="286"/>
      <c r="V116" s="286"/>
      <c r="W116" s="286"/>
      <c r="X116" s="286"/>
      <c r="Y116" s="286"/>
      <c r="Z116" s="286"/>
      <c r="AA116" s="286"/>
      <c r="AB116" s="286"/>
      <c r="AC116" s="286"/>
      <c r="AD116" s="286"/>
      <c r="AE116" s="286"/>
      <c r="AF116" s="286"/>
      <c r="AG116" s="286"/>
      <c r="AH116" s="286"/>
      <c r="AI116" s="286"/>
      <c r="AJ116" s="286"/>
      <c r="AK116" s="286"/>
      <c r="AL116" s="286"/>
      <c r="AM116" s="286"/>
      <c r="AN116" s="286"/>
      <c r="AO116" s="286"/>
      <c r="AP116" s="286"/>
      <c r="AQ116" s="286"/>
      <c r="AR116" s="286"/>
      <c r="AS116" s="286"/>
      <c r="AT116" s="286"/>
      <c r="AU116" s="286"/>
      <c r="AV116" s="286"/>
      <c r="AW116" s="286"/>
      <c r="AX116" s="286"/>
      <c r="AY116" s="286"/>
      <c r="AZ116" s="286"/>
      <c r="BA116" s="286"/>
      <c r="BB116" s="286"/>
      <c r="BC116" s="286"/>
      <c r="BD116" s="286"/>
      <c r="BE116" s="286"/>
      <c r="BF116" s="286"/>
      <c r="BG116" s="286"/>
      <c r="BH116" s="286"/>
      <c r="BI116" s="286"/>
      <c r="BJ116" s="286"/>
      <c r="BK116" s="286"/>
      <c r="BL116" s="286"/>
      <c r="BM116" s="286"/>
      <c r="BN116" s="286"/>
      <c r="BO116" s="286"/>
      <c r="BP116" s="286"/>
      <c r="BQ116" s="286"/>
      <c r="BR116" s="286"/>
      <c r="BS116" s="286"/>
      <c r="BT116" s="286"/>
      <c r="BU116" s="286"/>
      <c r="BV116" s="286"/>
      <c r="BW116" s="286"/>
      <c r="BX116" s="286"/>
      <c r="BY116" s="286"/>
      <c r="BZ116" s="286"/>
      <c r="CA116" s="286"/>
      <c r="CB116" s="286"/>
      <c r="CC116" s="286"/>
      <c r="CD116" s="286"/>
      <c r="CE116" s="286"/>
      <c r="CF116" s="286"/>
      <c r="CG116" s="286"/>
      <c r="CH116" s="286"/>
      <c r="CI116" s="286"/>
      <c r="CJ116" s="286"/>
      <c r="CK116" s="286"/>
      <c r="CL116" s="286"/>
      <c r="CM116" s="286"/>
      <c r="CN116" s="286"/>
      <c r="CO116" s="286"/>
      <c r="CP116" s="286"/>
      <c r="CQ116" s="286"/>
      <c r="CR116" s="286"/>
      <c r="CS116" s="286"/>
      <c r="CT116" s="286"/>
      <c r="CU116" s="286"/>
      <c r="CV116" s="286"/>
      <c r="CW116" s="286"/>
      <c r="CX116" s="286"/>
      <c r="CY116" s="286"/>
      <c r="CZ116" s="286"/>
      <c r="DA116" s="286"/>
      <c r="DB116" s="286"/>
      <c r="DC116" s="286"/>
      <c r="DD116" s="286"/>
      <c r="DE116" s="286"/>
      <c r="DF116" s="286"/>
      <c r="DG116" s="286"/>
      <c r="DH116" s="286"/>
      <c r="DI116" s="286"/>
      <c r="DJ116" s="286"/>
      <c r="DK116" s="286"/>
      <c r="DL116" s="286"/>
      <c r="DM116" s="286"/>
      <c r="DN116" s="286"/>
      <c r="DO116" s="286"/>
      <c r="DP116" s="286"/>
      <c r="DQ116" s="286"/>
      <c r="DR116" s="286"/>
      <c r="DS116" s="286"/>
      <c r="DT116" s="286"/>
      <c r="DU116" s="286"/>
      <c r="DV116" s="286"/>
      <c r="DW116" s="286"/>
      <c r="DX116" s="286"/>
      <c r="DY116" s="286"/>
      <c r="DZ116" s="286"/>
      <c r="EA116" s="286"/>
      <c r="EB116" s="286"/>
      <c r="EC116" s="286"/>
      <c r="ED116" s="286"/>
      <c r="EE116" s="286"/>
      <c r="EF116" s="286"/>
      <c r="EG116" s="286"/>
      <c r="EH116" s="286"/>
      <c r="EI116" s="286"/>
      <c r="EJ116" s="286"/>
      <c r="EK116" s="286"/>
      <c r="EL116" s="286"/>
      <c r="EM116" s="286"/>
      <c r="EN116" s="286"/>
      <c r="EO116" s="286"/>
      <c r="EP116" s="286"/>
      <c r="EQ116" s="286"/>
      <c r="ER116" s="286"/>
      <c r="ES116" s="286"/>
      <c r="ET116" s="286"/>
      <c r="EU116" s="286"/>
      <c r="EV116" s="286"/>
      <c r="EW116" s="286"/>
      <c r="EX116" s="286"/>
      <c r="EY116" s="286"/>
      <c r="EZ116" s="286"/>
      <c r="FA116" s="286"/>
      <c r="FB116" s="286"/>
      <c r="FC116" s="286"/>
      <c r="FD116" s="286"/>
      <c r="FE116" s="286"/>
      <c r="FF116" s="286"/>
      <c r="FG116" s="286"/>
      <c r="FH116" s="286"/>
      <c r="FI116" s="286"/>
      <c r="FJ116" s="286"/>
      <c r="FK116" s="286"/>
      <c r="FL116" s="286"/>
      <c r="FM116" s="286"/>
      <c r="FN116" s="286"/>
      <c r="FO116" s="286"/>
      <c r="FP116" s="286"/>
      <c r="FQ116" s="286"/>
      <c r="FR116" s="286"/>
      <c r="FS116" s="286"/>
      <c r="FT116" s="286"/>
      <c r="FU116" s="286"/>
      <c r="FV116" s="286"/>
      <c r="FW116" s="286"/>
      <c r="FX116" s="286"/>
      <c r="FY116" s="286"/>
      <c r="FZ116" s="286"/>
      <c r="GA116" s="286"/>
      <c r="GB116" s="286"/>
      <c r="GC116" s="286"/>
      <c r="GD116" s="286"/>
      <c r="GE116" s="286"/>
      <c r="GF116" s="286"/>
      <c r="GG116" s="286"/>
      <c r="GH116" s="286"/>
      <c r="GI116" s="286"/>
      <c r="GJ116" s="286"/>
      <c r="GK116" s="286"/>
      <c r="GL116" s="286"/>
      <c r="GM116" s="286"/>
      <c r="GN116" s="286"/>
      <c r="GO116" s="286"/>
      <c r="GP116" s="286"/>
      <c r="GQ116" s="286"/>
      <c r="GR116" s="286"/>
      <c r="GS116" s="286"/>
      <c r="GT116" s="286"/>
      <c r="GU116" s="286"/>
      <c r="GV116" s="286"/>
      <c r="GW116" s="286"/>
      <c r="GX116" s="286"/>
      <c r="GY116" s="286"/>
      <c r="GZ116" s="286"/>
      <c r="HA116" s="286"/>
      <c r="HB116" s="286"/>
      <c r="HC116" s="286"/>
      <c r="HD116" s="286"/>
      <c r="HE116" s="286"/>
      <c r="HF116" s="286"/>
      <c r="HG116" s="286"/>
      <c r="HH116" s="286"/>
      <c r="HI116" s="286"/>
      <c r="HJ116" s="286"/>
      <c r="HK116" s="286"/>
      <c r="HL116" s="286"/>
      <c r="HM116" s="286"/>
      <c r="HN116" s="288"/>
      <c r="HO116" s="288"/>
      <c r="HP116" s="288"/>
      <c r="HQ116" s="288"/>
      <c r="IV116" s="281"/>
      <c r="IW116" s="549"/>
      <c r="IX116" s="549"/>
      <c r="IY116" s="549"/>
      <c r="IZ116" s="549"/>
      <c r="JA116" s="549"/>
      <c r="JB116" s="549"/>
      <c r="JC116" s="549"/>
      <c r="JD116" s="549"/>
      <c r="JE116" s="549"/>
      <c r="JF116" s="549"/>
      <c r="JG116" s="549"/>
      <c r="JH116" s="549"/>
      <c r="JI116" s="549"/>
      <c r="JJ116" s="549"/>
      <c r="JK116" s="549"/>
      <c r="JL116" s="549"/>
      <c r="JM116" s="549"/>
      <c r="JN116" s="549"/>
      <c r="JO116" s="549"/>
      <c r="JP116" s="549"/>
      <c r="JQ116" s="549"/>
      <c r="JR116" s="549"/>
      <c r="JS116" s="549"/>
      <c r="JT116" s="549"/>
      <c r="JU116" s="549"/>
      <c r="JV116" s="549"/>
      <c r="JW116" s="549"/>
      <c r="JX116" s="549"/>
      <c r="JY116" s="549"/>
      <c r="JZ116" s="549"/>
      <c r="KA116" s="549"/>
      <c r="KB116" s="549"/>
      <c r="KC116" s="549"/>
      <c r="KD116" s="549"/>
      <c r="KE116" s="549"/>
      <c r="KF116" s="549"/>
      <c r="KG116" s="549"/>
      <c r="KH116" s="549"/>
      <c r="KI116" s="549"/>
      <c r="KJ116" s="549"/>
      <c r="KK116" s="549"/>
      <c r="KL116" s="549"/>
      <c r="KM116" s="549"/>
      <c r="KN116" s="549"/>
      <c r="KO116" s="549"/>
      <c r="KP116" s="549"/>
      <c r="KQ116" s="549"/>
      <c r="KR116" s="549"/>
      <c r="KS116" s="549"/>
      <c r="KT116" s="549"/>
      <c r="KU116" s="549"/>
      <c r="KV116" s="549"/>
      <c r="KW116" s="549"/>
      <c r="KX116" s="549"/>
      <c r="KY116" s="549"/>
      <c r="KZ116" s="549"/>
      <c r="LA116" s="549"/>
      <c r="LB116" s="549"/>
      <c r="LC116" s="549"/>
      <c r="LD116" s="549"/>
      <c r="LE116" s="549"/>
      <c r="LF116" s="549"/>
      <c r="LG116" s="549"/>
      <c r="LH116" s="549"/>
      <c r="LI116" s="549"/>
      <c r="LJ116" s="549"/>
      <c r="LK116" s="549"/>
      <c r="LL116" s="549"/>
      <c r="LM116" s="549"/>
      <c r="LN116" s="549"/>
      <c r="LO116" s="549"/>
      <c r="LP116" s="549"/>
      <c r="LQ116" s="549"/>
      <c r="LR116" s="549"/>
      <c r="LS116" s="549"/>
      <c r="LT116" s="549"/>
      <c r="LU116" s="549"/>
      <c r="LV116" s="549"/>
      <c r="LW116" s="549"/>
      <c r="LX116" s="549"/>
      <c r="LY116" s="549"/>
      <c r="LZ116" s="549"/>
      <c r="MA116" s="549"/>
      <c r="MB116" s="549"/>
      <c r="MC116" s="549"/>
      <c r="MD116" s="549"/>
      <c r="ME116" s="549"/>
      <c r="MF116" s="549"/>
      <c r="MG116" s="549"/>
      <c r="MH116" s="549"/>
      <c r="MI116" s="549"/>
      <c r="MJ116" s="549"/>
      <c r="MK116" s="549"/>
      <c r="ML116" s="549"/>
      <c r="MM116" s="549"/>
      <c r="MN116" s="549"/>
      <c r="MO116" s="549"/>
      <c r="MP116" s="549"/>
      <c r="MQ116" s="549"/>
      <c r="MR116" s="549"/>
      <c r="MS116" s="549"/>
      <c r="MT116" s="549"/>
      <c r="MU116" s="549"/>
      <c r="MV116" s="549"/>
      <c r="MW116" s="549"/>
      <c r="MX116" s="549"/>
      <c r="MY116" s="549"/>
      <c r="MZ116" s="549"/>
      <c r="NA116" s="549"/>
      <c r="NB116" s="549"/>
      <c r="NC116" s="549"/>
      <c r="ND116" s="549"/>
      <c r="NE116" s="549"/>
    </row>
    <row r="117" spans="2:369" s="282" customFormat="1">
      <c r="B117" s="517"/>
      <c r="C117" s="296"/>
      <c r="O117" s="288"/>
      <c r="P117" s="288"/>
      <c r="Q117" s="288"/>
      <c r="R117" s="288"/>
      <c r="S117" s="288"/>
      <c r="T117" s="288"/>
      <c r="U117" s="288"/>
      <c r="V117" s="288"/>
      <c r="W117" s="288"/>
      <c r="X117" s="288"/>
      <c r="Y117" s="288"/>
      <c r="Z117" s="288"/>
      <c r="AA117" s="288"/>
      <c r="AB117" s="288"/>
      <c r="AC117" s="288"/>
      <c r="AD117" s="288"/>
      <c r="AE117" s="288"/>
      <c r="AF117" s="288"/>
      <c r="AG117" s="288"/>
      <c r="AH117" s="288"/>
      <c r="AI117" s="288"/>
      <c r="AJ117" s="288"/>
      <c r="AK117" s="288"/>
      <c r="AL117" s="288"/>
      <c r="AM117" s="288"/>
      <c r="AN117" s="288"/>
      <c r="AO117" s="288"/>
      <c r="AP117" s="288"/>
      <c r="AQ117" s="288"/>
      <c r="AR117" s="288"/>
      <c r="AS117" s="288"/>
      <c r="AT117" s="288"/>
      <c r="AU117" s="288"/>
      <c r="AV117" s="288"/>
      <c r="AW117" s="288"/>
      <c r="AX117" s="288"/>
      <c r="AY117" s="288"/>
      <c r="AZ117" s="288"/>
      <c r="BA117" s="288"/>
      <c r="BB117" s="288"/>
      <c r="BC117" s="288"/>
      <c r="BD117" s="288"/>
      <c r="BE117" s="288"/>
      <c r="BF117" s="288"/>
      <c r="BG117" s="288"/>
      <c r="BH117" s="288"/>
      <c r="BI117" s="288"/>
      <c r="BJ117" s="288"/>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G117" s="288"/>
      <c r="DH117" s="288"/>
      <c r="DI117" s="288"/>
      <c r="DJ117" s="288"/>
      <c r="DK117" s="288"/>
      <c r="DL117" s="288"/>
      <c r="DM117" s="288"/>
      <c r="DN117" s="288"/>
      <c r="DO117" s="288"/>
      <c r="DP117" s="288"/>
      <c r="DQ117" s="288"/>
      <c r="DR117" s="288"/>
      <c r="DS117" s="288"/>
      <c r="DT117" s="288"/>
      <c r="DU117" s="288"/>
      <c r="DV117" s="288"/>
      <c r="DW117" s="288"/>
      <c r="DX117" s="288"/>
      <c r="DY117" s="288"/>
      <c r="DZ117" s="288"/>
      <c r="EA117" s="288"/>
      <c r="EB117" s="288"/>
      <c r="EC117" s="288"/>
      <c r="ED117" s="288"/>
      <c r="EE117" s="288"/>
      <c r="EF117" s="288"/>
      <c r="EG117" s="288"/>
      <c r="EH117" s="288"/>
      <c r="EI117" s="288"/>
      <c r="EJ117" s="288"/>
      <c r="EK117" s="288"/>
      <c r="EL117" s="288"/>
      <c r="EM117" s="288"/>
      <c r="EN117" s="288"/>
      <c r="EO117" s="288"/>
      <c r="EP117" s="288"/>
      <c r="EQ117" s="288"/>
      <c r="ER117" s="288"/>
      <c r="ES117" s="288"/>
      <c r="ET117" s="288"/>
      <c r="EU117" s="288"/>
      <c r="EV117" s="288"/>
      <c r="EW117" s="288"/>
      <c r="EX117" s="288"/>
      <c r="EY117" s="288"/>
      <c r="EZ117" s="288"/>
      <c r="FA117" s="288"/>
      <c r="FB117" s="288"/>
      <c r="FC117" s="288"/>
      <c r="FD117" s="288"/>
      <c r="FE117" s="288"/>
      <c r="FF117" s="288"/>
      <c r="FG117" s="288"/>
      <c r="FH117" s="288"/>
      <c r="FI117" s="288"/>
      <c r="FJ117" s="288"/>
      <c r="FK117" s="288"/>
      <c r="FL117" s="288"/>
      <c r="FM117" s="288"/>
      <c r="FN117" s="288"/>
      <c r="FO117" s="288"/>
      <c r="FP117" s="288"/>
      <c r="FQ117" s="288"/>
      <c r="FR117" s="288"/>
      <c r="FS117" s="288"/>
      <c r="FT117" s="288"/>
      <c r="FU117" s="288"/>
      <c r="FV117" s="288"/>
      <c r="FW117" s="288"/>
      <c r="FX117" s="288"/>
      <c r="FY117" s="288"/>
      <c r="FZ117" s="288"/>
      <c r="GA117" s="288"/>
      <c r="GB117" s="288"/>
      <c r="GC117" s="288"/>
      <c r="GD117" s="288"/>
      <c r="GE117" s="288"/>
      <c r="GF117" s="288"/>
      <c r="GG117" s="288"/>
      <c r="GH117" s="288"/>
      <c r="GI117" s="288"/>
      <c r="GJ117" s="288"/>
      <c r="GK117" s="288"/>
      <c r="GL117" s="288"/>
      <c r="GM117" s="288"/>
      <c r="GN117" s="288"/>
      <c r="GO117" s="288"/>
      <c r="GP117" s="288"/>
      <c r="GQ117" s="288"/>
      <c r="GR117" s="288"/>
      <c r="GS117" s="288"/>
      <c r="GT117" s="288"/>
      <c r="GU117" s="288"/>
      <c r="GV117" s="288"/>
      <c r="GW117" s="288"/>
      <c r="GX117" s="288"/>
      <c r="GY117" s="288"/>
      <c r="GZ117" s="288"/>
      <c r="HA117" s="288"/>
      <c r="HB117" s="288"/>
      <c r="HC117" s="288"/>
      <c r="HD117" s="288"/>
      <c r="HE117" s="288"/>
      <c r="HF117" s="288"/>
      <c r="HG117" s="288"/>
      <c r="HH117" s="288"/>
      <c r="HI117" s="288"/>
      <c r="HJ117" s="288"/>
      <c r="HK117" s="288"/>
      <c r="HL117" s="288"/>
      <c r="HM117" s="288"/>
      <c r="HN117" s="288"/>
      <c r="HO117" s="288"/>
      <c r="HP117" s="288"/>
      <c r="HQ117" s="288"/>
      <c r="IV117" s="281"/>
      <c r="IW117" s="549"/>
      <c r="IX117" s="549"/>
      <c r="IY117" s="549"/>
      <c r="IZ117" s="549"/>
      <c r="JA117" s="549"/>
      <c r="JB117" s="549"/>
      <c r="JC117" s="549"/>
      <c r="JD117" s="549"/>
      <c r="JE117" s="549"/>
      <c r="JF117" s="549"/>
      <c r="JG117" s="549"/>
      <c r="JH117" s="549"/>
      <c r="JI117" s="549"/>
      <c r="JJ117" s="549"/>
      <c r="JK117" s="549"/>
      <c r="JL117" s="549"/>
      <c r="JM117" s="549"/>
      <c r="JN117" s="549"/>
      <c r="JO117" s="549"/>
      <c r="JP117" s="549"/>
      <c r="JQ117" s="549"/>
      <c r="JR117" s="549"/>
      <c r="JS117" s="549"/>
      <c r="JT117" s="549"/>
      <c r="JU117" s="549"/>
      <c r="JV117" s="549"/>
      <c r="JW117" s="549"/>
      <c r="JX117" s="549"/>
      <c r="JY117" s="549"/>
      <c r="JZ117" s="549"/>
      <c r="KA117" s="549"/>
      <c r="KB117" s="549"/>
      <c r="KC117" s="549"/>
      <c r="KD117" s="549"/>
      <c r="KE117" s="549"/>
      <c r="KF117" s="549"/>
      <c r="KG117" s="549"/>
      <c r="KH117" s="549"/>
      <c r="KI117" s="549"/>
      <c r="KJ117" s="549"/>
      <c r="KK117" s="549"/>
      <c r="KL117" s="549"/>
      <c r="KM117" s="549"/>
      <c r="KN117" s="549"/>
      <c r="KO117" s="549"/>
      <c r="KP117" s="549"/>
      <c r="KQ117" s="549"/>
      <c r="KR117" s="549"/>
      <c r="KS117" s="549"/>
      <c r="KT117" s="549"/>
      <c r="KU117" s="549"/>
      <c r="KV117" s="549"/>
      <c r="KW117" s="549"/>
      <c r="KX117" s="549"/>
      <c r="KY117" s="549"/>
      <c r="KZ117" s="549"/>
      <c r="LA117" s="549"/>
      <c r="LB117" s="549"/>
      <c r="LC117" s="549"/>
      <c r="LD117" s="549"/>
      <c r="LE117" s="549"/>
      <c r="LF117" s="549"/>
      <c r="LG117" s="549"/>
      <c r="LH117" s="549"/>
      <c r="LI117" s="549"/>
      <c r="LJ117" s="549"/>
      <c r="LK117" s="549"/>
      <c r="LL117" s="549"/>
      <c r="LM117" s="549"/>
      <c r="LN117" s="549"/>
      <c r="LO117" s="549"/>
      <c r="LP117" s="549"/>
      <c r="LQ117" s="549"/>
      <c r="LR117" s="549"/>
      <c r="LS117" s="549"/>
      <c r="LT117" s="549"/>
      <c r="LU117" s="549"/>
      <c r="LV117" s="549"/>
      <c r="LW117" s="549"/>
      <c r="LX117" s="549"/>
      <c r="LY117" s="549"/>
      <c r="LZ117" s="549"/>
      <c r="MA117" s="549"/>
      <c r="MB117" s="549"/>
      <c r="MC117" s="549"/>
      <c r="MD117" s="549"/>
      <c r="ME117" s="549"/>
      <c r="MF117" s="549"/>
      <c r="MG117" s="549"/>
      <c r="MH117" s="549"/>
      <c r="MI117" s="549"/>
      <c r="MJ117" s="549"/>
      <c r="MK117" s="549"/>
      <c r="ML117" s="549"/>
      <c r="MM117" s="549"/>
      <c r="MN117" s="549"/>
      <c r="MO117" s="549"/>
      <c r="MP117" s="549"/>
      <c r="MQ117" s="549"/>
      <c r="MR117" s="549"/>
      <c r="MS117" s="549"/>
      <c r="MT117" s="549"/>
      <c r="MU117" s="549"/>
      <c r="MV117" s="549"/>
      <c r="MW117" s="549"/>
      <c r="MX117" s="549"/>
      <c r="MY117" s="549"/>
      <c r="MZ117" s="549"/>
      <c r="NA117" s="549"/>
      <c r="NB117" s="549"/>
      <c r="NC117" s="549"/>
      <c r="ND117" s="549"/>
      <c r="NE117" s="549"/>
    </row>
    <row r="118" spans="2:369" s="282" customFormat="1">
      <c r="B118" s="517"/>
      <c r="C118" s="296"/>
      <c r="O118" s="288"/>
      <c r="P118" s="288"/>
      <c r="Q118" s="288"/>
      <c r="R118" s="288"/>
      <c r="S118" s="288"/>
      <c r="T118" s="288"/>
      <c r="U118" s="288"/>
      <c r="V118" s="288"/>
      <c r="W118" s="288"/>
      <c r="X118" s="288"/>
      <c r="Y118" s="288"/>
      <c r="Z118" s="288"/>
      <c r="AA118" s="288"/>
      <c r="AB118" s="288"/>
      <c r="AC118" s="288"/>
      <c r="AD118" s="288"/>
      <c r="AE118" s="288"/>
      <c r="AF118" s="288"/>
      <c r="AG118" s="288"/>
      <c r="AH118" s="288"/>
      <c r="AI118" s="288"/>
      <c r="AJ118" s="288"/>
      <c r="AK118" s="288"/>
      <c r="AL118" s="288"/>
      <c r="AM118" s="288"/>
      <c r="AN118" s="288"/>
      <c r="AO118" s="288"/>
      <c r="AP118" s="288"/>
      <c r="AQ118" s="288"/>
      <c r="AR118" s="288"/>
      <c r="AS118" s="288"/>
      <c r="AT118" s="288"/>
      <c r="AU118" s="288"/>
      <c r="AV118" s="288"/>
      <c r="AW118" s="288"/>
      <c r="AX118" s="288"/>
      <c r="AY118" s="288"/>
      <c r="AZ118" s="288"/>
      <c r="BA118" s="288"/>
      <c r="BB118" s="288"/>
      <c r="BC118" s="288"/>
      <c r="BD118" s="288"/>
      <c r="BE118" s="288"/>
      <c r="BF118" s="288"/>
      <c r="BG118" s="288"/>
      <c r="BH118" s="288"/>
      <c r="BI118" s="288"/>
      <c r="BJ118" s="288"/>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G118" s="288"/>
      <c r="DH118" s="288"/>
      <c r="DI118" s="288"/>
      <c r="DJ118" s="288"/>
      <c r="DK118" s="288"/>
      <c r="DL118" s="288"/>
      <c r="DM118" s="288"/>
      <c r="DN118" s="288"/>
      <c r="DO118" s="288"/>
      <c r="DP118" s="288"/>
      <c r="DQ118" s="288"/>
      <c r="DR118" s="288"/>
      <c r="DS118" s="288"/>
      <c r="DT118" s="288"/>
      <c r="DU118" s="288"/>
      <c r="DV118" s="288"/>
      <c r="DW118" s="288"/>
      <c r="DX118" s="288"/>
      <c r="DY118" s="288"/>
      <c r="DZ118" s="288"/>
      <c r="EA118" s="288"/>
      <c r="EB118" s="288"/>
      <c r="EC118" s="288"/>
      <c r="ED118" s="288"/>
      <c r="EE118" s="288"/>
      <c r="EF118" s="288"/>
      <c r="EG118" s="288"/>
      <c r="EH118" s="288"/>
      <c r="EI118" s="288"/>
      <c r="EJ118" s="288"/>
      <c r="EK118" s="288"/>
      <c r="EL118" s="288"/>
      <c r="EM118" s="288"/>
      <c r="EN118" s="288"/>
      <c r="EO118" s="288"/>
      <c r="EP118" s="288"/>
      <c r="EQ118" s="288"/>
      <c r="ER118" s="288"/>
      <c r="ES118" s="288"/>
      <c r="ET118" s="288"/>
      <c r="EU118" s="288"/>
      <c r="EV118" s="288"/>
      <c r="EW118" s="288"/>
      <c r="EX118" s="288"/>
      <c r="EY118" s="288"/>
      <c r="EZ118" s="288"/>
      <c r="FA118" s="288"/>
      <c r="FB118" s="288"/>
      <c r="FC118" s="288"/>
      <c r="FD118" s="288"/>
      <c r="FE118" s="288"/>
      <c r="FF118" s="288"/>
      <c r="FG118" s="288"/>
      <c r="FH118" s="288"/>
      <c r="FI118" s="288"/>
      <c r="FJ118" s="288"/>
      <c r="FK118" s="288"/>
      <c r="FL118" s="288"/>
      <c r="FM118" s="288"/>
      <c r="FN118" s="288"/>
      <c r="FO118" s="288"/>
      <c r="FP118" s="288"/>
      <c r="FQ118" s="288"/>
      <c r="FR118" s="288"/>
      <c r="FS118" s="288"/>
      <c r="FT118" s="288"/>
      <c r="FU118" s="288"/>
      <c r="FV118" s="288"/>
      <c r="FW118" s="288"/>
      <c r="FX118" s="288"/>
      <c r="FY118" s="288"/>
      <c r="FZ118" s="288"/>
      <c r="GA118" s="288"/>
      <c r="GB118" s="288"/>
      <c r="GC118" s="288"/>
      <c r="GD118" s="288"/>
      <c r="GE118" s="288"/>
      <c r="GF118" s="288"/>
      <c r="GG118" s="288"/>
      <c r="GH118" s="288"/>
      <c r="GI118" s="288"/>
      <c r="GJ118" s="288"/>
      <c r="GK118" s="288"/>
      <c r="GL118" s="288"/>
      <c r="GM118" s="288"/>
      <c r="GN118" s="288"/>
      <c r="GO118" s="288"/>
      <c r="GP118" s="288"/>
      <c r="GQ118" s="288"/>
      <c r="GR118" s="288"/>
      <c r="GS118" s="288"/>
      <c r="GT118" s="288"/>
      <c r="GU118" s="288"/>
      <c r="GV118" s="288"/>
      <c r="GW118" s="288"/>
      <c r="GX118" s="288"/>
      <c r="GY118" s="288"/>
      <c r="GZ118" s="288"/>
      <c r="HA118" s="288"/>
      <c r="HB118" s="288"/>
      <c r="HC118" s="288"/>
      <c r="HD118" s="288"/>
      <c r="HE118" s="288"/>
      <c r="HF118" s="288"/>
      <c r="HG118" s="288"/>
      <c r="HH118" s="288"/>
      <c r="HI118" s="288"/>
      <c r="HJ118" s="288"/>
      <c r="HK118" s="288"/>
      <c r="HL118" s="288"/>
      <c r="HM118" s="288"/>
      <c r="HN118" s="288"/>
      <c r="HO118" s="288"/>
      <c r="HP118" s="288"/>
      <c r="HQ118" s="288"/>
      <c r="IV118" s="281"/>
      <c r="IW118" s="549"/>
      <c r="IX118" s="549"/>
      <c r="IY118" s="549"/>
      <c r="IZ118" s="549"/>
      <c r="JA118" s="549"/>
      <c r="JB118" s="549"/>
      <c r="JC118" s="549"/>
      <c r="JD118" s="549"/>
      <c r="JE118" s="549"/>
      <c r="JF118" s="549"/>
      <c r="JG118" s="549"/>
      <c r="JH118" s="549"/>
      <c r="JI118" s="549"/>
      <c r="JJ118" s="549"/>
      <c r="JK118" s="549"/>
      <c r="JL118" s="549"/>
      <c r="JM118" s="549"/>
      <c r="JN118" s="549"/>
      <c r="JO118" s="549"/>
      <c r="JP118" s="549"/>
      <c r="JQ118" s="549"/>
      <c r="JR118" s="549"/>
      <c r="JS118" s="549"/>
      <c r="JT118" s="549"/>
      <c r="JU118" s="549"/>
      <c r="JV118" s="549"/>
      <c r="JW118" s="549"/>
      <c r="JX118" s="549"/>
      <c r="JY118" s="549"/>
      <c r="JZ118" s="549"/>
      <c r="KA118" s="549"/>
      <c r="KB118" s="549"/>
      <c r="KC118" s="549"/>
      <c r="KD118" s="549"/>
      <c r="KE118" s="549"/>
      <c r="KF118" s="549"/>
      <c r="KG118" s="549"/>
      <c r="KH118" s="549"/>
      <c r="KI118" s="549"/>
      <c r="KJ118" s="549"/>
      <c r="KK118" s="549"/>
      <c r="KL118" s="549"/>
      <c r="KM118" s="549"/>
      <c r="KN118" s="549"/>
      <c r="KO118" s="549"/>
      <c r="KP118" s="549"/>
      <c r="KQ118" s="549"/>
      <c r="KR118" s="549"/>
      <c r="KS118" s="549"/>
      <c r="KT118" s="549"/>
      <c r="KU118" s="549"/>
      <c r="KV118" s="549"/>
      <c r="KW118" s="549"/>
      <c r="KX118" s="549"/>
      <c r="KY118" s="549"/>
      <c r="KZ118" s="549"/>
      <c r="LA118" s="549"/>
      <c r="LB118" s="549"/>
      <c r="LC118" s="549"/>
      <c r="LD118" s="549"/>
      <c r="LE118" s="549"/>
      <c r="LF118" s="549"/>
      <c r="LG118" s="549"/>
      <c r="LH118" s="549"/>
      <c r="LI118" s="549"/>
      <c r="LJ118" s="549"/>
      <c r="LK118" s="549"/>
      <c r="LL118" s="549"/>
      <c r="LM118" s="549"/>
      <c r="LN118" s="549"/>
      <c r="LO118" s="549"/>
      <c r="LP118" s="549"/>
      <c r="LQ118" s="549"/>
      <c r="LR118" s="549"/>
      <c r="LS118" s="549"/>
      <c r="LT118" s="549"/>
      <c r="LU118" s="549"/>
      <c r="LV118" s="549"/>
      <c r="LW118" s="549"/>
      <c r="LX118" s="549"/>
      <c r="LY118" s="549"/>
      <c r="LZ118" s="549"/>
      <c r="MA118" s="549"/>
      <c r="MB118" s="549"/>
      <c r="MC118" s="549"/>
      <c r="MD118" s="549"/>
      <c r="ME118" s="549"/>
      <c r="MF118" s="549"/>
      <c r="MG118" s="549"/>
      <c r="MH118" s="549"/>
      <c r="MI118" s="549"/>
      <c r="MJ118" s="549"/>
      <c r="MK118" s="549"/>
      <c r="ML118" s="549"/>
      <c r="MM118" s="549"/>
      <c r="MN118" s="549"/>
      <c r="MO118" s="549"/>
      <c r="MP118" s="549"/>
      <c r="MQ118" s="549"/>
      <c r="MR118" s="549"/>
      <c r="MS118" s="549"/>
      <c r="MT118" s="549"/>
      <c r="MU118" s="549"/>
      <c r="MV118" s="549"/>
      <c r="MW118" s="549"/>
      <c r="MX118" s="549"/>
      <c r="MY118" s="549"/>
      <c r="MZ118" s="549"/>
      <c r="NA118" s="549"/>
      <c r="NB118" s="549"/>
      <c r="NC118" s="549"/>
      <c r="ND118" s="549"/>
      <c r="NE118" s="549"/>
    </row>
    <row r="119" spans="2:369" s="282" customFormat="1">
      <c r="B119" s="517"/>
      <c r="C119" s="296"/>
      <c r="O119" s="288"/>
      <c r="P119" s="288"/>
      <c r="Q119" s="288"/>
      <c r="R119" s="288"/>
      <c r="S119" s="288"/>
      <c r="T119" s="288"/>
      <c r="U119" s="288"/>
      <c r="V119" s="288"/>
      <c r="W119" s="288"/>
      <c r="X119" s="288"/>
      <c r="Y119" s="288"/>
      <c r="Z119" s="288"/>
      <c r="AA119" s="288"/>
      <c r="AB119" s="288"/>
      <c r="AC119" s="288"/>
      <c r="AD119" s="288"/>
      <c r="AE119" s="288"/>
      <c r="AF119" s="288"/>
      <c r="AG119" s="288"/>
      <c r="AH119" s="288"/>
      <c r="AI119" s="288"/>
      <c r="AJ119" s="288"/>
      <c r="AK119" s="288"/>
      <c r="AL119" s="288"/>
      <c r="AM119" s="288"/>
      <c r="AN119" s="288"/>
      <c r="AO119" s="288"/>
      <c r="AP119" s="288"/>
      <c r="AQ119" s="288"/>
      <c r="AR119" s="288"/>
      <c r="AS119" s="288"/>
      <c r="AT119" s="288"/>
      <c r="AU119" s="288"/>
      <c r="AV119" s="288"/>
      <c r="AW119" s="288"/>
      <c r="AX119" s="288"/>
      <c r="AY119" s="288"/>
      <c r="AZ119" s="288"/>
      <c r="BA119" s="288"/>
      <c r="BB119" s="288"/>
      <c r="BC119" s="288"/>
      <c r="BD119" s="288"/>
      <c r="BE119" s="288"/>
      <c r="BF119" s="288"/>
      <c r="BG119" s="288"/>
      <c r="BH119" s="288"/>
      <c r="BI119" s="288"/>
      <c r="BJ119" s="288"/>
      <c r="BK119" s="288"/>
      <c r="BL119" s="288"/>
      <c r="BM119" s="288"/>
      <c r="BN119" s="288"/>
      <c r="BO119" s="288"/>
      <c r="BP119" s="288"/>
      <c r="BQ119" s="288"/>
      <c r="BR119" s="288"/>
      <c r="BS119" s="288"/>
      <c r="BT119" s="288"/>
      <c r="BU119" s="288"/>
      <c r="BV119" s="288"/>
      <c r="BW119" s="288"/>
      <c r="BX119" s="288"/>
      <c r="BY119" s="288"/>
      <c r="BZ119" s="288"/>
      <c r="CA119" s="288"/>
      <c r="CB119" s="288"/>
      <c r="CC119" s="288"/>
      <c r="CD119" s="288"/>
      <c r="CE119" s="288"/>
      <c r="CF119" s="288"/>
      <c r="CG119" s="288"/>
      <c r="CH119" s="288"/>
      <c r="CI119" s="288"/>
      <c r="CJ119" s="288"/>
      <c r="CK119" s="288"/>
      <c r="CL119" s="288"/>
      <c r="CM119" s="288"/>
      <c r="CN119" s="288"/>
      <c r="CO119" s="288"/>
      <c r="CP119" s="288"/>
      <c r="CQ119" s="288"/>
      <c r="CR119" s="288"/>
      <c r="CS119" s="288"/>
      <c r="CT119" s="288"/>
      <c r="CU119" s="288"/>
      <c r="CV119" s="288"/>
      <c r="CW119" s="288"/>
      <c r="CX119" s="288"/>
      <c r="CY119" s="288"/>
      <c r="CZ119" s="288"/>
      <c r="DA119" s="288"/>
      <c r="DB119" s="288"/>
      <c r="DC119" s="288"/>
      <c r="DD119" s="288"/>
      <c r="DE119" s="288"/>
      <c r="DF119" s="288"/>
      <c r="DG119" s="288"/>
      <c r="DH119" s="288"/>
      <c r="DI119" s="288"/>
      <c r="DJ119" s="288"/>
      <c r="DK119" s="288"/>
      <c r="DL119" s="288"/>
      <c r="DM119" s="288"/>
      <c r="DN119" s="288"/>
      <c r="DO119" s="288"/>
      <c r="DP119" s="288"/>
      <c r="DQ119" s="288"/>
      <c r="DR119" s="288"/>
      <c r="DS119" s="288"/>
      <c r="DT119" s="288"/>
      <c r="DU119" s="288"/>
      <c r="DV119" s="288"/>
      <c r="DW119" s="288"/>
      <c r="DX119" s="288"/>
      <c r="DY119" s="288"/>
      <c r="DZ119" s="288"/>
      <c r="EA119" s="288"/>
      <c r="EB119" s="288"/>
      <c r="EC119" s="288"/>
      <c r="ED119" s="288"/>
      <c r="EE119" s="288"/>
      <c r="EF119" s="288"/>
      <c r="EG119" s="288"/>
      <c r="EH119" s="288"/>
      <c r="EI119" s="288"/>
      <c r="EJ119" s="288"/>
      <c r="EK119" s="288"/>
      <c r="EL119" s="288"/>
      <c r="EM119" s="288"/>
      <c r="EN119" s="288"/>
      <c r="EO119" s="288"/>
      <c r="EP119" s="288"/>
      <c r="EQ119" s="288"/>
      <c r="ER119" s="288"/>
      <c r="ES119" s="288"/>
      <c r="ET119" s="288"/>
      <c r="EU119" s="288"/>
      <c r="EV119" s="288"/>
      <c r="EW119" s="288"/>
      <c r="EX119" s="288"/>
      <c r="EY119" s="288"/>
      <c r="EZ119" s="288"/>
      <c r="FA119" s="288"/>
      <c r="FB119" s="288"/>
      <c r="FC119" s="288"/>
      <c r="FD119" s="288"/>
      <c r="FE119" s="288"/>
      <c r="FF119" s="288"/>
      <c r="FG119" s="288"/>
      <c r="FH119" s="288"/>
      <c r="FI119" s="288"/>
      <c r="FJ119" s="288"/>
      <c r="FK119" s="288"/>
      <c r="FL119" s="288"/>
      <c r="FM119" s="288"/>
      <c r="FN119" s="288"/>
      <c r="FO119" s="288"/>
      <c r="FP119" s="288"/>
      <c r="FQ119" s="288"/>
      <c r="FR119" s="288"/>
      <c r="FS119" s="288"/>
      <c r="FT119" s="288"/>
      <c r="FU119" s="288"/>
      <c r="FV119" s="288"/>
      <c r="FW119" s="288"/>
      <c r="FX119" s="288"/>
      <c r="FY119" s="288"/>
      <c r="FZ119" s="288"/>
      <c r="GA119" s="288"/>
      <c r="GB119" s="288"/>
      <c r="GC119" s="288"/>
      <c r="GD119" s="288"/>
      <c r="GE119" s="288"/>
      <c r="GF119" s="288"/>
      <c r="GG119" s="288"/>
      <c r="GH119" s="288"/>
      <c r="GI119" s="288"/>
      <c r="GJ119" s="288"/>
      <c r="GK119" s="288"/>
      <c r="GL119" s="288"/>
      <c r="GM119" s="288"/>
      <c r="GN119" s="288"/>
      <c r="GO119" s="288"/>
      <c r="GP119" s="288"/>
      <c r="GQ119" s="288"/>
      <c r="GR119" s="288"/>
      <c r="GS119" s="288"/>
      <c r="GT119" s="288"/>
      <c r="GU119" s="288"/>
      <c r="GV119" s="288"/>
      <c r="GW119" s="288"/>
      <c r="GX119" s="288"/>
      <c r="GY119" s="288"/>
      <c r="GZ119" s="288"/>
      <c r="HA119" s="288"/>
      <c r="HB119" s="288"/>
      <c r="HC119" s="288"/>
      <c r="HD119" s="288"/>
      <c r="HE119" s="288"/>
      <c r="HF119" s="288"/>
      <c r="HG119" s="288"/>
      <c r="HH119" s="288"/>
      <c r="HI119" s="288"/>
      <c r="HJ119" s="288"/>
      <c r="HK119" s="288"/>
      <c r="HL119" s="288"/>
      <c r="HM119" s="288"/>
      <c r="HN119" s="288"/>
      <c r="HO119" s="288"/>
      <c r="HP119" s="288"/>
      <c r="HQ119" s="288"/>
      <c r="IV119" s="281"/>
      <c r="IW119" s="549"/>
      <c r="IX119" s="549"/>
      <c r="IY119" s="549"/>
      <c r="IZ119" s="549"/>
      <c r="JA119" s="549"/>
      <c r="JB119" s="549"/>
      <c r="JC119" s="549"/>
      <c r="JD119" s="549"/>
      <c r="JE119" s="549"/>
      <c r="JF119" s="549"/>
      <c r="JG119" s="549"/>
      <c r="JH119" s="549"/>
      <c r="JI119" s="549"/>
      <c r="JJ119" s="549"/>
      <c r="JK119" s="549"/>
      <c r="JL119" s="549"/>
      <c r="JM119" s="549"/>
      <c r="JN119" s="549"/>
      <c r="JO119" s="549"/>
      <c r="JP119" s="549"/>
      <c r="JQ119" s="549"/>
      <c r="JR119" s="549"/>
      <c r="JS119" s="549"/>
      <c r="JT119" s="549"/>
      <c r="JU119" s="549"/>
      <c r="JV119" s="549"/>
      <c r="JW119" s="549"/>
      <c r="JX119" s="549"/>
      <c r="JY119" s="549"/>
      <c r="JZ119" s="549"/>
      <c r="KA119" s="549"/>
      <c r="KB119" s="549"/>
      <c r="KC119" s="549"/>
      <c r="KD119" s="549"/>
      <c r="KE119" s="549"/>
      <c r="KF119" s="549"/>
      <c r="KG119" s="549"/>
      <c r="KH119" s="549"/>
      <c r="KI119" s="549"/>
      <c r="KJ119" s="549"/>
      <c r="KK119" s="549"/>
      <c r="KL119" s="549"/>
      <c r="KM119" s="549"/>
      <c r="KN119" s="549"/>
      <c r="KO119" s="549"/>
      <c r="KP119" s="549"/>
      <c r="KQ119" s="549"/>
      <c r="KR119" s="549"/>
      <c r="KS119" s="549"/>
      <c r="KT119" s="549"/>
      <c r="KU119" s="549"/>
      <c r="KV119" s="549"/>
      <c r="KW119" s="549"/>
      <c r="KX119" s="549"/>
      <c r="KY119" s="549"/>
      <c r="KZ119" s="549"/>
      <c r="LA119" s="549"/>
      <c r="LB119" s="549"/>
      <c r="LC119" s="549"/>
      <c r="LD119" s="549"/>
      <c r="LE119" s="549"/>
      <c r="LF119" s="549"/>
      <c r="LG119" s="549"/>
      <c r="LH119" s="549"/>
      <c r="LI119" s="549"/>
      <c r="LJ119" s="549"/>
      <c r="LK119" s="549"/>
      <c r="LL119" s="549"/>
      <c r="LM119" s="549"/>
      <c r="LN119" s="549"/>
      <c r="LO119" s="549"/>
      <c r="LP119" s="549"/>
      <c r="LQ119" s="549"/>
      <c r="LR119" s="549"/>
      <c r="LS119" s="549"/>
      <c r="LT119" s="549"/>
      <c r="LU119" s="549"/>
      <c r="LV119" s="549"/>
      <c r="LW119" s="549"/>
      <c r="LX119" s="549"/>
      <c r="LY119" s="549"/>
      <c r="LZ119" s="549"/>
      <c r="MA119" s="549"/>
      <c r="MB119" s="549"/>
      <c r="MC119" s="549"/>
      <c r="MD119" s="549"/>
      <c r="ME119" s="549"/>
      <c r="MF119" s="549"/>
      <c r="MG119" s="549"/>
      <c r="MH119" s="549"/>
      <c r="MI119" s="549"/>
      <c r="MJ119" s="549"/>
      <c r="MK119" s="549"/>
      <c r="ML119" s="549"/>
      <c r="MM119" s="549"/>
      <c r="MN119" s="549"/>
      <c r="MO119" s="549"/>
      <c r="MP119" s="549"/>
      <c r="MQ119" s="549"/>
      <c r="MR119" s="549"/>
      <c r="MS119" s="549"/>
      <c r="MT119" s="549"/>
      <c r="MU119" s="549"/>
      <c r="MV119" s="549"/>
      <c r="MW119" s="549"/>
      <c r="MX119" s="549"/>
      <c r="MY119" s="549"/>
      <c r="MZ119" s="549"/>
      <c r="NA119" s="549"/>
      <c r="NB119" s="549"/>
      <c r="NC119" s="549"/>
      <c r="ND119" s="549"/>
      <c r="NE119" s="549"/>
    </row>
    <row r="120" spans="2:369" s="282" customFormat="1">
      <c r="B120" s="517"/>
      <c r="C120" s="296"/>
      <c r="O120" s="288"/>
      <c r="P120" s="288"/>
      <c r="Q120" s="288"/>
      <c r="R120" s="288"/>
      <c r="S120" s="288"/>
      <c r="T120" s="288"/>
      <c r="U120" s="288"/>
      <c r="V120" s="288"/>
      <c r="W120" s="288"/>
      <c r="X120" s="288"/>
      <c r="Y120" s="288"/>
      <c r="Z120" s="288"/>
      <c r="AA120" s="288"/>
      <c r="AB120" s="288"/>
      <c r="AC120" s="288"/>
      <c r="AD120" s="288"/>
      <c r="AE120" s="288"/>
      <c r="AF120" s="288"/>
      <c r="AG120" s="288"/>
      <c r="AH120" s="288"/>
      <c r="AI120" s="288"/>
      <c r="AJ120" s="288"/>
      <c r="AK120" s="288"/>
      <c r="AL120" s="288"/>
      <c r="AM120" s="288"/>
      <c r="AN120" s="288"/>
      <c r="AO120" s="288"/>
      <c r="AP120" s="288"/>
      <c r="AQ120" s="288"/>
      <c r="AR120" s="288"/>
      <c r="AS120" s="288"/>
      <c r="AT120" s="288"/>
      <c r="AU120" s="288"/>
      <c r="AV120" s="288"/>
      <c r="AW120" s="288"/>
      <c r="AX120" s="288"/>
      <c r="AY120" s="288"/>
      <c r="AZ120" s="288"/>
      <c r="BA120" s="288"/>
      <c r="BB120" s="288"/>
      <c r="BC120" s="288"/>
      <c r="BD120" s="288"/>
      <c r="BE120" s="288"/>
      <c r="BF120" s="288"/>
      <c r="BG120" s="288"/>
      <c r="BH120" s="288"/>
      <c r="BI120" s="288"/>
      <c r="BJ120" s="288"/>
      <c r="BK120" s="288"/>
      <c r="BL120" s="288"/>
      <c r="BM120" s="288"/>
      <c r="BN120" s="288"/>
      <c r="BO120" s="288"/>
      <c r="BP120" s="288"/>
      <c r="BQ120" s="288"/>
      <c r="BR120" s="288"/>
      <c r="BS120" s="288"/>
      <c r="BT120" s="288"/>
      <c r="BU120" s="288"/>
      <c r="BV120" s="288"/>
      <c r="BW120" s="288"/>
      <c r="BX120" s="288"/>
      <c r="BY120" s="288"/>
      <c r="BZ120" s="288"/>
      <c r="CA120" s="288"/>
      <c r="CB120" s="288"/>
      <c r="CC120" s="288"/>
      <c r="CD120" s="288"/>
      <c r="CE120" s="288"/>
      <c r="CF120" s="288"/>
      <c r="CG120" s="288"/>
      <c r="CH120" s="288"/>
      <c r="CI120" s="288"/>
      <c r="CJ120" s="288"/>
      <c r="CK120" s="288"/>
      <c r="CL120" s="288"/>
      <c r="CM120" s="288"/>
      <c r="CN120" s="288"/>
      <c r="CO120" s="288"/>
      <c r="CP120" s="288"/>
      <c r="CQ120" s="288"/>
      <c r="CR120" s="288"/>
      <c r="CS120" s="288"/>
      <c r="CT120" s="288"/>
      <c r="CU120" s="288"/>
      <c r="CV120" s="288"/>
      <c r="CW120" s="288"/>
      <c r="CX120" s="288"/>
      <c r="CY120" s="288"/>
      <c r="CZ120" s="288"/>
      <c r="DA120" s="288"/>
      <c r="DB120" s="288"/>
      <c r="DC120" s="288"/>
      <c r="DD120" s="288"/>
      <c r="DE120" s="288"/>
      <c r="DF120" s="288"/>
      <c r="DG120" s="288"/>
      <c r="DH120" s="288"/>
      <c r="DI120" s="288"/>
      <c r="DJ120" s="288"/>
      <c r="DK120" s="288"/>
      <c r="DL120" s="288"/>
      <c r="DM120" s="288"/>
      <c r="DN120" s="288"/>
      <c r="DO120" s="288"/>
      <c r="DP120" s="288"/>
      <c r="DQ120" s="288"/>
      <c r="DR120" s="288"/>
      <c r="DS120" s="288"/>
      <c r="DT120" s="288"/>
      <c r="DU120" s="288"/>
      <c r="DV120" s="288"/>
      <c r="DW120" s="288"/>
      <c r="DX120" s="288"/>
      <c r="DY120" s="288"/>
      <c r="DZ120" s="288"/>
      <c r="EA120" s="288"/>
      <c r="EB120" s="288"/>
      <c r="EC120" s="288"/>
      <c r="ED120" s="288"/>
      <c r="EE120" s="288"/>
      <c r="EF120" s="288"/>
      <c r="EG120" s="288"/>
      <c r="EH120" s="288"/>
      <c r="EI120" s="288"/>
      <c r="EJ120" s="288"/>
      <c r="EK120" s="288"/>
      <c r="EL120" s="288"/>
      <c r="EM120" s="288"/>
      <c r="EN120" s="288"/>
      <c r="EO120" s="288"/>
      <c r="EP120" s="288"/>
      <c r="EQ120" s="288"/>
      <c r="ER120" s="288"/>
      <c r="ES120" s="288"/>
      <c r="ET120" s="288"/>
      <c r="EU120" s="288"/>
      <c r="EV120" s="288"/>
      <c r="EW120" s="288"/>
      <c r="EX120" s="288"/>
      <c r="EY120" s="288"/>
      <c r="EZ120" s="288"/>
      <c r="FA120" s="288"/>
      <c r="FB120" s="288"/>
      <c r="FC120" s="288"/>
      <c r="FD120" s="288"/>
      <c r="FE120" s="288"/>
      <c r="FF120" s="288"/>
      <c r="FG120" s="288"/>
      <c r="FH120" s="288"/>
      <c r="FI120" s="288"/>
      <c r="FJ120" s="288"/>
      <c r="FK120" s="288"/>
      <c r="FL120" s="288"/>
      <c r="FM120" s="288"/>
      <c r="FN120" s="288"/>
      <c r="FO120" s="288"/>
      <c r="FP120" s="288"/>
      <c r="FQ120" s="288"/>
      <c r="FR120" s="288"/>
      <c r="FS120" s="288"/>
      <c r="FT120" s="288"/>
      <c r="FU120" s="288"/>
      <c r="FV120" s="288"/>
      <c r="FW120" s="288"/>
      <c r="FX120" s="288"/>
      <c r="FY120" s="288"/>
      <c r="FZ120" s="288"/>
      <c r="GA120" s="288"/>
      <c r="GB120" s="288"/>
      <c r="GC120" s="288"/>
      <c r="GD120" s="288"/>
      <c r="GE120" s="288"/>
      <c r="GF120" s="288"/>
      <c r="GG120" s="288"/>
      <c r="GH120" s="288"/>
      <c r="GI120" s="288"/>
      <c r="GJ120" s="288"/>
      <c r="GK120" s="288"/>
      <c r="GL120" s="288"/>
      <c r="GM120" s="288"/>
      <c r="GN120" s="288"/>
      <c r="GO120" s="288"/>
      <c r="GP120" s="288"/>
      <c r="GQ120" s="288"/>
      <c r="GR120" s="288"/>
      <c r="GS120" s="288"/>
      <c r="GT120" s="288"/>
      <c r="GU120" s="288"/>
      <c r="GV120" s="288"/>
      <c r="GW120" s="288"/>
      <c r="GX120" s="288"/>
      <c r="GY120" s="288"/>
      <c r="GZ120" s="288"/>
      <c r="HA120" s="288"/>
      <c r="HB120" s="288"/>
      <c r="HC120" s="288"/>
      <c r="HD120" s="288"/>
      <c r="HE120" s="288"/>
      <c r="HF120" s="288"/>
      <c r="HG120" s="288"/>
      <c r="HH120" s="288"/>
      <c r="HI120" s="288"/>
      <c r="HJ120" s="288"/>
      <c r="HK120" s="288"/>
      <c r="HL120" s="288"/>
      <c r="HM120" s="288"/>
      <c r="HN120" s="288"/>
      <c r="HO120" s="288"/>
      <c r="HP120" s="288"/>
      <c r="HQ120" s="288"/>
      <c r="IV120" s="281"/>
      <c r="IW120" s="549"/>
      <c r="IX120" s="549"/>
      <c r="IY120" s="549"/>
      <c r="IZ120" s="549"/>
      <c r="JA120" s="549"/>
      <c r="JB120" s="549"/>
      <c r="JC120" s="549"/>
      <c r="JD120" s="549"/>
      <c r="JE120" s="549"/>
      <c r="JF120" s="549"/>
      <c r="JG120" s="549"/>
      <c r="JH120" s="549"/>
      <c r="JI120" s="549"/>
      <c r="JJ120" s="549"/>
      <c r="JK120" s="549"/>
      <c r="JL120" s="549"/>
      <c r="JM120" s="549"/>
      <c r="JN120" s="549"/>
      <c r="JO120" s="549"/>
      <c r="JP120" s="549"/>
      <c r="JQ120" s="549"/>
      <c r="JR120" s="549"/>
      <c r="JS120" s="549"/>
      <c r="JT120" s="549"/>
      <c r="JU120" s="549"/>
      <c r="JV120" s="549"/>
      <c r="JW120" s="549"/>
      <c r="JX120" s="549"/>
      <c r="JY120" s="549"/>
      <c r="JZ120" s="549"/>
      <c r="KA120" s="549"/>
      <c r="KB120" s="549"/>
      <c r="KC120" s="549"/>
      <c r="KD120" s="549"/>
      <c r="KE120" s="549"/>
      <c r="KF120" s="549"/>
      <c r="KG120" s="549"/>
      <c r="KH120" s="549"/>
      <c r="KI120" s="549"/>
      <c r="KJ120" s="549"/>
      <c r="KK120" s="549"/>
      <c r="KL120" s="549"/>
      <c r="KM120" s="549"/>
      <c r="KN120" s="549"/>
      <c r="KO120" s="549"/>
      <c r="KP120" s="549"/>
      <c r="KQ120" s="549"/>
      <c r="KR120" s="549"/>
      <c r="KS120" s="549"/>
      <c r="KT120" s="549"/>
      <c r="KU120" s="549"/>
      <c r="KV120" s="549"/>
      <c r="KW120" s="549"/>
      <c r="KX120" s="549"/>
      <c r="KY120" s="549"/>
      <c r="KZ120" s="549"/>
      <c r="LA120" s="549"/>
      <c r="LB120" s="549"/>
      <c r="LC120" s="549"/>
      <c r="LD120" s="549"/>
      <c r="LE120" s="549"/>
      <c r="LF120" s="549"/>
      <c r="LG120" s="549"/>
      <c r="LH120" s="549"/>
      <c r="LI120" s="549"/>
      <c r="LJ120" s="549"/>
      <c r="LK120" s="549"/>
      <c r="LL120" s="549"/>
      <c r="LM120" s="549"/>
      <c r="LN120" s="549"/>
      <c r="LO120" s="549"/>
      <c r="LP120" s="549"/>
      <c r="LQ120" s="549"/>
      <c r="LR120" s="549"/>
      <c r="LS120" s="549"/>
      <c r="LT120" s="549"/>
      <c r="LU120" s="549"/>
      <c r="LV120" s="549"/>
      <c r="LW120" s="549"/>
      <c r="LX120" s="549"/>
      <c r="LY120" s="549"/>
      <c r="LZ120" s="549"/>
      <c r="MA120" s="549"/>
      <c r="MB120" s="549"/>
      <c r="MC120" s="549"/>
      <c r="MD120" s="549"/>
      <c r="ME120" s="549"/>
      <c r="MF120" s="549"/>
      <c r="MG120" s="549"/>
      <c r="MH120" s="549"/>
      <c r="MI120" s="549"/>
      <c r="MJ120" s="549"/>
      <c r="MK120" s="549"/>
      <c r="ML120" s="549"/>
      <c r="MM120" s="549"/>
      <c r="MN120" s="549"/>
      <c r="MO120" s="549"/>
      <c r="MP120" s="549"/>
      <c r="MQ120" s="549"/>
      <c r="MR120" s="549"/>
      <c r="MS120" s="549"/>
      <c r="MT120" s="549"/>
      <c r="MU120" s="549"/>
      <c r="MV120" s="549"/>
      <c r="MW120" s="549"/>
      <c r="MX120" s="549"/>
      <c r="MY120" s="549"/>
      <c r="MZ120" s="549"/>
      <c r="NA120" s="549"/>
      <c r="NB120" s="549"/>
      <c r="NC120" s="549"/>
      <c r="ND120" s="549"/>
      <c r="NE120" s="549"/>
    </row>
    <row r="121" spans="2:369" s="282" customFormat="1">
      <c r="B121" s="517"/>
      <c r="C121" s="296"/>
      <c r="O121" s="288"/>
      <c r="P121" s="288"/>
      <c r="Q121" s="288"/>
      <c r="R121" s="288"/>
      <c r="S121" s="288"/>
      <c r="T121" s="288"/>
      <c r="U121" s="288"/>
      <c r="V121" s="288"/>
      <c r="W121" s="288"/>
      <c r="X121" s="288"/>
      <c r="Y121" s="288"/>
      <c r="Z121" s="288"/>
      <c r="AA121" s="288"/>
      <c r="AB121" s="288"/>
      <c r="AC121" s="288"/>
      <c r="AD121" s="288"/>
      <c r="AE121" s="288"/>
      <c r="AF121" s="288"/>
      <c r="AG121" s="288"/>
      <c r="AH121" s="288"/>
      <c r="AI121" s="288"/>
      <c r="AJ121" s="288"/>
      <c r="AK121" s="288"/>
      <c r="AL121" s="288"/>
      <c r="AM121" s="288"/>
      <c r="AN121" s="288"/>
      <c r="AO121" s="288"/>
      <c r="AP121" s="288"/>
      <c r="AQ121" s="288"/>
      <c r="AR121" s="288"/>
      <c r="AS121" s="288"/>
      <c r="AT121" s="288"/>
      <c r="AU121" s="288"/>
      <c r="AV121" s="288"/>
      <c r="AW121" s="288"/>
      <c r="AX121" s="288"/>
      <c r="AY121" s="288"/>
      <c r="AZ121" s="288"/>
      <c r="BA121" s="288"/>
      <c r="BB121" s="288"/>
      <c r="BC121" s="288"/>
      <c r="BD121" s="288"/>
      <c r="BE121" s="288"/>
      <c r="BF121" s="288"/>
      <c r="BG121" s="288"/>
      <c r="BH121" s="288"/>
      <c r="BI121" s="288"/>
      <c r="BJ121" s="288"/>
      <c r="BK121" s="288"/>
      <c r="BL121" s="288"/>
      <c r="BM121" s="288"/>
      <c r="BN121" s="288"/>
      <c r="BO121" s="288"/>
      <c r="BP121" s="288"/>
      <c r="BQ121" s="288"/>
      <c r="BR121" s="288"/>
      <c r="BS121" s="288"/>
      <c r="BT121" s="288"/>
      <c r="BU121" s="288"/>
      <c r="BV121" s="288"/>
      <c r="BW121" s="288"/>
      <c r="BX121" s="288"/>
      <c r="BY121" s="288"/>
      <c r="BZ121" s="288"/>
      <c r="CA121" s="288"/>
      <c r="CB121" s="288"/>
      <c r="CC121" s="288"/>
      <c r="CD121" s="288"/>
      <c r="CE121" s="288"/>
      <c r="CF121" s="288"/>
      <c r="CG121" s="288"/>
      <c r="CH121" s="288"/>
      <c r="CI121" s="288"/>
      <c r="CJ121" s="288"/>
      <c r="CK121" s="288"/>
      <c r="CL121" s="288"/>
      <c r="CM121" s="288"/>
      <c r="CN121" s="288"/>
      <c r="CO121" s="288"/>
      <c r="CP121" s="288"/>
      <c r="CQ121" s="288"/>
      <c r="CR121" s="288"/>
      <c r="CS121" s="288"/>
      <c r="CT121" s="288"/>
      <c r="CU121" s="288"/>
      <c r="CV121" s="288"/>
      <c r="CW121" s="288"/>
      <c r="CX121" s="288"/>
      <c r="CY121" s="288"/>
      <c r="CZ121" s="288"/>
      <c r="DA121" s="288"/>
      <c r="DB121" s="288"/>
      <c r="DC121" s="288"/>
      <c r="DD121" s="288"/>
      <c r="DE121" s="288"/>
      <c r="DF121" s="288"/>
      <c r="DG121" s="288"/>
      <c r="DH121" s="288"/>
      <c r="DI121" s="288"/>
      <c r="DJ121" s="288"/>
      <c r="DK121" s="288"/>
      <c r="DL121" s="288"/>
      <c r="DM121" s="288"/>
      <c r="DN121" s="288"/>
      <c r="DO121" s="288"/>
      <c r="DP121" s="288"/>
      <c r="DQ121" s="288"/>
      <c r="DR121" s="288"/>
      <c r="DS121" s="288"/>
      <c r="DT121" s="288"/>
      <c r="DU121" s="288"/>
      <c r="DV121" s="288"/>
      <c r="DW121" s="288"/>
      <c r="DX121" s="288"/>
      <c r="DY121" s="288"/>
      <c r="DZ121" s="288"/>
      <c r="EA121" s="288"/>
      <c r="EB121" s="288"/>
      <c r="EC121" s="288"/>
      <c r="ED121" s="288"/>
      <c r="EE121" s="288"/>
      <c r="EF121" s="288"/>
      <c r="EG121" s="288"/>
      <c r="EH121" s="288"/>
      <c r="EI121" s="288"/>
      <c r="EJ121" s="288"/>
      <c r="EK121" s="288"/>
      <c r="EL121" s="288"/>
      <c r="EM121" s="288"/>
      <c r="EN121" s="288"/>
      <c r="EO121" s="288"/>
      <c r="EP121" s="288"/>
      <c r="EQ121" s="288"/>
      <c r="ER121" s="288"/>
      <c r="ES121" s="288"/>
      <c r="ET121" s="288"/>
      <c r="EU121" s="288"/>
      <c r="EV121" s="288"/>
      <c r="EW121" s="288"/>
      <c r="EX121" s="288"/>
      <c r="EY121" s="288"/>
      <c r="EZ121" s="288"/>
      <c r="FA121" s="288"/>
      <c r="FB121" s="288"/>
      <c r="FC121" s="288"/>
      <c r="FD121" s="288"/>
      <c r="FE121" s="288"/>
      <c r="FF121" s="288"/>
      <c r="FG121" s="288"/>
      <c r="FH121" s="288"/>
      <c r="FI121" s="288"/>
      <c r="FJ121" s="288"/>
      <c r="FK121" s="288"/>
      <c r="FL121" s="288"/>
      <c r="FM121" s="288"/>
      <c r="FN121" s="288"/>
      <c r="FO121" s="288"/>
      <c r="FP121" s="288"/>
      <c r="FQ121" s="288"/>
      <c r="FR121" s="288"/>
      <c r="FS121" s="288"/>
      <c r="FT121" s="288"/>
      <c r="FU121" s="288"/>
      <c r="FV121" s="288"/>
      <c r="FW121" s="288"/>
      <c r="FX121" s="288"/>
      <c r="FY121" s="288"/>
      <c r="FZ121" s="288"/>
      <c r="GA121" s="288"/>
      <c r="GB121" s="288"/>
      <c r="GC121" s="288"/>
      <c r="GD121" s="288"/>
      <c r="GE121" s="288"/>
      <c r="GF121" s="288"/>
      <c r="GG121" s="288"/>
      <c r="GH121" s="288"/>
      <c r="GI121" s="288"/>
      <c r="GJ121" s="288"/>
      <c r="GK121" s="288"/>
      <c r="GL121" s="288"/>
      <c r="GM121" s="288"/>
      <c r="GN121" s="288"/>
      <c r="GO121" s="288"/>
      <c r="GP121" s="288"/>
      <c r="GQ121" s="288"/>
      <c r="GR121" s="288"/>
      <c r="GS121" s="288"/>
      <c r="GT121" s="288"/>
      <c r="GU121" s="288"/>
      <c r="GV121" s="288"/>
      <c r="GW121" s="288"/>
      <c r="GX121" s="288"/>
      <c r="GY121" s="288"/>
      <c r="GZ121" s="288"/>
      <c r="HA121" s="288"/>
      <c r="HB121" s="288"/>
      <c r="HC121" s="288"/>
      <c r="HD121" s="288"/>
      <c r="HE121" s="288"/>
      <c r="HF121" s="288"/>
      <c r="HG121" s="288"/>
      <c r="HH121" s="288"/>
      <c r="HI121" s="288"/>
      <c r="HJ121" s="288"/>
      <c r="HK121" s="288"/>
      <c r="HL121" s="288"/>
      <c r="HM121" s="288"/>
      <c r="HN121" s="288"/>
      <c r="HO121" s="288"/>
      <c r="HP121" s="288"/>
      <c r="HQ121" s="288"/>
      <c r="IV121" s="281"/>
      <c r="IW121" s="549"/>
      <c r="IX121" s="549"/>
      <c r="IY121" s="549"/>
      <c r="IZ121" s="549"/>
      <c r="JA121" s="549"/>
      <c r="JB121" s="549"/>
      <c r="JC121" s="549"/>
      <c r="JD121" s="549"/>
      <c r="JE121" s="549"/>
      <c r="JF121" s="549"/>
      <c r="JG121" s="549"/>
      <c r="JH121" s="549"/>
      <c r="JI121" s="549"/>
      <c r="JJ121" s="549"/>
      <c r="JK121" s="549"/>
      <c r="JL121" s="549"/>
      <c r="JM121" s="549"/>
      <c r="JN121" s="549"/>
      <c r="JO121" s="549"/>
      <c r="JP121" s="549"/>
      <c r="JQ121" s="549"/>
      <c r="JR121" s="549"/>
      <c r="JS121" s="549"/>
      <c r="JT121" s="549"/>
      <c r="JU121" s="549"/>
      <c r="JV121" s="549"/>
      <c r="JW121" s="549"/>
      <c r="JX121" s="549"/>
      <c r="JY121" s="549"/>
      <c r="JZ121" s="549"/>
      <c r="KA121" s="549"/>
      <c r="KB121" s="549"/>
      <c r="KC121" s="549"/>
      <c r="KD121" s="549"/>
      <c r="KE121" s="549"/>
      <c r="KF121" s="549"/>
      <c r="KG121" s="549"/>
      <c r="KH121" s="549"/>
      <c r="KI121" s="549"/>
      <c r="KJ121" s="549"/>
      <c r="KK121" s="549"/>
      <c r="KL121" s="549"/>
      <c r="KM121" s="549"/>
      <c r="KN121" s="549"/>
      <c r="KO121" s="549"/>
      <c r="KP121" s="549"/>
      <c r="KQ121" s="549"/>
      <c r="KR121" s="549"/>
      <c r="KS121" s="549"/>
      <c r="KT121" s="549"/>
      <c r="KU121" s="549"/>
      <c r="KV121" s="549"/>
      <c r="KW121" s="549"/>
      <c r="KX121" s="549"/>
      <c r="KY121" s="549"/>
      <c r="KZ121" s="549"/>
      <c r="LA121" s="549"/>
      <c r="LB121" s="549"/>
      <c r="LC121" s="549"/>
      <c r="LD121" s="549"/>
      <c r="LE121" s="549"/>
      <c r="LF121" s="549"/>
      <c r="LG121" s="549"/>
      <c r="LH121" s="549"/>
      <c r="LI121" s="549"/>
      <c r="LJ121" s="549"/>
      <c r="LK121" s="549"/>
      <c r="LL121" s="549"/>
      <c r="LM121" s="549"/>
      <c r="LN121" s="549"/>
      <c r="LO121" s="549"/>
      <c r="LP121" s="549"/>
      <c r="LQ121" s="549"/>
      <c r="LR121" s="549"/>
      <c r="LS121" s="549"/>
      <c r="LT121" s="549"/>
      <c r="LU121" s="549"/>
      <c r="LV121" s="549"/>
      <c r="LW121" s="549"/>
      <c r="LX121" s="549"/>
      <c r="LY121" s="549"/>
      <c r="LZ121" s="549"/>
      <c r="MA121" s="549"/>
      <c r="MB121" s="549"/>
      <c r="MC121" s="549"/>
      <c r="MD121" s="549"/>
      <c r="ME121" s="549"/>
      <c r="MF121" s="549"/>
      <c r="MG121" s="549"/>
      <c r="MH121" s="549"/>
      <c r="MI121" s="549"/>
      <c r="MJ121" s="549"/>
      <c r="MK121" s="549"/>
      <c r="ML121" s="549"/>
      <c r="MM121" s="549"/>
      <c r="MN121" s="549"/>
      <c r="MO121" s="549"/>
      <c r="MP121" s="549"/>
      <c r="MQ121" s="549"/>
      <c r="MR121" s="549"/>
      <c r="MS121" s="549"/>
      <c r="MT121" s="549"/>
      <c r="MU121" s="549"/>
      <c r="MV121" s="549"/>
      <c r="MW121" s="549"/>
      <c r="MX121" s="549"/>
      <c r="MY121" s="549"/>
      <c r="MZ121" s="549"/>
      <c r="NA121" s="549"/>
      <c r="NB121" s="549"/>
      <c r="NC121" s="549"/>
      <c r="ND121" s="549"/>
      <c r="NE121" s="549"/>
    </row>
    <row r="122" spans="2:369" s="282" customFormat="1">
      <c r="B122" s="517"/>
      <c r="C122" s="296"/>
      <c r="O122" s="288"/>
      <c r="P122" s="288"/>
      <c r="Q122" s="288"/>
      <c r="R122" s="288"/>
      <c r="S122" s="288"/>
      <c r="T122" s="288"/>
      <c r="U122" s="288"/>
      <c r="V122" s="288"/>
      <c r="W122" s="288"/>
      <c r="X122" s="288"/>
      <c r="Y122" s="288"/>
      <c r="Z122" s="288"/>
      <c r="AA122" s="288"/>
      <c r="AB122" s="288"/>
      <c r="AC122" s="288"/>
      <c r="AD122" s="288"/>
      <c r="AE122" s="288"/>
      <c r="AF122" s="288"/>
      <c r="AG122" s="288"/>
      <c r="AH122" s="288"/>
      <c r="AI122" s="288"/>
      <c r="AJ122" s="288"/>
      <c r="AK122" s="288"/>
      <c r="AL122" s="288"/>
      <c r="AM122" s="288"/>
      <c r="AN122" s="288"/>
      <c r="AO122" s="288"/>
      <c r="AP122" s="288"/>
      <c r="AQ122" s="288"/>
      <c r="AR122" s="288"/>
      <c r="AS122" s="288"/>
      <c r="AT122" s="288"/>
      <c r="AU122" s="288"/>
      <c r="AV122" s="288"/>
      <c r="AW122" s="288"/>
      <c r="AX122" s="288"/>
      <c r="AY122" s="288"/>
      <c r="AZ122" s="288"/>
      <c r="BA122" s="288"/>
      <c r="BB122" s="288"/>
      <c r="BC122" s="288"/>
      <c r="BD122" s="288"/>
      <c r="BE122" s="288"/>
      <c r="BF122" s="288"/>
      <c r="BG122" s="288"/>
      <c r="BH122" s="288"/>
      <c r="BI122" s="288"/>
      <c r="BJ122" s="288"/>
      <c r="BK122" s="288"/>
      <c r="BL122" s="288"/>
      <c r="BM122" s="288"/>
      <c r="BN122" s="288"/>
      <c r="BO122" s="288"/>
      <c r="BP122" s="288"/>
      <c r="BQ122" s="288"/>
      <c r="BR122" s="288"/>
      <c r="BS122" s="288"/>
      <c r="BT122" s="288"/>
      <c r="BU122" s="288"/>
      <c r="BV122" s="288"/>
      <c r="BW122" s="288"/>
      <c r="BX122" s="288"/>
      <c r="BY122" s="288"/>
      <c r="BZ122" s="288"/>
      <c r="CA122" s="288"/>
      <c r="CB122" s="288"/>
      <c r="CC122" s="288"/>
      <c r="CD122" s="288"/>
      <c r="CE122" s="288"/>
      <c r="CF122" s="288"/>
      <c r="CG122" s="288"/>
      <c r="CH122" s="288"/>
      <c r="CI122" s="288"/>
      <c r="CJ122" s="288"/>
      <c r="CK122" s="288"/>
      <c r="CL122" s="288"/>
      <c r="CM122" s="288"/>
      <c r="CN122" s="288"/>
      <c r="CO122" s="288"/>
      <c r="CP122" s="288"/>
      <c r="CQ122" s="288"/>
      <c r="CR122" s="288"/>
      <c r="CS122" s="288"/>
      <c r="CT122" s="288"/>
      <c r="CU122" s="288"/>
      <c r="CV122" s="288"/>
      <c r="CW122" s="288"/>
      <c r="CX122" s="288"/>
      <c r="CY122" s="288"/>
      <c r="CZ122" s="288"/>
      <c r="DA122" s="288"/>
      <c r="DB122" s="288"/>
      <c r="DC122" s="288"/>
      <c r="DD122" s="288"/>
      <c r="DE122" s="288"/>
      <c r="DF122" s="288"/>
      <c r="DG122" s="288"/>
      <c r="DH122" s="288"/>
      <c r="DI122" s="288"/>
      <c r="DJ122" s="288"/>
      <c r="DK122" s="288"/>
      <c r="DL122" s="288"/>
      <c r="DM122" s="288"/>
      <c r="DN122" s="288"/>
      <c r="DO122" s="288"/>
      <c r="DP122" s="288"/>
      <c r="DQ122" s="288"/>
      <c r="DR122" s="288"/>
      <c r="DS122" s="288"/>
      <c r="DT122" s="288"/>
      <c r="DU122" s="288"/>
      <c r="DV122" s="288"/>
      <c r="DW122" s="288"/>
      <c r="DX122" s="288"/>
      <c r="DY122" s="288"/>
      <c r="DZ122" s="288"/>
      <c r="EA122" s="288"/>
      <c r="EB122" s="288"/>
      <c r="EC122" s="288"/>
      <c r="ED122" s="288"/>
      <c r="EE122" s="288"/>
      <c r="EF122" s="288"/>
      <c r="EG122" s="288"/>
      <c r="EH122" s="288"/>
      <c r="EI122" s="288"/>
      <c r="EJ122" s="288"/>
      <c r="EK122" s="288"/>
      <c r="EL122" s="288"/>
      <c r="EM122" s="288"/>
      <c r="EN122" s="288"/>
      <c r="EO122" s="288"/>
      <c r="EP122" s="288"/>
      <c r="EQ122" s="288"/>
      <c r="ER122" s="288"/>
      <c r="ES122" s="288"/>
      <c r="ET122" s="288"/>
      <c r="EU122" s="288"/>
      <c r="EV122" s="288"/>
      <c r="EW122" s="288"/>
      <c r="EX122" s="288"/>
      <c r="EY122" s="288"/>
      <c r="EZ122" s="288"/>
      <c r="FA122" s="288"/>
      <c r="FB122" s="288"/>
      <c r="FC122" s="288"/>
      <c r="FD122" s="288"/>
      <c r="FE122" s="288"/>
      <c r="FF122" s="288"/>
      <c r="FG122" s="288"/>
      <c r="FH122" s="288"/>
      <c r="FI122" s="288"/>
      <c r="FJ122" s="288"/>
      <c r="FK122" s="288"/>
      <c r="FL122" s="288"/>
      <c r="FM122" s="288"/>
      <c r="FN122" s="288"/>
      <c r="FO122" s="288"/>
      <c r="FP122" s="288"/>
      <c r="FQ122" s="288"/>
      <c r="FR122" s="288"/>
      <c r="FS122" s="288"/>
      <c r="FT122" s="288"/>
      <c r="FU122" s="288"/>
      <c r="FV122" s="288"/>
      <c r="FW122" s="288"/>
      <c r="FX122" s="288"/>
      <c r="FY122" s="288"/>
      <c r="FZ122" s="288"/>
      <c r="GA122" s="288"/>
      <c r="GB122" s="288"/>
      <c r="GC122" s="288"/>
      <c r="GD122" s="288"/>
      <c r="GE122" s="288"/>
      <c r="GF122" s="288"/>
      <c r="GG122" s="288"/>
      <c r="GH122" s="288"/>
      <c r="GI122" s="288"/>
      <c r="GJ122" s="288"/>
      <c r="GK122" s="288"/>
      <c r="GL122" s="288"/>
      <c r="GM122" s="288"/>
      <c r="GN122" s="288"/>
      <c r="GO122" s="288"/>
      <c r="GP122" s="288"/>
      <c r="GQ122" s="288"/>
      <c r="GR122" s="288"/>
      <c r="GS122" s="288"/>
      <c r="GT122" s="288"/>
      <c r="GU122" s="288"/>
      <c r="GV122" s="288"/>
      <c r="GW122" s="288"/>
      <c r="GX122" s="288"/>
      <c r="GY122" s="288"/>
      <c r="GZ122" s="288"/>
      <c r="HA122" s="288"/>
      <c r="HB122" s="288"/>
      <c r="HC122" s="288"/>
      <c r="HD122" s="288"/>
      <c r="HE122" s="288"/>
      <c r="HF122" s="288"/>
      <c r="HG122" s="288"/>
      <c r="HH122" s="288"/>
      <c r="HI122" s="288"/>
      <c r="HJ122" s="288"/>
      <c r="HK122" s="288"/>
      <c r="HL122" s="288"/>
      <c r="HM122" s="288"/>
      <c r="HN122" s="288"/>
      <c r="HO122" s="288"/>
      <c r="HP122" s="288"/>
      <c r="HQ122" s="288"/>
      <c r="IV122" s="281"/>
      <c r="IW122" s="549"/>
      <c r="IX122" s="549"/>
      <c r="IY122" s="549"/>
      <c r="IZ122" s="549"/>
      <c r="JA122" s="549"/>
      <c r="JB122" s="549"/>
      <c r="JC122" s="549"/>
      <c r="JD122" s="549"/>
      <c r="JE122" s="549"/>
      <c r="JF122" s="549"/>
      <c r="JG122" s="549"/>
      <c r="JH122" s="549"/>
      <c r="JI122" s="549"/>
      <c r="JJ122" s="549"/>
      <c r="JK122" s="549"/>
      <c r="JL122" s="549"/>
      <c r="JM122" s="549"/>
      <c r="JN122" s="549"/>
      <c r="JO122" s="549"/>
      <c r="JP122" s="549"/>
      <c r="JQ122" s="549"/>
      <c r="JR122" s="549"/>
      <c r="JS122" s="549"/>
      <c r="JT122" s="549"/>
      <c r="JU122" s="549"/>
      <c r="JV122" s="549"/>
      <c r="JW122" s="549"/>
      <c r="JX122" s="549"/>
      <c r="JY122" s="549"/>
      <c r="JZ122" s="549"/>
      <c r="KA122" s="549"/>
      <c r="KB122" s="549"/>
      <c r="KC122" s="549"/>
      <c r="KD122" s="549"/>
      <c r="KE122" s="549"/>
      <c r="KF122" s="549"/>
      <c r="KG122" s="549"/>
      <c r="KH122" s="549"/>
      <c r="KI122" s="549"/>
      <c r="KJ122" s="549"/>
      <c r="KK122" s="549"/>
      <c r="KL122" s="549"/>
      <c r="KM122" s="549"/>
      <c r="KN122" s="549"/>
      <c r="KO122" s="549"/>
      <c r="KP122" s="549"/>
      <c r="KQ122" s="549"/>
      <c r="KR122" s="549"/>
      <c r="KS122" s="549"/>
      <c r="KT122" s="549"/>
      <c r="KU122" s="549"/>
      <c r="KV122" s="549"/>
      <c r="KW122" s="549"/>
      <c r="KX122" s="549"/>
      <c r="KY122" s="549"/>
      <c r="KZ122" s="549"/>
      <c r="LA122" s="549"/>
      <c r="LB122" s="549"/>
      <c r="LC122" s="549"/>
      <c r="LD122" s="549"/>
      <c r="LE122" s="549"/>
      <c r="LF122" s="549"/>
      <c r="LG122" s="549"/>
      <c r="LH122" s="549"/>
      <c r="LI122" s="549"/>
      <c r="LJ122" s="549"/>
      <c r="LK122" s="549"/>
      <c r="LL122" s="549"/>
      <c r="LM122" s="549"/>
      <c r="LN122" s="549"/>
      <c r="LO122" s="549"/>
      <c r="LP122" s="549"/>
      <c r="LQ122" s="549"/>
      <c r="LR122" s="549"/>
      <c r="LS122" s="549"/>
      <c r="LT122" s="549"/>
      <c r="LU122" s="549"/>
      <c r="LV122" s="549"/>
      <c r="LW122" s="549"/>
      <c r="LX122" s="549"/>
      <c r="LY122" s="549"/>
      <c r="LZ122" s="549"/>
      <c r="MA122" s="549"/>
      <c r="MB122" s="549"/>
      <c r="MC122" s="549"/>
      <c r="MD122" s="549"/>
      <c r="ME122" s="549"/>
      <c r="MF122" s="549"/>
      <c r="MG122" s="549"/>
      <c r="MH122" s="549"/>
      <c r="MI122" s="549"/>
      <c r="MJ122" s="549"/>
      <c r="MK122" s="549"/>
      <c r="ML122" s="549"/>
      <c r="MM122" s="549"/>
      <c r="MN122" s="549"/>
      <c r="MO122" s="549"/>
      <c r="MP122" s="549"/>
      <c r="MQ122" s="549"/>
      <c r="MR122" s="549"/>
      <c r="MS122" s="549"/>
      <c r="MT122" s="549"/>
      <c r="MU122" s="549"/>
      <c r="MV122" s="549"/>
      <c r="MW122" s="549"/>
      <c r="MX122" s="549"/>
      <c r="MY122" s="549"/>
      <c r="MZ122" s="549"/>
      <c r="NA122" s="549"/>
      <c r="NB122" s="549"/>
      <c r="NC122" s="549"/>
      <c r="ND122" s="549"/>
      <c r="NE122" s="549"/>
    </row>
    <row r="123" spans="2:369" s="282" customFormat="1">
      <c r="B123" s="517"/>
      <c r="C123" s="296"/>
      <c r="O123" s="288"/>
      <c r="P123" s="288"/>
      <c r="Q123" s="288"/>
      <c r="R123" s="288"/>
      <c r="S123" s="288"/>
      <c r="T123" s="288"/>
      <c r="U123" s="288"/>
      <c r="V123" s="288"/>
      <c r="W123" s="288"/>
      <c r="X123" s="288"/>
      <c r="Y123" s="288"/>
      <c r="Z123" s="288"/>
      <c r="AA123" s="288"/>
      <c r="AB123" s="288"/>
      <c r="AC123" s="288"/>
      <c r="AD123" s="288"/>
      <c r="AE123" s="288"/>
      <c r="AF123" s="288"/>
      <c r="AG123" s="288"/>
      <c r="AH123" s="288"/>
      <c r="AI123" s="288"/>
      <c r="AJ123" s="288"/>
      <c r="AK123" s="288"/>
      <c r="AL123" s="288"/>
      <c r="AM123" s="288"/>
      <c r="AN123" s="288"/>
      <c r="AO123" s="288"/>
      <c r="AP123" s="288"/>
      <c r="AQ123" s="288"/>
      <c r="AR123" s="288"/>
      <c r="AS123" s="288"/>
      <c r="AT123" s="288"/>
      <c r="AU123" s="288"/>
      <c r="AV123" s="288"/>
      <c r="AW123" s="288"/>
      <c r="AX123" s="288"/>
      <c r="AY123" s="288"/>
      <c r="AZ123" s="288"/>
      <c r="BA123" s="288"/>
      <c r="BB123" s="288"/>
      <c r="BC123" s="288"/>
      <c r="BD123" s="288"/>
      <c r="BE123" s="288"/>
      <c r="BF123" s="288"/>
      <c r="BG123" s="288"/>
      <c r="BH123" s="288"/>
      <c r="BI123" s="288"/>
      <c r="BJ123" s="288"/>
      <c r="BK123" s="288"/>
      <c r="BL123" s="288"/>
      <c r="BM123" s="288"/>
      <c r="BN123" s="288"/>
      <c r="BO123" s="288"/>
      <c r="BP123" s="288"/>
      <c r="BQ123" s="288"/>
      <c r="BR123" s="288"/>
      <c r="BS123" s="288"/>
      <c r="BT123" s="288"/>
      <c r="BU123" s="288"/>
      <c r="BV123" s="288"/>
      <c r="BW123" s="288"/>
      <c r="BX123" s="288"/>
      <c r="BY123" s="288"/>
      <c r="BZ123" s="288"/>
      <c r="CA123" s="288"/>
      <c r="CB123" s="288"/>
      <c r="CC123" s="288"/>
      <c r="CD123" s="288"/>
      <c r="CE123" s="288"/>
      <c r="CF123" s="288"/>
      <c r="CG123" s="288"/>
      <c r="CH123" s="288"/>
      <c r="CI123" s="288"/>
      <c r="CJ123" s="288"/>
      <c r="CK123" s="288"/>
      <c r="CL123" s="288"/>
      <c r="CM123" s="288"/>
      <c r="CN123" s="288"/>
      <c r="CO123" s="288"/>
      <c r="CP123" s="288"/>
      <c r="CQ123" s="288"/>
      <c r="CR123" s="288"/>
      <c r="CS123" s="288"/>
      <c r="CT123" s="288"/>
      <c r="CU123" s="288"/>
      <c r="CV123" s="288"/>
      <c r="CW123" s="288"/>
      <c r="CX123" s="288"/>
      <c r="CY123" s="288"/>
      <c r="CZ123" s="288"/>
      <c r="DA123" s="288"/>
      <c r="DB123" s="288"/>
      <c r="DC123" s="288"/>
      <c r="DD123" s="288"/>
      <c r="DE123" s="288"/>
      <c r="DF123" s="288"/>
      <c r="DG123" s="288"/>
      <c r="DH123" s="288"/>
      <c r="DI123" s="288"/>
      <c r="DJ123" s="288"/>
      <c r="DK123" s="288"/>
      <c r="DL123" s="288"/>
      <c r="DM123" s="288"/>
      <c r="DN123" s="288"/>
      <c r="DO123" s="288"/>
      <c r="DP123" s="288"/>
      <c r="DQ123" s="288"/>
      <c r="DR123" s="288"/>
      <c r="DS123" s="288"/>
      <c r="DT123" s="288"/>
      <c r="DU123" s="288"/>
      <c r="DV123" s="288"/>
      <c r="DW123" s="288"/>
      <c r="DX123" s="288"/>
      <c r="DY123" s="288"/>
      <c r="DZ123" s="288"/>
      <c r="EA123" s="288"/>
      <c r="EB123" s="288"/>
      <c r="EC123" s="288"/>
      <c r="ED123" s="288"/>
      <c r="EE123" s="288"/>
      <c r="EF123" s="288"/>
      <c r="EG123" s="288"/>
      <c r="EH123" s="288"/>
      <c r="EI123" s="288"/>
      <c r="EJ123" s="288"/>
      <c r="EK123" s="288"/>
      <c r="EL123" s="288"/>
      <c r="EM123" s="288"/>
      <c r="EN123" s="288"/>
      <c r="EO123" s="288"/>
      <c r="EP123" s="288"/>
      <c r="EQ123" s="288"/>
      <c r="ER123" s="288"/>
      <c r="ES123" s="288"/>
      <c r="ET123" s="288"/>
      <c r="EU123" s="288"/>
      <c r="EV123" s="288"/>
      <c r="EW123" s="288"/>
      <c r="EX123" s="288"/>
      <c r="EY123" s="288"/>
      <c r="EZ123" s="288"/>
      <c r="FA123" s="288"/>
      <c r="FB123" s="288"/>
      <c r="FC123" s="288"/>
      <c r="FD123" s="288"/>
      <c r="FE123" s="288"/>
      <c r="FF123" s="288"/>
      <c r="FG123" s="288"/>
      <c r="FH123" s="288"/>
      <c r="FI123" s="288"/>
      <c r="FJ123" s="288"/>
      <c r="FK123" s="288"/>
      <c r="FL123" s="288"/>
      <c r="FM123" s="288"/>
      <c r="FN123" s="288"/>
      <c r="FO123" s="288"/>
      <c r="FP123" s="288"/>
      <c r="FQ123" s="288"/>
      <c r="FR123" s="288"/>
      <c r="FS123" s="288"/>
      <c r="FT123" s="288"/>
      <c r="FU123" s="288"/>
      <c r="FV123" s="288"/>
      <c r="FW123" s="288"/>
      <c r="FX123" s="288"/>
      <c r="FY123" s="288"/>
      <c r="FZ123" s="288"/>
      <c r="GA123" s="288"/>
      <c r="GB123" s="288"/>
      <c r="GC123" s="288"/>
      <c r="GD123" s="288"/>
      <c r="GE123" s="288"/>
      <c r="GF123" s="288"/>
      <c r="GG123" s="288"/>
      <c r="GH123" s="288"/>
      <c r="GI123" s="288"/>
      <c r="GJ123" s="288"/>
      <c r="GK123" s="288"/>
      <c r="GL123" s="288"/>
      <c r="GM123" s="288"/>
      <c r="GN123" s="288"/>
      <c r="GO123" s="288"/>
      <c r="GP123" s="288"/>
      <c r="GQ123" s="288"/>
      <c r="GR123" s="288"/>
      <c r="GS123" s="288"/>
      <c r="GT123" s="288"/>
      <c r="GU123" s="288"/>
      <c r="GV123" s="288"/>
      <c r="GW123" s="288"/>
      <c r="GX123" s="288"/>
      <c r="GY123" s="288"/>
      <c r="GZ123" s="288"/>
      <c r="HA123" s="288"/>
      <c r="HB123" s="288"/>
      <c r="HC123" s="288"/>
      <c r="HD123" s="288"/>
      <c r="HE123" s="288"/>
      <c r="HF123" s="288"/>
      <c r="HG123" s="288"/>
      <c r="HH123" s="288"/>
      <c r="HI123" s="288"/>
      <c r="HJ123" s="288"/>
      <c r="HK123" s="288"/>
      <c r="HL123" s="288"/>
      <c r="HM123" s="288"/>
      <c r="HN123" s="288"/>
      <c r="HO123" s="288"/>
      <c r="HP123" s="288"/>
      <c r="HQ123" s="288"/>
      <c r="IV123" s="281"/>
      <c r="IW123" s="549"/>
      <c r="IX123" s="549"/>
      <c r="IY123" s="549"/>
      <c r="IZ123" s="549"/>
      <c r="JA123" s="549"/>
      <c r="JB123" s="549"/>
      <c r="JC123" s="549"/>
      <c r="JD123" s="549"/>
      <c r="JE123" s="549"/>
      <c r="JF123" s="549"/>
      <c r="JG123" s="549"/>
      <c r="JH123" s="549"/>
      <c r="JI123" s="549"/>
      <c r="JJ123" s="549"/>
      <c r="JK123" s="549"/>
      <c r="JL123" s="549"/>
      <c r="JM123" s="549"/>
      <c r="JN123" s="549"/>
      <c r="JO123" s="549"/>
      <c r="JP123" s="549"/>
      <c r="JQ123" s="549"/>
      <c r="JR123" s="549"/>
      <c r="JS123" s="549"/>
      <c r="JT123" s="549"/>
      <c r="JU123" s="549"/>
      <c r="JV123" s="549"/>
      <c r="JW123" s="549"/>
      <c r="JX123" s="549"/>
      <c r="JY123" s="549"/>
      <c r="JZ123" s="549"/>
      <c r="KA123" s="549"/>
      <c r="KB123" s="549"/>
      <c r="KC123" s="549"/>
      <c r="KD123" s="549"/>
      <c r="KE123" s="549"/>
      <c r="KF123" s="549"/>
      <c r="KG123" s="549"/>
      <c r="KH123" s="549"/>
      <c r="KI123" s="549"/>
      <c r="KJ123" s="549"/>
      <c r="KK123" s="549"/>
      <c r="KL123" s="549"/>
      <c r="KM123" s="549"/>
      <c r="KN123" s="549"/>
      <c r="KO123" s="549"/>
      <c r="KP123" s="549"/>
      <c r="KQ123" s="549"/>
      <c r="KR123" s="549"/>
      <c r="KS123" s="549"/>
      <c r="KT123" s="549"/>
      <c r="KU123" s="549"/>
      <c r="KV123" s="549"/>
      <c r="KW123" s="549"/>
      <c r="KX123" s="549"/>
      <c r="KY123" s="549"/>
      <c r="KZ123" s="549"/>
      <c r="LA123" s="549"/>
      <c r="LB123" s="549"/>
      <c r="LC123" s="549"/>
      <c r="LD123" s="549"/>
      <c r="LE123" s="549"/>
      <c r="LF123" s="549"/>
      <c r="LG123" s="549"/>
      <c r="LH123" s="549"/>
      <c r="LI123" s="549"/>
      <c r="LJ123" s="549"/>
      <c r="LK123" s="549"/>
      <c r="LL123" s="549"/>
      <c r="LM123" s="549"/>
      <c r="LN123" s="549"/>
      <c r="LO123" s="549"/>
      <c r="LP123" s="549"/>
      <c r="LQ123" s="549"/>
      <c r="LR123" s="549"/>
      <c r="LS123" s="549"/>
      <c r="LT123" s="549"/>
      <c r="LU123" s="549"/>
      <c r="LV123" s="549"/>
      <c r="LW123" s="549"/>
      <c r="LX123" s="549"/>
      <c r="LY123" s="549"/>
      <c r="LZ123" s="549"/>
      <c r="MA123" s="549"/>
      <c r="MB123" s="549"/>
      <c r="MC123" s="549"/>
      <c r="MD123" s="549"/>
      <c r="ME123" s="549"/>
      <c r="MF123" s="549"/>
      <c r="MG123" s="549"/>
      <c r="MH123" s="549"/>
      <c r="MI123" s="549"/>
      <c r="MJ123" s="549"/>
      <c r="MK123" s="549"/>
      <c r="ML123" s="549"/>
      <c r="MM123" s="549"/>
      <c r="MN123" s="549"/>
      <c r="MO123" s="549"/>
      <c r="MP123" s="549"/>
      <c r="MQ123" s="549"/>
      <c r="MR123" s="549"/>
      <c r="MS123" s="549"/>
      <c r="MT123" s="549"/>
      <c r="MU123" s="549"/>
      <c r="MV123" s="549"/>
      <c r="MW123" s="549"/>
      <c r="MX123" s="549"/>
      <c r="MY123" s="549"/>
      <c r="MZ123" s="549"/>
      <c r="NA123" s="549"/>
      <c r="NB123" s="549"/>
      <c r="NC123" s="549"/>
      <c r="ND123" s="549"/>
      <c r="NE123" s="549"/>
    </row>
    <row r="124" spans="2:369" s="282" customFormat="1">
      <c r="B124" s="517"/>
      <c r="C124" s="296"/>
      <c r="O124" s="288"/>
      <c r="P124" s="288"/>
      <c r="Q124" s="288"/>
      <c r="R124" s="288"/>
      <c r="S124" s="288"/>
      <c r="T124" s="288"/>
      <c r="U124" s="288"/>
      <c r="V124" s="288"/>
      <c r="W124" s="288"/>
      <c r="X124" s="288"/>
      <c r="Y124" s="288"/>
      <c r="Z124" s="288"/>
      <c r="AA124" s="288"/>
      <c r="AB124" s="288"/>
      <c r="AC124" s="288"/>
      <c r="AD124" s="288"/>
      <c r="AE124" s="288"/>
      <c r="AF124" s="288"/>
      <c r="AG124" s="288"/>
      <c r="AH124" s="288"/>
      <c r="AI124" s="288"/>
      <c r="AJ124" s="288"/>
      <c r="AK124" s="288"/>
      <c r="AL124" s="288"/>
      <c r="AM124" s="288"/>
      <c r="AN124" s="288"/>
      <c r="AO124" s="288"/>
      <c r="AP124" s="288"/>
      <c r="AQ124" s="288"/>
      <c r="AR124" s="288"/>
      <c r="AS124" s="288"/>
      <c r="AT124" s="288"/>
      <c r="AU124" s="288"/>
      <c r="AV124" s="288"/>
      <c r="AW124" s="288"/>
      <c r="AX124" s="288"/>
      <c r="AY124" s="288"/>
      <c r="AZ124" s="288"/>
      <c r="BA124" s="288"/>
      <c r="BB124" s="288"/>
      <c r="BC124" s="288"/>
      <c r="BD124" s="288"/>
      <c r="BE124" s="288"/>
      <c r="BF124" s="288"/>
      <c r="BG124" s="288"/>
      <c r="BH124" s="288"/>
      <c r="BI124" s="288"/>
      <c r="BJ124" s="288"/>
      <c r="BK124" s="288"/>
      <c r="BL124" s="288"/>
      <c r="BM124" s="288"/>
      <c r="BN124" s="288"/>
      <c r="BO124" s="288"/>
      <c r="BP124" s="288"/>
      <c r="BQ124" s="288"/>
      <c r="BR124" s="288"/>
      <c r="BS124" s="288"/>
      <c r="BT124" s="288"/>
      <c r="BU124" s="288"/>
      <c r="BV124" s="288"/>
      <c r="BW124" s="288"/>
      <c r="BX124" s="288"/>
      <c r="BY124" s="288"/>
      <c r="BZ124" s="288"/>
      <c r="CA124" s="288"/>
      <c r="CB124" s="288"/>
      <c r="CC124" s="288"/>
      <c r="CD124" s="288"/>
      <c r="CE124" s="288"/>
      <c r="CF124" s="288"/>
      <c r="CG124" s="288"/>
      <c r="CH124" s="288"/>
      <c r="CI124" s="288"/>
      <c r="CJ124" s="288"/>
      <c r="CK124" s="288"/>
      <c r="CL124" s="288"/>
      <c r="CM124" s="288"/>
      <c r="CN124" s="288"/>
      <c r="CO124" s="288"/>
      <c r="CP124" s="288"/>
      <c r="CQ124" s="288"/>
      <c r="CR124" s="288"/>
      <c r="CS124" s="288"/>
      <c r="CT124" s="288"/>
      <c r="CU124" s="288"/>
      <c r="CV124" s="288"/>
      <c r="CW124" s="288"/>
      <c r="CX124" s="288"/>
      <c r="CY124" s="288"/>
      <c r="CZ124" s="288"/>
      <c r="DA124" s="288"/>
      <c r="DB124" s="288"/>
      <c r="DC124" s="288"/>
      <c r="DD124" s="288"/>
      <c r="DE124" s="288"/>
      <c r="DF124" s="288"/>
      <c r="DG124" s="288"/>
      <c r="DH124" s="288"/>
      <c r="DI124" s="288"/>
      <c r="DJ124" s="288"/>
      <c r="DK124" s="288"/>
      <c r="DL124" s="288"/>
      <c r="DM124" s="288"/>
      <c r="DN124" s="288"/>
      <c r="DO124" s="288"/>
      <c r="DP124" s="288"/>
      <c r="DQ124" s="288"/>
      <c r="DR124" s="288"/>
      <c r="DS124" s="288"/>
      <c r="DT124" s="288"/>
      <c r="DU124" s="288"/>
      <c r="DV124" s="288"/>
      <c r="DW124" s="288"/>
      <c r="DX124" s="288"/>
      <c r="DY124" s="288"/>
      <c r="DZ124" s="288"/>
      <c r="EA124" s="288"/>
      <c r="EB124" s="288"/>
      <c r="EC124" s="288"/>
      <c r="ED124" s="288"/>
      <c r="EE124" s="288"/>
      <c r="EF124" s="288"/>
      <c r="EG124" s="288"/>
      <c r="EH124" s="288"/>
      <c r="EI124" s="288"/>
      <c r="EJ124" s="288"/>
      <c r="EK124" s="288"/>
      <c r="EL124" s="288"/>
      <c r="EM124" s="288"/>
      <c r="EN124" s="288"/>
      <c r="EO124" s="288"/>
      <c r="EP124" s="288"/>
      <c r="EQ124" s="288"/>
      <c r="ER124" s="288"/>
      <c r="ES124" s="288"/>
      <c r="ET124" s="288"/>
      <c r="EU124" s="288"/>
      <c r="EV124" s="288"/>
      <c r="EW124" s="288"/>
      <c r="EX124" s="288"/>
      <c r="EY124" s="288"/>
      <c r="EZ124" s="288"/>
      <c r="FA124" s="288"/>
      <c r="FB124" s="288"/>
      <c r="FC124" s="288"/>
      <c r="FD124" s="288"/>
      <c r="FE124" s="288"/>
      <c r="FF124" s="288"/>
      <c r="FG124" s="288"/>
      <c r="FH124" s="288"/>
      <c r="FI124" s="288"/>
      <c r="FJ124" s="288"/>
      <c r="FK124" s="288"/>
      <c r="FL124" s="288"/>
      <c r="FM124" s="288"/>
      <c r="FN124" s="288"/>
      <c r="FO124" s="288"/>
      <c r="FP124" s="288"/>
      <c r="FQ124" s="288"/>
      <c r="FR124" s="288"/>
      <c r="FS124" s="288"/>
      <c r="FT124" s="288"/>
      <c r="FU124" s="288"/>
      <c r="FV124" s="288"/>
      <c r="FW124" s="288"/>
      <c r="FX124" s="288"/>
      <c r="FY124" s="288"/>
      <c r="FZ124" s="288"/>
      <c r="GA124" s="288"/>
      <c r="GB124" s="288"/>
      <c r="GC124" s="288"/>
      <c r="GD124" s="288"/>
      <c r="GE124" s="288"/>
      <c r="GF124" s="288"/>
      <c r="GG124" s="288"/>
      <c r="GH124" s="288"/>
      <c r="GI124" s="288"/>
      <c r="GJ124" s="288"/>
      <c r="GK124" s="288"/>
      <c r="GL124" s="288"/>
      <c r="GM124" s="288"/>
      <c r="GN124" s="288"/>
      <c r="GO124" s="288"/>
      <c r="GP124" s="288"/>
      <c r="GQ124" s="288"/>
      <c r="GR124" s="288"/>
      <c r="GS124" s="288"/>
      <c r="GT124" s="288"/>
      <c r="GU124" s="288"/>
      <c r="GV124" s="288"/>
      <c r="GW124" s="288"/>
      <c r="GX124" s="288"/>
      <c r="GY124" s="288"/>
      <c r="GZ124" s="288"/>
      <c r="HA124" s="288"/>
      <c r="HB124" s="288"/>
      <c r="HC124" s="288"/>
      <c r="HD124" s="288"/>
      <c r="HE124" s="288"/>
      <c r="HF124" s="288"/>
      <c r="HG124" s="288"/>
      <c r="HH124" s="288"/>
      <c r="HI124" s="288"/>
      <c r="HJ124" s="288"/>
      <c r="HK124" s="288"/>
      <c r="HL124" s="288"/>
      <c r="HM124" s="288"/>
      <c r="HN124" s="288"/>
      <c r="HO124" s="288"/>
      <c r="HP124" s="288"/>
      <c r="HQ124" s="288"/>
      <c r="IV124" s="281"/>
      <c r="IW124" s="549"/>
      <c r="IX124" s="549"/>
      <c r="IY124" s="549"/>
      <c r="IZ124" s="549"/>
      <c r="JA124" s="549"/>
      <c r="JB124" s="549"/>
      <c r="JC124" s="549"/>
      <c r="JD124" s="549"/>
      <c r="JE124" s="549"/>
      <c r="JF124" s="549"/>
      <c r="JG124" s="549"/>
      <c r="JH124" s="549"/>
      <c r="JI124" s="549"/>
      <c r="JJ124" s="549"/>
      <c r="JK124" s="549"/>
      <c r="JL124" s="549"/>
      <c r="JM124" s="549"/>
      <c r="JN124" s="549"/>
      <c r="JO124" s="549"/>
      <c r="JP124" s="549"/>
      <c r="JQ124" s="549"/>
      <c r="JR124" s="549"/>
      <c r="JS124" s="549"/>
      <c r="JT124" s="549"/>
      <c r="JU124" s="549"/>
      <c r="JV124" s="549"/>
      <c r="JW124" s="549"/>
      <c r="JX124" s="549"/>
      <c r="JY124" s="549"/>
      <c r="JZ124" s="549"/>
      <c r="KA124" s="549"/>
      <c r="KB124" s="549"/>
      <c r="KC124" s="549"/>
      <c r="KD124" s="549"/>
      <c r="KE124" s="549"/>
      <c r="KF124" s="549"/>
      <c r="KG124" s="549"/>
      <c r="KH124" s="549"/>
      <c r="KI124" s="549"/>
      <c r="KJ124" s="549"/>
      <c r="KK124" s="549"/>
      <c r="KL124" s="549"/>
      <c r="KM124" s="549"/>
      <c r="KN124" s="549"/>
      <c r="KO124" s="549"/>
      <c r="KP124" s="549"/>
      <c r="KQ124" s="549"/>
      <c r="KR124" s="549"/>
      <c r="KS124" s="549"/>
      <c r="KT124" s="549"/>
      <c r="KU124" s="549"/>
      <c r="KV124" s="549"/>
      <c r="KW124" s="549"/>
      <c r="KX124" s="549"/>
      <c r="KY124" s="549"/>
      <c r="KZ124" s="549"/>
      <c r="LA124" s="549"/>
      <c r="LB124" s="549"/>
      <c r="LC124" s="549"/>
      <c r="LD124" s="549"/>
      <c r="LE124" s="549"/>
      <c r="LF124" s="549"/>
      <c r="LG124" s="549"/>
      <c r="LH124" s="549"/>
      <c r="LI124" s="549"/>
      <c r="LJ124" s="549"/>
      <c r="LK124" s="549"/>
      <c r="LL124" s="549"/>
      <c r="LM124" s="549"/>
      <c r="LN124" s="549"/>
      <c r="LO124" s="549"/>
      <c r="LP124" s="549"/>
      <c r="LQ124" s="549"/>
      <c r="LR124" s="549"/>
      <c r="LS124" s="549"/>
      <c r="LT124" s="549"/>
      <c r="LU124" s="549"/>
      <c r="LV124" s="549"/>
      <c r="LW124" s="549"/>
      <c r="LX124" s="549"/>
      <c r="LY124" s="549"/>
      <c r="LZ124" s="549"/>
      <c r="MA124" s="549"/>
      <c r="MB124" s="549"/>
      <c r="MC124" s="549"/>
      <c r="MD124" s="549"/>
      <c r="ME124" s="549"/>
      <c r="MF124" s="549"/>
      <c r="MG124" s="549"/>
      <c r="MH124" s="549"/>
      <c r="MI124" s="549"/>
      <c r="MJ124" s="549"/>
      <c r="MK124" s="549"/>
      <c r="ML124" s="549"/>
      <c r="MM124" s="549"/>
      <c r="MN124" s="549"/>
      <c r="MO124" s="549"/>
      <c r="MP124" s="549"/>
      <c r="MQ124" s="549"/>
      <c r="MR124" s="549"/>
      <c r="MS124" s="549"/>
      <c r="MT124" s="549"/>
      <c r="MU124" s="549"/>
      <c r="MV124" s="549"/>
      <c r="MW124" s="549"/>
      <c r="MX124" s="549"/>
      <c r="MY124" s="549"/>
      <c r="MZ124" s="549"/>
      <c r="NA124" s="549"/>
      <c r="NB124" s="549"/>
      <c r="NC124" s="549"/>
      <c r="ND124" s="549"/>
      <c r="NE124" s="549"/>
    </row>
    <row r="125" spans="2:369" s="282" customFormat="1">
      <c r="B125" s="517"/>
      <c r="C125" s="296"/>
      <c r="O125" s="288"/>
      <c r="P125" s="288"/>
      <c r="Q125" s="288"/>
      <c r="R125" s="288"/>
      <c r="S125" s="288"/>
      <c r="T125" s="288"/>
      <c r="U125" s="288"/>
      <c r="V125" s="288"/>
      <c r="W125" s="288"/>
      <c r="X125" s="288"/>
      <c r="Y125" s="288"/>
      <c r="Z125" s="288"/>
      <c r="AA125" s="288"/>
      <c r="AB125" s="288"/>
      <c r="AC125" s="288"/>
      <c r="AD125" s="288"/>
      <c r="AE125" s="288"/>
      <c r="AF125" s="288"/>
      <c r="AG125" s="288"/>
      <c r="AH125" s="288"/>
      <c r="AI125" s="288"/>
      <c r="AJ125" s="288"/>
      <c r="AK125" s="288"/>
      <c r="AL125" s="288"/>
      <c r="AM125" s="288"/>
      <c r="AN125" s="288"/>
      <c r="AO125" s="288"/>
      <c r="AP125" s="288"/>
      <c r="AQ125" s="288"/>
      <c r="AR125" s="288"/>
      <c r="AS125" s="288"/>
      <c r="AT125" s="288"/>
      <c r="AU125" s="288"/>
      <c r="AV125" s="288"/>
      <c r="AW125" s="288"/>
      <c r="AX125" s="288"/>
      <c r="AY125" s="288"/>
      <c r="AZ125" s="288"/>
      <c r="BA125" s="288"/>
      <c r="BB125" s="288"/>
      <c r="BC125" s="288"/>
      <c r="BD125" s="288"/>
      <c r="BE125" s="288"/>
      <c r="BF125" s="288"/>
      <c r="BG125" s="288"/>
      <c r="BH125" s="288"/>
      <c r="BI125" s="288"/>
      <c r="BJ125" s="288"/>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DO125" s="288"/>
      <c r="DP125" s="288"/>
      <c r="DQ125" s="288"/>
      <c r="DR125" s="288"/>
      <c r="DS125" s="288"/>
      <c r="DT125" s="288"/>
      <c r="DU125" s="288"/>
      <c r="DV125" s="288"/>
      <c r="DW125" s="288"/>
      <c r="DX125" s="288"/>
      <c r="DY125" s="288"/>
      <c r="DZ125" s="288"/>
      <c r="EA125" s="288"/>
      <c r="EB125" s="288"/>
      <c r="EC125" s="288"/>
      <c r="ED125" s="288"/>
      <c r="EE125" s="288"/>
      <c r="EF125" s="288"/>
      <c r="EG125" s="288"/>
      <c r="EH125" s="288"/>
      <c r="EI125" s="288"/>
      <c r="EJ125" s="288"/>
      <c r="EK125" s="288"/>
      <c r="EL125" s="288"/>
      <c r="EM125" s="288"/>
      <c r="EN125" s="288"/>
      <c r="EO125" s="288"/>
      <c r="EP125" s="288"/>
      <c r="EQ125" s="288"/>
      <c r="ER125" s="288"/>
      <c r="ES125" s="288"/>
      <c r="ET125" s="288"/>
      <c r="EU125" s="288"/>
      <c r="EV125" s="288"/>
      <c r="EW125" s="288"/>
      <c r="EX125" s="288"/>
      <c r="EY125" s="288"/>
      <c r="EZ125" s="288"/>
      <c r="FA125" s="288"/>
      <c r="FB125" s="288"/>
      <c r="FC125" s="288"/>
      <c r="FD125" s="288"/>
      <c r="FE125" s="288"/>
      <c r="FF125" s="288"/>
      <c r="FG125" s="288"/>
      <c r="FH125" s="288"/>
      <c r="FI125" s="288"/>
      <c r="FJ125" s="288"/>
      <c r="FK125" s="288"/>
      <c r="FL125" s="288"/>
      <c r="FM125" s="288"/>
      <c r="FN125" s="288"/>
      <c r="FO125" s="288"/>
      <c r="FP125" s="288"/>
      <c r="FQ125" s="288"/>
      <c r="FR125" s="288"/>
      <c r="FS125" s="288"/>
      <c r="FT125" s="288"/>
      <c r="FU125" s="288"/>
      <c r="FV125" s="288"/>
      <c r="FW125" s="288"/>
      <c r="FX125" s="288"/>
      <c r="FY125" s="288"/>
      <c r="FZ125" s="288"/>
      <c r="GA125" s="288"/>
      <c r="GB125" s="288"/>
      <c r="GC125" s="288"/>
      <c r="GD125" s="288"/>
      <c r="GE125" s="288"/>
      <c r="GF125" s="288"/>
      <c r="GG125" s="288"/>
      <c r="GH125" s="288"/>
      <c r="GI125" s="288"/>
      <c r="GJ125" s="288"/>
      <c r="GK125" s="288"/>
      <c r="GL125" s="288"/>
      <c r="GM125" s="288"/>
      <c r="GN125" s="288"/>
      <c r="GO125" s="288"/>
      <c r="GP125" s="288"/>
      <c r="GQ125" s="288"/>
      <c r="GR125" s="288"/>
      <c r="GS125" s="288"/>
      <c r="GT125" s="288"/>
      <c r="GU125" s="288"/>
      <c r="GV125" s="288"/>
      <c r="GW125" s="288"/>
      <c r="GX125" s="288"/>
      <c r="GY125" s="288"/>
      <c r="GZ125" s="288"/>
      <c r="HA125" s="288"/>
      <c r="HB125" s="288"/>
      <c r="HC125" s="288"/>
      <c r="HD125" s="288"/>
      <c r="HE125" s="288"/>
      <c r="HF125" s="288"/>
      <c r="HG125" s="288"/>
      <c r="HH125" s="288"/>
      <c r="HI125" s="288"/>
      <c r="HJ125" s="288"/>
      <c r="HK125" s="288"/>
      <c r="HL125" s="288"/>
      <c r="HM125" s="288"/>
      <c r="HN125" s="288"/>
      <c r="HO125" s="288"/>
      <c r="HP125" s="288"/>
      <c r="HQ125" s="288"/>
      <c r="IV125" s="281"/>
      <c r="IW125" s="281"/>
      <c r="IX125" s="281"/>
      <c r="IY125" s="281"/>
      <c r="IZ125" s="371"/>
      <c r="JA125" s="281"/>
      <c r="JB125" s="371"/>
      <c r="JC125" s="281"/>
      <c r="JD125" s="281"/>
      <c r="JE125" s="281"/>
      <c r="JF125" s="281"/>
      <c r="JG125" s="281"/>
      <c r="JH125" s="281"/>
      <c r="JI125" s="281"/>
      <c r="JJ125" s="281"/>
      <c r="JK125" s="281"/>
      <c r="JL125" s="281"/>
      <c r="JM125" s="281"/>
      <c r="JN125" s="281"/>
      <c r="JO125" s="281"/>
      <c r="JP125" s="371"/>
      <c r="JQ125" s="281"/>
      <c r="JR125" s="281"/>
      <c r="JS125" s="281"/>
      <c r="JT125" s="281"/>
      <c r="JU125" s="549"/>
      <c r="JV125" s="549"/>
      <c r="JW125" s="549"/>
      <c r="JX125" s="549"/>
      <c r="JY125" s="549"/>
      <c r="JZ125" s="549"/>
      <c r="KA125" s="549"/>
      <c r="KB125" s="549"/>
      <c r="KC125" s="549"/>
      <c r="KD125" s="549"/>
      <c r="KE125" s="549"/>
      <c r="KF125" s="549"/>
      <c r="KG125" s="549"/>
      <c r="KH125" s="549"/>
      <c r="KI125" s="549"/>
      <c r="KJ125" s="549"/>
      <c r="KK125" s="549"/>
      <c r="KL125" s="549"/>
      <c r="KM125" s="549"/>
      <c r="KN125" s="549"/>
      <c r="KO125" s="549"/>
      <c r="KP125" s="549"/>
      <c r="KQ125" s="549"/>
      <c r="KR125" s="549"/>
      <c r="KS125" s="549"/>
      <c r="KT125" s="549"/>
      <c r="KU125" s="549"/>
      <c r="KV125" s="549"/>
      <c r="KW125" s="549"/>
      <c r="KX125" s="549"/>
      <c r="KY125" s="549"/>
      <c r="KZ125" s="549"/>
      <c r="LA125" s="549"/>
      <c r="LB125" s="549"/>
      <c r="LC125" s="549"/>
      <c r="LD125" s="549"/>
      <c r="LE125" s="549"/>
      <c r="LF125" s="549"/>
      <c r="LG125" s="549"/>
      <c r="LH125" s="549"/>
      <c r="LI125" s="549"/>
      <c r="LJ125" s="549"/>
      <c r="LK125" s="549"/>
      <c r="LL125" s="549"/>
      <c r="LM125" s="549"/>
      <c r="LN125" s="549"/>
      <c r="LO125" s="549"/>
      <c r="LP125" s="549"/>
      <c r="LQ125" s="549"/>
      <c r="LR125" s="549"/>
      <c r="LS125" s="549"/>
      <c r="LT125" s="549"/>
      <c r="LU125" s="549"/>
      <c r="LV125" s="549"/>
      <c r="LW125" s="549"/>
      <c r="LX125" s="549"/>
      <c r="LY125" s="549"/>
      <c r="LZ125" s="549"/>
      <c r="MA125" s="549"/>
      <c r="MB125" s="549"/>
      <c r="MC125" s="549"/>
      <c r="MD125" s="549"/>
      <c r="ME125" s="549"/>
      <c r="MF125" s="549"/>
      <c r="MG125" s="549"/>
      <c r="MH125" s="549"/>
      <c r="MI125" s="549"/>
      <c r="MJ125" s="549"/>
      <c r="MK125" s="549"/>
      <c r="ML125" s="549"/>
      <c r="MM125" s="549"/>
      <c r="MN125" s="549"/>
      <c r="MO125" s="549"/>
      <c r="MP125" s="549"/>
      <c r="MQ125" s="549"/>
      <c r="MR125" s="549"/>
      <c r="MS125" s="549"/>
      <c r="MT125" s="549"/>
      <c r="MU125" s="549"/>
      <c r="MV125" s="549"/>
      <c r="MW125" s="549"/>
      <c r="MX125" s="549"/>
      <c r="MY125" s="549"/>
      <c r="MZ125" s="549"/>
      <c r="NA125" s="549"/>
      <c r="NB125" s="549"/>
      <c r="NC125" s="549"/>
      <c r="ND125" s="549"/>
      <c r="NE125" s="549"/>
    </row>
    <row r="126" spans="2:369" s="282" customFormat="1">
      <c r="B126" s="517"/>
      <c r="C126" s="296"/>
      <c r="O126" s="288"/>
      <c r="P126" s="288"/>
      <c r="Q126" s="288"/>
      <c r="R126" s="288"/>
      <c r="S126" s="288"/>
      <c r="T126" s="288"/>
      <c r="U126" s="288"/>
      <c r="V126" s="288"/>
      <c r="W126" s="288"/>
      <c r="X126" s="288"/>
      <c r="Y126" s="288"/>
      <c r="Z126" s="288"/>
      <c r="AA126" s="288"/>
      <c r="AB126" s="288"/>
      <c r="AC126" s="288"/>
      <c r="AD126" s="288"/>
      <c r="AE126" s="288"/>
      <c r="AF126" s="288"/>
      <c r="AG126" s="288"/>
      <c r="AH126" s="288"/>
      <c r="AI126" s="288"/>
      <c r="AJ126" s="288"/>
      <c r="AK126" s="288"/>
      <c r="AL126" s="288"/>
      <c r="AM126" s="288"/>
      <c r="AN126" s="288"/>
      <c r="AO126" s="288"/>
      <c r="AP126" s="288"/>
      <c r="AQ126" s="288"/>
      <c r="AR126" s="288"/>
      <c r="AS126" s="288"/>
      <c r="AT126" s="288"/>
      <c r="AU126" s="288"/>
      <c r="AV126" s="288"/>
      <c r="AW126" s="288"/>
      <c r="AX126" s="288"/>
      <c r="AY126" s="288"/>
      <c r="AZ126" s="288"/>
      <c r="BA126" s="288"/>
      <c r="BB126" s="288"/>
      <c r="BC126" s="288"/>
      <c r="BD126" s="288"/>
      <c r="BE126" s="288"/>
      <c r="BF126" s="288"/>
      <c r="BG126" s="288"/>
      <c r="BH126" s="288"/>
      <c r="BI126" s="288"/>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DO126" s="288"/>
      <c r="DP126" s="288"/>
      <c r="DQ126" s="288"/>
      <c r="DR126" s="288"/>
      <c r="DS126" s="288"/>
      <c r="DT126" s="288"/>
      <c r="DU126" s="288"/>
      <c r="DV126" s="288"/>
      <c r="DW126" s="288"/>
      <c r="DX126" s="288"/>
      <c r="DY126" s="288"/>
      <c r="DZ126" s="288"/>
      <c r="EA126" s="288"/>
      <c r="EB126" s="288"/>
      <c r="EC126" s="288"/>
      <c r="ED126" s="288"/>
      <c r="EE126" s="288"/>
      <c r="EF126" s="288"/>
      <c r="EG126" s="288"/>
      <c r="EH126" s="288"/>
      <c r="EI126" s="288"/>
      <c r="EJ126" s="288"/>
      <c r="EK126" s="288"/>
      <c r="EL126" s="288"/>
      <c r="EM126" s="288"/>
      <c r="EN126" s="288"/>
      <c r="EO126" s="288"/>
      <c r="EP126" s="288"/>
      <c r="EQ126" s="288"/>
      <c r="ER126" s="288"/>
      <c r="ES126" s="288"/>
      <c r="ET126" s="288"/>
      <c r="EU126" s="288"/>
      <c r="EV126" s="288"/>
      <c r="EW126" s="288"/>
      <c r="EX126" s="288"/>
      <c r="EY126" s="288"/>
      <c r="EZ126" s="288"/>
      <c r="FA126" s="288"/>
      <c r="FB126" s="288"/>
      <c r="FC126" s="288"/>
      <c r="FD126" s="288"/>
      <c r="FE126" s="288"/>
      <c r="FF126" s="288"/>
      <c r="FG126" s="288"/>
      <c r="FH126" s="288"/>
      <c r="FI126" s="288"/>
      <c r="FJ126" s="288"/>
      <c r="FK126" s="288"/>
      <c r="FL126" s="288"/>
      <c r="FM126" s="288"/>
      <c r="FN126" s="288"/>
      <c r="FO126" s="288"/>
      <c r="FP126" s="288"/>
      <c r="FQ126" s="288"/>
      <c r="FR126" s="288"/>
      <c r="FS126" s="288"/>
      <c r="FT126" s="288"/>
      <c r="FU126" s="288"/>
      <c r="FV126" s="288"/>
      <c r="FW126" s="288"/>
      <c r="FX126" s="288"/>
      <c r="FY126" s="288"/>
      <c r="FZ126" s="288"/>
      <c r="GA126" s="288"/>
      <c r="GB126" s="288"/>
      <c r="GC126" s="288"/>
      <c r="GD126" s="288"/>
      <c r="GE126" s="288"/>
      <c r="GF126" s="288"/>
      <c r="GG126" s="288"/>
      <c r="GH126" s="288"/>
      <c r="GI126" s="288"/>
      <c r="GJ126" s="288"/>
      <c r="GK126" s="288"/>
      <c r="GL126" s="288"/>
      <c r="GM126" s="288"/>
      <c r="GN126" s="288"/>
      <c r="GO126" s="288"/>
      <c r="GP126" s="288"/>
      <c r="GQ126" s="288"/>
      <c r="GR126" s="288"/>
      <c r="GS126" s="288"/>
      <c r="GT126" s="288"/>
      <c r="GU126" s="288"/>
      <c r="GV126" s="288"/>
      <c r="GW126" s="288"/>
      <c r="GX126" s="288"/>
      <c r="GY126" s="288"/>
      <c r="GZ126" s="288"/>
      <c r="HA126" s="288"/>
      <c r="HB126" s="288"/>
      <c r="HC126" s="288"/>
      <c r="HD126" s="288"/>
      <c r="HE126" s="288"/>
      <c r="HF126" s="288"/>
      <c r="HG126" s="288"/>
      <c r="HH126" s="288"/>
      <c r="HI126" s="288"/>
      <c r="HJ126" s="288"/>
      <c r="HK126" s="288"/>
      <c r="HL126" s="288"/>
      <c r="HM126" s="288"/>
      <c r="HN126" s="288"/>
      <c r="HO126" s="288"/>
      <c r="HP126" s="288"/>
      <c r="HQ126" s="288"/>
      <c r="IV126" s="281"/>
      <c r="IW126" s="281"/>
      <c r="IX126" s="281"/>
      <c r="IY126" s="281"/>
      <c r="IZ126" s="371"/>
      <c r="JA126" s="281"/>
      <c r="JB126" s="371"/>
      <c r="JC126" s="281"/>
      <c r="JD126" s="281"/>
      <c r="JE126" s="281"/>
      <c r="JF126" s="281"/>
      <c r="JG126" s="281"/>
      <c r="JH126" s="281"/>
      <c r="JI126" s="281"/>
      <c r="JJ126" s="281"/>
      <c r="JK126" s="281"/>
      <c r="JL126" s="281"/>
      <c r="JM126" s="281"/>
      <c r="JN126" s="281"/>
      <c r="JO126" s="281"/>
      <c r="JP126" s="371"/>
      <c r="JQ126" s="281"/>
      <c r="JR126" s="281"/>
      <c r="JS126" s="281"/>
      <c r="JT126" s="281"/>
      <c r="JU126" s="549"/>
      <c r="JV126" s="549"/>
      <c r="JW126" s="549"/>
      <c r="JX126" s="549"/>
      <c r="JY126" s="549"/>
      <c r="JZ126" s="549"/>
      <c r="KA126" s="549"/>
      <c r="KB126" s="549"/>
      <c r="KC126" s="549"/>
      <c r="KD126" s="549"/>
      <c r="KE126" s="549"/>
      <c r="KF126" s="549"/>
      <c r="KG126" s="549"/>
      <c r="KH126" s="549"/>
      <c r="KI126" s="549"/>
      <c r="KJ126" s="549"/>
      <c r="KK126" s="549"/>
      <c r="KL126" s="549"/>
      <c r="KM126" s="549"/>
      <c r="KN126" s="549"/>
      <c r="KO126" s="549"/>
      <c r="KP126" s="549"/>
      <c r="KQ126" s="549"/>
      <c r="KR126" s="549"/>
      <c r="KS126" s="549"/>
      <c r="KT126" s="549"/>
      <c r="KU126" s="549"/>
      <c r="KV126" s="549"/>
      <c r="KW126" s="549"/>
      <c r="KX126" s="549"/>
      <c r="KY126" s="549"/>
      <c r="KZ126" s="549"/>
      <c r="LA126" s="549"/>
      <c r="LB126" s="549"/>
      <c r="LC126" s="549"/>
      <c r="LD126" s="549"/>
      <c r="LE126" s="549"/>
      <c r="LF126" s="549"/>
      <c r="LG126" s="549"/>
      <c r="LH126" s="549"/>
      <c r="LI126" s="549"/>
      <c r="LJ126" s="549"/>
      <c r="LK126" s="549"/>
      <c r="LL126" s="549"/>
      <c r="LM126" s="549"/>
      <c r="LN126" s="549"/>
      <c r="LO126" s="549"/>
      <c r="LP126" s="549"/>
      <c r="LQ126" s="549"/>
      <c r="LR126" s="549"/>
      <c r="LS126" s="549"/>
      <c r="LT126" s="549"/>
      <c r="LU126" s="549"/>
      <c r="LV126" s="549"/>
      <c r="LW126" s="549"/>
      <c r="LX126" s="549"/>
      <c r="LY126" s="549"/>
      <c r="LZ126" s="549"/>
      <c r="MA126" s="549"/>
      <c r="MB126" s="549"/>
      <c r="MC126" s="549"/>
      <c r="MD126" s="549"/>
      <c r="ME126" s="549"/>
      <c r="MF126" s="549"/>
      <c r="MG126" s="549"/>
      <c r="MH126" s="549"/>
      <c r="MI126" s="549"/>
      <c r="MJ126" s="549"/>
      <c r="MK126" s="549"/>
      <c r="ML126" s="549"/>
      <c r="MM126" s="549"/>
      <c r="MN126" s="549"/>
      <c r="MO126" s="549"/>
      <c r="MP126" s="549"/>
      <c r="MQ126" s="549"/>
      <c r="MR126" s="549"/>
      <c r="MS126" s="549"/>
      <c r="MT126" s="549"/>
      <c r="MU126" s="549"/>
      <c r="MV126" s="549"/>
      <c r="MW126" s="549"/>
      <c r="MX126" s="549"/>
      <c r="MY126" s="549"/>
      <c r="MZ126" s="549"/>
      <c r="NA126" s="549"/>
      <c r="NB126" s="549"/>
      <c r="NC126" s="549"/>
      <c r="ND126" s="549"/>
      <c r="NE126" s="549"/>
    </row>
    <row r="127" spans="2:369" s="282" customFormat="1" ht="14.25" customHeight="1">
      <c r="B127" s="517"/>
      <c r="C127" s="296"/>
      <c r="O127" s="288"/>
      <c r="P127" s="288"/>
      <c r="Q127" s="288"/>
      <c r="R127" s="288"/>
      <c r="S127" s="288"/>
      <c r="T127" s="288"/>
      <c r="U127" s="288"/>
      <c r="V127" s="288"/>
      <c r="W127" s="288"/>
      <c r="X127" s="288"/>
      <c r="Y127" s="288"/>
      <c r="Z127" s="288"/>
      <c r="AA127" s="288"/>
      <c r="AB127" s="288"/>
      <c r="AC127" s="288"/>
      <c r="AD127" s="288"/>
      <c r="AE127" s="288"/>
      <c r="AF127" s="288"/>
      <c r="AG127" s="288"/>
      <c r="AH127" s="288"/>
      <c r="AI127" s="288"/>
      <c r="AJ127" s="288"/>
      <c r="AK127" s="288"/>
      <c r="AL127" s="288"/>
      <c r="AM127" s="288"/>
      <c r="AN127" s="288"/>
      <c r="AO127" s="288"/>
      <c r="AP127" s="288"/>
      <c r="AQ127" s="288"/>
      <c r="AR127" s="288"/>
      <c r="AS127" s="288"/>
      <c r="AT127" s="288"/>
      <c r="AU127" s="288"/>
      <c r="AV127" s="288"/>
      <c r="AW127" s="288"/>
      <c r="AX127" s="288"/>
      <c r="AY127" s="288"/>
      <c r="AZ127" s="288"/>
      <c r="BA127" s="288"/>
      <c r="BB127" s="288"/>
      <c r="BC127" s="288"/>
      <c r="BD127" s="288"/>
      <c r="BE127" s="288"/>
      <c r="BF127" s="288"/>
      <c r="BG127" s="288"/>
      <c r="BH127" s="288"/>
      <c r="BI127" s="288"/>
      <c r="BJ127" s="288"/>
      <c r="BK127" s="288"/>
      <c r="BL127" s="288"/>
      <c r="BM127" s="288"/>
      <c r="BN127" s="288"/>
      <c r="BO127" s="288"/>
      <c r="BP127" s="288"/>
      <c r="BQ127" s="288"/>
      <c r="BR127" s="288"/>
      <c r="BS127" s="288"/>
      <c r="BT127" s="288"/>
      <c r="BU127" s="288"/>
      <c r="BV127" s="288"/>
      <c r="BW127" s="288"/>
      <c r="BX127" s="288"/>
      <c r="BY127" s="288"/>
      <c r="BZ127" s="288"/>
      <c r="CA127" s="288"/>
      <c r="CB127" s="290"/>
      <c r="CC127" s="290"/>
      <c r="CD127" s="290"/>
      <c r="CE127" s="290"/>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288"/>
      <c r="DI127" s="288"/>
      <c r="DJ127" s="288"/>
      <c r="DK127" s="288"/>
      <c r="DL127" s="288"/>
      <c r="DM127" s="288"/>
      <c r="DN127" s="288"/>
      <c r="DO127" s="288"/>
      <c r="DP127" s="288"/>
      <c r="DQ127" s="288"/>
      <c r="DR127" s="288"/>
      <c r="DS127" s="288"/>
      <c r="DT127" s="288"/>
      <c r="DU127" s="288"/>
      <c r="DV127" s="288"/>
      <c r="DW127" s="288"/>
      <c r="DX127" s="288"/>
      <c r="DY127" s="288"/>
      <c r="DZ127" s="288"/>
      <c r="EA127" s="288"/>
      <c r="EB127" s="288"/>
      <c r="EC127" s="288"/>
      <c r="ED127" s="288"/>
      <c r="EE127" s="288"/>
      <c r="EF127" s="288"/>
      <c r="EG127" s="288"/>
      <c r="EH127" s="288"/>
      <c r="EI127" s="288"/>
      <c r="EJ127" s="288"/>
      <c r="EK127" s="288"/>
      <c r="EL127" s="288"/>
      <c r="EM127" s="288"/>
      <c r="EN127" s="288"/>
      <c r="EO127" s="288"/>
      <c r="EP127" s="288"/>
      <c r="EQ127" s="288"/>
      <c r="ER127" s="288"/>
      <c r="ES127" s="288"/>
      <c r="ET127" s="288"/>
      <c r="EU127" s="288"/>
      <c r="EV127" s="288"/>
      <c r="EW127" s="288"/>
      <c r="EX127" s="288"/>
      <c r="EY127" s="288"/>
      <c r="EZ127" s="288"/>
      <c r="FA127" s="288"/>
      <c r="FB127" s="288"/>
      <c r="FC127" s="288"/>
      <c r="FD127" s="288"/>
      <c r="FE127" s="288"/>
      <c r="FF127" s="288"/>
      <c r="FG127" s="288"/>
      <c r="FH127" s="288"/>
      <c r="FI127" s="288"/>
      <c r="FJ127" s="288"/>
      <c r="FK127" s="288"/>
      <c r="FL127" s="288"/>
      <c r="FM127" s="288"/>
      <c r="FN127" s="288"/>
      <c r="FO127" s="288"/>
      <c r="FP127" s="288"/>
      <c r="FQ127" s="288"/>
      <c r="FR127" s="288"/>
      <c r="FS127" s="288"/>
      <c r="FT127" s="288"/>
      <c r="FU127" s="288"/>
      <c r="FV127" s="288"/>
      <c r="FW127" s="288"/>
      <c r="FX127" s="288"/>
      <c r="FY127" s="288"/>
      <c r="FZ127" s="288"/>
      <c r="GA127" s="288"/>
      <c r="GB127" s="288"/>
      <c r="GC127" s="288"/>
      <c r="GD127" s="288"/>
      <c r="GE127" s="288"/>
      <c r="GF127" s="288"/>
      <c r="GG127" s="288"/>
      <c r="GH127" s="288"/>
      <c r="GI127" s="288"/>
      <c r="GJ127" s="288"/>
      <c r="GK127" s="288"/>
      <c r="GL127" s="288"/>
      <c r="GM127" s="288"/>
      <c r="GN127" s="288"/>
      <c r="GO127" s="288"/>
      <c r="GP127" s="288"/>
      <c r="GQ127" s="288"/>
      <c r="GR127" s="288"/>
      <c r="GS127" s="288"/>
      <c r="GT127" s="288"/>
      <c r="GU127" s="288"/>
      <c r="GV127" s="288"/>
      <c r="GW127" s="288"/>
      <c r="GX127" s="288"/>
      <c r="GY127" s="288"/>
      <c r="GZ127" s="288"/>
      <c r="HA127" s="288"/>
      <c r="HB127" s="288"/>
      <c r="HC127" s="288"/>
      <c r="HD127" s="288"/>
      <c r="HE127" s="288"/>
      <c r="HF127" s="288"/>
      <c r="HG127" s="288"/>
      <c r="HH127" s="288"/>
      <c r="HI127" s="288"/>
      <c r="HJ127" s="288"/>
      <c r="HK127" s="288"/>
      <c r="HL127" s="288"/>
      <c r="HM127" s="288"/>
      <c r="HN127" s="288"/>
      <c r="HO127" s="288"/>
      <c r="HP127" s="288"/>
      <c r="HQ127" s="288"/>
      <c r="IV127" s="281"/>
      <c r="IW127" s="281"/>
      <c r="IX127" s="281"/>
      <c r="IY127" s="281"/>
      <c r="IZ127" s="371"/>
      <c r="JA127" s="281"/>
      <c r="JB127" s="371"/>
      <c r="JC127" s="281"/>
      <c r="JD127" s="281"/>
      <c r="JE127" s="281"/>
      <c r="JF127" s="281"/>
      <c r="JG127" s="281"/>
      <c r="JH127" s="281"/>
      <c r="JI127" s="281"/>
      <c r="JJ127" s="281"/>
      <c r="JK127" s="281"/>
      <c r="JL127" s="281"/>
      <c r="JM127" s="281"/>
      <c r="JN127" s="281"/>
      <c r="JO127" s="281"/>
      <c r="JP127" s="371"/>
      <c r="JQ127" s="281"/>
      <c r="JR127" s="281"/>
      <c r="JS127" s="281"/>
      <c r="JT127" s="281"/>
      <c r="JU127" s="281"/>
      <c r="JV127" s="281"/>
      <c r="JW127" s="281"/>
      <c r="JX127" s="281"/>
      <c r="JY127" s="281"/>
      <c r="JZ127" s="281"/>
      <c r="KA127" s="281"/>
      <c r="KB127" s="281"/>
      <c r="KC127" s="281"/>
      <c r="KD127" s="281"/>
      <c r="KE127" s="281"/>
      <c r="KF127" s="281"/>
      <c r="KG127" s="281"/>
      <c r="KH127" s="281"/>
      <c r="KI127" s="281"/>
      <c r="KJ127" s="281"/>
      <c r="KK127" s="281"/>
      <c r="KL127" s="281"/>
      <c r="KM127" s="281"/>
      <c r="KN127" s="281"/>
      <c r="KO127" s="281"/>
      <c r="KP127" s="281"/>
      <c r="KQ127" s="281"/>
      <c r="KR127" s="281"/>
      <c r="KS127" s="281"/>
      <c r="KT127" s="281"/>
      <c r="KU127" s="281"/>
      <c r="KV127" s="281"/>
      <c r="KW127" s="281"/>
      <c r="KX127" s="281"/>
      <c r="KY127" s="281"/>
      <c r="KZ127" s="281"/>
      <c r="LA127" s="281"/>
      <c r="LB127" s="281"/>
      <c r="LC127" s="281"/>
      <c r="LD127" s="281"/>
      <c r="LE127" s="281"/>
      <c r="LF127" s="281"/>
      <c r="LG127" s="281"/>
      <c r="LH127" s="281"/>
      <c r="LI127" s="281"/>
      <c r="LJ127" s="281"/>
      <c r="LK127" s="281"/>
      <c r="LL127" s="281"/>
      <c r="LM127" s="281"/>
      <c r="LN127" s="281"/>
      <c r="LO127" s="281"/>
      <c r="LP127" s="281"/>
      <c r="LQ127" s="281"/>
      <c r="LR127" s="281"/>
      <c r="LS127" s="281"/>
      <c r="LT127" s="281"/>
      <c r="LU127" s="281"/>
      <c r="LV127" s="281"/>
      <c r="LW127" s="281"/>
      <c r="LX127" s="281"/>
      <c r="LY127" s="281"/>
      <c r="LZ127" s="281"/>
      <c r="MA127" s="281"/>
      <c r="MB127" s="281"/>
      <c r="MC127" s="281"/>
      <c r="MD127" s="281"/>
      <c r="ME127" s="281"/>
      <c r="MF127" s="281"/>
      <c r="MG127" s="281"/>
      <c r="MH127" s="281"/>
      <c r="MI127" s="281"/>
      <c r="MJ127" s="281"/>
      <c r="MK127" s="281"/>
      <c r="ML127" s="281"/>
      <c r="MM127" s="281"/>
      <c r="MN127" s="281"/>
      <c r="MO127" s="281"/>
      <c r="MP127" s="281"/>
      <c r="MQ127" s="281"/>
      <c r="MR127" s="281"/>
      <c r="MS127" s="281"/>
      <c r="MT127" s="281"/>
      <c r="MU127" s="281"/>
      <c r="MV127" s="281"/>
      <c r="MW127" s="281"/>
      <c r="MX127" s="281"/>
      <c r="MY127" s="281"/>
      <c r="MZ127" s="281"/>
      <c r="NA127" s="281"/>
      <c r="NB127" s="281"/>
      <c r="NC127" s="281"/>
      <c r="ND127" s="281"/>
      <c r="NE127" s="281"/>
    </row>
    <row r="128" spans="2:369" s="282" customFormat="1" ht="12.75" customHeight="1">
      <c r="B128" s="517"/>
      <c r="C128" s="296"/>
      <c r="O128" s="288"/>
      <c r="P128" s="288"/>
      <c r="Q128" s="288"/>
      <c r="R128" s="288"/>
      <c r="S128" s="288"/>
      <c r="T128" s="288"/>
      <c r="U128" s="288"/>
      <c r="V128" s="288"/>
      <c r="W128" s="288"/>
      <c r="X128" s="288"/>
      <c r="Y128" s="288"/>
      <c r="Z128" s="288"/>
      <c r="AA128" s="288"/>
      <c r="AB128" s="288"/>
      <c r="AC128" s="288"/>
      <c r="AD128" s="288"/>
      <c r="AE128" s="288"/>
      <c r="AF128" s="288"/>
      <c r="AG128" s="288"/>
      <c r="AH128" s="288"/>
      <c r="AI128" s="288"/>
      <c r="AJ128" s="288"/>
      <c r="AK128" s="288"/>
      <c r="AL128" s="288"/>
      <c r="AM128" s="288"/>
      <c r="AN128" s="288"/>
      <c r="AO128" s="288"/>
      <c r="AP128" s="288"/>
      <c r="AQ128" s="288"/>
      <c r="AR128" s="288"/>
      <c r="AS128" s="288"/>
      <c r="AT128" s="288"/>
      <c r="AU128" s="288"/>
      <c r="AV128" s="288"/>
      <c r="AW128" s="288"/>
      <c r="AX128" s="288"/>
      <c r="AY128" s="288"/>
      <c r="AZ128" s="288"/>
      <c r="BA128" s="288"/>
      <c r="BB128" s="288"/>
      <c r="BC128" s="288"/>
      <c r="BD128" s="288"/>
      <c r="BE128" s="288"/>
      <c r="BF128" s="288"/>
      <c r="BG128" s="288"/>
      <c r="BH128" s="288"/>
      <c r="BI128" s="288"/>
      <c r="BJ128" s="288"/>
      <c r="BK128" s="288"/>
      <c r="BL128" s="288"/>
      <c r="BM128" s="288"/>
      <c r="BN128" s="288"/>
      <c r="BO128" s="288"/>
      <c r="BP128" s="288"/>
      <c r="BQ128" s="288"/>
      <c r="BR128" s="288"/>
      <c r="BS128" s="288"/>
      <c r="BT128" s="288"/>
      <c r="BU128" s="288"/>
      <c r="BV128" s="288"/>
      <c r="BW128" s="288"/>
      <c r="BX128" s="288"/>
      <c r="BY128" s="288"/>
      <c r="BZ128" s="288"/>
      <c r="CA128" s="288"/>
      <c r="CB128" s="440" t="s">
        <v>2159</v>
      </c>
      <c r="CC128" s="440"/>
      <c r="CD128" s="440"/>
      <c r="CE128" s="440"/>
      <c r="CF128" s="288"/>
      <c r="CG128" s="288"/>
      <c r="CH128" s="288"/>
      <c r="CI128" s="288"/>
      <c r="CJ128" s="288"/>
      <c r="CK128" s="288"/>
      <c r="CL128" s="288"/>
      <c r="CM128" s="288"/>
      <c r="CN128" s="288"/>
      <c r="CO128" s="288"/>
      <c r="CP128" s="288"/>
      <c r="CQ128" s="288"/>
      <c r="CR128" s="288"/>
      <c r="CS128" s="288"/>
      <c r="CT128" s="288"/>
      <c r="CU128" s="288"/>
      <c r="CV128" s="288"/>
      <c r="CW128" s="288"/>
      <c r="CX128" s="288"/>
      <c r="CY128" s="288"/>
      <c r="CZ128" s="288"/>
      <c r="DA128" s="288"/>
      <c r="DB128" s="288"/>
      <c r="DC128" s="288"/>
      <c r="DD128" s="288"/>
      <c r="DE128" s="288"/>
      <c r="DF128" s="288"/>
      <c r="DG128" s="288"/>
      <c r="DH128" s="288"/>
      <c r="DI128" s="288"/>
      <c r="DJ128" s="288"/>
      <c r="DK128" s="288"/>
      <c r="DL128" s="288"/>
      <c r="DM128" s="288"/>
      <c r="DN128" s="288"/>
      <c r="DO128" s="288"/>
      <c r="DP128" s="288"/>
      <c r="DQ128" s="288"/>
      <c r="DR128" s="288"/>
      <c r="DS128" s="288"/>
      <c r="DT128" s="288"/>
      <c r="DU128" s="288"/>
      <c r="DV128" s="288"/>
      <c r="DW128" s="288"/>
      <c r="DX128" s="288"/>
      <c r="DY128" s="288"/>
      <c r="DZ128" s="288"/>
      <c r="EA128" s="288"/>
      <c r="EB128" s="288"/>
      <c r="EC128" s="288"/>
      <c r="ED128" s="288"/>
      <c r="EE128" s="288"/>
      <c r="EF128" s="288"/>
      <c r="EG128" s="288"/>
      <c r="EH128" s="288"/>
      <c r="EI128" s="288"/>
      <c r="EJ128" s="288"/>
      <c r="EK128" s="288"/>
      <c r="EL128" s="288"/>
      <c r="EM128" s="288"/>
      <c r="EN128" s="288"/>
      <c r="EO128" s="288"/>
      <c r="EP128" s="288"/>
      <c r="EQ128" s="288"/>
      <c r="ER128" s="288"/>
      <c r="ES128" s="288"/>
      <c r="ET128" s="288"/>
      <c r="EU128" s="288"/>
      <c r="EV128" s="288"/>
      <c r="EW128" s="288"/>
      <c r="EX128" s="288"/>
      <c r="EY128" s="288"/>
      <c r="EZ128" s="288"/>
      <c r="FA128" s="288"/>
      <c r="FB128" s="288"/>
      <c r="FC128" s="288"/>
      <c r="FD128" s="288"/>
      <c r="FE128" s="288"/>
      <c r="FF128" s="288"/>
      <c r="FG128" s="288"/>
      <c r="FH128" s="288"/>
      <c r="FI128" s="288"/>
      <c r="FJ128" s="288"/>
      <c r="FK128" s="288"/>
      <c r="FL128" s="288"/>
      <c r="FM128" s="288"/>
      <c r="FN128" s="288"/>
      <c r="FO128" s="288"/>
      <c r="FP128" s="288"/>
      <c r="FQ128" s="288"/>
      <c r="FR128" s="288"/>
      <c r="FS128" s="288"/>
      <c r="FT128" s="288"/>
      <c r="FU128" s="288"/>
      <c r="FV128" s="288"/>
      <c r="FW128" s="288"/>
      <c r="FX128" s="288"/>
      <c r="FY128" s="288"/>
      <c r="FZ128" s="288"/>
      <c r="GA128" s="288"/>
      <c r="GB128" s="288"/>
      <c r="GC128" s="288"/>
      <c r="GD128" s="288"/>
      <c r="GE128" s="288"/>
      <c r="GF128" s="288"/>
      <c r="GG128" s="288"/>
      <c r="GH128" s="288"/>
      <c r="GI128" s="288"/>
      <c r="GJ128" s="288"/>
      <c r="GK128" s="288"/>
      <c r="GL128" s="288"/>
      <c r="GM128" s="288"/>
      <c r="GN128" s="288"/>
      <c r="GO128" s="288"/>
      <c r="GP128" s="288"/>
      <c r="GQ128" s="288"/>
      <c r="GR128" s="288"/>
      <c r="GS128" s="288"/>
      <c r="GT128" s="288"/>
      <c r="GU128" s="288"/>
      <c r="GV128" s="288"/>
      <c r="GW128" s="288"/>
      <c r="GX128" s="288"/>
      <c r="GY128" s="288"/>
      <c r="GZ128" s="288"/>
      <c r="HA128" s="288"/>
      <c r="HB128" s="288"/>
      <c r="HC128" s="288"/>
      <c r="HD128" s="288"/>
      <c r="HE128" s="288"/>
      <c r="HF128" s="288"/>
      <c r="HG128" s="288"/>
      <c r="HH128" s="288"/>
      <c r="HI128" s="288"/>
      <c r="HJ128" s="288"/>
      <c r="HK128" s="288"/>
      <c r="HL128" s="288"/>
      <c r="HM128" s="288"/>
      <c r="HN128" s="288"/>
      <c r="HO128" s="288"/>
      <c r="HP128" s="288"/>
      <c r="HQ128" s="288"/>
      <c r="IV128" s="281"/>
      <c r="IW128" s="281"/>
      <c r="IX128" s="281"/>
      <c r="IY128" s="281"/>
      <c r="IZ128" s="371"/>
      <c r="JA128" s="281"/>
      <c r="JB128" s="371"/>
      <c r="JC128" s="281"/>
      <c r="JD128" s="281"/>
      <c r="JE128" s="281"/>
      <c r="JF128" s="281"/>
      <c r="JG128" s="281"/>
      <c r="JH128" s="281"/>
      <c r="JI128" s="281"/>
      <c r="JJ128" s="281"/>
      <c r="JK128" s="281"/>
      <c r="JL128" s="281"/>
      <c r="JM128" s="281"/>
      <c r="JN128" s="281"/>
      <c r="JO128" s="281"/>
      <c r="JP128" s="371"/>
      <c r="JQ128" s="281"/>
      <c r="JR128" s="281"/>
      <c r="JS128" s="281"/>
      <c r="JT128" s="281"/>
      <c r="JU128" s="281"/>
      <c r="JV128" s="281"/>
      <c r="JW128" s="281"/>
      <c r="JX128" s="281"/>
      <c r="JY128" s="281"/>
      <c r="JZ128" s="281"/>
      <c r="KA128" s="281"/>
      <c r="KB128" s="281"/>
      <c r="KC128" s="281"/>
      <c r="KD128" s="281"/>
      <c r="KE128" s="281"/>
      <c r="KF128" s="281"/>
      <c r="KG128" s="281"/>
      <c r="KH128" s="281"/>
      <c r="KI128" s="281"/>
      <c r="KJ128" s="281"/>
      <c r="KK128" s="281"/>
      <c r="KL128" s="281"/>
      <c r="KM128" s="281"/>
      <c r="KN128" s="281"/>
      <c r="KO128" s="281"/>
      <c r="KP128" s="281"/>
      <c r="KQ128" s="281"/>
      <c r="KR128" s="281"/>
      <c r="KS128" s="281"/>
      <c r="KT128" s="281"/>
      <c r="KU128" s="281"/>
      <c r="KV128" s="281"/>
      <c r="KW128" s="281"/>
      <c r="KX128" s="281"/>
      <c r="KY128" s="281"/>
      <c r="KZ128" s="281"/>
      <c r="LA128" s="281"/>
      <c r="LB128" s="281"/>
      <c r="LC128" s="281"/>
      <c r="LD128" s="281"/>
      <c r="LE128" s="281"/>
      <c r="LF128" s="281"/>
      <c r="LG128" s="281"/>
      <c r="LH128" s="281"/>
      <c r="LI128" s="281"/>
      <c r="LJ128" s="281"/>
      <c r="LK128" s="281"/>
      <c r="LL128" s="281"/>
      <c r="LM128" s="281"/>
      <c r="LN128" s="281"/>
      <c r="LO128" s="281"/>
      <c r="LP128" s="281"/>
      <c r="LQ128" s="281"/>
      <c r="LR128" s="281"/>
      <c r="LS128" s="281"/>
      <c r="LT128" s="281"/>
      <c r="LU128" s="281"/>
      <c r="LV128" s="281"/>
      <c r="LW128" s="281"/>
      <c r="LX128" s="281"/>
      <c r="LY128" s="281"/>
      <c r="LZ128" s="281"/>
      <c r="MA128" s="281"/>
      <c r="MB128" s="281"/>
      <c r="MC128" s="281"/>
      <c r="MD128" s="281"/>
      <c r="ME128" s="281"/>
      <c r="MF128" s="281"/>
      <c r="MG128" s="281"/>
      <c r="MH128" s="281"/>
      <c r="MI128" s="281"/>
      <c r="MJ128" s="281"/>
      <c r="MK128" s="281"/>
      <c r="ML128" s="281"/>
      <c r="MM128" s="281"/>
      <c r="MN128" s="281"/>
      <c r="MO128" s="281"/>
      <c r="MP128" s="281"/>
      <c r="MQ128" s="281"/>
      <c r="MR128" s="281"/>
      <c r="MS128" s="281"/>
      <c r="MT128" s="281"/>
      <c r="MU128" s="281"/>
      <c r="MV128" s="281"/>
      <c r="MW128" s="281"/>
      <c r="MX128" s="281"/>
      <c r="MY128" s="281"/>
      <c r="MZ128" s="281"/>
      <c r="NA128" s="281"/>
      <c r="NB128" s="281"/>
      <c r="NC128" s="281"/>
      <c r="ND128" s="281"/>
      <c r="NE128" s="281"/>
    </row>
    <row r="129" spans="2:369" s="282" customFormat="1" ht="12" customHeight="1">
      <c r="B129" s="517"/>
      <c r="C129" s="296"/>
      <c r="N129" s="376"/>
      <c r="O129" s="376"/>
      <c r="P129" s="376"/>
      <c r="Q129" s="376"/>
      <c r="R129" s="376"/>
      <c r="S129" s="376"/>
      <c r="T129" s="376"/>
      <c r="U129" s="376"/>
      <c r="V129" s="376"/>
      <c r="W129" s="376"/>
      <c r="X129" s="376"/>
      <c r="Y129" s="376"/>
      <c r="Z129" s="376"/>
      <c r="AA129" s="376"/>
      <c r="AB129" s="376"/>
      <c r="AC129" s="376"/>
      <c r="AD129" s="376"/>
      <c r="AE129" s="376"/>
      <c r="AF129" s="376"/>
      <c r="AG129" s="376"/>
      <c r="AH129" s="376"/>
      <c r="AI129" s="376"/>
      <c r="AJ129" s="376"/>
      <c r="AK129" s="376"/>
      <c r="AL129" s="376"/>
      <c r="AM129" s="376"/>
      <c r="AN129" s="376"/>
      <c r="AO129" s="376"/>
      <c r="AP129" s="376"/>
      <c r="AQ129" s="376"/>
      <c r="AR129" s="376"/>
      <c r="AS129" s="376"/>
      <c r="AT129" s="376"/>
      <c r="AU129" s="376"/>
      <c r="AV129" s="376"/>
      <c r="AW129" s="376"/>
      <c r="AX129" s="376"/>
      <c r="AY129" s="376"/>
      <c r="AZ129" s="376"/>
      <c r="BA129" s="376"/>
      <c r="BB129" s="376"/>
      <c r="BC129" s="376"/>
      <c r="BD129" s="376"/>
      <c r="BE129" s="376"/>
      <c r="BF129" s="376"/>
      <c r="BG129" s="376"/>
      <c r="BH129" s="376"/>
      <c r="BI129" s="376"/>
      <c r="BJ129" s="376"/>
      <c r="BK129" s="376"/>
      <c r="BL129" s="376"/>
      <c r="BM129" s="376"/>
      <c r="BN129" s="376"/>
      <c r="BO129" s="376"/>
      <c r="BP129" s="376"/>
      <c r="BQ129" s="376"/>
      <c r="BR129" s="376"/>
      <c r="BS129" s="376"/>
      <c r="BT129" s="376"/>
      <c r="BU129" s="376"/>
      <c r="BV129" s="376"/>
      <c r="BW129" s="376"/>
      <c r="BX129" s="376"/>
      <c r="BY129" s="376"/>
      <c r="BZ129" s="376"/>
      <c r="CA129" s="376"/>
      <c r="CB129" s="440"/>
      <c r="CC129" s="440"/>
      <c r="CD129" s="440"/>
      <c r="CE129" s="440"/>
      <c r="CF129" s="376"/>
      <c r="CG129" s="376"/>
      <c r="CH129" s="376"/>
      <c r="CI129" s="376"/>
      <c r="CJ129" s="376"/>
      <c r="CK129" s="376"/>
      <c r="CL129" s="376"/>
      <c r="CM129" s="376"/>
      <c r="CN129" s="376"/>
      <c r="CO129" s="376"/>
      <c r="CP129" s="376"/>
      <c r="CQ129" s="376"/>
      <c r="CR129" s="376"/>
      <c r="CS129" s="376"/>
      <c r="CT129" s="376"/>
      <c r="CU129" s="376"/>
      <c r="CV129" s="376"/>
      <c r="CW129" s="376"/>
      <c r="CX129" s="376"/>
      <c r="CY129" s="376"/>
      <c r="CZ129" s="376"/>
      <c r="DA129" s="376"/>
      <c r="DB129" s="376"/>
      <c r="DC129" s="376"/>
      <c r="DD129" s="376"/>
      <c r="DE129" s="376"/>
      <c r="DF129" s="376"/>
      <c r="DG129" s="376"/>
      <c r="DH129" s="376"/>
      <c r="DI129" s="376"/>
      <c r="DJ129" s="376"/>
      <c r="DK129" s="376"/>
      <c r="DL129" s="376"/>
      <c r="DM129" s="376"/>
      <c r="DN129" s="376"/>
      <c r="DO129" s="376"/>
      <c r="DP129" s="376"/>
      <c r="DQ129" s="376"/>
      <c r="DR129" s="376"/>
      <c r="DS129" s="376"/>
      <c r="DT129" s="376"/>
      <c r="DU129" s="376"/>
      <c r="DV129" s="376"/>
      <c r="DW129" s="376"/>
      <c r="DX129" s="376"/>
      <c r="DY129" s="376"/>
      <c r="DZ129" s="376"/>
      <c r="EA129" s="376"/>
      <c r="EB129" s="376"/>
      <c r="EC129" s="376"/>
      <c r="ED129" s="376"/>
      <c r="EE129" s="376"/>
      <c r="EF129" s="376"/>
      <c r="EG129" s="376"/>
      <c r="EH129" s="376"/>
      <c r="EI129" s="376"/>
      <c r="EJ129" s="376"/>
      <c r="EK129" s="376"/>
      <c r="EL129" s="376"/>
      <c r="EM129" s="376"/>
      <c r="EN129" s="376"/>
      <c r="EO129" s="376"/>
      <c r="EP129" s="376"/>
      <c r="EQ129" s="376"/>
      <c r="ER129" s="376"/>
      <c r="ES129" s="376"/>
      <c r="ET129" s="376"/>
      <c r="EU129" s="376"/>
      <c r="EV129" s="376"/>
      <c r="EW129" s="376"/>
      <c r="EX129" s="376"/>
      <c r="EY129" s="376"/>
      <c r="EZ129" s="376"/>
      <c r="FA129" s="376"/>
      <c r="FB129" s="376"/>
      <c r="FC129" s="376"/>
      <c r="FD129" s="376"/>
      <c r="FE129" s="376"/>
      <c r="FF129" s="376"/>
      <c r="FG129" s="376"/>
      <c r="FH129" s="376"/>
      <c r="FI129" s="376"/>
      <c r="FJ129" s="376"/>
      <c r="FK129" s="376"/>
      <c r="FL129" s="376"/>
      <c r="FM129" s="376"/>
      <c r="FN129" s="376"/>
      <c r="FO129" s="376"/>
      <c r="FP129" s="376"/>
      <c r="FQ129" s="376"/>
      <c r="FR129" s="376"/>
      <c r="FS129" s="376"/>
      <c r="FT129" s="376"/>
      <c r="FU129" s="376"/>
      <c r="FV129" s="376"/>
      <c r="FW129" s="376"/>
      <c r="FX129" s="376"/>
      <c r="FY129" s="376"/>
      <c r="FZ129" s="376"/>
      <c r="GA129" s="376"/>
      <c r="GB129" s="376"/>
      <c r="GC129" s="376"/>
      <c r="GD129" s="376"/>
      <c r="GE129" s="376"/>
      <c r="GF129" s="376"/>
      <c r="GG129" s="376"/>
      <c r="GH129" s="376"/>
      <c r="GI129" s="376"/>
      <c r="GJ129" s="376"/>
      <c r="GK129" s="376"/>
      <c r="GL129" s="376"/>
      <c r="GM129" s="376"/>
      <c r="GN129" s="376"/>
      <c r="GO129" s="376"/>
      <c r="GP129" s="376"/>
      <c r="GQ129" s="376"/>
      <c r="GR129" s="376"/>
      <c r="GS129" s="376"/>
      <c r="GT129" s="376"/>
      <c r="GU129" s="376"/>
      <c r="GV129" s="376"/>
      <c r="GW129" s="376"/>
      <c r="GX129" s="376"/>
      <c r="GY129" s="376"/>
      <c r="GZ129" s="376"/>
      <c r="HA129" s="376"/>
      <c r="HB129" s="376"/>
      <c r="HC129" s="376"/>
      <c r="HD129" s="376"/>
      <c r="HE129" s="376"/>
      <c r="HF129" s="376"/>
      <c r="HG129" s="376"/>
      <c r="HH129" s="376"/>
      <c r="HI129" s="376"/>
      <c r="HJ129" s="376"/>
      <c r="HK129" s="376"/>
      <c r="HL129" s="376"/>
      <c r="HM129" s="376"/>
      <c r="HN129" s="376"/>
      <c r="HO129" s="376"/>
      <c r="HP129" s="376"/>
      <c r="HQ129" s="376"/>
      <c r="IV129" s="281"/>
      <c r="IW129" s="281"/>
      <c r="IX129" s="281"/>
      <c r="IY129" s="281"/>
      <c r="IZ129" s="371"/>
      <c r="JA129" s="281"/>
      <c r="JB129" s="371"/>
      <c r="JC129" s="281"/>
      <c r="JD129" s="281"/>
      <c r="JE129" s="281"/>
      <c r="JF129" s="281"/>
      <c r="JG129" s="281"/>
      <c r="JH129" s="281"/>
      <c r="JI129" s="281"/>
      <c r="JJ129" s="281"/>
      <c r="JK129" s="281"/>
      <c r="JL129" s="281"/>
      <c r="JM129" s="281"/>
      <c r="JN129" s="281"/>
      <c r="JO129" s="281"/>
      <c r="JP129" s="371"/>
      <c r="JQ129" s="281"/>
      <c r="JR129" s="281"/>
      <c r="JS129" s="281"/>
      <c r="JT129" s="281"/>
      <c r="JU129" s="281"/>
      <c r="JV129" s="281"/>
      <c r="JW129" s="281"/>
      <c r="JX129" s="281"/>
      <c r="JY129" s="281"/>
      <c r="JZ129" s="281"/>
      <c r="KA129" s="281"/>
      <c r="KB129" s="281"/>
      <c r="KC129" s="281"/>
      <c r="KD129" s="281"/>
      <c r="KE129" s="281"/>
      <c r="KF129" s="281"/>
      <c r="KG129" s="281"/>
      <c r="KH129" s="281"/>
      <c r="KI129" s="281"/>
      <c r="KJ129" s="281"/>
      <c r="KK129" s="281"/>
      <c r="KL129" s="281"/>
      <c r="KM129" s="281"/>
      <c r="KN129" s="281"/>
      <c r="KO129" s="281"/>
      <c r="KP129" s="281"/>
      <c r="KQ129" s="281"/>
      <c r="KR129" s="281"/>
      <c r="KS129" s="281"/>
      <c r="KT129" s="281"/>
      <c r="KU129" s="281"/>
      <c r="KV129" s="281"/>
      <c r="KW129" s="281"/>
      <c r="KX129" s="281"/>
      <c r="KY129" s="281"/>
      <c r="KZ129" s="281"/>
      <c r="LA129" s="281"/>
      <c r="LB129" s="281"/>
      <c r="LC129" s="281"/>
      <c r="LD129" s="281"/>
      <c r="LE129" s="281"/>
      <c r="LF129" s="281"/>
      <c r="LG129" s="281"/>
      <c r="LH129" s="281"/>
      <c r="LI129" s="281"/>
      <c r="LJ129" s="281"/>
      <c r="LK129" s="281"/>
      <c r="LL129" s="281"/>
      <c r="LM129" s="281"/>
      <c r="LN129" s="281"/>
      <c r="LO129" s="281"/>
      <c r="LP129" s="281"/>
      <c r="LQ129" s="281"/>
      <c r="LR129" s="281"/>
      <c r="LS129" s="281"/>
      <c r="LT129" s="281"/>
      <c r="LU129" s="281"/>
      <c r="LV129" s="281"/>
      <c r="LW129" s="281"/>
      <c r="LX129" s="281"/>
      <c r="LY129" s="281"/>
      <c r="LZ129" s="281"/>
      <c r="MA129" s="281"/>
      <c r="MB129" s="281"/>
      <c r="MC129" s="281"/>
      <c r="MD129" s="281"/>
      <c r="ME129" s="281"/>
      <c r="MF129" s="281"/>
      <c r="MG129" s="281"/>
      <c r="MH129" s="281"/>
      <c r="MI129" s="281"/>
      <c r="MJ129" s="281"/>
      <c r="MK129" s="281"/>
      <c r="ML129" s="281"/>
      <c r="MM129" s="281"/>
      <c r="MN129" s="281"/>
      <c r="MO129" s="281"/>
      <c r="MP129" s="281"/>
      <c r="MQ129" s="281"/>
      <c r="MR129" s="281"/>
      <c r="MS129" s="281"/>
      <c r="MT129" s="281"/>
      <c r="MU129" s="281"/>
      <c r="MV129" s="281"/>
      <c r="MW129" s="281"/>
      <c r="MX129" s="281"/>
      <c r="MY129" s="281"/>
      <c r="MZ129" s="281"/>
      <c r="NA129" s="281"/>
      <c r="NB129" s="281"/>
      <c r="NC129" s="281"/>
      <c r="ND129" s="281"/>
      <c r="NE129" s="281"/>
    </row>
    <row r="130" spans="2:369">
      <c r="L130" s="291"/>
      <c r="M130" s="291"/>
      <c r="N130" s="291"/>
      <c r="O130" s="284" t="s">
        <v>2109</v>
      </c>
      <c r="P130" s="284" t="s">
        <v>2117</v>
      </c>
      <c r="Q130" s="284" t="s">
        <v>2116</v>
      </c>
      <c r="R130" s="284" t="s">
        <v>2117</v>
      </c>
      <c r="S130" s="284" t="s">
        <v>2117</v>
      </c>
      <c r="T130" s="284" t="s">
        <v>2116</v>
      </c>
      <c r="U130" s="284" t="s">
        <v>2119</v>
      </c>
      <c r="V130" s="284" t="s">
        <v>2118</v>
      </c>
      <c r="W130" s="284" t="s">
        <v>2110</v>
      </c>
      <c r="X130" s="284" t="s">
        <v>2115</v>
      </c>
      <c r="Y130" s="284" t="s">
        <v>2117</v>
      </c>
      <c r="Z130" s="284" t="s">
        <v>2113</v>
      </c>
      <c r="AA130" s="284" t="s">
        <v>2118</v>
      </c>
      <c r="AB130" s="284" t="s">
        <v>2117</v>
      </c>
      <c r="AC130" s="284" t="s">
        <v>2121</v>
      </c>
      <c r="AD130" s="284" t="s">
        <v>2116</v>
      </c>
      <c r="AE130" s="284" t="s">
        <v>2121</v>
      </c>
      <c r="AF130" s="284" t="s">
        <v>2121</v>
      </c>
      <c r="AG130" s="284" t="s">
        <v>2121</v>
      </c>
      <c r="AH130" s="284" t="s">
        <v>2117</v>
      </c>
      <c r="AI130" s="284" t="s">
        <v>2117</v>
      </c>
      <c r="AJ130" s="284" t="s">
        <v>2121</v>
      </c>
      <c r="AK130" s="284" t="s">
        <v>2113</v>
      </c>
      <c r="AL130" s="284" t="s">
        <v>2123</v>
      </c>
      <c r="AM130" s="284" t="s">
        <v>2109</v>
      </c>
      <c r="AN130" s="284" t="s">
        <v>2113</v>
      </c>
      <c r="AO130" s="284" t="s">
        <v>2119</v>
      </c>
      <c r="AP130" s="284" t="s">
        <v>2111</v>
      </c>
      <c r="AQ130" s="284" t="s">
        <v>2111</v>
      </c>
      <c r="AR130" s="284" t="s">
        <v>2113</v>
      </c>
      <c r="AS130" s="284" t="s">
        <v>2117</v>
      </c>
      <c r="AT130" s="284" t="s">
        <v>2111</v>
      </c>
      <c r="AU130" s="284" t="s">
        <v>2120</v>
      </c>
      <c r="AV130" s="284" t="s">
        <v>2114</v>
      </c>
      <c r="AW130" s="284" t="s">
        <v>2121</v>
      </c>
      <c r="AX130" s="284" t="s">
        <v>2117</v>
      </c>
      <c r="AY130" s="284" t="s">
        <v>2117</v>
      </c>
      <c r="AZ130" s="284" t="s">
        <v>2114</v>
      </c>
      <c r="BA130" s="284" t="s">
        <v>2114</v>
      </c>
      <c r="BB130" s="284" t="s">
        <v>2114</v>
      </c>
      <c r="BC130" s="284" t="s">
        <v>2123</v>
      </c>
      <c r="BD130" s="284" t="s">
        <v>2117</v>
      </c>
      <c r="BE130" s="284" t="s">
        <v>2122</v>
      </c>
      <c r="BF130" s="284" t="s">
        <v>2117</v>
      </c>
      <c r="BG130" s="284" t="s">
        <v>2116</v>
      </c>
      <c r="BH130" s="284" t="s">
        <v>2114</v>
      </c>
      <c r="BI130" s="284" t="s">
        <v>2122</v>
      </c>
      <c r="BJ130" s="284" t="s">
        <v>2111</v>
      </c>
      <c r="BK130" s="284" t="s">
        <v>2113</v>
      </c>
      <c r="BL130" s="284" t="s">
        <v>2112</v>
      </c>
      <c r="BM130" s="284" t="s">
        <v>2110</v>
      </c>
      <c r="BN130" s="284" t="s">
        <v>2120</v>
      </c>
      <c r="BO130" s="284" t="s">
        <v>2108</v>
      </c>
      <c r="BP130" s="284" t="s">
        <v>2114</v>
      </c>
      <c r="BQ130" s="284" t="s">
        <v>2123</v>
      </c>
      <c r="BR130" s="284" t="s">
        <v>2114</v>
      </c>
      <c r="BS130" s="284" t="s">
        <v>2121</v>
      </c>
      <c r="BT130" s="284" t="s">
        <v>2116</v>
      </c>
      <c r="BU130" s="284" t="s">
        <v>2118</v>
      </c>
      <c r="BV130" s="284" t="s">
        <v>2125</v>
      </c>
      <c r="BW130" s="284" t="s">
        <v>2110</v>
      </c>
      <c r="BX130" s="284" t="s">
        <v>2120</v>
      </c>
      <c r="BY130" s="284" t="s">
        <v>2110</v>
      </c>
      <c r="BZ130" s="284" t="s">
        <v>2115</v>
      </c>
      <c r="CA130" s="284" t="s">
        <v>2110</v>
      </c>
      <c r="CB130" s="284" t="s">
        <v>2113</v>
      </c>
      <c r="CC130" s="291" t="s">
        <v>2112</v>
      </c>
      <c r="CD130" s="284" t="s">
        <v>2119</v>
      </c>
      <c r="CE130" s="284" t="s">
        <v>2121</v>
      </c>
      <c r="CF130" s="284" t="s">
        <v>2116</v>
      </c>
      <c r="CG130" s="284" t="s">
        <v>2110</v>
      </c>
      <c r="CH130" s="284" t="s">
        <v>2114</v>
      </c>
      <c r="CI130" s="284" t="s">
        <v>2119</v>
      </c>
      <c r="CJ130" s="284" t="s">
        <v>2113</v>
      </c>
      <c r="CK130" s="284" t="s">
        <v>2110</v>
      </c>
      <c r="CL130" s="284" t="s">
        <v>2110</v>
      </c>
      <c r="CM130" s="284" t="s">
        <v>2116</v>
      </c>
      <c r="CN130" s="284" t="s">
        <v>2123</v>
      </c>
      <c r="CO130" s="284" t="s">
        <v>2114</v>
      </c>
      <c r="CP130" s="284" t="s">
        <v>2123</v>
      </c>
      <c r="CQ130" s="284" t="s">
        <v>2110</v>
      </c>
      <c r="CR130" s="284" t="s">
        <v>2118</v>
      </c>
      <c r="CS130" s="284" t="s">
        <v>2118</v>
      </c>
      <c r="CT130" s="284" t="s">
        <v>2118</v>
      </c>
      <c r="CU130" s="284" t="s">
        <v>2110</v>
      </c>
      <c r="CV130" s="284" t="s">
        <v>2110</v>
      </c>
      <c r="CW130" s="284" t="s">
        <v>2120</v>
      </c>
      <c r="CX130" s="284" t="s">
        <v>2116</v>
      </c>
      <c r="CY130" s="284" t="s">
        <v>2114</v>
      </c>
      <c r="CZ130" s="284" t="s">
        <v>2110</v>
      </c>
      <c r="DA130" s="284" t="s">
        <v>2117</v>
      </c>
      <c r="DB130" s="284" t="s">
        <v>2118</v>
      </c>
      <c r="DC130" s="284" t="s">
        <v>2124</v>
      </c>
      <c r="DD130" s="284" t="s">
        <v>2115</v>
      </c>
      <c r="DE130" s="284" t="s">
        <v>2118</v>
      </c>
      <c r="DF130" s="284" t="s">
        <v>2121</v>
      </c>
      <c r="DG130" s="284" t="s">
        <v>2111</v>
      </c>
      <c r="DH130" s="284" t="s">
        <v>2118</v>
      </c>
      <c r="DI130" s="284" t="s">
        <v>2111</v>
      </c>
      <c r="DJ130" s="284" t="s">
        <v>2117</v>
      </c>
      <c r="DK130" s="284" t="s">
        <v>2108</v>
      </c>
      <c r="DL130" s="284" t="s">
        <v>2124</v>
      </c>
      <c r="DM130" s="284" t="s">
        <v>2108</v>
      </c>
      <c r="DN130" s="284" t="s">
        <v>2110</v>
      </c>
      <c r="DO130" s="284" t="s">
        <v>2111</v>
      </c>
      <c r="DP130" s="284" t="s">
        <v>2112</v>
      </c>
      <c r="DQ130" s="284" t="s">
        <v>2111</v>
      </c>
      <c r="DR130" s="284" t="s">
        <v>2117</v>
      </c>
      <c r="DS130" s="284" t="s">
        <v>2124</v>
      </c>
      <c r="DT130" s="284" t="s">
        <v>2110</v>
      </c>
      <c r="DU130" s="284" t="s">
        <v>2120</v>
      </c>
      <c r="DV130" s="284" t="s">
        <v>2110</v>
      </c>
      <c r="DW130" s="284" t="s">
        <v>2111</v>
      </c>
      <c r="DX130" s="284" t="s">
        <v>2125</v>
      </c>
      <c r="DY130" s="284" t="s">
        <v>2110</v>
      </c>
      <c r="DZ130" s="284" t="s">
        <v>2118</v>
      </c>
      <c r="EA130" s="284" t="s">
        <v>2117</v>
      </c>
      <c r="EB130" s="284" t="s">
        <v>2110</v>
      </c>
      <c r="EC130" s="284" t="s">
        <v>2120</v>
      </c>
      <c r="ED130" s="284" t="s">
        <v>2123</v>
      </c>
      <c r="EE130" s="284" t="s">
        <v>2117</v>
      </c>
      <c r="EF130" s="284" t="s">
        <v>2121</v>
      </c>
      <c r="EG130" s="284" t="s">
        <v>2114</v>
      </c>
      <c r="EH130" s="284" t="s">
        <v>2121</v>
      </c>
      <c r="EI130" s="284" t="s">
        <v>2116</v>
      </c>
      <c r="EJ130" s="284" t="s">
        <v>2123</v>
      </c>
      <c r="EK130" s="284" t="s">
        <v>2116</v>
      </c>
      <c r="EL130" s="284" t="s">
        <v>2123</v>
      </c>
      <c r="EM130" s="284" t="s">
        <v>2122</v>
      </c>
      <c r="EN130" s="284" t="s">
        <v>2118</v>
      </c>
      <c r="EO130" s="284" t="s">
        <v>2117</v>
      </c>
      <c r="EP130" s="284" t="s">
        <v>2119</v>
      </c>
      <c r="EQ130" s="284" t="s">
        <v>2116</v>
      </c>
      <c r="ER130" s="284" t="s">
        <v>2112</v>
      </c>
      <c r="ES130" s="284" t="s">
        <v>2116</v>
      </c>
      <c r="ET130" s="284" t="s">
        <v>2110</v>
      </c>
      <c r="EU130" s="284" t="s">
        <v>2116</v>
      </c>
      <c r="EV130" s="284" t="s">
        <v>2110</v>
      </c>
      <c r="EW130" s="284" t="s">
        <v>2116</v>
      </c>
      <c r="EX130" s="284" t="s">
        <v>2116</v>
      </c>
      <c r="EY130" s="284" t="s">
        <v>2114</v>
      </c>
      <c r="EZ130" s="284" t="s">
        <v>2121</v>
      </c>
      <c r="FA130" s="284" t="s">
        <v>2126</v>
      </c>
      <c r="FB130" s="284" t="s">
        <v>2124</v>
      </c>
      <c r="FC130" s="284" t="s">
        <v>2112</v>
      </c>
      <c r="FD130" s="284" t="s">
        <v>2114</v>
      </c>
      <c r="FE130" s="284" t="s">
        <v>2110</v>
      </c>
      <c r="FF130" s="284" t="s">
        <v>2112</v>
      </c>
      <c r="FG130" s="284" t="s">
        <v>2114</v>
      </c>
      <c r="FH130" s="284" t="s">
        <v>2110</v>
      </c>
      <c r="FI130" s="284" t="s">
        <v>2116</v>
      </c>
      <c r="FJ130" s="284" t="s">
        <v>2110</v>
      </c>
      <c r="FK130" s="284" t="s">
        <v>2110</v>
      </c>
      <c r="FL130" s="284" t="s">
        <v>2123</v>
      </c>
      <c r="FM130" s="284" t="s">
        <v>2118</v>
      </c>
      <c r="FN130" s="284" t="s">
        <v>2124</v>
      </c>
      <c r="FO130" s="284" t="s">
        <v>2120</v>
      </c>
      <c r="FP130" s="284" t="s">
        <v>2110</v>
      </c>
      <c r="FQ130" s="284" t="s">
        <v>2110</v>
      </c>
      <c r="FR130" s="284" t="s">
        <v>2114</v>
      </c>
      <c r="FS130" s="284" t="s">
        <v>2121</v>
      </c>
      <c r="FT130" s="284" t="s">
        <v>2118</v>
      </c>
      <c r="FU130" s="284" t="s">
        <v>2116</v>
      </c>
      <c r="FV130" s="284" t="s">
        <v>2121</v>
      </c>
      <c r="FW130" s="284" t="s">
        <v>2116</v>
      </c>
      <c r="FX130" s="284" t="s">
        <v>2121</v>
      </c>
      <c r="FY130" s="284" t="s">
        <v>2114</v>
      </c>
      <c r="FZ130" s="284" t="s">
        <v>2121</v>
      </c>
      <c r="GA130" s="284" t="s">
        <v>2111</v>
      </c>
      <c r="GB130" s="284" t="s">
        <v>2118</v>
      </c>
      <c r="GC130" s="284" t="s">
        <v>2116</v>
      </c>
      <c r="GD130" s="284" t="s">
        <v>2110</v>
      </c>
      <c r="GE130" s="284" t="s">
        <v>2118</v>
      </c>
      <c r="GF130" s="284" t="s">
        <v>2110</v>
      </c>
      <c r="GG130" s="284" t="s">
        <v>2114</v>
      </c>
      <c r="GH130" s="284" t="s">
        <v>2111</v>
      </c>
      <c r="GI130" s="284" t="s">
        <v>2108</v>
      </c>
      <c r="GJ130" s="284" t="s">
        <v>2118</v>
      </c>
      <c r="GK130" s="284" t="s">
        <v>2110</v>
      </c>
      <c r="GL130" s="284" t="s">
        <v>2125</v>
      </c>
      <c r="GM130" s="284" t="s">
        <v>2110</v>
      </c>
      <c r="GN130" s="284" t="s">
        <v>2114</v>
      </c>
      <c r="GO130" s="284" t="s">
        <v>2109</v>
      </c>
      <c r="GP130" s="284" t="s">
        <v>2122</v>
      </c>
      <c r="GQ130" s="284" t="s">
        <v>2124</v>
      </c>
      <c r="GR130" s="284" t="s">
        <v>2110</v>
      </c>
      <c r="GS130" s="284" t="s">
        <v>2113</v>
      </c>
      <c r="GT130" s="284" t="s">
        <v>2114</v>
      </c>
      <c r="GU130" s="284" t="s">
        <v>2108</v>
      </c>
      <c r="GV130" s="284" t="s">
        <v>2120</v>
      </c>
      <c r="GW130" s="284" t="s">
        <v>2116</v>
      </c>
      <c r="GX130" s="284" t="s">
        <v>2116</v>
      </c>
      <c r="GY130" s="284" t="s">
        <v>2125</v>
      </c>
      <c r="GZ130" s="284" t="s">
        <v>2114</v>
      </c>
      <c r="HA130" s="284" t="s">
        <v>2117</v>
      </c>
      <c r="HB130" s="284" t="s">
        <v>2110</v>
      </c>
      <c r="HC130" s="284" t="s">
        <v>2118</v>
      </c>
      <c r="HD130" s="284" t="s">
        <v>2116</v>
      </c>
      <c r="HE130" s="284" t="s">
        <v>2115</v>
      </c>
      <c r="HF130" s="284" t="s">
        <v>2110</v>
      </c>
      <c r="HG130" s="284" t="s">
        <v>2118</v>
      </c>
      <c r="HH130" s="284" t="s">
        <v>2109</v>
      </c>
      <c r="HI130" s="284" t="s">
        <v>2115</v>
      </c>
      <c r="HJ130" s="284" t="s">
        <v>2110</v>
      </c>
      <c r="HK130" s="284" t="s">
        <v>2120</v>
      </c>
      <c r="HL130" s="284" t="s">
        <v>2110</v>
      </c>
      <c r="HM130" s="284" t="s">
        <v>2113</v>
      </c>
      <c r="HN130" s="284" t="s">
        <v>2113</v>
      </c>
      <c r="HO130" s="284" t="s">
        <v>2118</v>
      </c>
      <c r="HP130" s="283"/>
      <c r="HQ130" s="283"/>
      <c r="HR130" s="291"/>
      <c r="HS130" s="291"/>
      <c r="HT130" s="291"/>
      <c r="HU130" s="291"/>
      <c r="HV130" s="291"/>
    </row>
    <row r="131" spans="2:369">
      <c r="O131" s="287">
        <v>1</v>
      </c>
      <c r="P131" s="287">
        <v>1</v>
      </c>
      <c r="Q131" s="287">
        <v>2</v>
      </c>
      <c r="R131" s="287">
        <v>3</v>
      </c>
      <c r="S131" s="287">
        <v>3</v>
      </c>
      <c r="T131" s="287">
        <v>5</v>
      </c>
      <c r="U131" s="287">
        <v>6</v>
      </c>
      <c r="V131" s="287">
        <v>6</v>
      </c>
      <c r="W131" s="287">
        <v>6</v>
      </c>
      <c r="X131" s="287">
        <v>6</v>
      </c>
      <c r="Y131" s="287">
        <v>6</v>
      </c>
      <c r="Z131" s="287">
        <v>6</v>
      </c>
      <c r="AA131" s="287">
        <v>6</v>
      </c>
      <c r="AB131" s="287">
        <v>1</v>
      </c>
      <c r="AC131" s="287">
        <v>1</v>
      </c>
      <c r="AD131" s="287">
        <v>0</v>
      </c>
      <c r="AE131" s="287">
        <v>0</v>
      </c>
      <c r="AF131" s="287">
        <v>0</v>
      </c>
      <c r="AG131" s="287">
        <v>0</v>
      </c>
      <c r="AH131" s="287">
        <v>0</v>
      </c>
      <c r="AI131" s="287">
        <v>1</v>
      </c>
      <c r="AJ131" s="287">
        <v>1</v>
      </c>
      <c r="AK131" s="287">
        <v>1</v>
      </c>
      <c r="AL131" s="287">
        <v>4</v>
      </c>
      <c r="AM131" s="287">
        <v>4</v>
      </c>
      <c r="AN131" s="287">
        <v>4</v>
      </c>
      <c r="AO131" s="287">
        <v>4</v>
      </c>
      <c r="AP131" s="287">
        <v>3</v>
      </c>
      <c r="AQ131" s="287">
        <v>3</v>
      </c>
      <c r="AR131" s="287">
        <v>3</v>
      </c>
      <c r="AS131" s="287">
        <v>2</v>
      </c>
      <c r="AT131" s="287">
        <v>1</v>
      </c>
      <c r="AU131" s="287">
        <v>0</v>
      </c>
      <c r="AV131" s="287">
        <v>0</v>
      </c>
      <c r="AW131" s="287">
        <v>0</v>
      </c>
      <c r="AX131" s="287">
        <v>0</v>
      </c>
      <c r="AY131" s="287">
        <v>0</v>
      </c>
      <c r="AZ131" s="287">
        <v>0</v>
      </c>
      <c r="BA131" s="287">
        <v>0</v>
      </c>
      <c r="BB131" s="287">
        <v>2</v>
      </c>
      <c r="BC131" s="287">
        <v>5</v>
      </c>
      <c r="BD131" s="287">
        <v>9</v>
      </c>
      <c r="BE131" s="287">
        <v>13</v>
      </c>
      <c r="BF131" s="287">
        <v>15</v>
      </c>
      <c r="BG131" s="287">
        <v>16</v>
      </c>
      <c r="BH131" s="287">
        <v>20</v>
      </c>
      <c r="BI131" s="287">
        <v>21</v>
      </c>
      <c r="BJ131" s="287">
        <v>21</v>
      </c>
      <c r="BK131" s="287">
        <v>21</v>
      </c>
      <c r="BL131" s="287">
        <v>21</v>
      </c>
      <c r="BM131" s="287">
        <v>19</v>
      </c>
      <c r="BN131" s="287">
        <v>20</v>
      </c>
      <c r="BO131" s="287">
        <v>20</v>
      </c>
      <c r="BP131" s="287">
        <v>24</v>
      </c>
      <c r="BQ131" s="287">
        <v>32</v>
      </c>
      <c r="BR131" s="287">
        <v>50</v>
      </c>
      <c r="BS131" s="287">
        <v>71</v>
      </c>
      <c r="BT131" s="287">
        <v>85</v>
      </c>
      <c r="BU131" s="287">
        <v>101</v>
      </c>
      <c r="BV131" s="287">
        <v>106</v>
      </c>
      <c r="BW131" s="287">
        <v>112</v>
      </c>
      <c r="BX131" s="287">
        <v>112</v>
      </c>
      <c r="BY131" s="287">
        <v>112</v>
      </c>
      <c r="BZ131" s="287">
        <v>112</v>
      </c>
      <c r="CA131" s="287">
        <v>109</v>
      </c>
      <c r="CB131" s="287">
        <v>107</v>
      </c>
      <c r="CC131" s="287">
        <v>100</v>
      </c>
      <c r="CD131" s="287">
        <v>89</v>
      </c>
      <c r="CE131" s="287">
        <v>83</v>
      </c>
      <c r="CF131" s="287">
        <v>84</v>
      </c>
      <c r="CG131" s="287">
        <v>81</v>
      </c>
      <c r="CH131" s="287">
        <v>75</v>
      </c>
      <c r="CI131" s="287">
        <v>73</v>
      </c>
      <c r="CJ131" s="287">
        <v>73</v>
      </c>
      <c r="CK131" s="287">
        <v>73</v>
      </c>
      <c r="CL131" s="287">
        <v>74</v>
      </c>
      <c r="CM131" s="287">
        <v>76</v>
      </c>
      <c r="CN131" s="287">
        <v>80</v>
      </c>
      <c r="CO131" s="287">
        <v>89</v>
      </c>
      <c r="CP131" s="287">
        <v>93</v>
      </c>
      <c r="CQ131" s="287">
        <v>91</v>
      </c>
      <c r="CR131" s="287">
        <v>88</v>
      </c>
      <c r="CS131" s="287">
        <v>90</v>
      </c>
      <c r="CT131" s="287">
        <v>92</v>
      </c>
      <c r="CU131" s="287">
        <v>92</v>
      </c>
      <c r="CV131" s="287">
        <v>88</v>
      </c>
      <c r="CW131" s="287">
        <v>79</v>
      </c>
      <c r="CX131" s="287">
        <v>72</v>
      </c>
      <c r="CY131" s="287">
        <v>70</v>
      </c>
      <c r="CZ131" s="287">
        <v>60</v>
      </c>
      <c r="DA131" s="287">
        <v>46</v>
      </c>
      <c r="DB131" s="287">
        <v>37</v>
      </c>
      <c r="DC131" s="287">
        <v>19</v>
      </c>
      <c r="DD131" s="287">
        <v>13</v>
      </c>
      <c r="DE131" s="287">
        <v>12</v>
      </c>
      <c r="DF131" s="287">
        <v>7</v>
      </c>
      <c r="DG131" s="287">
        <v>7</v>
      </c>
      <c r="DH131" s="287">
        <v>7</v>
      </c>
      <c r="DI131" s="287">
        <v>7</v>
      </c>
      <c r="DJ131" s="287">
        <v>8</v>
      </c>
      <c r="DK131" s="287">
        <v>11</v>
      </c>
      <c r="DL131" s="287">
        <v>19</v>
      </c>
      <c r="DM131" s="287">
        <v>19</v>
      </c>
      <c r="DN131" s="287">
        <v>19</v>
      </c>
      <c r="DO131" s="287">
        <v>26</v>
      </c>
      <c r="DP131" s="287">
        <v>29</v>
      </c>
      <c r="DQ131" s="287">
        <v>43</v>
      </c>
      <c r="DR131" s="287">
        <v>58</v>
      </c>
      <c r="DS131" s="287">
        <v>62</v>
      </c>
      <c r="DT131" s="287">
        <v>70</v>
      </c>
      <c r="DU131" s="287">
        <v>71</v>
      </c>
      <c r="DV131" s="287">
        <v>72</v>
      </c>
      <c r="DW131" s="287">
        <v>74</v>
      </c>
      <c r="DX131" s="287">
        <v>74</v>
      </c>
      <c r="DY131" s="287">
        <v>68</v>
      </c>
      <c r="DZ131" s="287">
        <v>64</v>
      </c>
      <c r="EA131" s="287">
        <v>60</v>
      </c>
      <c r="EB131" s="287">
        <v>51</v>
      </c>
      <c r="EC131" s="287">
        <v>31</v>
      </c>
      <c r="ED131" s="287">
        <v>28</v>
      </c>
      <c r="EE131" s="287">
        <v>18</v>
      </c>
      <c r="EF131" s="287">
        <v>12</v>
      </c>
      <c r="EG131" s="287">
        <v>9</v>
      </c>
      <c r="EH131" s="287">
        <v>7</v>
      </c>
      <c r="EI131" s="287">
        <v>13</v>
      </c>
      <c r="EJ131" s="287">
        <v>19</v>
      </c>
      <c r="EK131" s="287">
        <v>25</v>
      </c>
      <c r="EL131" s="287">
        <v>31</v>
      </c>
      <c r="EM131" s="287">
        <v>34</v>
      </c>
      <c r="EN131" s="287">
        <v>36</v>
      </c>
      <c r="EO131" s="287">
        <v>39</v>
      </c>
      <c r="EP131" s="287">
        <v>42</v>
      </c>
      <c r="EQ131" s="287">
        <v>44</v>
      </c>
      <c r="ER131" s="287">
        <v>48</v>
      </c>
      <c r="ES131" s="287">
        <v>47</v>
      </c>
      <c r="ET131" s="287">
        <v>42</v>
      </c>
      <c r="EU131" s="287">
        <v>38</v>
      </c>
      <c r="EV131" s="287">
        <v>31</v>
      </c>
      <c r="EW131" s="287">
        <v>25</v>
      </c>
      <c r="EX131" s="287">
        <v>21</v>
      </c>
      <c r="EY131" s="287">
        <v>21</v>
      </c>
      <c r="EZ131" s="287">
        <v>19</v>
      </c>
      <c r="FA131" s="287">
        <v>27</v>
      </c>
      <c r="FB131" s="287">
        <v>35</v>
      </c>
      <c r="FC131" s="287">
        <v>37</v>
      </c>
      <c r="FD131" s="287">
        <v>37</v>
      </c>
      <c r="FE131" s="287">
        <v>37</v>
      </c>
      <c r="FF131" s="287">
        <v>38</v>
      </c>
      <c r="FG131" s="287">
        <v>38</v>
      </c>
      <c r="FH131" s="287">
        <v>38</v>
      </c>
      <c r="FI131" s="287">
        <v>38</v>
      </c>
      <c r="FJ131" s="287">
        <v>38</v>
      </c>
      <c r="FK131" s="287">
        <v>37</v>
      </c>
      <c r="FL131" s="287">
        <v>31</v>
      </c>
      <c r="FM131" s="287">
        <v>28</v>
      </c>
      <c r="FN131" s="287">
        <v>25</v>
      </c>
      <c r="FO131" s="287">
        <v>25</v>
      </c>
      <c r="FP131" s="287">
        <v>25</v>
      </c>
      <c r="FQ131" s="287">
        <v>25</v>
      </c>
      <c r="FR131" s="287">
        <v>24</v>
      </c>
      <c r="FS131" s="287">
        <v>20</v>
      </c>
      <c r="FT131" s="287">
        <v>19</v>
      </c>
      <c r="FU131" s="287">
        <v>15</v>
      </c>
      <c r="FV131" s="287">
        <v>13</v>
      </c>
      <c r="FW131" s="287">
        <v>14</v>
      </c>
      <c r="FX131" s="287">
        <v>15</v>
      </c>
      <c r="FY131" s="287">
        <v>19</v>
      </c>
      <c r="FZ131" s="287">
        <v>21</v>
      </c>
      <c r="GA131" s="287">
        <v>27</v>
      </c>
      <c r="GB131" s="287">
        <v>29</v>
      </c>
      <c r="GC131" s="287">
        <v>29</v>
      </c>
      <c r="GD131" s="287">
        <v>29</v>
      </c>
      <c r="GE131" s="287">
        <v>29</v>
      </c>
      <c r="GF131" s="287">
        <v>29</v>
      </c>
      <c r="GG131" s="287">
        <v>28</v>
      </c>
      <c r="GH131" s="287">
        <v>31</v>
      </c>
      <c r="GI131" s="287">
        <v>35</v>
      </c>
      <c r="GJ131" s="287">
        <v>35</v>
      </c>
      <c r="GK131" s="287">
        <v>33</v>
      </c>
      <c r="GL131" s="287">
        <v>33</v>
      </c>
      <c r="GM131" s="287">
        <v>33</v>
      </c>
      <c r="GN131" s="287">
        <v>32</v>
      </c>
      <c r="GO131" s="287">
        <v>33</v>
      </c>
      <c r="GP131" s="287">
        <v>34</v>
      </c>
      <c r="GQ131" s="287">
        <v>34</v>
      </c>
      <c r="GR131" s="287">
        <v>27</v>
      </c>
      <c r="GS131" s="287">
        <v>25</v>
      </c>
      <c r="GT131" s="287">
        <v>23</v>
      </c>
      <c r="GU131" s="287">
        <v>15</v>
      </c>
      <c r="GV131" s="287">
        <v>12</v>
      </c>
      <c r="GW131" s="287">
        <v>14</v>
      </c>
      <c r="GX131" s="287">
        <v>20</v>
      </c>
      <c r="GY131" s="287">
        <v>25</v>
      </c>
      <c r="GZ131" s="287">
        <v>32</v>
      </c>
      <c r="HA131" s="287">
        <v>36</v>
      </c>
      <c r="HB131" s="287">
        <v>42</v>
      </c>
      <c r="HC131" s="287">
        <v>46</v>
      </c>
      <c r="HD131" s="287">
        <v>50</v>
      </c>
      <c r="HE131" s="287">
        <v>51</v>
      </c>
      <c r="HF131" s="287">
        <v>47</v>
      </c>
      <c r="HG131" s="287">
        <v>45</v>
      </c>
      <c r="HH131" s="287">
        <v>38</v>
      </c>
      <c r="HI131" s="287">
        <v>38</v>
      </c>
      <c r="HJ131" s="287">
        <v>33</v>
      </c>
      <c r="HK131" s="287">
        <v>26</v>
      </c>
      <c r="HL131" s="287">
        <v>17</v>
      </c>
      <c r="HM131" s="287">
        <v>9</v>
      </c>
      <c r="HN131" s="287">
        <v>6</v>
      </c>
      <c r="HO131" s="287">
        <v>0</v>
      </c>
      <c r="HP131" s="288"/>
    </row>
    <row r="132" spans="2:369">
      <c r="O132" s="288"/>
      <c r="P132" s="288"/>
      <c r="Q132" s="288"/>
      <c r="R132" s="288"/>
      <c r="S132" s="288"/>
      <c r="T132" s="288"/>
      <c r="U132" s="288"/>
      <c r="V132" s="288"/>
      <c r="W132" s="288"/>
      <c r="X132" s="288"/>
      <c r="Y132" s="288"/>
      <c r="Z132" s="288"/>
      <c r="AA132" s="288"/>
      <c r="AB132" s="288"/>
      <c r="AC132" s="288"/>
      <c r="AD132" s="288"/>
      <c r="AE132" s="288"/>
      <c r="AF132" s="288"/>
      <c r="AG132" s="288"/>
      <c r="AH132" s="288"/>
      <c r="AI132" s="288"/>
      <c r="AJ132" s="288"/>
      <c r="AK132" s="288"/>
      <c r="AL132" s="288"/>
      <c r="AM132" s="288"/>
      <c r="AN132" s="288"/>
      <c r="AO132" s="288"/>
      <c r="AP132" s="288"/>
      <c r="AQ132" s="288"/>
      <c r="AR132" s="288"/>
      <c r="AS132" s="288"/>
      <c r="AT132" s="288"/>
      <c r="AU132" s="288"/>
      <c r="AV132" s="288"/>
      <c r="AW132" s="288"/>
      <c r="AX132" s="288"/>
      <c r="AY132" s="288"/>
      <c r="AZ132" s="288"/>
      <c r="BA132" s="288"/>
      <c r="BB132" s="288"/>
      <c r="BC132" s="288"/>
      <c r="BD132" s="288"/>
      <c r="BE132" s="288"/>
      <c r="BF132" s="288"/>
      <c r="BG132" s="288"/>
      <c r="BH132" s="288"/>
      <c r="BI132" s="288"/>
      <c r="BJ132" s="288"/>
      <c r="BK132" s="288"/>
      <c r="BL132" s="288"/>
      <c r="BM132" s="288"/>
      <c r="BN132" s="288"/>
      <c r="BO132" s="288"/>
      <c r="BP132" s="288"/>
      <c r="BQ132" s="288"/>
      <c r="BR132" s="288"/>
      <c r="BS132" s="288"/>
      <c r="BT132" s="288"/>
      <c r="BU132" s="288"/>
      <c r="BV132" s="288"/>
      <c r="BW132" s="288"/>
      <c r="BX132" s="288"/>
      <c r="BY132" s="288"/>
      <c r="BZ132" s="288"/>
      <c r="CA132" s="288"/>
      <c r="CB132" s="288"/>
      <c r="CC132" s="288"/>
      <c r="CD132" s="288"/>
      <c r="CE132" s="288"/>
      <c r="CF132" s="288"/>
      <c r="CG132" s="288"/>
      <c r="CH132" s="288"/>
      <c r="CI132" s="288"/>
      <c r="CJ132" s="288"/>
      <c r="CK132" s="288"/>
      <c r="CL132" s="288"/>
      <c r="CM132" s="288"/>
      <c r="CN132" s="288"/>
      <c r="CO132" s="288"/>
      <c r="CP132" s="288"/>
      <c r="CQ132" s="288"/>
      <c r="CR132" s="288"/>
      <c r="CS132" s="288"/>
      <c r="CT132" s="288"/>
      <c r="CU132" s="288"/>
      <c r="CV132" s="288"/>
      <c r="CW132" s="288"/>
      <c r="CX132" s="288"/>
      <c r="CY132" s="288"/>
      <c r="CZ132" s="288"/>
      <c r="DA132" s="288"/>
      <c r="DB132" s="288"/>
      <c r="DC132" s="288"/>
      <c r="DD132" s="288"/>
      <c r="DE132" s="288"/>
      <c r="DF132" s="288"/>
      <c r="DG132" s="288"/>
      <c r="DH132" s="288"/>
      <c r="DI132" s="288"/>
      <c r="DJ132" s="288"/>
      <c r="DK132" s="288"/>
      <c r="DL132" s="288"/>
      <c r="DM132" s="288"/>
      <c r="DN132" s="288"/>
      <c r="DO132" s="288"/>
      <c r="DP132" s="288"/>
      <c r="DQ132" s="288"/>
      <c r="DR132" s="288"/>
      <c r="DS132" s="288"/>
      <c r="DT132" s="288"/>
      <c r="DU132" s="288"/>
      <c r="DV132" s="288"/>
      <c r="DW132" s="288"/>
      <c r="DX132" s="288"/>
      <c r="DY132" s="288"/>
      <c r="DZ132" s="288"/>
      <c r="EA132" s="288"/>
      <c r="EB132" s="288"/>
      <c r="EC132" s="288"/>
      <c r="ED132" s="288"/>
      <c r="EE132" s="288"/>
      <c r="EF132" s="288"/>
      <c r="EG132" s="288"/>
      <c r="EH132" s="288"/>
      <c r="EI132" s="288"/>
      <c r="EJ132" s="288"/>
      <c r="EK132" s="288"/>
      <c r="EL132" s="288"/>
      <c r="EM132" s="288"/>
      <c r="EN132" s="288"/>
      <c r="EO132" s="288"/>
      <c r="EP132" s="288"/>
      <c r="EQ132" s="288"/>
      <c r="ER132" s="288"/>
      <c r="ES132" s="288"/>
      <c r="ET132" s="288"/>
      <c r="EU132" s="288"/>
      <c r="EV132" s="288"/>
      <c r="EW132" s="288"/>
      <c r="EX132" s="288"/>
      <c r="EY132" s="288"/>
      <c r="EZ132" s="288"/>
      <c r="FA132" s="288"/>
      <c r="FB132" s="288"/>
      <c r="FC132" s="288"/>
      <c r="FD132" s="288"/>
      <c r="FE132" s="288"/>
      <c r="FF132" s="288"/>
      <c r="FG132" s="288"/>
      <c r="FH132" s="288"/>
      <c r="FI132" s="288"/>
      <c r="FJ132" s="288"/>
      <c r="FK132" s="288"/>
      <c r="FL132" s="288"/>
      <c r="FM132" s="288"/>
      <c r="FN132" s="288"/>
      <c r="FO132" s="288"/>
      <c r="FP132" s="288"/>
      <c r="FQ132" s="288"/>
      <c r="FR132" s="288"/>
      <c r="FS132" s="288"/>
      <c r="FT132" s="288"/>
      <c r="FU132" s="288"/>
      <c r="FV132" s="288"/>
      <c r="FW132" s="288"/>
      <c r="FX132" s="288"/>
      <c r="FY132" s="288"/>
      <c r="FZ132" s="288"/>
      <c r="GA132" s="288"/>
      <c r="GB132" s="288"/>
      <c r="GC132" s="288"/>
      <c r="GD132" s="288"/>
      <c r="GE132" s="288"/>
      <c r="GF132" s="288"/>
      <c r="GG132" s="288"/>
      <c r="GH132" s="288"/>
      <c r="GI132" s="288"/>
      <c r="GJ132" s="288"/>
      <c r="GK132" s="288"/>
      <c r="GL132" s="288"/>
      <c r="GM132" s="288"/>
      <c r="GN132" s="288"/>
      <c r="GO132" s="288"/>
      <c r="GP132" s="288"/>
      <c r="GQ132" s="288"/>
      <c r="GR132" s="288"/>
      <c r="GS132" s="288"/>
      <c r="GT132" s="288"/>
      <c r="GU132" s="288"/>
      <c r="GV132" s="288"/>
      <c r="GW132" s="288"/>
      <c r="GX132" s="288"/>
      <c r="GY132" s="288"/>
      <c r="GZ132" s="288"/>
      <c r="HA132" s="288"/>
      <c r="HB132" s="288"/>
      <c r="HC132" s="288"/>
      <c r="HD132" s="288"/>
      <c r="HE132" s="288"/>
      <c r="HF132" s="288"/>
      <c r="HG132" s="288"/>
      <c r="HH132" s="288"/>
      <c r="HI132" s="288"/>
      <c r="HJ132" s="288"/>
      <c r="HK132" s="288"/>
      <c r="HL132" s="288"/>
      <c r="HM132" s="288"/>
      <c r="HN132" s="288"/>
      <c r="HO132" s="288"/>
      <c r="HP132" s="288"/>
      <c r="HQ132" s="288"/>
    </row>
  </sheetData>
  <mergeCells count="19">
    <mergeCell ref="B1:IV1"/>
    <mergeCell ref="IW2:IX2"/>
    <mergeCell ref="IW1:JT1"/>
    <mergeCell ref="CB128:CE129"/>
    <mergeCell ref="M56:M58"/>
    <mergeCell ref="M42:M44"/>
    <mergeCell ref="M70:M72"/>
    <mergeCell ref="M84:M86"/>
    <mergeCell ref="CB82:CE83"/>
    <mergeCell ref="JK2:JL2"/>
    <mergeCell ref="JM2:JN2"/>
    <mergeCell ref="JQ2:JR2"/>
    <mergeCell ref="JS2:JT2"/>
    <mergeCell ref="JO2:JP2"/>
    <mergeCell ref="JE2:JF2"/>
    <mergeCell ref="JG2:JH2"/>
    <mergeCell ref="JI2:JJ2"/>
    <mergeCell ref="IY2:IZ2"/>
    <mergeCell ref="JA2:JB2"/>
  </mergeCells>
  <conditionalFormatting sqref="L84">
    <cfRule type="colorScale" priority="7">
      <colorScale>
        <cfvo type="min"/>
        <cfvo type="percentile" val="50"/>
        <cfvo type="max"/>
        <color rgb="FFF8696B"/>
        <color rgb="FFFFFF00"/>
        <color rgb="FF99FF33"/>
      </colorScale>
    </cfRule>
  </conditionalFormatting>
  <conditionalFormatting sqref="O98:GA99">
    <cfRule type="colorScale" priority="6">
      <colorScale>
        <cfvo type="min"/>
        <cfvo type="percentile" val="50"/>
        <cfvo type="max"/>
        <color rgb="FF99FF33"/>
        <color rgb="FFFFFF00"/>
        <color rgb="FFFF0000"/>
      </colorScale>
    </cfRule>
  </conditionalFormatting>
  <conditionalFormatting sqref="O70:HM71">
    <cfRule type="colorScale" priority="5">
      <colorScale>
        <cfvo type="min"/>
        <cfvo type="percentile" val="50"/>
        <cfvo type="max"/>
        <color rgb="FF99FF33"/>
        <color rgb="FFFFFF00"/>
        <color rgb="FFFF0000"/>
      </colorScale>
    </cfRule>
  </conditionalFormatting>
  <conditionalFormatting sqref="O115:HM116">
    <cfRule type="colorScale" priority="2">
      <colorScale>
        <cfvo type="min"/>
        <cfvo type="percentile" val="50"/>
        <cfvo type="max"/>
        <color rgb="FF99FF33"/>
        <color rgb="FFFFFF00"/>
        <color rgb="FFFF0000"/>
      </colorScale>
    </cfRule>
  </conditionalFormatting>
  <conditionalFormatting sqref="O116:HM116">
    <cfRule type="colorScale" priority="3">
      <colorScale>
        <cfvo type="min"/>
        <cfvo type="percentile" val="50"/>
        <cfvo type="max"/>
        <color rgb="FF99FF33"/>
        <color rgb="FFFFFF00"/>
        <color rgb="FFCC0000"/>
      </colorScale>
    </cfRule>
  </conditionalFormatting>
  <conditionalFormatting sqref="O85:HO85 O57:HE57 O71:HM71 O99:GA99">
    <cfRule type="colorScale" priority="4">
      <colorScale>
        <cfvo type="min"/>
        <cfvo type="percentile" val="50"/>
        <cfvo type="max"/>
        <color rgb="FF99FF33"/>
        <color rgb="FFFFFF00"/>
        <color rgb="FFCC0000"/>
      </colorScale>
    </cfRule>
  </conditionalFormatting>
  <conditionalFormatting sqref="O131:HO131">
    <cfRule type="colorScale" priority="1">
      <colorScale>
        <cfvo type="min"/>
        <cfvo type="percentile" val="50"/>
        <cfvo type="max"/>
        <color rgb="FF99FF33"/>
        <color rgb="FFFFFF00"/>
        <color rgb="FFCC0000"/>
      </colorScale>
    </cfRule>
  </conditionalFormatting>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88C29-4021-4421-85D9-0234A5EB5903}">
  <sheetPr published="0"/>
  <dimension ref="A1:IX170"/>
  <sheetViews>
    <sheetView showOutlineSymbols="0" workbookViewId="0"/>
  </sheetViews>
  <sheetFormatPr defaultColWidth="8.7109375" defaultRowHeight="15"/>
  <cols>
    <col min="1" max="1" width="25" style="299" customWidth="1"/>
    <col min="2" max="10" width="14.42578125" style="282" bestFit="1" customWidth="1"/>
    <col min="11" max="11" width="8.7109375" style="314" customWidth="1"/>
    <col min="12" max="253" width="1.28515625" style="282" customWidth="1"/>
    <col min="254" max="254" width="1.28515625" style="281" customWidth="1"/>
    <col min="255" max="16384" width="8.7109375" style="281"/>
  </cols>
  <sheetData>
    <row r="1" spans="1:258" ht="15.75" thickBot="1">
      <c r="A1" s="310" t="s">
        <v>2129</v>
      </c>
    </row>
    <row r="2" spans="1:258" s="303" customFormat="1" ht="15" customHeight="1">
      <c r="A2" s="301" t="s">
        <v>2133</v>
      </c>
      <c r="B2" s="301">
        <v>1</v>
      </c>
      <c r="C2" s="301">
        <v>2</v>
      </c>
      <c r="D2" s="301">
        <v>3</v>
      </c>
      <c r="E2" s="301">
        <v>4</v>
      </c>
      <c r="F2" s="301">
        <v>5</v>
      </c>
      <c r="G2" s="301">
        <v>6</v>
      </c>
      <c r="H2" s="301">
        <v>7</v>
      </c>
      <c r="I2" s="301">
        <v>8</v>
      </c>
      <c r="J2" s="301">
        <v>9</v>
      </c>
      <c r="K2" s="315">
        <v>10</v>
      </c>
      <c r="L2" s="301">
        <v>11</v>
      </c>
      <c r="M2" s="301">
        <v>12</v>
      </c>
      <c r="N2" s="301">
        <v>13</v>
      </c>
      <c r="O2" s="301">
        <v>14</v>
      </c>
      <c r="P2" s="301">
        <v>15</v>
      </c>
      <c r="Q2" s="301">
        <v>16</v>
      </c>
      <c r="R2" s="301">
        <v>17</v>
      </c>
      <c r="S2" s="301">
        <v>18</v>
      </c>
      <c r="T2" s="301">
        <v>19</v>
      </c>
      <c r="U2" s="301">
        <v>20</v>
      </c>
      <c r="V2" s="301">
        <v>21</v>
      </c>
      <c r="W2" s="301">
        <v>22</v>
      </c>
      <c r="X2" s="301">
        <v>23</v>
      </c>
      <c r="Y2" s="301">
        <v>24</v>
      </c>
      <c r="Z2" s="301">
        <v>25</v>
      </c>
      <c r="AA2" s="301">
        <v>26</v>
      </c>
      <c r="AB2" s="301">
        <v>27</v>
      </c>
      <c r="AC2" s="301">
        <v>28</v>
      </c>
      <c r="AD2" s="301">
        <v>29</v>
      </c>
      <c r="AE2" s="301">
        <v>30</v>
      </c>
      <c r="AF2" s="301">
        <v>31</v>
      </c>
      <c r="AG2" s="301">
        <v>32</v>
      </c>
      <c r="AH2" s="301">
        <v>33</v>
      </c>
      <c r="AI2" s="301">
        <v>34</v>
      </c>
      <c r="AJ2" s="301">
        <v>35</v>
      </c>
      <c r="AK2" s="301">
        <v>36</v>
      </c>
      <c r="AL2" s="301">
        <v>37</v>
      </c>
      <c r="AM2" s="301">
        <v>38</v>
      </c>
      <c r="AN2" s="301">
        <v>39</v>
      </c>
      <c r="AO2" s="301">
        <v>40</v>
      </c>
      <c r="AP2" s="301">
        <v>41</v>
      </c>
      <c r="AQ2" s="301">
        <v>42</v>
      </c>
      <c r="AR2" s="301">
        <v>43</v>
      </c>
      <c r="AS2" s="301">
        <v>44</v>
      </c>
      <c r="AT2" s="301">
        <v>45</v>
      </c>
      <c r="AU2" s="301">
        <v>46</v>
      </c>
      <c r="AV2" s="301">
        <v>47</v>
      </c>
      <c r="AW2" s="301">
        <v>48</v>
      </c>
      <c r="AX2" s="301">
        <v>49</v>
      </c>
      <c r="AY2" s="301">
        <v>50</v>
      </c>
      <c r="AZ2" s="301">
        <v>51</v>
      </c>
      <c r="BA2" s="301">
        <v>52</v>
      </c>
      <c r="BB2" s="301">
        <v>53</v>
      </c>
      <c r="BC2" s="301">
        <v>54</v>
      </c>
      <c r="BD2" s="301">
        <v>55</v>
      </c>
      <c r="BE2" s="301">
        <v>56</v>
      </c>
      <c r="BF2" s="301">
        <v>57</v>
      </c>
      <c r="BG2" s="301">
        <v>58</v>
      </c>
      <c r="BH2" s="301">
        <v>59</v>
      </c>
      <c r="BI2" s="301">
        <v>60</v>
      </c>
      <c r="BJ2" s="301">
        <v>61</v>
      </c>
      <c r="BK2" s="301">
        <v>62</v>
      </c>
      <c r="BL2" s="301">
        <v>63</v>
      </c>
      <c r="BM2" s="301">
        <v>64</v>
      </c>
      <c r="BN2" s="301">
        <v>65</v>
      </c>
      <c r="BO2" s="301">
        <v>66</v>
      </c>
      <c r="BP2" s="301">
        <v>67</v>
      </c>
      <c r="BQ2" s="301">
        <v>68</v>
      </c>
      <c r="BR2" s="301">
        <v>69</v>
      </c>
      <c r="BS2" s="301">
        <v>70</v>
      </c>
      <c r="BT2" s="301">
        <v>71</v>
      </c>
      <c r="BU2" s="301">
        <v>72</v>
      </c>
      <c r="BV2" s="301">
        <v>73</v>
      </c>
      <c r="BW2" s="301">
        <v>74</v>
      </c>
      <c r="BX2" s="301">
        <v>75</v>
      </c>
      <c r="BY2" s="301">
        <v>76</v>
      </c>
      <c r="BZ2" s="301">
        <v>77</v>
      </c>
      <c r="CA2" s="301">
        <v>78</v>
      </c>
      <c r="CB2" s="301">
        <v>79</v>
      </c>
      <c r="CC2" s="301">
        <v>80</v>
      </c>
      <c r="CD2" s="301">
        <v>81</v>
      </c>
      <c r="CE2" s="301">
        <v>82</v>
      </c>
      <c r="CF2" s="301">
        <v>83</v>
      </c>
      <c r="CG2" s="301">
        <v>84</v>
      </c>
      <c r="CH2" s="301">
        <v>85</v>
      </c>
      <c r="CI2" s="301">
        <v>86</v>
      </c>
      <c r="CJ2" s="301">
        <v>87</v>
      </c>
      <c r="CK2" s="301">
        <v>88</v>
      </c>
      <c r="CL2" s="301">
        <v>89</v>
      </c>
      <c r="CM2" s="301">
        <v>90</v>
      </c>
      <c r="CN2" s="301">
        <v>91</v>
      </c>
      <c r="CO2" s="301">
        <v>92</v>
      </c>
      <c r="CP2" s="301">
        <v>93</v>
      </c>
      <c r="CQ2" s="301">
        <v>94</v>
      </c>
      <c r="CR2" s="301">
        <v>95</v>
      </c>
      <c r="CS2" s="301">
        <v>96</v>
      </c>
      <c r="CT2" s="301">
        <v>97</v>
      </c>
      <c r="CU2" s="301">
        <v>98</v>
      </c>
      <c r="CV2" s="301">
        <v>99</v>
      </c>
      <c r="CW2" s="301">
        <v>100</v>
      </c>
      <c r="CX2" s="301">
        <v>101</v>
      </c>
      <c r="CY2" s="301">
        <v>102</v>
      </c>
      <c r="CZ2" s="301">
        <v>103</v>
      </c>
      <c r="DA2" s="301">
        <v>104</v>
      </c>
      <c r="DB2" s="301">
        <v>105</v>
      </c>
      <c r="DC2" s="301">
        <v>106</v>
      </c>
      <c r="DD2" s="301">
        <v>107</v>
      </c>
      <c r="DE2" s="301">
        <v>108</v>
      </c>
      <c r="DF2" s="301">
        <v>109</v>
      </c>
      <c r="DG2" s="301">
        <v>110</v>
      </c>
      <c r="DH2" s="301">
        <v>111</v>
      </c>
      <c r="DI2" s="301">
        <v>112</v>
      </c>
      <c r="DJ2" s="301">
        <v>113</v>
      </c>
      <c r="DK2" s="301">
        <v>114</v>
      </c>
      <c r="DL2" s="301">
        <v>115</v>
      </c>
      <c r="DM2" s="301">
        <v>116</v>
      </c>
      <c r="DN2" s="301">
        <v>117</v>
      </c>
      <c r="DO2" s="301">
        <v>118</v>
      </c>
      <c r="DP2" s="301">
        <v>119</v>
      </c>
      <c r="DQ2" s="301">
        <v>120</v>
      </c>
      <c r="DR2" s="301">
        <v>121</v>
      </c>
      <c r="DS2" s="301">
        <v>122</v>
      </c>
      <c r="DT2" s="301">
        <v>123</v>
      </c>
      <c r="DU2" s="301">
        <v>124</v>
      </c>
      <c r="DV2" s="301">
        <v>125</v>
      </c>
      <c r="DW2" s="301">
        <v>126</v>
      </c>
      <c r="DX2" s="301">
        <v>127</v>
      </c>
      <c r="DY2" s="301">
        <v>128</v>
      </c>
      <c r="DZ2" s="301">
        <v>129</v>
      </c>
      <c r="EA2" s="301">
        <v>130</v>
      </c>
      <c r="EB2" s="301">
        <v>131</v>
      </c>
      <c r="EC2" s="301">
        <v>132</v>
      </c>
      <c r="ED2" s="301">
        <v>133</v>
      </c>
      <c r="EE2" s="301">
        <v>134</v>
      </c>
      <c r="EF2" s="301">
        <v>135</v>
      </c>
      <c r="EG2" s="301">
        <v>136</v>
      </c>
      <c r="EH2" s="301">
        <v>137</v>
      </c>
      <c r="EI2" s="301">
        <v>138</v>
      </c>
      <c r="EJ2" s="301">
        <v>139</v>
      </c>
      <c r="EK2" s="301">
        <v>140</v>
      </c>
      <c r="EL2" s="301">
        <v>141</v>
      </c>
      <c r="EM2" s="301">
        <v>142</v>
      </c>
      <c r="EN2" s="301">
        <v>143</v>
      </c>
      <c r="EO2" s="301">
        <v>144</v>
      </c>
      <c r="EP2" s="301">
        <v>145</v>
      </c>
      <c r="EQ2" s="301">
        <v>146</v>
      </c>
      <c r="ER2" s="301">
        <v>147</v>
      </c>
      <c r="ES2" s="301">
        <v>148</v>
      </c>
      <c r="ET2" s="301">
        <v>149</v>
      </c>
      <c r="EU2" s="301">
        <v>150</v>
      </c>
      <c r="EV2" s="301">
        <v>151</v>
      </c>
      <c r="EW2" s="301">
        <v>152</v>
      </c>
      <c r="EX2" s="301">
        <v>153</v>
      </c>
      <c r="EY2" s="301">
        <v>154</v>
      </c>
      <c r="EZ2" s="301">
        <v>155</v>
      </c>
      <c r="FA2" s="301">
        <v>156</v>
      </c>
      <c r="FB2" s="301">
        <v>157</v>
      </c>
      <c r="FC2" s="301">
        <v>158</v>
      </c>
      <c r="FD2" s="301">
        <v>159</v>
      </c>
      <c r="FE2" s="301">
        <v>160</v>
      </c>
      <c r="FF2" s="301">
        <v>161</v>
      </c>
      <c r="FG2" s="301">
        <v>162</v>
      </c>
      <c r="FH2" s="301">
        <v>163</v>
      </c>
      <c r="FI2" s="301">
        <v>164</v>
      </c>
      <c r="FJ2" s="301">
        <v>165</v>
      </c>
      <c r="FK2" s="301">
        <v>166</v>
      </c>
      <c r="FL2" s="301">
        <v>167</v>
      </c>
      <c r="FM2" s="301">
        <v>168</v>
      </c>
      <c r="FN2" s="301">
        <v>169</v>
      </c>
      <c r="FO2" s="301">
        <v>170</v>
      </c>
      <c r="FP2" s="301">
        <v>171</v>
      </c>
      <c r="FQ2" s="301">
        <v>172</v>
      </c>
      <c r="FR2" s="301">
        <v>173</v>
      </c>
      <c r="FS2" s="301">
        <v>174</v>
      </c>
      <c r="FT2" s="301">
        <v>175</v>
      </c>
      <c r="FU2" s="301">
        <v>176</v>
      </c>
      <c r="FV2" s="301">
        <v>177</v>
      </c>
      <c r="FW2" s="301">
        <v>178</v>
      </c>
      <c r="FX2" s="301">
        <v>179</v>
      </c>
      <c r="FY2" s="301">
        <v>180</v>
      </c>
      <c r="FZ2" s="301">
        <v>181</v>
      </c>
      <c r="GA2" s="301">
        <v>182</v>
      </c>
      <c r="GB2" s="301">
        <v>183</v>
      </c>
      <c r="GC2" s="301">
        <v>184</v>
      </c>
      <c r="GD2" s="301">
        <v>185</v>
      </c>
      <c r="GE2" s="301">
        <v>186</v>
      </c>
      <c r="GF2" s="301">
        <v>187</v>
      </c>
      <c r="GG2" s="301">
        <v>188</v>
      </c>
      <c r="GH2" s="301">
        <v>189</v>
      </c>
      <c r="GI2" s="301">
        <v>190</v>
      </c>
      <c r="GJ2" s="301">
        <v>191</v>
      </c>
      <c r="GK2" s="301">
        <v>192</v>
      </c>
      <c r="GL2" s="301">
        <v>193</v>
      </c>
      <c r="GM2" s="301">
        <v>194</v>
      </c>
      <c r="GN2" s="301">
        <v>195</v>
      </c>
      <c r="GO2" s="301">
        <v>196</v>
      </c>
      <c r="GP2" s="301">
        <v>197</v>
      </c>
      <c r="GQ2" s="301">
        <v>198</v>
      </c>
      <c r="GR2" s="301">
        <v>199</v>
      </c>
      <c r="GS2" s="301">
        <v>200</v>
      </c>
      <c r="GT2" s="301">
        <v>201</v>
      </c>
      <c r="GU2" s="301">
        <v>202</v>
      </c>
      <c r="GV2" s="301">
        <v>203</v>
      </c>
      <c r="GW2" s="301">
        <v>204</v>
      </c>
      <c r="GX2" s="301">
        <v>205</v>
      </c>
      <c r="GY2" s="301">
        <v>206</v>
      </c>
      <c r="GZ2" s="301">
        <v>207</v>
      </c>
      <c r="HA2" s="301">
        <v>208</v>
      </c>
      <c r="HB2" s="301">
        <v>209</v>
      </c>
      <c r="HC2" s="302">
        <v>0</v>
      </c>
      <c r="HD2" s="302">
        <v>0</v>
      </c>
      <c r="HE2" s="302">
        <v>0</v>
      </c>
      <c r="HF2" s="302">
        <v>0</v>
      </c>
      <c r="HG2" s="302">
        <v>0</v>
      </c>
      <c r="HH2" s="302">
        <v>0</v>
      </c>
      <c r="HI2" s="302">
        <v>0</v>
      </c>
      <c r="HJ2" s="302">
        <v>0</v>
      </c>
      <c r="HK2" s="302">
        <v>0</v>
      </c>
      <c r="HL2" s="302">
        <v>0</v>
      </c>
      <c r="HM2" s="302">
        <v>0</v>
      </c>
      <c r="HN2" s="302">
        <v>0</v>
      </c>
      <c r="HO2" s="302">
        <v>0</v>
      </c>
      <c r="HP2" s="302">
        <v>0</v>
      </c>
      <c r="HQ2" s="302">
        <v>0</v>
      </c>
      <c r="HR2" s="302">
        <v>0</v>
      </c>
      <c r="HS2" s="302">
        <v>0</v>
      </c>
      <c r="HT2" s="302">
        <v>0</v>
      </c>
      <c r="HU2" s="302">
        <v>0</v>
      </c>
      <c r="HV2" s="302">
        <v>0</v>
      </c>
      <c r="HW2" s="302">
        <v>0</v>
      </c>
      <c r="HX2" s="302">
        <v>0</v>
      </c>
      <c r="HY2" s="302">
        <v>0</v>
      </c>
      <c r="HZ2" s="302">
        <v>0</v>
      </c>
      <c r="IA2" s="302">
        <v>0</v>
      </c>
      <c r="IB2" s="302">
        <v>0</v>
      </c>
      <c r="IC2" s="302">
        <v>0</v>
      </c>
      <c r="ID2" s="302">
        <v>0</v>
      </c>
      <c r="IE2" s="302">
        <v>0</v>
      </c>
      <c r="IF2" s="302">
        <v>0</v>
      </c>
      <c r="IG2" s="305"/>
      <c r="IH2" s="305"/>
      <c r="II2" s="305"/>
      <c r="IJ2" s="305"/>
      <c r="IK2" s="305"/>
      <c r="IL2" s="305"/>
      <c r="IM2" s="305"/>
      <c r="IN2" s="305"/>
      <c r="IO2" s="305"/>
      <c r="IP2" s="305"/>
      <c r="IQ2" s="305"/>
      <c r="IR2" s="305"/>
      <c r="IS2" s="305"/>
    </row>
    <row r="3" spans="1:258" s="303" customFormat="1" ht="16.5" customHeight="1">
      <c r="A3" s="301" t="s">
        <v>2134</v>
      </c>
      <c r="B3" s="301" t="s">
        <v>2109</v>
      </c>
      <c r="C3" s="301" t="s">
        <v>2117</v>
      </c>
      <c r="D3" s="301" t="s">
        <v>2116</v>
      </c>
      <c r="E3" s="301" t="s">
        <v>2117</v>
      </c>
      <c r="F3" s="301" t="s">
        <v>2117</v>
      </c>
      <c r="G3" s="301" t="s">
        <v>2116</v>
      </c>
      <c r="H3" s="301" t="s">
        <v>2119</v>
      </c>
      <c r="I3" s="301" t="s">
        <v>2118</v>
      </c>
      <c r="J3" s="301" t="s">
        <v>2110</v>
      </c>
      <c r="K3" s="315" t="s">
        <v>2115</v>
      </c>
      <c r="L3" s="301" t="s">
        <v>2117</v>
      </c>
      <c r="M3" s="301" t="s">
        <v>2113</v>
      </c>
      <c r="N3" s="301" t="s">
        <v>2118</v>
      </c>
      <c r="O3" s="301" t="s">
        <v>2117</v>
      </c>
      <c r="P3" s="301" t="s">
        <v>2121</v>
      </c>
      <c r="Q3" s="301" t="s">
        <v>2116</v>
      </c>
      <c r="R3" s="301" t="s">
        <v>2121</v>
      </c>
      <c r="S3" s="301" t="s">
        <v>2121</v>
      </c>
      <c r="T3" s="301" t="s">
        <v>2121</v>
      </c>
      <c r="U3" s="301" t="s">
        <v>2117</v>
      </c>
      <c r="V3" s="301" t="s">
        <v>2117</v>
      </c>
      <c r="W3" s="301" t="s">
        <v>2121</v>
      </c>
      <c r="X3" s="301" t="s">
        <v>2113</v>
      </c>
      <c r="Y3" s="301" t="s">
        <v>2123</v>
      </c>
      <c r="Z3" s="301" t="s">
        <v>2109</v>
      </c>
      <c r="AA3" s="301" t="s">
        <v>2113</v>
      </c>
      <c r="AB3" s="301" t="s">
        <v>2119</v>
      </c>
      <c r="AC3" s="301" t="s">
        <v>2111</v>
      </c>
      <c r="AD3" s="301" t="s">
        <v>2111</v>
      </c>
      <c r="AE3" s="301" t="s">
        <v>2113</v>
      </c>
      <c r="AF3" s="301" t="s">
        <v>2117</v>
      </c>
      <c r="AG3" s="301" t="s">
        <v>2111</v>
      </c>
      <c r="AH3" s="301" t="s">
        <v>2120</v>
      </c>
      <c r="AI3" s="301" t="s">
        <v>2114</v>
      </c>
      <c r="AJ3" s="301" t="s">
        <v>2121</v>
      </c>
      <c r="AK3" s="301" t="s">
        <v>2117</v>
      </c>
      <c r="AL3" s="301" t="s">
        <v>2117</v>
      </c>
      <c r="AM3" s="301" t="s">
        <v>2114</v>
      </c>
      <c r="AN3" s="301" t="s">
        <v>2114</v>
      </c>
      <c r="AO3" s="301" t="s">
        <v>2114</v>
      </c>
      <c r="AP3" s="301" t="s">
        <v>2123</v>
      </c>
      <c r="AQ3" s="301" t="s">
        <v>2117</v>
      </c>
      <c r="AR3" s="301" t="s">
        <v>2122</v>
      </c>
      <c r="AS3" s="301" t="s">
        <v>2117</v>
      </c>
      <c r="AT3" s="301" t="s">
        <v>2116</v>
      </c>
      <c r="AU3" s="301" t="s">
        <v>2114</v>
      </c>
      <c r="AV3" s="301" t="s">
        <v>2122</v>
      </c>
      <c r="AW3" s="301" t="s">
        <v>2111</v>
      </c>
      <c r="AX3" s="301" t="s">
        <v>2113</v>
      </c>
      <c r="AY3" s="301" t="s">
        <v>2112</v>
      </c>
      <c r="AZ3" s="301" t="s">
        <v>2110</v>
      </c>
      <c r="BA3" s="301" t="s">
        <v>2120</v>
      </c>
      <c r="BB3" s="301" t="s">
        <v>2108</v>
      </c>
      <c r="BC3" s="301" t="s">
        <v>2114</v>
      </c>
      <c r="BD3" s="301" t="s">
        <v>2123</v>
      </c>
      <c r="BE3" s="301" t="s">
        <v>2114</v>
      </c>
      <c r="BF3" s="301" t="s">
        <v>2121</v>
      </c>
      <c r="BG3" s="301" t="s">
        <v>2116</v>
      </c>
      <c r="BH3" s="301" t="s">
        <v>2118</v>
      </c>
      <c r="BI3" s="301" t="s">
        <v>2125</v>
      </c>
      <c r="BJ3" s="301" t="s">
        <v>2110</v>
      </c>
      <c r="BK3" s="301" t="s">
        <v>2120</v>
      </c>
      <c r="BL3" s="301" t="s">
        <v>2110</v>
      </c>
      <c r="BM3" s="301" t="s">
        <v>2115</v>
      </c>
      <c r="BN3" s="301" t="s">
        <v>2110</v>
      </c>
      <c r="BO3" s="301" t="s">
        <v>2113</v>
      </c>
      <c r="BP3" s="301" t="s">
        <v>2112</v>
      </c>
      <c r="BQ3" s="301" t="s">
        <v>2119</v>
      </c>
      <c r="BR3" s="301" t="s">
        <v>2121</v>
      </c>
      <c r="BS3" s="301" t="s">
        <v>2116</v>
      </c>
      <c r="BT3" s="301" t="s">
        <v>2110</v>
      </c>
      <c r="BU3" s="301" t="s">
        <v>2114</v>
      </c>
      <c r="BV3" s="301" t="s">
        <v>2119</v>
      </c>
      <c r="BW3" s="301" t="s">
        <v>2113</v>
      </c>
      <c r="BX3" s="301" t="s">
        <v>2110</v>
      </c>
      <c r="BY3" s="301" t="s">
        <v>2110</v>
      </c>
      <c r="BZ3" s="301" t="s">
        <v>2116</v>
      </c>
      <c r="CA3" s="301" t="s">
        <v>2123</v>
      </c>
      <c r="CB3" s="301" t="s">
        <v>2114</v>
      </c>
      <c r="CC3" s="301" t="s">
        <v>2123</v>
      </c>
      <c r="CD3" s="301" t="s">
        <v>2110</v>
      </c>
      <c r="CE3" s="301" t="s">
        <v>2118</v>
      </c>
      <c r="CF3" s="301" t="s">
        <v>2118</v>
      </c>
      <c r="CG3" s="301" t="s">
        <v>2118</v>
      </c>
      <c r="CH3" s="301" t="s">
        <v>2110</v>
      </c>
      <c r="CI3" s="301" t="s">
        <v>2110</v>
      </c>
      <c r="CJ3" s="301" t="s">
        <v>2120</v>
      </c>
      <c r="CK3" s="301" t="s">
        <v>2116</v>
      </c>
      <c r="CL3" s="301" t="s">
        <v>2114</v>
      </c>
      <c r="CM3" s="301" t="s">
        <v>2110</v>
      </c>
      <c r="CN3" s="301" t="s">
        <v>2117</v>
      </c>
      <c r="CO3" s="301" t="s">
        <v>2118</v>
      </c>
      <c r="CP3" s="301" t="s">
        <v>2124</v>
      </c>
      <c r="CQ3" s="301" t="s">
        <v>2115</v>
      </c>
      <c r="CR3" s="301" t="s">
        <v>2118</v>
      </c>
      <c r="CS3" s="301" t="s">
        <v>2121</v>
      </c>
      <c r="CT3" s="301" t="s">
        <v>2111</v>
      </c>
      <c r="CU3" s="301" t="s">
        <v>2118</v>
      </c>
      <c r="CV3" s="301" t="s">
        <v>2111</v>
      </c>
      <c r="CW3" s="301" t="s">
        <v>2117</v>
      </c>
      <c r="CX3" s="301" t="s">
        <v>2108</v>
      </c>
      <c r="CY3" s="301" t="s">
        <v>2124</v>
      </c>
      <c r="CZ3" s="301" t="s">
        <v>2108</v>
      </c>
      <c r="DA3" s="301" t="s">
        <v>2110</v>
      </c>
      <c r="DB3" s="301" t="s">
        <v>2111</v>
      </c>
      <c r="DC3" s="301" t="s">
        <v>2112</v>
      </c>
      <c r="DD3" s="301" t="s">
        <v>2111</v>
      </c>
      <c r="DE3" s="301" t="s">
        <v>2117</v>
      </c>
      <c r="DF3" s="301" t="s">
        <v>2124</v>
      </c>
      <c r="DG3" s="301" t="s">
        <v>2110</v>
      </c>
      <c r="DH3" s="301" t="s">
        <v>2120</v>
      </c>
      <c r="DI3" s="301" t="s">
        <v>2110</v>
      </c>
      <c r="DJ3" s="301" t="s">
        <v>2111</v>
      </c>
      <c r="DK3" s="301" t="s">
        <v>2125</v>
      </c>
      <c r="DL3" s="301" t="s">
        <v>2110</v>
      </c>
      <c r="DM3" s="301" t="s">
        <v>2118</v>
      </c>
      <c r="DN3" s="301" t="s">
        <v>2117</v>
      </c>
      <c r="DO3" s="301" t="s">
        <v>2110</v>
      </c>
      <c r="DP3" s="301" t="s">
        <v>2120</v>
      </c>
      <c r="DQ3" s="301" t="s">
        <v>2123</v>
      </c>
      <c r="DR3" s="301" t="s">
        <v>2117</v>
      </c>
      <c r="DS3" s="301" t="s">
        <v>2121</v>
      </c>
      <c r="DT3" s="301" t="s">
        <v>2114</v>
      </c>
      <c r="DU3" s="301" t="s">
        <v>2121</v>
      </c>
      <c r="DV3" s="301" t="s">
        <v>2116</v>
      </c>
      <c r="DW3" s="301" t="s">
        <v>2123</v>
      </c>
      <c r="DX3" s="301" t="s">
        <v>2116</v>
      </c>
      <c r="DY3" s="301" t="s">
        <v>2123</v>
      </c>
      <c r="DZ3" s="301" t="s">
        <v>2122</v>
      </c>
      <c r="EA3" s="301" t="s">
        <v>2118</v>
      </c>
      <c r="EB3" s="301" t="s">
        <v>2117</v>
      </c>
      <c r="EC3" s="301" t="s">
        <v>2119</v>
      </c>
      <c r="ED3" s="301" t="s">
        <v>2116</v>
      </c>
      <c r="EE3" s="301" t="s">
        <v>2112</v>
      </c>
      <c r="EF3" s="301" t="s">
        <v>2116</v>
      </c>
      <c r="EG3" s="301" t="s">
        <v>2110</v>
      </c>
      <c r="EH3" s="301" t="s">
        <v>2116</v>
      </c>
      <c r="EI3" s="301" t="s">
        <v>2110</v>
      </c>
      <c r="EJ3" s="301" t="s">
        <v>2116</v>
      </c>
      <c r="EK3" s="301" t="s">
        <v>2116</v>
      </c>
      <c r="EL3" s="301" t="s">
        <v>2114</v>
      </c>
      <c r="EM3" s="301" t="s">
        <v>2121</v>
      </c>
      <c r="EN3" s="301" t="s">
        <v>2126</v>
      </c>
      <c r="EO3" s="301" t="s">
        <v>2124</v>
      </c>
      <c r="EP3" s="301" t="s">
        <v>2112</v>
      </c>
      <c r="EQ3" s="301" t="s">
        <v>2114</v>
      </c>
      <c r="ER3" s="301" t="s">
        <v>2110</v>
      </c>
      <c r="ES3" s="301" t="s">
        <v>2112</v>
      </c>
      <c r="ET3" s="301" t="s">
        <v>2114</v>
      </c>
      <c r="EU3" s="301" t="s">
        <v>2110</v>
      </c>
      <c r="EV3" s="301" t="s">
        <v>2116</v>
      </c>
      <c r="EW3" s="301" t="s">
        <v>2110</v>
      </c>
      <c r="EX3" s="301" t="s">
        <v>2110</v>
      </c>
      <c r="EY3" s="301" t="s">
        <v>2123</v>
      </c>
      <c r="EZ3" s="301" t="s">
        <v>2118</v>
      </c>
      <c r="FA3" s="301" t="s">
        <v>2124</v>
      </c>
      <c r="FB3" s="301" t="s">
        <v>2120</v>
      </c>
      <c r="FC3" s="301" t="s">
        <v>2110</v>
      </c>
      <c r="FD3" s="301" t="s">
        <v>2110</v>
      </c>
      <c r="FE3" s="301" t="s">
        <v>2114</v>
      </c>
      <c r="FF3" s="301" t="s">
        <v>2121</v>
      </c>
      <c r="FG3" s="301" t="s">
        <v>2118</v>
      </c>
      <c r="FH3" s="301" t="s">
        <v>2116</v>
      </c>
      <c r="FI3" s="301" t="s">
        <v>2121</v>
      </c>
      <c r="FJ3" s="301" t="s">
        <v>2116</v>
      </c>
      <c r="FK3" s="301" t="s">
        <v>2121</v>
      </c>
      <c r="FL3" s="301" t="s">
        <v>2114</v>
      </c>
      <c r="FM3" s="301" t="s">
        <v>2121</v>
      </c>
      <c r="FN3" s="301" t="s">
        <v>2111</v>
      </c>
      <c r="FO3" s="301" t="s">
        <v>2118</v>
      </c>
      <c r="FP3" s="301" t="s">
        <v>2116</v>
      </c>
      <c r="FQ3" s="301" t="s">
        <v>2110</v>
      </c>
      <c r="FR3" s="301" t="s">
        <v>2118</v>
      </c>
      <c r="FS3" s="301" t="s">
        <v>2110</v>
      </c>
      <c r="FT3" s="301" t="s">
        <v>2114</v>
      </c>
      <c r="FU3" s="301" t="s">
        <v>2111</v>
      </c>
      <c r="FV3" s="301" t="s">
        <v>2108</v>
      </c>
      <c r="FW3" s="301" t="s">
        <v>2118</v>
      </c>
      <c r="FX3" s="301" t="s">
        <v>2110</v>
      </c>
      <c r="FY3" s="301" t="s">
        <v>2125</v>
      </c>
      <c r="FZ3" s="301" t="s">
        <v>2110</v>
      </c>
      <c r="GA3" s="301" t="s">
        <v>2114</v>
      </c>
      <c r="GB3" s="301" t="s">
        <v>2109</v>
      </c>
      <c r="GC3" s="301" t="s">
        <v>2122</v>
      </c>
      <c r="GD3" s="301" t="s">
        <v>2124</v>
      </c>
      <c r="GE3" s="301" t="s">
        <v>2110</v>
      </c>
      <c r="GF3" s="301" t="s">
        <v>2113</v>
      </c>
      <c r="GG3" s="301" t="s">
        <v>2114</v>
      </c>
      <c r="GH3" s="301" t="s">
        <v>2108</v>
      </c>
      <c r="GI3" s="301" t="s">
        <v>2120</v>
      </c>
      <c r="GJ3" s="301" t="s">
        <v>2116</v>
      </c>
      <c r="GK3" s="301" t="s">
        <v>2116</v>
      </c>
      <c r="GL3" s="301" t="s">
        <v>2125</v>
      </c>
      <c r="GM3" s="301" t="s">
        <v>2114</v>
      </c>
      <c r="GN3" s="301" t="s">
        <v>2117</v>
      </c>
      <c r="GO3" s="301" t="s">
        <v>2110</v>
      </c>
      <c r="GP3" s="301" t="s">
        <v>2118</v>
      </c>
      <c r="GQ3" s="301" t="s">
        <v>2116</v>
      </c>
      <c r="GR3" s="301" t="s">
        <v>2115</v>
      </c>
      <c r="GS3" s="301" t="s">
        <v>2110</v>
      </c>
      <c r="GT3" s="301" t="s">
        <v>2118</v>
      </c>
      <c r="GU3" s="301" t="s">
        <v>2109</v>
      </c>
      <c r="GV3" s="301" t="s">
        <v>2115</v>
      </c>
      <c r="GW3" s="301" t="s">
        <v>2110</v>
      </c>
      <c r="GX3" s="301" t="s">
        <v>2120</v>
      </c>
      <c r="GY3" s="301" t="s">
        <v>2110</v>
      </c>
      <c r="GZ3" s="301" t="s">
        <v>2113</v>
      </c>
      <c r="HA3" s="301" t="s">
        <v>2113</v>
      </c>
      <c r="HB3" s="301" t="s">
        <v>2118</v>
      </c>
      <c r="HC3" s="302">
        <v>0</v>
      </c>
      <c r="HD3" s="302">
        <v>0</v>
      </c>
      <c r="HE3" s="302">
        <v>0</v>
      </c>
      <c r="HF3" s="302">
        <v>0</v>
      </c>
      <c r="HG3" s="302">
        <v>0</v>
      </c>
      <c r="HH3" s="302">
        <v>0</v>
      </c>
      <c r="HI3" s="302">
        <v>0</v>
      </c>
      <c r="HJ3" s="302">
        <v>0</v>
      </c>
      <c r="HK3" s="302">
        <v>0</v>
      </c>
      <c r="HL3" s="302">
        <v>0</v>
      </c>
      <c r="HM3" s="302">
        <v>0</v>
      </c>
      <c r="HN3" s="302">
        <v>0</v>
      </c>
      <c r="HO3" s="302">
        <v>0</v>
      </c>
      <c r="HP3" s="302">
        <v>0</v>
      </c>
      <c r="HQ3" s="302">
        <v>0</v>
      </c>
      <c r="HR3" s="302">
        <v>0</v>
      </c>
      <c r="HS3" s="302">
        <v>0</v>
      </c>
      <c r="HT3" s="302">
        <v>0</v>
      </c>
      <c r="HU3" s="302">
        <v>0</v>
      </c>
      <c r="HV3" s="302">
        <v>0</v>
      </c>
      <c r="HW3" s="302">
        <v>0</v>
      </c>
      <c r="HX3" s="302">
        <v>0</v>
      </c>
      <c r="HY3" s="302">
        <v>0</v>
      </c>
      <c r="HZ3" s="302">
        <v>0</v>
      </c>
      <c r="IA3" s="302">
        <v>0</v>
      </c>
      <c r="IB3" s="302">
        <v>0</v>
      </c>
      <c r="IC3" s="302">
        <v>0</v>
      </c>
      <c r="ID3" s="302">
        <v>0</v>
      </c>
      <c r="IE3" s="302">
        <v>0</v>
      </c>
      <c r="IF3" s="302">
        <v>0</v>
      </c>
      <c r="IG3" s="305"/>
      <c r="IH3" s="305"/>
      <c r="II3" s="305"/>
      <c r="IJ3" s="305"/>
      <c r="IK3" s="305"/>
      <c r="IL3" s="305"/>
      <c r="IM3" s="305"/>
      <c r="IN3" s="305"/>
      <c r="IO3" s="305"/>
      <c r="IP3" s="305"/>
      <c r="IQ3" s="305"/>
      <c r="IR3" s="305"/>
      <c r="IS3" s="305"/>
    </row>
    <row r="4" spans="1:258" s="303" customFormat="1" ht="11.25">
      <c r="A4" s="301" t="s">
        <v>2135</v>
      </c>
      <c r="B4" s="301">
        <v>1</v>
      </c>
      <c r="C4" s="301">
        <v>1</v>
      </c>
      <c r="D4" s="301">
        <v>1</v>
      </c>
      <c r="E4" s="301">
        <v>2</v>
      </c>
      <c r="F4" s="301">
        <v>3</v>
      </c>
      <c r="G4" s="301">
        <v>3</v>
      </c>
      <c r="H4" s="301">
        <v>5</v>
      </c>
      <c r="I4" s="301">
        <v>6</v>
      </c>
      <c r="J4" s="301">
        <v>6</v>
      </c>
      <c r="K4" s="315">
        <v>6</v>
      </c>
      <c r="L4" s="301">
        <v>6</v>
      </c>
      <c r="M4" s="301">
        <v>6</v>
      </c>
      <c r="N4" s="301">
        <v>6</v>
      </c>
      <c r="O4" s="301">
        <v>6</v>
      </c>
      <c r="P4" s="301">
        <v>1</v>
      </c>
      <c r="Q4" s="301">
        <v>1</v>
      </c>
      <c r="R4" s="301">
        <v>0</v>
      </c>
      <c r="S4" s="301">
        <v>0</v>
      </c>
      <c r="T4" s="301">
        <v>0</v>
      </c>
      <c r="U4" s="301">
        <v>0</v>
      </c>
      <c r="V4" s="301">
        <v>0</v>
      </c>
      <c r="W4" s="301">
        <v>1</v>
      </c>
      <c r="X4" s="301">
        <v>1</v>
      </c>
      <c r="Y4" s="301">
        <v>1</v>
      </c>
      <c r="Z4" s="301">
        <v>4</v>
      </c>
      <c r="AA4" s="301">
        <v>4</v>
      </c>
      <c r="AB4" s="301">
        <v>4</v>
      </c>
      <c r="AC4" s="301">
        <v>4</v>
      </c>
      <c r="AD4" s="301">
        <v>3</v>
      </c>
      <c r="AE4" s="301">
        <v>3</v>
      </c>
      <c r="AF4" s="301">
        <v>3</v>
      </c>
      <c r="AG4" s="301">
        <v>2</v>
      </c>
      <c r="AH4" s="301">
        <v>1</v>
      </c>
      <c r="AI4" s="301">
        <v>0</v>
      </c>
      <c r="AJ4" s="301">
        <v>0</v>
      </c>
      <c r="AK4" s="301">
        <v>0</v>
      </c>
      <c r="AL4" s="301">
        <v>0</v>
      </c>
      <c r="AM4" s="301">
        <v>0</v>
      </c>
      <c r="AN4" s="301">
        <v>0</v>
      </c>
      <c r="AO4" s="301">
        <v>0</v>
      </c>
      <c r="AP4" s="301">
        <v>2</v>
      </c>
      <c r="AQ4" s="301">
        <v>5</v>
      </c>
      <c r="AR4" s="301">
        <v>9</v>
      </c>
      <c r="AS4" s="301">
        <v>13</v>
      </c>
      <c r="AT4" s="301">
        <v>15</v>
      </c>
      <c r="AU4" s="301">
        <v>16</v>
      </c>
      <c r="AV4" s="301">
        <v>20</v>
      </c>
      <c r="AW4" s="301">
        <v>21</v>
      </c>
      <c r="AX4" s="301">
        <v>21</v>
      </c>
      <c r="AY4" s="301">
        <v>21</v>
      </c>
      <c r="AZ4" s="301">
        <v>21</v>
      </c>
      <c r="BA4" s="301">
        <v>19</v>
      </c>
      <c r="BB4" s="301">
        <v>20</v>
      </c>
      <c r="BC4" s="301">
        <v>20</v>
      </c>
      <c r="BD4" s="301">
        <v>24</v>
      </c>
      <c r="BE4" s="301">
        <v>32</v>
      </c>
      <c r="BF4" s="301">
        <v>50</v>
      </c>
      <c r="BG4" s="301">
        <v>71</v>
      </c>
      <c r="BH4" s="301">
        <v>85</v>
      </c>
      <c r="BI4" s="301">
        <v>101</v>
      </c>
      <c r="BJ4" s="301">
        <v>106</v>
      </c>
      <c r="BK4" s="301">
        <v>112</v>
      </c>
      <c r="BL4" s="301">
        <v>112</v>
      </c>
      <c r="BM4" s="301">
        <v>112</v>
      </c>
      <c r="BN4" s="301">
        <v>112</v>
      </c>
      <c r="BO4" s="301">
        <v>109</v>
      </c>
      <c r="BP4" s="301">
        <v>107</v>
      </c>
      <c r="BQ4" s="301">
        <v>100</v>
      </c>
      <c r="BR4" s="301">
        <v>89</v>
      </c>
      <c r="BS4" s="301">
        <v>83</v>
      </c>
      <c r="BT4" s="301">
        <v>84</v>
      </c>
      <c r="BU4" s="301">
        <v>81</v>
      </c>
      <c r="BV4" s="301">
        <v>75</v>
      </c>
      <c r="BW4" s="301">
        <v>73</v>
      </c>
      <c r="BX4" s="301">
        <v>73</v>
      </c>
      <c r="BY4" s="301">
        <v>73</v>
      </c>
      <c r="BZ4" s="301">
        <v>74</v>
      </c>
      <c r="CA4" s="301">
        <v>76</v>
      </c>
      <c r="CB4" s="301">
        <v>80</v>
      </c>
      <c r="CC4" s="301">
        <v>89</v>
      </c>
      <c r="CD4" s="301">
        <v>93</v>
      </c>
      <c r="CE4" s="301">
        <v>91</v>
      </c>
      <c r="CF4" s="301">
        <v>88</v>
      </c>
      <c r="CG4" s="301">
        <v>90</v>
      </c>
      <c r="CH4" s="301">
        <v>92</v>
      </c>
      <c r="CI4" s="301">
        <v>92</v>
      </c>
      <c r="CJ4" s="301">
        <v>88</v>
      </c>
      <c r="CK4" s="301">
        <v>79</v>
      </c>
      <c r="CL4" s="301">
        <v>72</v>
      </c>
      <c r="CM4" s="301">
        <v>70</v>
      </c>
      <c r="CN4" s="301">
        <v>60</v>
      </c>
      <c r="CO4" s="301">
        <v>46</v>
      </c>
      <c r="CP4" s="301">
        <v>37</v>
      </c>
      <c r="CQ4" s="301">
        <v>19</v>
      </c>
      <c r="CR4" s="301">
        <v>13</v>
      </c>
      <c r="CS4" s="301">
        <v>12</v>
      </c>
      <c r="CT4" s="301">
        <v>7</v>
      </c>
      <c r="CU4" s="301">
        <v>7</v>
      </c>
      <c r="CV4" s="301">
        <v>7</v>
      </c>
      <c r="CW4" s="301">
        <v>7</v>
      </c>
      <c r="CX4" s="301">
        <v>8</v>
      </c>
      <c r="CY4" s="301">
        <v>11</v>
      </c>
      <c r="CZ4" s="301">
        <v>19</v>
      </c>
      <c r="DA4" s="301">
        <v>19</v>
      </c>
      <c r="DB4" s="301">
        <v>19</v>
      </c>
      <c r="DC4" s="301">
        <v>26</v>
      </c>
      <c r="DD4" s="301">
        <v>29</v>
      </c>
      <c r="DE4" s="301">
        <v>43</v>
      </c>
      <c r="DF4" s="301">
        <v>58</v>
      </c>
      <c r="DG4" s="301">
        <v>62</v>
      </c>
      <c r="DH4" s="301">
        <v>70</v>
      </c>
      <c r="DI4" s="301">
        <v>71</v>
      </c>
      <c r="DJ4" s="301">
        <v>72</v>
      </c>
      <c r="DK4" s="301">
        <v>74</v>
      </c>
      <c r="DL4" s="301">
        <v>74</v>
      </c>
      <c r="DM4" s="301">
        <v>68</v>
      </c>
      <c r="DN4" s="301">
        <v>64</v>
      </c>
      <c r="DO4" s="301">
        <v>60</v>
      </c>
      <c r="DP4" s="301">
        <v>51</v>
      </c>
      <c r="DQ4" s="301">
        <v>31</v>
      </c>
      <c r="DR4" s="301">
        <v>28</v>
      </c>
      <c r="DS4" s="301">
        <v>18</v>
      </c>
      <c r="DT4" s="301">
        <v>12</v>
      </c>
      <c r="DU4" s="301">
        <v>9</v>
      </c>
      <c r="DV4" s="301">
        <v>7</v>
      </c>
      <c r="DW4" s="301">
        <v>13</v>
      </c>
      <c r="DX4" s="301">
        <v>19</v>
      </c>
      <c r="DY4" s="301">
        <v>25</v>
      </c>
      <c r="DZ4" s="301">
        <v>31</v>
      </c>
      <c r="EA4" s="301">
        <v>34</v>
      </c>
      <c r="EB4" s="301">
        <v>36</v>
      </c>
      <c r="EC4" s="301">
        <v>39</v>
      </c>
      <c r="ED4" s="301">
        <v>42</v>
      </c>
      <c r="EE4" s="301">
        <v>44</v>
      </c>
      <c r="EF4" s="301">
        <v>48</v>
      </c>
      <c r="EG4" s="301">
        <v>47</v>
      </c>
      <c r="EH4" s="301">
        <v>42</v>
      </c>
      <c r="EI4" s="301">
        <v>38</v>
      </c>
      <c r="EJ4" s="301">
        <v>31</v>
      </c>
      <c r="EK4" s="301">
        <v>25</v>
      </c>
      <c r="EL4" s="301">
        <v>21</v>
      </c>
      <c r="EM4" s="301">
        <v>21</v>
      </c>
      <c r="EN4" s="301">
        <v>19</v>
      </c>
      <c r="EO4" s="301">
        <v>27</v>
      </c>
      <c r="EP4" s="301">
        <v>35</v>
      </c>
      <c r="EQ4" s="301">
        <v>37</v>
      </c>
      <c r="ER4" s="301">
        <v>37</v>
      </c>
      <c r="ES4" s="301">
        <v>37</v>
      </c>
      <c r="ET4" s="301">
        <v>38</v>
      </c>
      <c r="EU4" s="301">
        <v>38</v>
      </c>
      <c r="EV4" s="301">
        <v>38</v>
      </c>
      <c r="EW4" s="301">
        <v>38</v>
      </c>
      <c r="EX4" s="301">
        <v>38</v>
      </c>
      <c r="EY4" s="301">
        <v>37</v>
      </c>
      <c r="EZ4" s="301">
        <v>31</v>
      </c>
      <c r="FA4" s="301">
        <v>28</v>
      </c>
      <c r="FB4" s="301">
        <v>25</v>
      </c>
      <c r="FC4" s="301">
        <v>25</v>
      </c>
      <c r="FD4" s="301">
        <v>25</v>
      </c>
      <c r="FE4" s="301">
        <v>25</v>
      </c>
      <c r="FF4" s="301">
        <v>24</v>
      </c>
      <c r="FG4" s="301">
        <v>20</v>
      </c>
      <c r="FH4" s="301">
        <v>19</v>
      </c>
      <c r="FI4" s="301">
        <v>15</v>
      </c>
      <c r="FJ4" s="301">
        <v>13</v>
      </c>
      <c r="FK4" s="301">
        <v>14</v>
      </c>
      <c r="FL4" s="301">
        <v>15</v>
      </c>
      <c r="FM4" s="301">
        <v>19</v>
      </c>
      <c r="FN4" s="301">
        <v>21</v>
      </c>
      <c r="FO4" s="301">
        <v>27</v>
      </c>
      <c r="FP4" s="301">
        <v>29</v>
      </c>
      <c r="FQ4" s="301">
        <v>29</v>
      </c>
      <c r="FR4" s="301">
        <v>29</v>
      </c>
      <c r="FS4" s="301">
        <v>29</v>
      </c>
      <c r="FT4" s="301">
        <v>29</v>
      </c>
      <c r="FU4" s="301">
        <v>28</v>
      </c>
      <c r="FV4" s="301">
        <v>31</v>
      </c>
      <c r="FW4" s="301">
        <v>35</v>
      </c>
      <c r="FX4" s="301">
        <v>35</v>
      </c>
      <c r="FY4" s="301">
        <v>33</v>
      </c>
      <c r="FZ4" s="301">
        <v>33</v>
      </c>
      <c r="GA4" s="301">
        <v>33</v>
      </c>
      <c r="GB4" s="301">
        <v>32</v>
      </c>
      <c r="GC4" s="301">
        <v>33</v>
      </c>
      <c r="GD4" s="301">
        <v>34</v>
      </c>
      <c r="GE4" s="301">
        <v>34</v>
      </c>
      <c r="GF4" s="301">
        <v>27</v>
      </c>
      <c r="GG4" s="301">
        <v>25</v>
      </c>
      <c r="GH4" s="301">
        <v>23</v>
      </c>
      <c r="GI4" s="301">
        <v>15</v>
      </c>
      <c r="GJ4" s="301">
        <v>12</v>
      </c>
      <c r="GK4" s="301">
        <v>14</v>
      </c>
      <c r="GL4" s="301">
        <v>20</v>
      </c>
      <c r="GM4" s="301">
        <v>25</v>
      </c>
      <c r="GN4" s="301">
        <v>32</v>
      </c>
      <c r="GO4" s="301">
        <v>36</v>
      </c>
      <c r="GP4" s="301">
        <v>42</v>
      </c>
      <c r="GQ4" s="301">
        <v>46</v>
      </c>
      <c r="GR4" s="301">
        <v>50</v>
      </c>
      <c r="GS4" s="301">
        <v>51</v>
      </c>
      <c r="GT4" s="301">
        <v>47</v>
      </c>
      <c r="GU4" s="301">
        <v>45</v>
      </c>
      <c r="GV4" s="301">
        <v>38</v>
      </c>
      <c r="GW4" s="301">
        <v>38</v>
      </c>
      <c r="GX4" s="301">
        <v>33</v>
      </c>
      <c r="GY4" s="301">
        <v>26</v>
      </c>
      <c r="GZ4" s="301">
        <v>17</v>
      </c>
      <c r="HA4" s="301">
        <v>9</v>
      </c>
      <c r="HB4" s="301">
        <v>6</v>
      </c>
      <c r="HC4" s="304"/>
      <c r="HD4" s="305"/>
      <c r="HE4" s="304"/>
      <c r="HF4" s="304"/>
      <c r="HG4" s="304"/>
      <c r="HH4" s="304"/>
      <c r="HI4" s="304"/>
      <c r="HJ4" s="304"/>
      <c r="HK4" s="304"/>
      <c r="HL4" s="304"/>
      <c r="HM4" s="304"/>
      <c r="HN4" s="304"/>
      <c r="HO4" s="304"/>
      <c r="HP4" s="304"/>
      <c r="HQ4" s="304"/>
      <c r="HR4" s="304"/>
      <c r="HS4" s="304"/>
      <c r="HT4" s="304"/>
      <c r="HU4" s="304"/>
      <c r="HV4" s="304"/>
      <c r="HW4" s="304"/>
      <c r="HX4" s="304"/>
      <c r="HY4" s="304"/>
      <c r="HZ4" s="304"/>
      <c r="IA4" s="304"/>
      <c r="IB4" s="304"/>
      <c r="IC4" s="304"/>
      <c r="ID4" s="304"/>
      <c r="IE4" s="304"/>
      <c r="IF4" s="304"/>
      <c r="IG4" s="305"/>
      <c r="IH4" s="305"/>
      <c r="II4" s="305"/>
      <c r="IJ4" s="305"/>
      <c r="IK4" s="305"/>
      <c r="IL4" s="305"/>
      <c r="IM4" s="305"/>
      <c r="IN4" s="305"/>
      <c r="IO4" s="305"/>
      <c r="IP4" s="305"/>
      <c r="IQ4" s="305"/>
      <c r="IR4" s="305"/>
      <c r="IS4" s="305"/>
    </row>
    <row r="5" spans="1:258" s="303" customFormat="1" ht="11.25">
      <c r="A5" s="301" t="s">
        <v>2136</v>
      </c>
      <c r="B5" s="301">
        <v>2870765.0511488901</v>
      </c>
      <c r="C5" s="301">
        <v>2870765.0511488901</v>
      </c>
      <c r="D5" s="301">
        <v>2870765.0511488901</v>
      </c>
      <c r="E5" s="301">
        <v>4927419.9553995403</v>
      </c>
      <c r="F5" s="301">
        <v>7259177.8107065801</v>
      </c>
      <c r="G5" s="301">
        <v>7259177.8107065801</v>
      </c>
      <c r="H5" s="301">
        <v>86683755.671926796</v>
      </c>
      <c r="I5" s="301">
        <v>369800852.41937298</v>
      </c>
      <c r="J5" s="301">
        <v>369800852.41937298</v>
      </c>
      <c r="K5" s="315">
        <v>369800852.41937298</v>
      </c>
      <c r="L5" s="301">
        <v>369800852.41937298</v>
      </c>
      <c r="M5" s="301">
        <v>369800852.41937298</v>
      </c>
      <c r="N5" s="301">
        <v>369800852.41937298</v>
      </c>
      <c r="O5" s="301">
        <v>369800852.41937298</v>
      </c>
      <c r="P5" s="301">
        <v>1612433.7369361301</v>
      </c>
      <c r="Q5" s="301">
        <v>1612433.7369361301</v>
      </c>
      <c r="R5" s="301">
        <v>1E-4</v>
      </c>
      <c r="S5" s="301">
        <v>1E-4</v>
      </c>
      <c r="T5" s="301">
        <v>1E-4</v>
      </c>
      <c r="U5" s="301">
        <v>1E-4</v>
      </c>
      <c r="V5" s="301">
        <v>1E-4</v>
      </c>
      <c r="W5" s="301">
        <v>3034884.6195347402</v>
      </c>
      <c r="X5" s="301">
        <v>3034884.6195347402</v>
      </c>
      <c r="Y5" s="301">
        <v>3034884.6195347402</v>
      </c>
      <c r="Z5" s="301">
        <v>17892352.5791464</v>
      </c>
      <c r="AA5" s="301">
        <v>17892352.5791464</v>
      </c>
      <c r="AB5" s="301">
        <v>17892352.5791464</v>
      </c>
      <c r="AC5" s="301">
        <v>17892352.5791464</v>
      </c>
      <c r="AD5" s="301">
        <v>22844841.899016999</v>
      </c>
      <c r="AE5" s="301">
        <v>22844841.899016999</v>
      </c>
      <c r="AF5" s="301">
        <v>22844841.899016999</v>
      </c>
      <c r="AG5" s="301">
        <v>33845811.1995726</v>
      </c>
      <c r="AH5" s="301">
        <v>65589433.8485291</v>
      </c>
      <c r="AI5" s="301">
        <v>1E-4</v>
      </c>
      <c r="AJ5" s="301">
        <v>1E-4</v>
      </c>
      <c r="AK5" s="301">
        <v>1E-4</v>
      </c>
      <c r="AL5" s="301">
        <v>1E-4</v>
      </c>
      <c r="AM5" s="301">
        <v>1E-4</v>
      </c>
      <c r="AN5" s="301">
        <v>1E-4</v>
      </c>
      <c r="AO5" s="301">
        <v>1E-4</v>
      </c>
      <c r="AP5" s="301">
        <v>47531311.135861598</v>
      </c>
      <c r="AQ5" s="301">
        <v>27029617.762795702</v>
      </c>
      <c r="AR5" s="301">
        <v>42896393.205419101</v>
      </c>
      <c r="AS5" s="301">
        <v>122959982.949008</v>
      </c>
      <c r="AT5" s="301">
        <v>294486797.05079699</v>
      </c>
      <c r="AU5" s="301">
        <v>324363177.02699602</v>
      </c>
      <c r="AV5" s="301">
        <v>644522518.59143698</v>
      </c>
      <c r="AW5" s="301">
        <v>613855455.24416304</v>
      </c>
      <c r="AX5" s="301">
        <v>613855455.24416304</v>
      </c>
      <c r="AY5" s="301">
        <v>613855455.24416304</v>
      </c>
      <c r="AZ5" s="301">
        <v>613855455.24416304</v>
      </c>
      <c r="BA5" s="301">
        <v>670048416.51779306</v>
      </c>
      <c r="BB5" s="301">
        <v>3384488.0821334901</v>
      </c>
      <c r="BC5" s="301">
        <v>1488741.09062328</v>
      </c>
      <c r="BD5" s="301">
        <v>837826.10256637901</v>
      </c>
      <c r="BE5" s="301">
        <v>787913.06757995801</v>
      </c>
      <c r="BF5" s="301">
        <v>3045663.6344021698</v>
      </c>
      <c r="BG5" s="301">
        <v>7706443.0117137199</v>
      </c>
      <c r="BH5" s="301">
        <v>8756679.7458199691</v>
      </c>
      <c r="BI5" s="301">
        <v>149150987.38552001</v>
      </c>
      <c r="BJ5" s="301">
        <v>144188976.30031499</v>
      </c>
      <c r="BK5" s="301">
        <v>158634319.54132101</v>
      </c>
      <c r="BL5" s="301">
        <v>158634319.54132101</v>
      </c>
      <c r="BM5" s="301">
        <v>158634319.54132101</v>
      </c>
      <c r="BN5" s="301">
        <v>158634319.54132101</v>
      </c>
      <c r="BO5" s="301">
        <v>161592195.10340399</v>
      </c>
      <c r="BP5" s="301">
        <v>164316504.048397</v>
      </c>
      <c r="BQ5" s="301">
        <v>135181068.37541899</v>
      </c>
      <c r="BR5" s="301">
        <v>32397934.992400799</v>
      </c>
      <c r="BS5" s="301">
        <v>22162390.357648</v>
      </c>
      <c r="BT5" s="301">
        <v>21902906.854272</v>
      </c>
      <c r="BU5" s="301">
        <v>22681147.825051799</v>
      </c>
      <c r="BV5" s="301">
        <v>24029767.103835199</v>
      </c>
      <c r="BW5" s="301">
        <v>32769048.2888733</v>
      </c>
      <c r="BX5" s="301">
        <v>32769048.2888733</v>
      </c>
      <c r="BY5" s="301">
        <v>32769048.2888733</v>
      </c>
      <c r="BZ5" s="301">
        <v>29486068.642926101</v>
      </c>
      <c r="CA5" s="301">
        <v>17065159.032207001</v>
      </c>
      <c r="CB5" s="301">
        <v>16906355.560841002</v>
      </c>
      <c r="CC5" s="301">
        <v>24969213.075995199</v>
      </c>
      <c r="CD5" s="301">
        <v>24051424.750720099</v>
      </c>
      <c r="CE5" s="301">
        <v>23576316.176248401</v>
      </c>
      <c r="CF5" s="301">
        <v>20204672.223126899</v>
      </c>
      <c r="CG5" s="301">
        <v>24208738.311289702</v>
      </c>
      <c r="CH5" s="301">
        <v>23930174.922487698</v>
      </c>
      <c r="CI5" s="301">
        <v>23930174.922487698</v>
      </c>
      <c r="CJ5" s="301">
        <v>23333337.167527098</v>
      </c>
      <c r="CK5" s="301">
        <v>17409474.878700301</v>
      </c>
      <c r="CL5" s="301">
        <v>14347851.7058612</v>
      </c>
      <c r="CM5" s="301">
        <v>14649410.2040955</v>
      </c>
      <c r="CN5" s="301">
        <v>14650131.6429375</v>
      </c>
      <c r="CO5" s="301">
        <v>4658884.7482946496</v>
      </c>
      <c r="CP5" s="301">
        <v>5159820.3580097398</v>
      </c>
      <c r="CQ5" s="301">
        <v>1750804.69848776</v>
      </c>
      <c r="CR5" s="301">
        <v>2132795.6136952601</v>
      </c>
      <c r="CS5" s="301">
        <v>1941219.9153682301</v>
      </c>
      <c r="CT5" s="301">
        <v>2665990.3112320402</v>
      </c>
      <c r="CU5" s="301">
        <v>2665990.3112320402</v>
      </c>
      <c r="CV5" s="301">
        <v>2665990.3112320402</v>
      </c>
      <c r="CW5" s="301">
        <v>2980132.4772238499</v>
      </c>
      <c r="CX5" s="301">
        <v>2674226.5609452901</v>
      </c>
      <c r="CY5" s="301">
        <v>3209365.9427699102</v>
      </c>
      <c r="CZ5" s="301">
        <v>2974096.3518106202</v>
      </c>
      <c r="DA5" s="301">
        <v>2974096.3518106202</v>
      </c>
      <c r="DB5" s="301">
        <v>2974096.3518106202</v>
      </c>
      <c r="DC5" s="301">
        <v>2909415.9150525299</v>
      </c>
      <c r="DD5" s="301">
        <v>2767328.9271982298</v>
      </c>
      <c r="DE5" s="301">
        <v>4541562.9360767901</v>
      </c>
      <c r="DF5" s="301">
        <v>51493474.698665403</v>
      </c>
      <c r="DG5" s="301">
        <v>50071345.491310596</v>
      </c>
      <c r="DH5" s="301">
        <v>48581629.0881951</v>
      </c>
      <c r="DI5" s="301">
        <v>47921558.8731324</v>
      </c>
      <c r="DJ5" s="301">
        <v>47326654.266706198</v>
      </c>
      <c r="DK5" s="301">
        <v>46566227.2516369</v>
      </c>
      <c r="DL5" s="301">
        <v>46566227.2516369</v>
      </c>
      <c r="DM5" s="301">
        <v>24811639.709815599</v>
      </c>
      <c r="DN5" s="301">
        <v>17904202.169387199</v>
      </c>
      <c r="DO5" s="301">
        <v>17217587.7525298</v>
      </c>
      <c r="DP5" s="301">
        <v>6687955.2092012297</v>
      </c>
      <c r="DQ5" s="301">
        <v>4381264.82921468</v>
      </c>
      <c r="DR5" s="301">
        <v>4559025.4271312896</v>
      </c>
      <c r="DS5" s="301">
        <v>4642663.2640460497</v>
      </c>
      <c r="DT5" s="301">
        <v>1668627.4958762501</v>
      </c>
      <c r="DU5" s="301">
        <v>1879295.79675519</v>
      </c>
      <c r="DV5" s="301">
        <v>3996870.4455512599</v>
      </c>
      <c r="DW5" s="301">
        <v>3335703.7957228101</v>
      </c>
      <c r="DX5" s="301">
        <v>3431989.8611545502</v>
      </c>
      <c r="DY5" s="301">
        <v>3187885.4952748399</v>
      </c>
      <c r="DZ5" s="301">
        <v>3930848.2894725702</v>
      </c>
      <c r="EA5" s="301">
        <v>3677601.1417155899</v>
      </c>
      <c r="EB5" s="301">
        <v>3490809.6373867602</v>
      </c>
      <c r="EC5" s="301">
        <v>4903558.57378635</v>
      </c>
      <c r="ED5" s="301">
        <v>6118948.3482579002</v>
      </c>
      <c r="EE5" s="301">
        <v>6067790.5546599496</v>
      </c>
      <c r="EF5" s="301">
        <v>7028755.1981204003</v>
      </c>
      <c r="EG5" s="301">
        <v>7175382.0327900704</v>
      </c>
      <c r="EH5" s="301">
        <v>7932701.1303738896</v>
      </c>
      <c r="EI5" s="301">
        <v>8723798.4620711599</v>
      </c>
      <c r="EJ5" s="301">
        <v>8517402.4871507492</v>
      </c>
      <c r="EK5" s="301">
        <v>8821764.9281893596</v>
      </c>
      <c r="EL5" s="301">
        <v>4068630.0801379099</v>
      </c>
      <c r="EM5" s="301">
        <v>3721493.5479157302</v>
      </c>
      <c r="EN5" s="301">
        <v>2388321.7353210398</v>
      </c>
      <c r="EO5" s="301">
        <v>6828088.8351919102</v>
      </c>
      <c r="EP5" s="301">
        <v>6191687.7012262298</v>
      </c>
      <c r="EQ5" s="301">
        <v>9405659.3648813609</v>
      </c>
      <c r="ER5" s="301">
        <v>9405659.3648813609</v>
      </c>
      <c r="ES5" s="301">
        <v>9405659.3648813609</v>
      </c>
      <c r="ET5" s="301">
        <v>9176891.2957878709</v>
      </c>
      <c r="EU5" s="301">
        <v>9176891.2957878709</v>
      </c>
      <c r="EV5" s="301">
        <v>9176891.2957878709</v>
      </c>
      <c r="EW5" s="301">
        <v>9176891.2957878709</v>
      </c>
      <c r="EX5" s="301">
        <v>9176891.2957878709</v>
      </c>
      <c r="EY5" s="301">
        <v>9398887.3488284908</v>
      </c>
      <c r="EZ5" s="301">
        <v>3483263.81601801</v>
      </c>
      <c r="FA5" s="301">
        <v>2014808.18747477</v>
      </c>
      <c r="FB5" s="301">
        <v>1852920.58129426</v>
      </c>
      <c r="FC5" s="301">
        <v>1852920.58129426</v>
      </c>
      <c r="FD5" s="301">
        <v>1852920.58129426</v>
      </c>
      <c r="FE5" s="301">
        <v>1852920.58129426</v>
      </c>
      <c r="FF5" s="301">
        <v>1931604.4470688701</v>
      </c>
      <c r="FG5" s="301">
        <v>1222599.2350963801</v>
      </c>
      <c r="FH5" s="301">
        <v>1059993.1072162201</v>
      </c>
      <c r="FI5" s="301">
        <v>26991215.815700699</v>
      </c>
      <c r="FJ5" s="301">
        <v>32867981.442702699</v>
      </c>
      <c r="FK5" s="301">
        <v>97387266.457387999</v>
      </c>
      <c r="FL5" s="301">
        <v>104133595.813373</v>
      </c>
      <c r="FM5" s="301">
        <v>100973713.734192</v>
      </c>
      <c r="FN5" s="301">
        <v>150737895.99862501</v>
      </c>
      <c r="FO5" s="301">
        <v>196124593.69451201</v>
      </c>
      <c r="FP5" s="301">
        <v>182787058.93215299</v>
      </c>
      <c r="FQ5" s="301">
        <v>182787058.93215299</v>
      </c>
      <c r="FR5" s="301">
        <v>182787058.93215299</v>
      </c>
      <c r="FS5" s="301">
        <v>182787058.93215299</v>
      </c>
      <c r="FT5" s="301">
        <v>182787058.93215299</v>
      </c>
      <c r="FU5" s="301">
        <v>60439286.117203303</v>
      </c>
      <c r="FV5" s="301">
        <v>74623805.247143105</v>
      </c>
      <c r="FW5" s="301">
        <v>90635716.167547196</v>
      </c>
      <c r="FX5" s="301">
        <v>90635716.167547196</v>
      </c>
      <c r="FY5" s="301">
        <v>96010611.793515205</v>
      </c>
      <c r="FZ5" s="301">
        <v>96010611.793515205</v>
      </c>
      <c r="GA5" s="301">
        <v>96010611.793515205</v>
      </c>
      <c r="GB5" s="301">
        <v>131694882.348507</v>
      </c>
      <c r="GC5" s="301">
        <v>144027697.750112</v>
      </c>
      <c r="GD5" s="301">
        <v>143302685.82645699</v>
      </c>
      <c r="GE5" s="301">
        <v>143302685.82645699</v>
      </c>
      <c r="GF5" s="301">
        <v>121298256.359299</v>
      </c>
      <c r="GG5" s="301">
        <v>130355879.99791899</v>
      </c>
      <c r="GH5" s="301">
        <v>140910402.47769201</v>
      </c>
      <c r="GI5" s="301">
        <v>30197959.068756301</v>
      </c>
      <c r="GJ5" s="301">
        <v>1928005.5441222</v>
      </c>
      <c r="GK5" s="301">
        <v>4905925.3405399099</v>
      </c>
      <c r="GL5" s="301">
        <v>67945761.452801898</v>
      </c>
      <c r="GM5" s="301">
        <v>106009050.68861</v>
      </c>
      <c r="GN5" s="301">
        <v>105818334.33158199</v>
      </c>
      <c r="GO5" s="301">
        <v>94770050.430212095</v>
      </c>
      <c r="GP5" s="301">
        <v>117326872.95436101</v>
      </c>
      <c r="GQ5" s="301">
        <v>113291580.916572</v>
      </c>
      <c r="GR5" s="301">
        <v>152949948.432212</v>
      </c>
      <c r="GS5" s="301">
        <v>149961279.68848601</v>
      </c>
      <c r="GT5" s="301">
        <v>160029640.49122599</v>
      </c>
      <c r="GU5" s="301">
        <v>167044786.82097599</v>
      </c>
      <c r="GV5" s="301">
        <v>126437529.555858</v>
      </c>
      <c r="GW5" s="301">
        <v>126437529.555858</v>
      </c>
      <c r="GX5" s="301">
        <v>135593192.34673899</v>
      </c>
      <c r="GY5" s="301">
        <v>141657678.22447699</v>
      </c>
      <c r="GZ5" s="301">
        <v>37580543.981656604</v>
      </c>
      <c r="HA5" s="301">
        <v>4824881.7238482097</v>
      </c>
      <c r="HB5" s="301">
        <v>6290753.176</v>
      </c>
      <c r="HC5" s="305"/>
      <c r="HD5" s="304"/>
      <c r="HE5" s="304"/>
      <c r="HF5" s="304"/>
      <c r="HG5" s="304"/>
      <c r="HH5" s="304"/>
      <c r="HI5" s="304"/>
      <c r="HJ5" s="304"/>
      <c r="HK5" s="304"/>
      <c r="HL5" s="304"/>
      <c r="HM5" s="304"/>
      <c r="HN5" s="304"/>
      <c r="HO5" s="304"/>
      <c r="HP5" s="304"/>
      <c r="HQ5" s="304"/>
      <c r="HR5" s="304"/>
      <c r="HS5" s="304"/>
      <c r="HT5" s="304"/>
      <c r="HU5" s="304"/>
      <c r="HV5" s="304"/>
      <c r="HW5" s="304"/>
      <c r="HX5" s="304"/>
      <c r="HY5" s="304"/>
      <c r="HZ5" s="304"/>
      <c r="IA5" s="304"/>
      <c r="IB5" s="304"/>
      <c r="IC5" s="304"/>
      <c r="ID5" s="304"/>
      <c r="IE5" s="304"/>
      <c r="IF5" s="304"/>
      <c r="IG5" s="305"/>
      <c r="IH5" s="305"/>
      <c r="II5" s="305"/>
      <c r="IJ5" s="305"/>
      <c r="IK5" s="305"/>
      <c r="IL5" s="305"/>
      <c r="IM5" s="305"/>
      <c r="IN5" s="305"/>
      <c r="IO5" s="305"/>
      <c r="IP5" s="305"/>
      <c r="IQ5" s="305"/>
      <c r="IR5" s="305"/>
      <c r="IS5" s="305"/>
    </row>
    <row r="6" spans="1:258" s="303" customFormat="1" ht="11.25">
      <c r="A6" s="301" t="s">
        <v>2137</v>
      </c>
      <c r="B6" s="301">
        <v>230905.84409999999</v>
      </c>
      <c r="C6" s="301">
        <v>230905.84409999999</v>
      </c>
      <c r="D6" s="301">
        <v>230905.84409999999</v>
      </c>
      <c r="E6" s="301">
        <v>1795703.54</v>
      </c>
      <c r="F6" s="301">
        <v>2685703.6830000002</v>
      </c>
      <c r="G6" s="301">
        <v>2685703.6830000002</v>
      </c>
      <c r="H6" s="301">
        <v>36483363.850000001</v>
      </c>
      <c r="I6" s="301">
        <v>134247600.80000001</v>
      </c>
      <c r="J6" s="301">
        <v>134247600.80000001</v>
      </c>
      <c r="K6" s="315">
        <v>134247600.80000001</v>
      </c>
      <c r="L6" s="301">
        <v>134247600.80000001</v>
      </c>
      <c r="M6" s="301">
        <v>134247600.80000001</v>
      </c>
      <c r="N6" s="301">
        <v>134247600.80000001</v>
      </c>
      <c r="O6" s="301">
        <v>134247600.80000001</v>
      </c>
      <c r="P6" s="301">
        <v>151129.6635</v>
      </c>
      <c r="Q6" s="301">
        <v>151129.6635</v>
      </c>
      <c r="R6" s="301">
        <v>1E-4</v>
      </c>
      <c r="S6" s="301">
        <v>1E-4</v>
      </c>
      <c r="T6" s="301">
        <v>1E-4</v>
      </c>
      <c r="U6" s="301">
        <v>1E-4</v>
      </c>
      <c r="V6" s="301">
        <v>1E-4</v>
      </c>
      <c r="W6" s="301">
        <v>109198.61870000001</v>
      </c>
      <c r="X6" s="301">
        <v>109198.61870000001</v>
      </c>
      <c r="Y6" s="301">
        <v>109198.61870000001</v>
      </c>
      <c r="Z6" s="301">
        <v>3762601.3730000001</v>
      </c>
      <c r="AA6" s="301">
        <v>3762601.3730000001</v>
      </c>
      <c r="AB6" s="301">
        <v>3762601.3730000001</v>
      </c>
      <c r="AC6" s="301">
        <v>3762601.3730000001</v>
      </c>
      <c r="AD6" s="301">
        <v>4980402.2920000004</v>
      </c>
      <c r="AE6" s="301">
        <v>4980402.2920000004</v>
      </c>
      <c r="AF6" s="301">
        <v>4980402.2920000004</v>
      </c>
      <c r="AG6" s="301">
        <v>7375706.5630000001</v>
      </c>
      <c r="AH6" s="301">
        <v>14572070.140000001</v>
      </c>
      <c r="AI6" s="301">
        <v>1E-4</v>
      </c>
      <c r="AJ6" s="301">
        <v>1E-4</v>
      </c>
      <c r="AK6" s="301">
        <v>1E-4</v>
      </c>
      <c r="AL6" s="301">
        <v>1E-4</v>
      </c>
      <c r="AM6" s="301">
        <v>1E-4</v>
      </c>
      <c r="AN6" s="301">
        <v>1E-4</v>
      </c>
      <c r="AO6" s="301">
        <v>1E-4</v>
      </c>
      <c r="AP6" s="301">
        <v>201060536.80000001</v>
      </c>
      <c r="AQ6" s="301">
        <v>95406947.040000007</v>
      </c>
      <c r="AR6" s="301">
        <v>87614452.739999995</v>
      </c>
      <c r="AS6" s="301">
        <v>110917029.40000001</v>
      </c>
      <c r="AT6" s="301">
        <v>156760208.80000001</v>
      </c>
      <c r="AU6" s="301">
        <v>164171076.19999999</v>
      </c>
      <c r="AV6" s="301">
        <v>655275536</v>
      </c>
      <c r="AW6" s="301">
        <v>624093059</v>
      </c>
      <c r="AX6" s="301">
        <v>624093059</v>
      </c>
      <c r="AY6" s="301">
        <v>624093059</v>
      </c>
      <c r="AZ6" s="301">
        <v>624093059</v>
      </c>
      <c r="BA6" s="301">
        <v>681072078.70000005</v>
      </c>
      <c r="BB6" s="301">
        <v>4985705.6370000001</v>
      </c>
      <c r="BC6" s="301">
        <v>1221581.834</v>
      </c>
      <c r="BD6" s="301">
        <v>744672.71420000005</v>
      </c>
      <c r="BE6" s="301">
        <v>913592.91559999995</v>
      </c>
      <c r="BF6" s="301">
        <v>4487103.1260000002</v>
      </c>
      <c r="BG6" s="301">
        <v>16575336.380000001</v>
      </c>
      <c r="BH6" s="301">
        <v>22766836.48</v>
      </c>
      <c r="BI6" s="301">
        <v>365733400.80000001</v>
      </c>
      <c r="BJ6" s="301">
        <v>369462688.60000002</v>
      </c>
      <c r="BK6" s="301">
        <v>399659568.10000002</v>
      </c>
      <c r="BL6" s="301">
        <v>399659568.10000002</v>
      </c>
      <c r="BM6" s="301">
        <v>399659568.10000002</v>
      </c>
      <c r="BN6" s="301">
        <v>399659568.10000002</v>
      </c>
      <c r="BO6" s="301">
        <v>392523512.30000001</v>
      </c>
      <c r="BP6" s="301">
        <v>399284418</v>
      </c>
      <c r="BQ6" s="301">
        <v>329637016.69999999</v>
      </c>
      <c r="BR6" s="301">
        <v>88398077.390000001</v>
      </c>
      <c r="BS6" s="301">
        <v>17226820.739999998</v>
      </c>
      <c r="BT6" s="301">
        <v>17023787.91</v>
      </c>
      <c r="BU6" s="301">
        <v>17575325.739999998</v>
      </c>
      <c r="BV6" s="301">
        <v>18165879.66</v>
      </c>
      <c r="BW6" s="301">
        <v>26322503.390000001</v>
      </c>
      <c r="BX6" s="301">
        <v>26322503.390000001</v>
      </c>
      <c r="BY6" s="301">
        <v>26322503.390000001</v>
      </c>
      <c r="BZ6" s="301">
        <v>21129897.57</v>
      </c>
      <c r="CA6" s="301">
        <v>17514084.27</v>
      </c>
      <c r="CB6" s="301">
        <v>22390418.91</v>
      </c>
      <c r="CC6" s="301">
        <v>51862486.710000001</v>
      </c>
      <c r="CD6" s="301">
        <v>53289173.5</v>
      </c>
      <c r="CE6" s="301">
        <v>53728697.859999999</v>
      </c>
      <c r="CF6" s="301">
        <v>52343706.719999999</v>
      </c>
      <c r="CG6" s="301">
        <v>54034154.729999997</v>
      </c>
      <c r="CH6" s="301">
        <v>53142313.939999998</v>
      </c>
      <c r="CI6" s="301">
        <v>53142313.939999998</v>
      </c>
      <c r="CJ6" s="301">
        <v>52531474.729999997</v>
      </c>
      <c r="CK6" s="301">
        <v>20478577.600000001</v>
      </c>
      <c r="CL6" s="301">
        <v>18015129.329999998</v>
      </c>
      <c r="CM6" s="301">
        <v>17469821.57</v>
      </c>
      <c r="CN6" s="301">
        <v>16772695.08</v>
      </c>
      <c r="CO6" s="301">
        <v>6401800.8820000002</v>
      </c>
      <c r="CP6" s="301">
        <v>5642706.335</v>
      </c>
      <c r="CQ6" s="301">
        <v>1778458.8929999999</v>
      </c>
      <c r="CR6" s="301">
        <v>1927712.966</v>
      </c>
      <c r="CS6" s="301">
        <v>1348609.362</v>
      </c>
      <c r="CT6" s="301">
        <v>1504153.8529999999</v>
      </c>
      <c r="CU6" s="301">
        <v>1504153.8529999999</v>
      </c>
      <c r="CV6" s="301">
        <v>1504153.8529999999</v>
      </c>
      <c r="CW6" s="301">
        <v>1689825.1329999999</v>
      </c>
      <c r="CX6" s="301">
        <v>1584476.1240000001</v>
      </c>
      <c r="CY6" s="301">
        <v>1664202.8330000001</v>
      </c>
      <c r="CZ6" s="301">
        <v>4560776.784</v>
      </c>
      <c r="DA6" s="301">
        <v>4560776.784</v>
      </c>
      <c r="DB6" s="301">
        <v>4560776.784</v>
      </c>
      <c r="DC6" s="301">
        <v>4542596.3049999997</v>
      </c>
      <c r="DD6" s="301">
        <v>4230138.9689999996</v>
      </c>
      <c r="DE6" s="301">
        <v>8704194.5329999998</v>
      </c>
      <c r="DF6" s="301">
        <v>115426910.8</v>
      </c>
      <c r="DG6" s="301">
        <v>110932076.2</v>
      </c>
      <c r="DH6" s="301">
        <v>104290692.09999999</v>
      </c>
      <c r="DI6" s="301">
        <v>102926041.3</v>
      </c>
      <c r="DJ6" s="301">
        <v>101528302.7</v>
      </c>
      <c r="DK6" s="301">
        <v>97720129.170000002</v>
      </c>
      <c r="DL6" s="301">
        <v>97720129.170000002</v>
      </c>
      <c r="DM6" s="301">
        <v>26859324.510000002</v>
      </c>
      <c r="DN6" s="301">
        <v>13214708.34</v>
      </c>
      <c r="DO6" s="301">
        <v>11752452.199999999</v>
      </c>
      <c r="DP6" s="301">
        <v>7130499.409</v>
      </c>
      <c r="DQ6" s="301">
        <v>2394657.5959999999</v>
      </c>
      <c r="DR6" s="301">
        <v>2382609.8059999999</v>
      </c>
      <c r="DS6" s="301">
        <v>2174116.7480000001</v>
      </c>
      <c r="DT6" s="301">
        <v>1556239.5870000001</v>
      </c>
      <c r="DU6" s="301">
        <v>1945481.8289999999</v>
      </c>
      <c r="DV6" s="301">
        <v>6089008.568</v>
      </c>
      <c r="DW6" s="301">
        <v>4940233.642</v>
      </c>
      <c r="DX6" s="301">
        <v>5490316.7570000002</v>
      </c>
      <c r="DY6" s="301">
        <v>5331509.2410000004</v>
      </c>
      <c r="DZ6" s="301">
        <v>5954136.1100000003</v>
      </c>
      <c r="EA6" s="301">
        <v>5601091.8159999996</v>
      </c>
      <c r="EB6" s="301">
        <v>5330058.3080000002</v>
      </c>
      <c r="EC6" s="301">
        <v>5075428.1440000003</v>
      </c>
      <c r="ED6" s="301">
        <v>6103380.3219999997</v>
      </c>
      <c r="EE6" s="301">
        <v>6402810.3269999996</v>
      </c>
      <c r="EF6" s="301">
        <v>7251097.7479999997</v>
      </c>
      <c r="EG6" s="301">
        <v>7402432.2929999996</v>
      </c>
      <c r="EH6" s="301">
        <v>8083713.2019999996</v>
      </c>
      <c r="EI6" s="301">
        <v>8821734.7339999992</v>
      </c>
      <c r="EJ6" s="301">
        <v>8576912.8900000006</v>
      </c>
      <c r="EK6" s="301">
        <v>7470111.9819999998</v>
      </c>
      <c r="EL6" s="301">
        <v>4087959.1570000001</v>
      </c>
      <c r="EM6" s="301">
        <v>3347702.6570000001</v>
      </c>
      <c r="EN6" s="301">
        <v>2924937.4619999998</v>
      </c>
      <c r="EO6" s="301">
        <v>6829294.6289999997</v>
      </c>
      <c r="EP6" s="301">
        <v>8751160.8000000007</v>
      </c>
      <c r="EQ6" s="301">
        <v>12695604.17</v>
      </c>
      <c r="ER6" s="301">
        <v>12695604.17</v>
      </c>
      <c r="ES6" s="301">
        <v>12695604.17</v>
      </c>
      <c r="ET6" s="301">
        <v>12385168.189999999</v>
      </c>
      <c r="EU6" s="301">
        <v>12385168.189999999</v>
      </c>
      <c r="EV6" s="301">
        <v>12385168.189999999</v>
      </c>
      <c r="EW6" s="301">
        <v>12385168.189999999</v>
      </c>
      <c r="EX6" s="301">
        <v>12385168.189999999</v>
      </c>
      <c r="EY6" s="301">
        <v>12662317.6</v>
      </c>
      <c r="EZ6" s="301">
        <v>5091624.8849999998</v>
      </c>
      <c r="FA6" s="301">
        <v>4190491.747</v>
      </c>
      <c r="FB6" s="301">
        <v>1402049.8330000001</v>
      </c>
      <c r="FC6" s="301">
        <v>1402049.8330000001</v>
      </c>
      <c r="FD6" s="301">
        <v>1402049.8330000001</v>
      </c>
      <c r="FE6" s="301">
        <v>1402049.8330000001</v>
      </c>
      <c r="FF6" s="301">
        <v>1414683.3959999999</v>
      </c>
      <c r="FG6" s="301">
        <v>523390.85969999997</v>
      </c>
      <c r="FH6" s="301">
        <v>402668.28039999999</v>
      </c>
      <c r="FI6" s="301">
        <v>10789418.529999999</v>
      </c>
      <c r="FJ6" s="301">
        <v>22544119.719999999</v>
      </c>
      <c r="FK6" s="301">
        <v>73373195.819999993</v>
      </c>
      <c r="FL6" s="301">
        <v>82242233.739999995</v>
      </c>
      <c r="FM6" s="301">
        <v>87755176.459999993</v>
      </c>
      <c r="FN6" s="301">
        <v>192599689.19999999</v>
      </c>
      <c r="FO6" s="301">
        <v>323444717.19999999</v>
      </c>
      <c r="FP6" s="301">
        <v>301165032.19999999</v>
      </c>
      <c r="FQ6" s="301">
        <v>301165032.19999999</v>
      </c>
      <c r="FR6" s="301">
        <v>301165032.19999999</v>
      </c>
      <c r="FS6" s="301">
        <v>301165032.19999999</v>
      </c>
      <c r="FT6" s="301">
        <v>301165032.19999999</v>
      </c>
      <c r="FU6" s="301">
        <v>38992780.539999999</v>
      </c>
      <c r="FV6" s="301">
        <v>90978429.239999995</v>
      </c>
      <c r="FW6" s="301">
        <v>96056877.090000004</v>
      </c>
      <c r="FX6" s="301">
        <v>96056877.090000004</v>
      </c>
      <c r="FY6" s="301">
        <v>101873515.8</v>
      </c>
      <c r="FZ6" s="301">
        <v>101873515.8</v>
      </c>
      <c r="GA6" s="301">
        <v>101873515.8</v>
      </c>
      <c r="GB6" s="301">
        <v>68116245.459999993</v>
      </c>
      <c r="GC6" s="301">
        <v>91022124.75</v>
      </c>
      <c r="GD6" s="301">
        <v>90696748.859999999</v>
      </c>
      <c r="GE6" s="301">
        <v>90696748.859999999</v>
      </c>
      <c r="GF6" s="301">
        <v>84392219.569999993</v>
      </c>
      <c r="GG6" s="301">
        <v>90352341.989999995</v>
      </c>
      <c r="GH6" s="301">
        <v>97639291.579999998</v>
      </c>
      <c r="GI6" s="301">
        <v>10758365.25</v>
      </c>
      <c r="GJ6" s="301">
        <v>160599.27069999999</v>
      </c>
      <c r="GK6" s="301">
        <v>469894.897</v>
      </c>
      <c r="GL6" s="301">
        <v>12884226.140000001</v>
      </c>
      <c r="GM6" s="301">
        <v>29184955.030000001</v>
      </c>
      <c r="GN6" s="301">
        <v>27771875.5</v>
      </c>
      <c r="GO6" s="301">
        <v>24850808.309999999</v>
      </c>
      <c r="GP6" s="301">
        <v>27240870.600000001</v>
      </c>
      <c r="GQ6" s="301">
        <v>31296734.300000001</v>
      </c>
      <c r="GR6" s="301">
        <v>60918034.229999997</v>
      </c>
      <c r="GS6" s="301">
        <v>59725187.380000003</v>
      </c>
      <c r="GT6" s="301">
        <v>63693522.609999999</v>
      </c>
      <c r="GU6" s="301">
        <v>66512798.710000001</v>
      </c>
      <c r="GV6" s="301">
        <v>61224218.020000003</v>
      </c>
      <c r="GW6" s="301">
        <v>61224218.020000003</v>
      </c>
      <c r="GX6" s="301">
        <v>68545571.069999993</v>
      </c>
      <c r="GY6" s="301">
        <v>48002446.210000001</v>
      </c>
      <c r="GZ6" s="301">
        <v>25011619.809999999</v>
      </c>
      <c r="HA6" s="301">
        <v>2262561.9479999999</v>
      </c>
      <c r="HB6" s="301">
        <v>1701391.3689999999</v>
      </c>
      <c r="HC6" s="305"/>
      <c r="HD6" s="304"/>
      <c r="HE6" s="304"/>
      <c r="HF6" s="304"/>
      <c r="HG6" s="304"/>
      <c r="HH6" s="304"/>
      <c r="HI6" s="304"/>
      <c r="HJ6" s="304"/>
      <c r="HK6" s="304"/>
      <c r="HL6" s="304"/>
      <c r="HM6" s="304"/>
      <c r="HN6" s="304"/>
      <c r="HO6" s="304"/>
      <c r="HP6" s="304"/>
      <c r="HQ6" s="304"/>
      <c r="HR6" s="304"/>
      <c r="HS6" s="304"/>
      <c r="HT6" s="304"/>
      <c r="HU6" s="304"/>
      <c r="HV6" s="304"/>
      <c r="HW6" s="304"/>
      <c r="HX6" s="304"/>
      <c r="HY6" s="304"/>
      <c r="HZ6" s="304"/>
      <c r="IA6" s="304"/>
      <c r="IB6" s="304"/>
      <c r="IC6" s="304"/>
      <c r="ID6" s="304"/>
      <c r="IE6" s="304"/>
      <c r="IF6" s="304"/>
      <c r="IG6" s="305"/>
      <c r="IH6" s="305"/>
      <c r="II6" s="305"/>
      <c r="IJ6" s="305"/>
      <c r="IK6" s="305"/>
      <c r="IL6" s="305"/>
      <c r="IM6" s="305"/>
      <c r="IN6" s="305"/>
      <c r="IO6" s="305"/>
      <c r="IP6" s="305"/>
      <c r="IQ6" s="305"/>
      <c r="IR6" s="305"/>
      <c r="IS6" s="305"/>
    </row>
    <row r="7" spans="1:258" s="303" customFormat="1" ht="11.25">
      <c r="A7" s="301" t="s">
        <v>2146</v>
      </c>
      <c r="B7" s="301">
        <v>337882.88</v>
      </c>
      <c r="C7" s="301">
        <v>337882.88</v>
      </c>
      <c r="D7" s="301">
        <v>337882.88</v>
      </c>
      <c r="E7" s="301">
        <v>1533649.18</v>
      </c>
      <c r="F7" s="301">
        <v>2312528.08</v>
      </c>
      <c r="G7" s="301">
        <v>2312528.08</v>
      </c>
      <c r="H7" s="301">
        <v>32716065.739999998</v>
      </c>
      <c r="I7" s="301">
        <v>112098624</v>
      </c>
      <c r="J7" s="301">
        <v>112098624</v>
      </c>
      <c r="K7" s="315">
        <v>112098624</v>
      </c>
      <c r="L7" s="301">
        <v>112098624</v>
      </c>
      <c r="M7" s="301">
        <v>112098624</v>
      </c>
      <c r="N7" s="301">
        <v>112098624</v>
      </c>
      <c r="O7" s="301">
        <v>112098624</v>
      </c>
      <c r="P7" s="301">
        <v>93024.63</v>
      </c>
      <c r="Q7" s="301">
        <v>93024.63</v>
      </c>
      <c r="R7" s="301">
        <v>1E-4</v>
      </c>
      <c r="S7" s="301">
        <v>1E-4</v>
      </c>
      <c r="T7" s="301">
        <v>1E-4</v>
      </c>
      <c r="U7" s="301">
        <v>1E-4</v>
      </c>
      <c r="V7" s="301">
        <v>1E-4</v>
      </c>
      <c r="W7" s="301">
        <v>113851.41</v>
      </c>
      <c r="X7" s="301">
        <v>113851.41</v>
      </c>
      <c r="Y7" s="301">
        <v>113851.41</v>
      </c>
      <c r="Z7" s="301">
        <v>3178059.84</v>
      </c>
      <c r="AA7" s="301">
        <v>3178059.84</v>
      </c>
      <c r="AB7" s="301">
        <v>3178059.84</v>
      </c>
      <c r="AC7" s="301">
        <v>3178059.84</v>
      </c>
      <c r="AD7" s="301">
        <v>4199462.6500000004</v>
      </c>
      <c r="AE7" s="301">
        <v>4199462.6500000004</v>
      </c>
      <c r="AF7" s="301">
        <v>4199462.6500000004</v>
      </c>
      <c r="AG7" s="301">
        <v>6236345.79</v>
      </c>
      <c r="AH7" s="301">
        <v>12311916.609999999</v>
      </c>
      <c r="AI7" s="301">
        <v>1E-4</v>
      </c>
      <c r="AJ7" s="301">
        <v>1E-4</v>
      </c>
      <c r="AK7" s="301">
        <v>1E-4</v>
      </c>
      <c r="AL7" s="301">
        <v>1E-4</v>
      </c>
      <c r="AM7" s="301">
        <v>1E-4</v>
      </c>
      <c r="AN7" s="301">
        <v>1E-4</v>
      </c>
      <c r="AO7" s="301">
        <v>1E-4</v>
      </c>
      <c r="AP7" s="301">
        <v>121416374.5</v>
      </c>
      <c r="AQ7" s="301">
        <v>56005134.57</v>
      </c>
      <c r="AR7" s="301">
        <v>55965215.799999997</v>
      </c>
      <c r="AS7" s="301">
        <v>78775403.599999994</v>
      </c>
      <c r="AT7" s="301">
        <v>117927614.09999999</v>
      </c>
      <c r="AU7" s="301">
        <v>116184812.8</v>
      </c>
      <c r="AV7" s="301">
        <v>397231793</v>
      </c>
      <c r="AW7" s="301">
        <v>378351268.5</v>
      </c>
      <c r="AX7" s="301">
        <v>378351268.5</v>
      </c>
      <c r="AY7" s="301">
        <v>378351268.5</v>
      </c>
      <c r="AZ7" s="301">
        <v>378351268.5</v>
      </c>
      <c r="BA7" s="301">
        <v>410574370.69999999</v>
      </c>
      <c r="BB7" s="301">
        <v>4026828.62</v>
      </c>
      <c r="BC7" s="301">
        <v>1201428.01</v>
      </c>
      <c r="BD7" s="301">
        <v>1009307.19</v>
      </c>
      <c r="BE7" s="301">
        <v>1169711.53</v>
      </c>
      <c r="BF7" s="301">
        <v>5912806.7599999998</v>
      </c>
      <c r="BG7" s="301">
        <v>17719335.739999998</v>
      </c>
      <c r="BH7" s="301">
        <v>21438160.030000001</v>
      </c>
      <c r="BI7" s="301">
        <v>400312058.69999999</v>
      </c>
      <c r="BJ7" s="301">
        <v>404114115.30000001</v>
      </c>
      <c r="BK7" s="301">
        <v>437133241.80000001</v>
      </c>
      <c r="BL7" s="301">
        <v>437133241.80000001</v>
      </c>
      <c r="BM7" s="301">
        <v>437133241.80000001</v>
      </c>
      <c r="BN7" s="301">
        <v>437133241.80000001</v>
      </c>
      <c r="BO7" s="301">
        <v>427158552.5</v>
      </c>
      <c r="BP7" s="301">
        <v>434304563.5</v>
      </c>
      <c r="BQ7" s="301">
        <v>346534397.19999999</v>
      </c>
      <c r="BR7" s="301">
        <v>74096843.739999995</v>
      </c>
      <c r="BS7" s="301">
        <v>19324325.579999998</v>
      </c>
      <c r="BT7" s="301">
        <v>19096462.690000001</v>
      </c>
      <c r="BU7" s="301">
        <v>19748354.77</v>
      </c>
      <c r="BV7" s="301">
        <v>19932784.309999999</v>
      </c>
      <c r="BW7" s="301">
        <v>27900936.300000001</v>
      </c>
      <c r="BX7" s="301">
        <v>27900936.300000001</v>
      </c>
      <c r="BY7" s="301">
        <v>27900936.300000001</v>
      </c>
      <c r="BZ7" s="301">
        <v>23050695.600000001</v>
      </c>
      <c r="CA7" s="301">
        <v>16239132.82</v>
      </c>
      <c r="CB7" s="301">
        <v>19655880.870000001</v>
      </c>
      <c r="CC7" s="301">
        <v>39870484.869999997</v>
      </c>
      <c r="CD7" s="301">
        <v>40186042.479999997</v>
      </c>
      <c r="CE7" s="301">
        <v>40919004.060000002</v>
      </c>
      <c r="CF7" s="301">
        <v>38161660.25</v>
      </c>
      <c r="CG7" s="301">
        <v>40653113.539999999</v>
      </c>
      <c r="CH7" s="301">
        <v>40101865.869999997</v>
      </c>
      <c r="CI7" s="301">
        <v>40101865.869999997</v>
      </c>
      <c r="CJ7" s="301">
        <v>39743354.530000001</v>
      </c>
      <c r="CK7" s="301">
        <v>18457296.489999998</v>
      </c>
      <c r="CL7" s="301">
        <v>17593600.219999999</v>
      </c>
      <c r="CM7" s="301">
        <v>17469134.41</v>
      </c>
      <c r="CN7" s="301">
        <v>17321056.18</v>
      </c>
      <c r="CO7" s="301">
        <v>5497864.7199999997</v>
      </c>
      <c r="CP7" s="301">
        <v>4676418.83</v>
      </c>
      <c r="CQ7" s="301">
        <v>2013270.24</v>
      </c>
      <c r="CR7" s="301">
        <v>2324998.0099999998</v>
      </c>
      <c r="CS7" s="301">
        <v>1230218.04</v>
      </c>
      <c r="CT7" s="301">
        <v>1685121.12</v>
      </c>
      <c r="CU7" s="301">
        <v>1685121.12</v>
      </c>
      <c r="CV7" s="301">
        <v>1685121.12</v>
      </c>
      <c r="CW7" s="301">
        <v>1941517.61</v>
      </c>
      <c r="CX7" s="301">
        <v>1841608.55</v>
      </c>
      <c r="CY7" s="301">
        <v>2075292.05</v>
      </c>
      <c r="CZ7" s="301">
        <v>6096341.4100000001</v>
      </c>
      <c r="DA7" s="301">
        <v>6096341.4100000001</v>
      </c>
      <c r="DB7" s="301">
        <v>6096341.4100000001</v>
      </c>
      <c r="DC7" s="301">
        <v>5994352.0300000003</v>
      </c>
      <c r="DD7" s="301">
        <v>5582689.6399999997</v>
      </c>
      <c r="DE7" s="301">
        <v>9648063.1899999995</v>
      </c>
      <c r="DF7" s="301">
        <v>149745508.30000001</v>
      </c>
      <c r="DG7" s="301">
        <v>143459288.30000001</v>
      </c>
      <c r="DH7" s="301">
        <v>134775879.40000001</v>
      </c>
      <c r="DI7" s="301">
        <v>133053720.7</v>
      </c>
      <c r="DJ7" s="301">
        <v>131229254.59999999</v>
      </c>
      <c r="DK7" s="301">
        <v>126761304.09999999</v>
      </c>
      <c r="DL7" s="301">
        <v>126761304.09999999</v>
      </c>
      <c r="DM7" s="301">
        <v>35170487.43</v>
      </c>
      <c r="DN7" s="301">
        <v>17131680.989999998</v>
      </c>
      <c r="DO7" s="301">
        <v>14884478.039999999</v>
      </c>
      <c r="DP7" s="301">
        <v>9368952.1799999997</v>
      </c>
      <c r="DQ7" s="301">
        <v>2772338.48</v>
      </c>
      <c r="DR7" s="301">
        <v>2763114.59</v>
      </c>
      <c r="DS7" s="301">
        <v>2565437.5099999998</v>
      </c>
      <c r="DT7" s="301">
        <v>1971110.58</v>
      </c>
      <c r="DU7" s="301">
        <v>2450341.63</v>
      </c>
      <c r="DV7" s="301">
        <v>8407554.2899999991</v>
      </c>
      <c r="DW7" s="301">
        <v>7047817.3099999996</v>
      </c>
      <c r="DX7" s="301">
        <v>7106051.5800000001</v>
      </c>
      <c r="DY7" s="301">
        <v>6515673.7300000004</v>
      </c>
      <c r="DZ7" s="301">
        <v>6810609.7599999998</v>
      </c>
      <c r="EA7" s="301">
        <v>6347139.7999999998</v>
      </c>
      <c r="EB7" s="301">
        <v>6031219.8499999996</v>
      </c>
      <c r="EC7" s="301">
        <v>5774072.4400000004</v>
      </c>
      <c r="ED7" s="301">
        <v>7181769.2199999997</v>
      </c>
      <c r="EE7" s="301">
        <v>7337808.1100000003</v>
      </c>
      <c r="EF7" s="301">
        <v>7849004.3600000003</v>
      </c>
      <c r="EG7" s="301">
        <v>8011694.1799999997</v>
      </c>
      <c r="EH7" s="301">
        <v>8826747.6199999992</v>
      </c>
      <c r="EI7" s="301">
        <v>9636487.2100000009</v>
      </c>
      <c r="EJ7" s="301">
        <v>8894473.4600000009</v>
      </c>
      <c r="EK7" s="301">
        <v>7520040.29</v>
      </c>
      <c r="EL7" s="301">
        <v>4524732.84</v>
      </c>
      <c r="EM7" s="301">
        <v>3408724.16</v>
      </c>
      <c r="EN7" s="301">
        <v>3551738.69</v>
      </c>
      <c r="EO7" s="301">
        <v>7326573.7400000002</v>
      </c>
      <c r="EP7" s="301">
        <v>9390429.9399999995</v>
      </c>
      <c r="EQ7" s="301">
        <v>11685554.779999999</v>
      </c>
      <c r="ER7" s="301">
        <v>11685554.779999999</v>
      </c>
      <c r="ES7" s="301">
        <v>11685554.779999999</v>
      </c>
      <c r="ET7" s="301">
        <v>11414718.08</v>
      </c>
      <c r="EU7" s="301">
        <v>11414718.08</v>
      </c>
      <c r="EV7" s="301">
        <v>11414718.08</v>
      </c>
      <c r="EW7" s="301">
        <v>11414718.08</v>
      </c>
      <c r="EX7" s="301">
        <v>11414718.08</v>
      </c>
      <c r="EY7" s="301">
        <v>11705526.060000001</v>
      </c>
      <c r="EZ7" s="301">
        <v>5732688.6699999999</v>
      </c>
      <c r="FA7" s="301">
        <v>5049734.16</v>
      </c>
      <c r="FB7" s="301">
        <v>1700466.33</v>
      </c>
      <c r="FC7" s="301">
        <v>1700466.33</v>
      </c>
      <c r="FD7" s="301">
        <v>1700466.33</v>
      </c>
      <c r="FE7" s="301">
        <v>1700466.33</v>
      </c>
      <c r="FF7" s="301">
        <v>1706900.25</v>
      </c>
      <c r="FG7" s="301">
        <v>572241.91</v>
      </c>
      <c r="FH7" s="301">
        <v>458019.56</v>
      </c>
      <c r="FI7" s="301">
        <v>15588582.390000001</v>
      </c>
      <c r="FJ7" s="301">
        <v>26977291.52</v>
      </c>
      <c r="FK7" s="301">
        <v>83998086.769999996</v>
      </c>
      <c r="FL7" s="301">
        <v>87762477.859999999</v>
      </c>
      <c r="FM7" s="301">
        <v>97745652.579999998</v>
      </c>
      <c r="FN7" s="301">
        <v>204696207.30000001</v>
      </c>
      <c r="FO7" s="301">
        <v>307877564.69999999</v>
      </c>
      <c r="FP7" s="301">
        <v>286688095.30000001</v>
      </c>
      <c r="FQ7" s="301">
        <v>286688095.30000001</v>
      </c>
      <c r="FR7" s="301">
        <v>286688095.30000001</v>
      </c>
      <c r="FS7" s="301">
        <v>286688095.30000001</v>
      </c>
      <c r="FT7" s="301">
        <v>286688095.30000001</v>
      </c>
      <c r="FU7" s="301">
        <v>32459783.039999999</v>
      </c>
      <c r="FV7" s="301">
        <v>77736501.980000004</v>
      </c>
      <c r="FW7" s="301">
        <v>85642791.670000002</v>
      </c>
      <c r="FX7" s="301">
        <v>85642791.670000002</v>
      </c>
      <c r="FY7" s="301">
        <v>90828519.299999997</v>
      </c>
      <c r="FZ7" s="301">
        <v>90828519.299999997</v>
      </c>
      <c r="GA7" s="301">
        <v>90828519.299999997</v>
      </c>
      <c r="GB7" s="301">
        <v>69549826.519999996</v>
      </c>
      <c r="GC7" s="301">
        <v>89782013.609999999</v>
      </c>
      <c r="GD7" s="301">
        <v>89888847.519999996</v>
      </c>
      <c r="GE7" s="301">
        <v>89888847.519999996</v>
      </c>
      <c r="GF7" s="301">
        <v>81183124.560000002</v>
      </c>
      <c r="GG7" s="301">
        <v>86546014.75</v>
      </c>
      <c r="GH7" s="301">
        <v>93153117.579999998</v>
      </c>
      <c r="GI7" s="301">
        <v>13152659.08</v>
      </c>
      <c r="GJ7" s="301">
        <v>190685.7</v>
      </c>
      <c r="GK7" s="301">
        <v>685397.11</v>
      </c>
      <c r="GL7" s="301">
        <v>13624541.029999999</v>
      </c>
      <c r="GM7" s="301">
        <v>27877490.899999999</v>
      </c>
      <c r="GN7" s="301">
        <v>24809042.91</v>
      </c>
      <c r="GO7" s="301">
        <v>22265863.989999998</v>
      </c>
      <c r="GP7" s="301">
        <v>27696133.899999999</v>
      </c>
      <c r="GQ7" s="301">
        <v>36394096.380000003</v>
      </c>
      <c r="GR7" s="301">
        <v>88013434.849999994</v>
      </c>
      <c r="GS7" s="301">
        <v>86289004.209999993</v>
      </c>
      <c r="GT7" s="301">
        <v>92599646.459999993</v>
      </c>
      <c r="GU7" s="301">
        <v>96697239.590000004</v>
      </c>
      <c r="GV7" s="301">
        <v>100825633.5</v>
      </c>
      <c r="GW7" s="301">
        <v>100825633.5</v>
      </c>
      <c r="GX7" s="301">
        <v>115705605.2</v>
      </c>
      <c r="GY7" s="301">
        <v>81647696.799999997</v>
      </c>
      <c r="GZ7" s="301">
        <v>42823380.689999998</v>
      </c>
      <c r="HA7" s="301">
        <v>3611298.47</v>
      </c>
      <c r="HB7" s="301">
        <v>2649243.36</v>
      </c>
      <c r="HC7" s="305"/>
      <c r="HD7" s="304"/>
      <c r="HE7" s="304"/>
      <c r="HF7" s="304"/>
      <c r="HG7" s="304"/>
      <c r="HH7" s="304"/>
      <c r="HI7" s="304"/>
      <c r="HJ7" s="304"/>
      <c r="HK7" s="304"/>
      <c r="HL7" s="304"/>
      <c r="HM7" s="304"/>
      <c r="HN7" s="304"/>
      <c r="HO7" s="304"/>
      <c r="HP7" s="304"/>
      <c r="HQ7" s="304"/>
      <c r="HR7" s="304"/>
      <c r="HS7" s="304"/>
      <c r="HT7" s="304"/>
      <c r="HU7" s="304"/>
      <c r="HV7" s="304"/>
      <c r="HW7" s="304"/>
      <c r="HX7" s="304"/>
      <c r="HY7" s="304"/>
      <c r="HZ7" s="304"/>
      <c r="IA7" s="304"/>
      <c r="IB7" s="304"/>
      <c r="IC7" s="304"/>
      <c r="ID7" s="304"/>
      <c r="IE7" s="304"/>
      <c r="IF7" s="304"/>
      <c r="IG7" s="305"/>
      <c r="IH7" s="305"/>
      <c r="II7" s="305"/>
      <c r="IJ7" s="305"/>
      <c r="IK7" s="305"/>
      <c r="IL7" s="305"/>
      <c r="IM7" s="305"/>
      <c r="IN7" s="305"/>
      <c r="IO7" s="305"/>
      <c r="IP7" s="305"/>
      <c r="IQ7" s="305"/>
      <c r="IR7" s="305"/>
      <c r="IS7" s="305"/>
    </row>
    <row r="8" spans="1:258" s="303" customFormat="1" ht="11.25">
      <c r="A8" s="301" t="s">
        <v>2147</v>
      </c>
      <c r="B8" s="301">
        <v>88269.8</v>
      </c>
      <c r="C8" s="301">
        <v>88269.8</v>
      </c>
      <c r="D8" s="301">
        <v>88269.8</v>
      </c>
      <c r="E8" s="301">
        <v>2145109.4</v>
      </c>
      <c r="F8" s="301">
        <v>3183271.2</v>
      </c>
      <c r="G8" s="301">
        <v>3183271.2</v>
      </c>
      <c r="H8" s="301">
        <v>41506428</v>
      </c>
      <c r="I8" s="301">
        <v>163779569.90000001</v>
      </c>
      <c r="J8" s="301">
        <v>163779569.90000001</v>
      </c>
      <c r="K8" s="315">
        <v>163779569.90000001</v>
      </c>
      <c r="L8" s="301">
        <v>163779569.90000001</v>
      </c>
      <c r="M8" s="301">
        <v>163779569.90000001</v>
      </c>
      <c r="N8" s="301">
        <v>163779569.90000001</v>
      </c>
      <c r="O8" s="301">
        <v>163779569.90000001</v>
      </c>
      <c r="P8" s="301">
        <v>228603</v>
      </c>
      <c r="Q8" s="301">
        <v>228603</v>
      </c>
      <c r="R8" s="301">
        <v>1E-4</v>
      </c>
      <c r="S8" s="301">
        <v>1E-4</v>
      </c>
      <c r="T8" s="301">
        <v>1E-4</v>
      </c>
      <c r="U8" s="301">
        <v>1E-4</v>
      </c>
      <c r="V8" s="301">
        <v>1E-4</v>
      </c>
      <c r="W8" s="301">
        <v>102994.9</v>
      </c>
      <c r="X8" s="301">
        <v>102994.9</v>
      </c>
      <c r="Y8" s="301">
        <v>102994.9</v>
      </c>
      <c r="Z8" s="301">
        <v>4541990.0999999996</v>
      </c>
      <c r="AA8" s="301">
        <v>4541990.0999999996</v>
      </c>
      <c r="AB8" s="301">
        <v>4541990.0999999996</v>
      </c>
      <c r="AC8" s="301">
        <v>4541990.0999999996</v>
      </c>
      <c r="AD8" s="301">
        <v>6021655.0999999996</v>
      </c>
      <c r="AE8" s="301">
        <v>6021655.0999999996</v>
      </c>
      <c r="AF8" s="301">
        <v>6021655.0999999996</v>
      </c>
      <c r="AG8" s="301">
        <v>8894854.3000000007</v>
      </c>
      <c r="AH8" s="301">
        <v>17585608.199999999</v>
      </c>
      <c r="AI8" s="301">
        <v>1E-4</v>
      </c>
      <c r="AJ8" s="301">
        <v>1E-4</v>
      </c>
      <c r="AK8" s="301">
        <v>1E-4</v>
      </c>
      <c r="AL8" s="301">
        <v>1E-4</v>
      </c>
      <c r="AM8" s="301">
        <v>1E-4</v>
      </c>
      <c r="AN8" s="301">
        <v>1E-4</v>
      </c>
      <c r="AO8" s="301">
        <v>1E-4</v>
      </c>
      <c r="AP8" s="301">
        <v>307252753.30000001</v>
      </c>
      <c r="AQ8" s="301">
        <v>147942697</v>
      </c>
      <c r="AR8" s="301">
        <v>129813435.3</v>
      </c>
      <c r="AS8" s="301">
        <v>153772530.5</v>
      </c>
      <c r="AT8" s="301">
        <v>208537001.80000001</v>
      </c>
      <c r="AU8" s="301">
        <v>228152760.80000001</v>
      </c>
      <c r="AV8" s="301">
        <v>999333860.20000005</v>
      </c>
      <c r="AW8" s="301">
        <v>951748779.79999995</v>
      </c>
      <c r="AX8" s="301">
        <v>951748779.79999995</v>
      </c>
      <c r="AY8" s="301">
        <v>951748779.79999995</v>
      </c>
      <c r="AZ8" s="301">
        <v>951748779.79999995</v>
      </c>
      <c r="BA8" s="301">
        <v>1041735690</v>
      </c>
      <c r="BB8" s="301">
        <v>6264208.2999999998</v>
      </c>
      <c r="BC8" s="301">
        <v>1248453.6000000001</v>
      </c>
      <c r="BD8" s="301">
        <v>391826.7</v>
      </c>
      <c r="BE8" s="301">
        <v>572101.4</v>
      </c>
      <c r="BF8" s="301">
        <v>2586164.9</v>
      </c>
      <c r="BG8" s="301">
        <v>15050003.9</v>
      </c>
      <c r="BH8" s="301">
        <v>24538405.100000001</v>
      </c>
      <c r="BI8" s="301">
        <v>319628523.39999998</v>
      </c>
      <c r="BJ8" s="301">
        <v>323260786.19999999</v>
      </c>
      <c r="BK8" s="301">
        <v>349694669.89999998</v>
      </c>
      <c r="BL8" s="301">
        <v>349694669.89999998</v>
      </c>
      <c r="BM8" s="301">
        <v>349694669.89999998</v>
      </c>
      <c r="BN8" s="301">
        <v>349694669.89999998</v>
      </c>
      <c r="BO8" s="301">
        <v>346343458.60000002</v>
      </c>
      <c r="BP8" s="301">
        <v>352590890.60000002</v>
      </c>
      <c r="BQ8" s="301">
        <v>307107176</v>
      </c>
      <c r="BR8" s="301">
        <v>107466388.90000001</v>
      </c>
      <c r="BS8" s="301">
        <v>14430147.6</v>
      </c>
      <c r="BT8" s="301">
        <v>14260221.5</v>
      </c>
      <c r="BU8" s="301">
        <v>14677953.699999999</v>
      </c>
      <c r="BV8" s="301">
        <v>15810006.800000001</v>
      </c>
      <c r="BW8" s="301">
        <v>24217926.199999999</v>
      </c>
      <c r="BX8" s="301">
        <v>24217926.199999999</v>
      </c>
      <c r="BY8" s="301">
        <v>24217926.199999999</v>
      </c>
      <c r="BZ8" s="301">
        <v>18568833.5</v>
      </c>
      <c r="CA8" s="301">
        <v>19214019.5</v>
      </c>
      <c r="CB8" s="301">
        <v>26036469.600000001</v>
      </c>
      <c r="CC8" s="301">
        <v>67851822.5</v>
      </c>
      <c r="CD8" s="301">
        <v>70760014.799999997</v>
      </c>
      <c r="CE8" s="301">
        <v>70808289.599999994</v>
      </c>
      <c r="CF8" s="301">
        <v>71253102</v>
      </c>
      <c r="CG8" s="301">
        <v>71875543</v>
      </c>
      <c r="CH8" s="301">
        <v>70529578</v>
      </c>
      <c r="CI8" s="301">
        <v>70529578</v>
      </c>
      <c r="CJ8" s="301">
        <v>69582301.700000003</v>
      </c>
      <c r="CK8" s="301">
        <v>23173619.100000001</v>
      </c>
      <c r="CL8" s="301">
        <v>18577168.100000001</v>
      </c>
      <c r="CM8" s="301">
        <v>17470737.800000001</v>
      </c>
      <c r="CN8" s="301">
        <v>16041547</v>
      </c>
      <c r="CO8" s="301">
        <v>7607049.0999999996</v>
      </c>
      <c r="CP8" s="301">
        <v>6931089.7000000002</v>
      </c>
      <c r="CQ8" s="301">
        <v>1465377.1</v>
      </c>
      <c r="CR8" s="301">
        <v>1397999.6</v>
      </c>
      <c r="CS8" s="301">
        <v>1506464.5</v>
      </c>
      <c r="CT8" s="301">
        <v>1262864.2</v>
      </c>
      <c r="CU8" s="301">
        <v>1262864.2</v>
      </c>
      <c r="CV8" s="301">
        <v>1262864.2</v>
      </c>
      <c r="CW8" s="301">
        <v>1354235.2</v>
      </c>
      <c r="CX8" s="301">
        <v>1241632.8999999999</v>
      </c>
      <c r="CY8" s="301">
        <v>1116083.8999999999</v>
      </c>
      <c r="CZ8" s="301">
        <v>2513357.2999999998</v>
      </c>
      <c r="DA8" s="301">
        <v>2513357.2999999998</v>
      </c>
      <c r="DB8" s="301">
        <v>2513357.2999999998</v>
      </c>
      <c r="DC8" s="301">
        <v>2606922</v>
      </c>
      <c r="DD8" s="301">
        <v>2426738.1</v>
      </c>
      <c r="DE8" s="301">
        <v>7445703</v>
      </c>
      <c r="DF8" s="301">
        <v>69668780.900000006</v>
      </c>
      <c r="DG8" s="301">
        <v>67562459.900000006</v>
      </c>
      <c r="DH8" s="301">
        <v>63643775.600000001</v>
      </c>
      <c r="DI8" s="301">
        <v>62755802</v>
      </c>
      <c r="DJ8" s="301">
        <v>61927033.5</v>
      </c>
      <c r="DK8" s="301">
        <v>58998562.600000001</v>
      </c>
      <c r="DL8" s="301">
        <v>58998562.600000001</v>
      </c>
      <c r="DM8" s="301">
        <v>15777773.9</v>
      </c>
      <c r="DN8" s="301">
        <v>7992078.0999999996</v>
      </c>
      <c r="DO8" s="301">
        <v>7576417.7000000002</v>
      </c>
      <c r="DP8" s="301">
        <v>4145895.7</v>
      </c>
      <c r="DQ8" s="301">
        <v>1891083.1</v>
      </c>
      <c r="DR8" s="301">
        <v>1875270.1</v>
      </c>
      <c r="DS8" s="301">
        <v>1652355.7</v>
      </c>
      <c r="DT8" s="301">
        <v>1003078.3</v>
      </c>
      <c r="DU8" s="301">
        <v>1272335.3999999999</v>
      </c>
      <c r="DV8" s="301">
        <v>2997614.3</v>
      </c>
      <c r="DW8" s="301">
        <v>2130122.1</v>
      </c>
      <c r="DX8" s="301">
        <v>3336003.7</v>
      </c>
      <c r="DY8" s="301">
        <v>3752623.3</v>
      </c>
      <c r="DZ8" s="301">
        <v>4812171.3</v>
      </c>
      <c r="EA8" s="301">
        <v>4606361.2</v>
      </c>
      <c r="EB8" s="301">
        <v>4395176.3</v>
      </c>
      <c r="EC8" s="301">
        <v>4143902.4</v>
      </c>
      <c r="ED8" s="301">
        <v>4665528.5</v>
      </c>
      <c r="EE8" s="301">
        <v>5156146.5999999996</v>
      </c>
      <c r="EF8" s="301">
        <v>6453888.9000000004</v>
      </c>
      <c r="EG8" s="301">
        <v>6590083.0999999996</v>
      </c>
      <c r="EH8" s="301">
        <v>7093000.5999999996</v>
      </c>
      <c r="EI8" s="301">
        <v>7735398.0999999996</v>
      </c>
      <c r="EJ8" s="301">
        <v>8153498.7999999998</v>
      </c>
      <c r="EK8" s="301">
        <v>7403540.9000000004</v>
      </c>
      <c r="EL8" s="301">
        <v>3505594.2</v>
      </c>
      <c r="EM8" s="301">
        <v>3266340.7</v>
      </c>
      <c r="EN8" s="301">
        <v>2089202.5</v>
      </c>
      <c r="EO8" s="301">
        <v>6166255.7999999998</v>
      </c>
      <c r="EP8" s="301">
        <v>7898802</v>
      </c>
      <c r="EQ8" s="301">
        <v>14042336.699999999</v>
      </c>
      <c r="ER8" s="301">
        <v>14042336.699999999</v>
      </c>
      <c r="ES8" s="301">
        <v>14042336.699999999</v>
      </c>
      <c r="ET8" s="301">
        <v>13679101.699999999</v>
      </c>
      <c r="EU8" s="301">
        <v>13679101.699999999</v>
      </c>
      <c r="EV8" s="301">
        <v>13679101.699999999</v>
      </c>
      <c r="EW8" s="301">
        <v>13679101.699999999</v>
      </c>
      <c r="EX8" s="301">
        <v>13679101.699999999</v>
      </c>
      <c r="EY8" s="301">
        <v>13938039.699999999</v>
      </c>
      <c r="EZ8" s="301">
        <v>4236873.2</v>
      </c>
      <c r="FA8" s="301">
        <v>3044835.2</v>
      </c>
      <c r="FB8" s="301">
        <v>1004161.2</v>
      </c>
      <c r="FC8" s="301">
        <v>1004161.2</v>
      </c>
      <c r="FD8" s="301">
        <v>1004161.2</v>
      </c>
      <c r="FE8" s="301">
        <v>1004161.2</v>
      </c>
      <c r="FF8" s="301">
        <v>1025060.9</v>
      </c>
      <c r="FG8" s="301">
        <v>458256.1</v>
      </c>
      <c r="FH8" s="301">
        <v>328866.59999999998</v>
      </c>
      <c r="FI8" s="301">
        <v>4390533.4000000004</v>
      </c>
      <c r="FJ8" s="301">
        <v>16633224</v>
      </c>
      <c r="FK8" s="301">
        <v>59206674.600000001</v>
      </c>
      <c r="FL8" s="301">
        <v>74881908.200000003</v>
      </c>
      <c r="FM8" s="301">
        <v>74434541.599999994</v>
      </c>
      <c r="FN8" s="301">
        <v>176470998.5</v>
      </c>
      <c r="FO8" s="301">
        <v>344200920.69999999</v>
      </c>
      <c r="FP8" s="301">
        <v>320467614.89999998</v>
      </c>
      <c r="FQ8" s="301">
        <v>320467614.89999998</v>
      </c>
      <c r="FR8" s="301">
        <v>320467614.89999998</v>
      </c>
      <c r="FS8" s="301">
        <v>320467614.89999998</v>
      </c>
      <c r="FT8" s="301">
        <v>320467614.89999998</v>
      </c>
      <c r="FU8" s="301">
        <v>47703443.899999999</v>
      </c>
      <c r="FV8" s="301">
        <v>108634332.2</v>
      </c>
      <c r="FW8" s="301">
        <v>109942324.3</v>
      </c>
      <c r="FX8" s="301">
        <v>109942324.3</v>
      </c>
      <c r="FY8" s="301">
        <v>116600177.90000001</v>
      </c>
      <c r="FZ8" s="301">
        <v>116600177.90000001</v>
      </c>
      <c r="GA8" s="301">
        <v>116600177.90000001</v>
      </c>
      <c r="GB8" s="301">
        <v>66204804</v>
      </c>
      <c r="GC8" s="301">
        <v>92675606.299999997</v>
      </c>
      <c r="GD8" s="301">
        <v>91773950.700000003</v>
      </c>
      <c r="GE8" s="301">
        <v>91773950.700000003</v>
      </c>
      <c r="GF8" s="301">
        <v>88671012.900000006</v>
      </c>
      <c r="GG8" s="301">
        <v>95427445</v>
      </c>
      <c r="GH8" s="301">
        <v>103620856.90000001</v>
      </c>
      <c r="GI8" s="301">
        <v>7565973.5</v>
      </c>
      <c r="GJ8" s="301">
        <v>120484</v>
      </c>
      <c r="GK8" s="301">
        <v>182558.6</v>
      </c>
      <c r="GL8" s="301">
        <v>11897139.6</v>
      </c>
      <c r="GM8" s="301">
        <v>30928240.5</v>
      </c>
      <c r="GN8" s="301">
        <v>31722319</v>
      </c>
      <c r="GO8" s="301">
        <v>28297400.699999999</v>
      </c>
      <c r="GP8" s="301">
        <v>26633852.899999999</v>
      </c>
      <c r="GQ8" s="301">
        <v>24500251.5</v>
      </c>
      <c r="GR8" s="301">
        <v>24790833.399999999</v>
      </c>
      <c r="GS8" s="301">
        <v>24306764.899999999</v>
      </c>
      <c r="GT8" s="301">
        <v>25152024.100000001</v>
      </c>
      <c r="GU8" s="301">
        <v>26266877.5</v>
      </c>
      <c r="GV8" s="301">
        <v>8422330.8000000007</v>
      </c>
      <c r="GW8" s="301">
        <v>8422330.8000000007</v>
      </c>
      <c r="GX8" s="301">
        <v>5665525.5</v>
      </c>
      <c r="GY8" s="301">
        <v>3142112.1</v>
      </c>
      <c r="GZ8" s="301">
        <v>1262605.3</v>
      </c>
      <c r="HA8" s="301">
        <v>464246.6</v>
      </c>
      <c r="HB8" s="301">
        <v>437588.7</v>
      </c>
      <c r="HC8" s="305"/>
      <c r="HD8" s="304"/>
      <c r="HE8" s="304"/>
      <c r="HF8" s="304"/>
      <c r="HG8" s="304"/>
      <c r="HH8" s="304"/>
      <c r="HI8" s="304"/>
      <c r="HJ8" s="304"/>
      <c r="HK8" s="304"/>
      <c r="HL8" s="304"/>
      <c r="HM8" s="304"/>
      <c r="HN8" s="304"/>
      <c r="HO8" s="304"/>
      <c r="HP8" s="304"/>
      <c r="HQ8" s="304"/>
      <c r="HR8" s="304"/>
      <c r="HS8" s="304"/>
      <c r="HT8" s="304"/>
      <c r="HU8" s="304"/>
      <c r="HV8" s="304"/>
      <c r="HW8" s="304"/>
      <c r="HX8" s="304"/>
      <c r="HY8" s="304"/>
      <c r="HZ8" s="304"/>
      <c r="IA8" s="304"/>
      <c r="IB8" s="304"/>
      <c r="IC8" s="304"/>
      <c r="ID8" s="304"/>
      <c r="IE8" s="304"/>
      <c r="IF8" s="304"/>
      <c r="IG8" s="305"/>
      <c r="IH8" s="305"/>
      <c r="II8" s="305"/>
      <c r="IJ8" s="305"/>
      <c r="IK8" s="305"/>
      <c r="IL8" s="305"/>
      <c r="IM8" s="305"/>
      <c r="IN8" s="305"/>
      <c r="IO8" s="305"/>
      <c r="IP8" s="305"/>
      <c r="IQ8" s="305"/>
      <c r="IR8" s="305"/>
      <c r="IS8" s="305"/>
    </row>
    <row r="9" spans="1:258" s="303" customFormat="1" ht="11.25">
      <c r="A9" s="301" t="s">
        <v>2148</v>
      </c>
      <c r="B9" s="301">
        <v>1768966</v>
      </c>
      <c r="C9" s="301">
        <v>1768966</v>
      </c>
      <c r="D9" s="301">
        <v>1768966</v>
      </c>
      <c r="E9" s="301">
        <v>8743245.8000000007</v>
      </c>
      <c r="F9" s="301">
        <v>14467368.300000001</v>
      </c>
      <c r="G9" s="301">
        <v>14467368.300000001</v>
      </c>
      <c r="H9" s="301">
        <v>68495890.400000006</v>
      </c>
      <c r="I9" s="301">
        <v>476065778.60000002</v>
      </c>
      <c r="J9" s="301">
        <v>476065778.60000002</v>
      </c>
      <c r="K9" s="315">
        <v>476065778.60000002</v>
      </c>
      <c r="L9" s="301">
        <v>476065778.60000002</v>
      </c>
      <c r="M9" s="301">
        <v>476065778.60000002</v>
      </c>
      <c r="N9" s="301">
        <v>476065778.60000002</v>
      </c>
      <c r="O9" s="301">
        <v>476065778.60000002</v>
      </c>
      <c r="P9" s="301">
        <v>246543.4</v>
      </c>
      <c r="Q9" s="301">
        <v>246543.4</v>
      </c>
      <c r="R9" s="301">
        <v>1E-4</v>
      </c>
      <c r="S9" s="301">
        <v>1E-4</v>
      </c>
      <c r="T9" s="301">
        <v>1E-4</v>
      </c>
      <c r="U9" s="301">
        <v>1E-4</v>
      </c>
      <c r="V9" s="301">
        <v>1E-4</v>
      </c>
      <c r="W9" s="301">
        <v>5696418.2999999998</v>
      </c>
      <c r="X9" s="301">
        <v>5696418.2999999998</v>
      </c>
      <c r="Y9" s="301">
        <v>5696418.2999999998</v>
      </c>
      <c r="Z9" s="301">
        <v>6077680.4000000004</v>
      </c>
      <c r="AA9" s="301">
        <v>6077680.4000000004</v>
      </c>
      <c r="AB9" s="301">
        <v>6077680.4000000004</v>
      </c>
      <c r="AC9" s="301">
        <v>6077680.4000000004</v>
      </c>
      <c r="AD9" s="301">
        <v>6204767.7000000002</v>
      </c>
      <c r="AE9" s="301">
        <v>6204767.7000000002</v>
      </c>
      <c r="AF9" s="301">
        <v>6204767.7000000002</v>
      </c>
      <c r="AG9" s="301">
        <v>9176238.0999999996</v>
      </c>
      <c r="AH9" s="301">
        <v>17842925.300000001</v>
      </c>
      <c r="AI9" s="301">
        <v>1E-4</v>
      </c>
      <c r="AJ9" s="301">
        <v>1E-4</v>
      </c>
      <c r="AK9" s="301">
        <v>1E-4</v>
      </c>
      <c r="AL9" s="301">
        <v>1E-4</v>
      </c>
      <c r="AM9" s="301">
        <v>1E-4</v>
      </c>
      <c r="AN9" s="301">
        <v>1E-4</v>
      </c>
      <c r="AO9" s="301">
        <v>1E-4</v>
      </c>
      <c r="AP9" s="301">
        <v>74131647.299999997</v>
      </c>
      <c r="AQ9" s="301">
        <v>41023155.100000001</v>
      </c>
      <c r="AR9" s="301">
        <v>56023305.799999997</v>
      </c>
      <c r="AS9" s="301">
        <v>112770497.2</v>
      </c>
      <c r="AT9" s="301">
        <v>230462445.30000001</v>
      </c>
      <c r="AU9" s="301">
        <v>234035997.40000001</v>
      </c>
      <c r="AV9" s="301">
        <v>517096783.69999999</v>
      </c>
      <c r="AW9" s="301">
        <v>492483891.30000001</v>
      </c>
      <c r="AX9" s="301">
        <v>492483891.30000001</v>
      </c>
      <c r="AY9" s="301">
        <v>492483891.30000001</v>
      </c>
      <c r="AZ9" s="301">
        <v>492483891.30000001</v>
      </c>
      <c r="BA9" s="301">
        <v>538844696.10000002</v>
      </c>
      <c r="BB9" s="301">
        <v>5039514.0999999996</v>
      </c>
      <c r="BC9" s="301">
        <v>2677685.4</v>
      </c>
      <c r="BD9" s="301">
        <v>1586298.3</v>
      </c>
      <c r="BE9" s="301">
        <v>1565335.6</v>
      </c>
      <c r="BF9" s="301">
        <v>6647810.4000000004</v>
      </c>
      <c r="BG9" s="301">
        <v>16336677.199999999</v>
      </c>
      <c r="BH9" s="301">
        <v>16250965.800000001</v>
      </c>
      <c r="BI9" s="301">
        <v>266067376.30000001</v>
      </c>
      <c r="BJ9" s="301">
        <v>256523129.5</v>
      </c>
      <c r="BK9" s="301">
        <v>283827610.5</v>
      </c>
      <c r="BL9" s="301">
        <v>283827610.5</v>
      </c>
      <c r="BM9" s="301">
        <v>283827610.5</v>
      </c>
      <c r="BN9" s="301">
        <v>283827610.5</v>
      </c>
      <c r="BO9" s="301">
        <v>288663686.5</v>
      </c>
      <c r="BP9" s="301">
        <v>293514414.5</v>
      </c>
      <c r="BQ9" s="301">
        <v>231935793.59999999</v>
      </c>
      <c r="BR9" s="301">
        <v>50957453.700000003</v>
      </c>
      <c r="BS9" s="301">
        <v>28525943.399999999</v>
      </c>
      <c r="BT9" s="301">
        <v>28188267.800000001</v>
      </c>
      <c r="BU9" s="301">
        <v>29153241.399999999</v>
      </c>
      <c r="BV9" s="301">
        <v>29992271</v>
      </c>
      <c r="BW9" s="301">
        <v>44945537.200000003</v>
      </c>
      <c r="BX9" s="301">
        <v>44945537.200000003</v>
      </c>
      <c r="BY9" s="301">
        <v>44945537.200000003</v>
      </c>
      <c r="BZ9" s="301">
        <v>37800254.799999997</v>
      </c>
      <c r="CA9" s="301">
        <v>24300195.5</v>
      </c>
      <c r="CB9" s="301">
        <v>23544131.5</v>
      </c>
      <c r="CC9" s="301">
        <v>36279440.600000001</v>
      </c>
      <c r="CD9" s="301">
        <v>35050022.799999997</v>
      </c>
      <c r="CE9" s="301">
        <v>32806318.5</v>
      </c>
      <c r="CF9" s="301">
        <v>26781863.399999999</v>
      </c>
      <c r="CG9" s="301">
        <v>34194600.700000003</v>
      </c>
      <c r="CH9" s="301">
        <v>33597281.600000001</v>
      </c>
      <c r="CI9" s="301">
        <v>33597281.600000001</v>
      </c>
      <c r="CJ9" s="301">
        <v>33570770.700000003</v>
      </c>
      <c r="CK9" s="301">
        <v>23159252.5</v>
      </c>
      <c r="CL9" s="301">
        <v>22896432.800000001</v>
      </c>
      <c r="CM9" s="301">
        <v>23311408.399999999</v>
      </c>
      <c r="CN9" s="301">
        <v>22852252.699999999</v>
      </c>
      <c r="CO9" s="301">
        <v>8294479</v>
      </c>
      <c r="CP9" s="301">
        <v>8862561.9000000004</v>
      </c>
      <c r="CQ9" s="301">
        <v>3065590.8</v>
      </c>
      <c r="CR9" s="301">
        <v>3701697.6</v>
      </c>
      <c r="CS9" s="301">
        <v>3156686.9</v>
      </c>
      <c r="CT9" s="301">
        <v>3540229.1</v>
      </c>
      <c r="CU9" s="301">
        <v>3540229.1</v>
      </c>
      <c r="CV9" s="301">
        <v>3540229.1</v>
      </c>
      <c r="CW9" s="301">
        <v>4183353.7</v>
      </c>
      <c r="CX9" s="301">
        <v>3771287.7</v>
      </c>
      <c r="CY9" s="301">
        <v>3717431.1</v>
      </c>
      <c r="CZ9" s="301">
        <v>3920319.7</v>
      </c>
      <c r="DA9" s="301">
        <v>3920319.7</v>
      </c>
      <c r="DB9" s="301">
        <v>3920319.7</v>
      </c>
      <c r="DC9" s="301">
        <v>4130097.8</v>
      </c>
      <c r="DD9" s="301">
        <v>3914191.2</v>
      </c>
      <c r="DE9" s="301">
        <v>6919869.5999999996</v>
      </c>
      <c r="DF9" s="301">
        <v>108941215.59999999</v>
      </c>
      <c r="DG9" s="301">
        <v>105651096.40000001</v>
      </c>
      <c r="DH9" s="301">
        <v>102084342.5</v>
      </c>
      <c r="DI9" s="301">
        <v>100661238.3</v>
      </c>
      <c r="DJ9" s="301">
        <v>99285082.299999997</v>
      </c>
      <c r="DK9" s="301">
        <v>96165250</v>
      </c>
      <c r="DL9" s="301">
        <v>96165250</v>
      </c>
      <c r="DM9" s="301">
        <v>49959723.100000001</v>
      </c>
      <c r="DN9" s="301">
        <v>35363015.200000003</v>
      </c>
      <c r="DO9" s="301">
        <v>33733798.600000001</v>
      </c>
      <c r="DP9" s="301">
        <v>9524065.9000000004</v>
      </c>
      <c r="DQ9" s="301">
        <v>3638789.4</v>
      </c>
      <c r="DR9" s="301">
        <v>3880538.5</v>
      </c>
      <c r="DS9" s="301">
        <v>2258368.7999999998</v>
      </c>
      <c r="DT9" s="301">
        <v>2158476.6</v>
      </c>
      <c r="DU9" s="301">
        <v>2205350.2999999998</v>
      </c>
      <c r="DV9" s="301">
        <v>6830954</v>
      </c>
      <c r="DW9" s="301">
        <v>5663456.5</v>
      </c>
      <c r="DX9" s="301">
        <v>5174985.4000000004</v>
      </c>
      <c r="DY9" s="301">
        <v>4920648.5</v>
      </c>
      <c r="DZ9" s="301">
        <v>5948025.5</v>
      </c>
      <c r="EA9" s="301">
        <v>5556346.2000000002</v>
      </c>
      <c r="EB9" s="301">
        <v>5276184.4000000004</v>
      </c>
      <c r="EC9" s="301">
        <v>5790572.9000000004</v>
      </c>
      <c r="ED9" s="301">
        <v>7126464.7000000002</v>
      </c>
      <c r="EE9" s="301">
        <v>7109050.5999999996</v>
      </c>
      <c r="EF9" s="301">
        <v>7590831.4000000004</v>
      </c>
      <c r="EG9" s="301">
        <v>7750617.2999999998</v>
      </c>
      <c r="EH9" s="301">
        <v>8597923.5999999996</v>
      </c>
      <c r="EI9" s="301">
        <v>9438985.1999999993</v>
      </c>
      <c r="EJ9" s="301">
        <v>8717812.5</v>
      </c>
      <c r="EK9" s="301">
        <v>7936848</v>
      </c>
      <c r="EL9" s="301">
        <v>5786539.5</v>
      </c>
      <c r="EM9" s="301">
        <v>5323729</v>
      </c>
      <c r="EN9" s="301">
        <v>4341934.5999999996</v>
      </c>
      <c r="EO9" s="301">
        <v>10006122.5</v>
      </c>
      <c r="EP9" s="301">
        <v>9365910.5999999996</v>
      </c>
      <c r="EQ9" s="301">
        <v>12067267.5</v>
      </c>
      <c r="ER9" s="301">
        <v>12067267.5</v>
      </c>
      <c r="ES9" s="301">
        <v>12067267.5</v>
      </c>
      <c r="ET9" s="301">
        <v>11768104.699999999</v>
      </c>
      <c r="EU9" s="301">
        <v>11768104.699999999</v>
      </c>
      <c r="EV9" s="301">
        <v>11768104.699999999</v>
      </c>
      <c r="EW9" s="301">
        <v>11768104.699999999</v>
      </c>
      <c r="EX9" s="301">
        <v>11768104.699999999</v>
      </c>
      <c r="EY9" s="301">
        <v>12031282.5</v>
      </c>
      <c r="EZ9" s="301">
        <v>4334847.8</v>
      </c>
      <c r="FA9" s="301">
        <v>2150485.6</v>
      </c>
      <c r="FB9" s="301">
        <v>1607526.7</v>
      </c>
      <c r="FC9" s="301">
        <v>1607526.7</v>
      </c>
      <c r="FD9" s="301">
        <v>1607526.7</v>
      </c>
      <c r="FE9" s="301">
        <v>1607526.7</v>
      </c>
      <c r="FF9" s="301">
        <v>1618276.3</v>
      </c>
      <c r="FG9" s="301">
        <v>990773.2</v>
      </c>
      <c r="FH9" s="301">
        <v>714762.5</v>
      </c>
      <c r="FI9" s="301">
        <v>27554965</v>
      </c>
      <c r="FJ9" s="301">
        <v>33681367.700000003</v>
      </c>
      <c r="FK9" s="301">
        <v>126191222</v>
      </c>
      <c r="FL9" s="301">
        <v>133002732.90000001</v>
      </c>
      <c r="FM9" s="301">
        <v>128672313.2</v>
      </c>
      <c r="FN9" s="301">
        <v>166595722.80000001</v>
      </c>
      <c r="FO9" s="301">
        <v>227739786</v>
      </c>
      <c r="FP9" s="301">
        <v>212430191.5</v>
      </c>
      <c r="FQ9" s="301">
        <v>212430191.5</v>
      </c>
      <c r="FR9" s="301">
        <v>212430191.5</v>
      </c>
      <c r="FS9" s="301">
        <v>212430191.5</v>
      </c>
      <c r="FT9" s="301">
        <v>212430191.5</v>
      </c>
      <c r="FU9" s="301">
        <v>27573682.800000001</v>
      </c>
      <c r="FV9" s="301">
        <v>59643376.200000003</v>
      </c>
      <c r="FW9" s="301">
        <v>99188961.200000003</v>
      </c>
      <c r="FX9" s="301">
        <v>99188961.200000003</v>
      </c>
      <c r="FY9" s="301">
        <v>105029294.8</v>
      </c>
      <c r="FZ9" s="301">
        <v>105029294.8</v>
      </c>
      <c r="GA9" s="301">
        <v>105029294.8</v>
      </c>
      <c r="GB9" s="301">
        <v>97040028.700000003</v>
      </c>
      <c r="GC9" s="301">
        <v>111785581</v>
      </c>
      <c r="GD9" s="301">
        <v>113959136.40000001</v>
      </c>
      <c r="GE9" s="301">
        <v>113959136.40000001</v>
      </c>
      <c r="GF9" s="301">
        <v>73115768.299999997</v>
      </c>
      <c r="GG9" s="301">
        <v>77507852.900000006</v>
      </c>
      <c r="GH9" s="301">
        <v>82612796.099999994</v>
      </c>
      <c r="GI9" s="301">
        <v>20154723.600000001</v>
      </c>
      <c r="GJ9" s="301">
        <v>125241.60000000001</v>
      </c>
      <c r="GK9" s="301">
        <v>339566.5</v>
      </c>
      <c r="GL9" s="301">
        <v>13853935.6</v>
      </c>
      <c r="GM9" s="301">
        <v>33300319.399999999</v>
      </c>
      <c r="GN9" s="301">
        <v>52679745.899999999</v>
      </c>
      <c r="GO9" s="301">
        <v>48038457.600000001</v>
      </c>
      <c r="GP9" s="301">
        <v>65304145.5</v>
      </c>
      <c r="GQ9" s="301">
        <v>70835703.099999994</v>
      </c>
      <c r="GR9" s="301">
        <v>171939014.69999999</v>
      </c>
      <c r="GS9" s="301">
        <v>168571241.90000001</v>
      </c>
      <c r="GT9" s="301">
        <v>178952484.69999999</v>
      </c>
      <c r="GU9" s="301">
        <v>186758232.59999999</v>
      </c>
      <c r="GV9" s="301">
        <v>194186507.19999999</v>
      </c>
      <c r="GW9" s="301">
        <v>194186507.19999999</v>
      </c>
      <c r="GX9" s="301">
        <v>220634989.5</v>
      </c>
      <c r="GY9" s="301">
        <v>209722926.40000001</v>
      </c>
      <c r="GZ9" s="301">
        <v>63361106.799999997</v>
      </c>
      <c r="HA9" s="301">
        <v>3468485.7</v>
      </c>
      <c r="HB9" s="301">
        <v>3228293.5</v>
      </c>
      <c r="HC9" s="305"/>
      <c r="HD9" s="304"/>
      <c r="HE9" s="304"/>
      <c r="HF9" s="304"/>
      <c r="HG9" s="304"/>
      <c r="HH9" s="304"/>
      <c r="HI9" s="304"/>
      <c r="HJ9" s="304"/>
      <c r="HK9" s="304"/>
      <c r="HL9" s="304"/>
      <c r="HM9" s="304"/>
      <c r="HN9" s="304"/>
      <c r="HO9" s="304"/>
      <c r="HP9" s="304"/>
      <c r="HQ9" s="304"/>
      <c r="HR9" s="304"/>
      <c r="HS9" s="304"/>
      <c r="HT9" s="304"/>
      <c r="HU9" s="304"/>
      <c r="HV9" s="304"/>
      <c r="HW9" s="304"/>
      <c r="HX9" s="304"/>
      <c r="HY9" s="304"/>
      <c r="HZ9" s="304"/>
      <c r="IA9" s="304"/>
      <c r="IB9" s="304"/>
      <c r="IC9" s="304"/>
      <c r="ID9" s="304"/>
      <c r="IE9" s="304"/>
      <c r="IF9" s="304"/>
      <c r="IG9" s="305"/>
      <c r="IH9" s="305"/>
      <c r="II9" s="305"/>
      <c r="IJ9" s="305"/>
      <c r="IK9" s="305"/>
      <c r="IL9" s="305"/>
      <c r="IM9" s="305"/>
      <c r="IN9" s="305"/>
      <c r="IO9" s="305"/>
      <c r="IP9" s="305"/>
      <c r="IQ9" s="305"/>
      <c r="IR9" s="305"/>
      <c r="IS9" s="305"/>
    </row>
    <row r="10" spans="1:258" s="303" customFormat="1" ht="15" customHeight="1" thickBot="1">
      <c r="A10" s="301" t="s">
        <v>2149</v>
      </c>
      <c r="B10" s="301">
        <v>3697114.3</v>
      </c>
      <c r="C10" s="301">
        <v>3697114.3</v>
      </c>
      <c r="D10" s="301">
        <v>3697114.3</v>
      </c>
      <c r="E10" s="301">
        <v>2065550.6</v>
      </c>
      <c r="F10" s="301">
        <v>1853035</v>
      </c>
      <c r="G10" s="301">
        <v>1853035</v>
      </c>
      <c r="H10" s="301">
        <v>100324654.59999999</v>
      </c>
      <c r="I10" s="301">
        <v>290102157.80000001</v>
      </c>
      <c r="J10" s="301">
        <v>290102157.80000001</v>
      </c>
      <c r="K10" s="315">
        <v>290102157.80000001</v>
      </c>
      <c r="L10" s="301">
        <v>290102157.80000001</v>
      </c>
      <c r="M10" s="301">
        <v>290102157.80000001</v>
      </c>
      <c r="N10" s="301">
        <v>290102157.80000001</v>
      </c>
      <c r="O10" s="301">
        <v>290102157.80000001</v>
      </c>
      <c r="P10" s="301">
        <v>2636851.5</v>
      </c>
      <c r="Q10" s="301">
        <v>2636851.5</v>
      </c>
      <c r="R10" s="301">
        <v>1E-4</v>
      </c>
      <c r="S10" s="301">
        <v>1E-4</v>
      </c>
      <c r="T10" s="301">
        <v>1E-4</v>
      </c>
      <c r="U10" s="301">
        <v>1E-4</v>
      </c>
      <c r="V10" s="301">
        <v>1E-4</v>
      </c>
      <c r="W10" s="301">
        <v>1038734.4</v>
      </c>
      <c r="X10" s="301">
        <v>1038734.4</v>
      </c>
      <c r="Y10" s="301">
        <v>1038734.4</v>
      </c>
      <c r="Z10" s="301">
        <v>26753356.699999999</v>
      </c>
      <c r="AA10" s="301">
        <v>26753356.699999999</v>
      </c>
      <c r="AB10" s="301">
        <v>26753356.699999999</v>
      </c>
      <c r="AC10" s="301">
        <v>26753356.699999999</v>
      </c>
      <c r="AD10" s="301">
        <v>35324897.5</v>
      </c>
      <c r="AE10" s="301">
        <v>35324897.5</v>
      </c>
      <c r="AF10" s="301">
        <v>35324897.5</v>
      </c>
      <c r="AG10" s="301">
        <v>52347991</v>
      </c>
      <c r="AH10" s="301">
        <v>101399315.3</v>
      </c>
      <c r="AI10" s="301">
        <v>1E-4</v>
      </c>
      <c r="AJ10" s="301">
        <v>1E-4</v>
      </c>
      <c r="AK10" s="301">
        <v>1E-4</v>
      </c>
      <c r="AL10" s="301">
        <v>1E-4</v>
      </c>
      <c r="AM10" s="301">
        <v>1E-4</v>
      </c>
      <c r="AN10" s="301">
        <v>1E-4</v>
      </c>
      <c r="AO10" s="301">
        <v>1E-4</v>
      </c>
      <c r="AP10" s="301">
        <v>27581059</v>
      </c>
      <c r="AQ10" s="301">
        <v>16534464.800000001</v>
      </c>
      <c r="AR10" s="301">
        <v>33051208.699999999</v>
      </c>
      <c r="AS10" s="301">
        <v>130602097.3</v>
      </c>
      <c r="AT10" s="301">
        <v>342505060.89999998</v>
      </c>
      <c r="AU10" s="301">
        <v>392108561.80000001</v>
      </c>
      <c r="AV10" s="301">
        <v>740091819.79999995</v>
      </c>
      <c r="AW10" s="301">
        <v>704884128.20000005</v>
      </c>
      <c r="AX10" s="301">
        <v>704884128.20000005</v>
      </c>
      <c r="AY10" s="301">
        <v>704884128.20000005</v>
      </c>
      <c r="AZ10" s="301">
        <v>704884128.20000005</v>
      </c>
      <c r="BA10" s="301">
        <v>768451206.79999995</v>
      </c>
      <c r="BB10" s="301">
        <v>2143218.6</v>
      </c>
      <c r="BC10" s="301">
        <v>597032.80000000005</v>
      </c>
      <c r="BD10" s="301">
        <v>276472</v>
      </c>
      <c r="BE10" s="301">
        <v>204846.2</v>
      </c>
      <c r="BF10" s="301">
        <v>344053.5</v>
      </c>
      <c r="BG10" s="301">
        <v>1233767.3999999999</v>
      </c>
      <c r="BH10" s="301">
        <v>3135965.2</v>
      </c>
      <c r="BI10" s="301">
        <v>61463695.700000003</v>
      </c>
      <c r="BJ10" s="301">
        <v>59938361.399999999</v>
      </c>
      <c r="BK10" s="301">
        <v>64739351.399999999</v>
      </c>
      <c r="BL10" s="301">
        <v>64739351.399999999</v>
      </c>
      <c r="BM10" s="301">
        <v>64739351.399999999</v>
      </c>
      <c r="BN10" s="301">
        <v>64739351.399999999</v>
      </c>
      <c r="BO10" s="301">
        <v>66288576.600000001</v>
      </c>
      <c r="BP10" s="301">
        <v>67418071.200000003</v>
      </c>
      <c r="BQ10" s="301">
        <v>62615024.5</v>
      </c>
      <c r="BR10" s="301">
        <v>18478296</v>
      </c>
      <c r="BS10" s="301">
        <v>17389725.600000001</v>
      </c>
      <c r="BT10" s="301">
        <v>17188886.199999999</v>
      </c>
      <c r="BU10" s="301">
        <v>17827077.600000001</v>
      </c>
      <c r="BV10" s="301">
        <v>19557889.199999999</v>
      </c>
      <c r="BW10" s="301">
        <v>23636681.600000001</v>
      </c>
      <c r="BX10" s="301">
        <v>23636681.600000001</v>
      </c>
      <c r="BY10" s="301">
        <v>23636681.600000001</v>
      </c>
      <c r="BZ10" s="301">
        <v>23250429</v>
      </c>
      <c r="CA10" s="301">
        <v>11638881.699999999</v>
      </c>
      <c r="CB10" s="301">
        <v>11928023.6</v>
      </c>
      <c r="CC10" s="301">
        <v>16486542.4</v>
      </c>
      <c r="CD10" s="301">
        <v>15802476.199999999</v>
      </c>
      <c r="CE10" s="301">
        <v>16653814.4</v>
      </c>
      <c r="CF10" s="301">
        <v>15271778.800000001</v>
      </c>
      <c r="CG10" s="301">
        <v>16719341.5</v>
      </c>
      <c r="CH10" s="301">
        <v>16679844.9</v>
      </c>
      <c r="CI10" s="301">
        <v>16679844.9</v>
      </c>
      <c r="CJ10" s="301">
        <v>15655262.1</v>
      </c>
      <c r="CK10" s="301">
        <v>13097141.699999999</v>
      </c>
      <c r="CL10" s="301">
        <v>7936415.9000000004</v>
      </c>
      <c r="CM10" s="301">
        <v>8152911.5999999996</v>
      </c>
      <c r="CN10" s="301">
        <v>8498540.9000000004</v>
      </c>
      <c r="CO10" s="301">
        <v>1932189</v>
      </c>
      <c r="CP10" s="301">
        <v>2382764.2000000002</v>
      </c>
      <c r="CQ10" s="301">
        <v>764715.1</v>
      </c>
      <c r="CR10" s="301">
        <v>956119.1</v>
      </c>
      <c r="CS10" s="301">
        <v>1029619.7</v>
      </c>
      <c r="CT10" s="301">
        <v>2010311.2</v>
      </c>
      <c r="CU10" s="301">
        <v>2010311.2</v>
      </c>
      <c r="CV10" s="301">
        <v>2010311.2</v>
      </c>
      <c r="CW10" s="301">
        <v>2077716.6</v>
      </c>
      <c r="CX10" s="301">
        <v>1851430.7</v>
      </c>
      <c r="CY10" s="301">
        <v>2828317.1</v>
      </c>
      <c r="CZ10" s="301">
        <v>2264428.9</v>
      </c>
      <c r="DA10" s="301">
        <v>2264428.9</v>
      </c>
      <c r="DB10" s="301">
        <v>2264428.9</v>
      </c>
      <c r="DC10" s="301">
        <v>1993904.5</v>
      </c>
      <c r="DD10" s="301">
        <v>1907182.2</v>
      </c>
      <c r="DE10" s="301">
        <v>2757832.9</v>
      </c>
      <c r="DF10" s="301">
        <v>8407669</v>
      </c>
      <c r="DG10" s="301">
        <v>8386532.2999999998</v>
      </c>
      <c r="DH10" s="301">
        <v>8454594</v>
      </c>
      <c r="DI10" s="301">
        <v>8366799.2999999998</v>
      </c>
      <c r="DJ10" s="301">
        <v>8357833.2999999998</v>
      </c>
      <c r="DK10" s="301">
        <v>9366960.1999999993</v>
      </c>
      <c r="DL10" s="301">
        <v>9366960.1999999993</v>
      </c>
      <c r="DM10" s="301">
        <v>5950577.2000000002</v>
      </c>
      <c r="DN10" s="301">
        <v>4810092.4000000004</v>
      </c>
      <c r="DO10" s="301">
        <v>4830429.5999999996</v>
      </c>
      <c r="DP10" s="301">
        <v>4560872.2</v>
      </c>
      <c r="DQ10" s="301">
        <v>4938121.4000000004</v>
      </c>
      <c r="DR10" s="301">
        <v>5067890.5999999996</v>
      </c>
      <c r="DS10" s="301">
        <v>6430884.0999999996</v>
      </c>
      <c r="DT10" s="301">
        <v>1301240.7</v>
      </c>
      <c r="DU10" s="301">
        <v>1634754.9</v>
      </c>
      <c r="DV10" s="301">
        <v>1871307.8</v>
      </c>
      <c r="DW10" s="301">
        <v>1589889.3</v>
      </c>
      <c r="DX10" s="301">
        <v>2124743.2000000002</v>
      </c>
      <c r="DY10" s="301">
        <v>1888313.2</v>
      </c>
      <c r="DZ10" s="301">
        <v>2417965.4</v>
      </c>
      <c r="EA10" s="301">
        <v>2268542.4</v>
      </c>
      <c r="EB10" s="301">
        <v>2151778.6</v>
      </c>
      <c r="EC10" s="301">
        <v>4238297.8</v>
      </c>
      <c r="ED10" s="301">
        <v>5363311.0999999996</v>
      </c>
      <c r="EE10" s="301">
        <v>5286845.5</v>
      </c>
      <c r="EF10" s="301">
        <v>6607198.0999999996</v>
      </c>
      <c r="EG10" s="301">
        <v>6743955.5999999996</v>
      </c>
      <c r="EH10" s="301">
        <v>7433784.2999999998</v>
      </c>
      <c r="EI10" s="301">
        <v>8187408.4000000004</v>
      </c>
      <c r="EJ10" s="301">
        <v>8367095</v>
      </c>
      <c r="EK10" s="301">
        <v>9485452.5999999996</v>
      </c>
      <c r="EL10" s="301">
        <v>2780198</v>
      </c>
      <c r="EM10" s="301">
        <v>2519816.9</v>
      </c>
      <c r="EN10" s="301">
        <v>923112.1</v>
      </c>
      <c r="EO10" s="301">
        <v>4444563.5999999996</v>
      </c>
      <c r="EP10" s="301">
        <v>3811020.5</v>
      </c>
      <c r="EQ10" s="301">
        <v>7409453.2999999998</v>
      </c>
      <c r="ER10" s="301">
        <v>7409453.2999999998</v>
      </c>
      <c r="ES10" s="301">
        <v>7409453.2999999998</v>
      </c>
      <c r="ET10" s="301">
        <v>7233481.2999999998</v>
      </c>
      <c r="EU10" s="301">
        <v>7233481.2999999998</v>
      </c>
      <c r="EV10" s="301">
        <v>7233481.2999999998</v>
      </c>
      <c r="EW10" s="301">
        <v>7233481.2999999998</v>
      </c>
      <c r="EX10" s="301">
        <v>7233481.2999999998</v>
      </c>
      <c r="EY10" s="301">
        <v>7424591</v>
      </c>
      <c r="EZ10" s="301">
        <v>2844575.8</v>
      </c>
      <c r="FA10" s="301">
        <v>1913050.1</v>
      </c>
      <c r="FB10" s="301">
        <v>2036966</v>
      </c>
      <c r="FC10" s="301">
        <v>2036966</v>
      </c>
      <c r="FD10" s="301">
        <v>2036966</v>
      </c>
      <c r="FE10" s="301">
        <v>2036966</v>
      </c>
      <c r="FF10" s="301">
        <v>2166600.6</v>
      </c>
      <c r="FG10" s="301">
        <v>1396468.7</v>
      </c>
      <c r="FH10" s="301">
        <v>1318916.1000000001</v>
      </c>
      <c r="FI10" s="301">
        <v>26568403.899999999</v>
      </c>
      <c r="FJ10" s="301">
        <v>32257941.699999999</v>
      </c>
      <c r="FK10" s="301">
        <v>75784299.799999997</v>
      </c>
      <c r="FL10" s="301">
        <v>82481743</v>
      </c>
      <c r="FM10" s="301">
        <v>80199764.099999994</v>
      </c>
      <c r="FN10" s="301">
        <v>138844525.90000001</v>
      </c>
      <c r="FO10" s="301">
        <v>172413199.5</v>
      </c>
      <c r="FP10" s="301">
        <v>160554709.5</v>
      </c>
      <c r="FQ10" s="301">
        <v>160554709.5</v>
      </c>
      <c r="FR10" s="301">
        <v>160554709.5</v>
      </c>
      <c r="FS10" s="301">
        <v>160554709.5</v>
      </c>
      <c r="FT10" s="301">
        <v>160554709.5</v>
      </c>
      <c r="FU10" s="301">
        <v>85088488.599999994</v>
      </c>
      <c r="FV10" s="301">
        <v>85859127</v>
      </c>
      <c r="FW10" s="301">
        <v>84220782.400000006</v>
      </c>
      <c r="FX10" s="301">
        <v>84220782.400000006</v>
      </c>
      <c r="FY10" s="301">
        <v>89246599.5</v>
      </c>
      <c r="FZ10" s="301">
        <v>89246599.5</v>
      </c>
      <c r="GA10" s="301">
        <v>89246599.5</v>
      </c>
      <c r="GB10" s="301">
        <v>157686022.59999999</v>
      </c>
      <c r="GC10" s="301">
        <v>168209285.30000001</v>
      </c>
      <c r="GD10" s="301">
        <v>165310347.90000001</v>
      </c>
      <c r="GE10" s="301">
        <v>165310347.90000001</v>
      </c>
      <c r="GF10" s="301">
        <v>157435122.40000001</v>
      </c>
      <c r="GG10" s="301">
        <v>169991900.30000001</v>
      </c>
      <c r="GH10" s="301">
        <v>184633607.19999999</v>
      </c>
      <c r="GI10" s="301">
        <v>37730385.700000003</v>
      </c>
      <c r="GJ10" s="301">
        <v>3280078.5</v>
      </c>
      <c r="GK10" s="301">
        <v>8330694.5</v>
      </c>
      <c r="GL10" s="301">
        <v>108514630.8</v>
      </c>
      <c r="GM10" s="301">
        <v>160540599.09999999</v>
      </c>
      <c r="GN10" s="301">
        <v>145672275.69999999</v>
      </c>
      <c r="GO10" s="301">
        <v>129818745</v>
      </c>
      <c r="GP10" s="301">
        <v>156343918.5</v>
      </c>
      <c r="GQ10" s="301">
        <v>145133489.19999999</v>
      </c>
      <c r="GR10" s="301">
        <v>138708148.69999999</v>
      </c>
      <c r="GS10" s="301">
        <v>136003808</v>
      </c>
      <c r="GT10" s="301">
        <v>145837507.30000001</v>
      </c>
      <c r="GU10" s="301">
        <v>152259702.5</v>
      </c>
      <c r="GV10" s="301">
        <v>75625796.400000006</v>
      </c>
      <c r="GW10" s="301">
        <v>75625796.400000006</v>
      </c>
      <c r="GX10" s="301">
        <v>71811844.5</v>
      </c>
      <c r="GY10" s="301">
        <v>90608742.099999994</v>
      </c>
      <c r="GZ10" s="301">
        <v>18245121.899999999</v>
      </c>
      <c r="HA10" s="301">
        <v>5842178.7000000002</v>
      </c>
      <c r="HB10" s="301">
        <v>8587598</v>
      </c>
      <c r="HC10" s="305"/>
      <c r="HD10" s="304"/>
      <c r="HE10" s="304"/>
      <c r="HF10" s="304"/>
      <c r="HG10" s="304"/>
      <c r="HH10" s="304"/>
      <c r="HI10" s="304"/>
      <c r="HJ10" s="304"/>
      <c r="HK10" s="304"/>
      <c r="HL10" s="304"/>
      <c r="HM10" s="304"/>
      <c r="HN10" s="304"/>
      <c r="HO10" s="304"/>
      <c r="HP10" s="304"/>
      <c r="HQ10" s="304"/>
      <c r="HR10" s="304"/>
      <c r="HS10" s="304"/>
      <c r="HT10" s="304"/>
      <c r="HU10" s="304"/>
      <c r="HV10" s="304"/>
      <c r="HW10" s="304"/>
      <c r="HX10" s="304"/>
      <c r="HY10" s="304"/>
      <c r="HZ10" s="304"/>
      <c r="IA10" s="304"/>
      <c r="IB10" s="304"/>
      <c r="IC10" s="304"/>
      <c r="ID10" s="304"/>
      <c r="IE10" s="304"/>
      <c r="IF10" s="304"/>
      <c r="IG10" s="305"/>
      <c r="IH10" s="305"/>
      <c r="II10" s="305"/>
      <c r="IJ10" s="305"/>
      <c r="IK10" s="305"/>
      <c r="IL10" s="305"/>
      <c r="IM10" s="305"/>
      <c r="IN10" s="305"/>
      <c r="IO10" s="305"/>
      <c r="IP10" s="305"/>
      <c r="IQ10" s="305"/>
      <c r="IR10" s="305"/>
      <c r="IS10" s="305"/>
    </row>
    <row r="11" spans="1:258" s="309" customFormat="1" ht="14.25" customHeight="1" thickBot="1">
      <c r="A11" s="307" t="s">
        <v>2130</v>
      </c>
      <c r="B11" s="308"/>
      <c r="C11" s="308"/>
      <c r="D11" s="308"/>
      <c r="E11" s="308"/>
      <c r="F11" s="308"/>
      <c r="G11" s="308"/>
      <c r="H11" s="308"/>
      <c r="I11" s="308"/>
      <c r="J11" s="308"/>
      <c r="K11" s="316"/>
      <c r="L11" s="308"/>
      <c r="M11" s="308"/>
      <c r="N11" s="308"/>
      <c r="O11" s="308"/>
      <c r="P11" s="308"/>
      <c r="Q11" s="308"/>
      <c r="R11" s="308"/>
      <c r="S11" s="308"/>
      <c r="T11" s="308"/>
      <c r="U11" s="308"/>
      <c r="V11" s="308"/>
      <c r="W11" s="308"/>
      <c r="X11" s="308"/>
      <c r="Y11" s="308"/>
      <c r="Z11" s="308"/>
      <c r="AA11" s="308"/>
      <c r="AB11" s="308"/>
      <c r="AC11" s="308"/>
      <c r="AD11" s="308"/>
      <c r="AE11" s="308"/>
      <c r="AF11" s="308"/>
      <c r="AG11" s="308"/>
      <c r="AH11" s="308"/>
      <c r="AI11" s="308"/>
      <c r="AJ11" s="308"/>
      <c r="AK11" s="308"/>
      <c r="AL11" s="308"/>
      <c r="AM11" s="308"/>
      <c r="AN11" s="308"/>
      <c r="AO11" s="308"/>
      <c r="AP11" s="308"/>
      <c r="AQ11" s="308"/>
      <c r="AR11" s="308"/>
      <c r="AS11" s="308"/>
      <c r="AT11" s="308"/>
      <c r="AU11" s="308"/>
      <c r="AV11" s="308"/>
      <c r="AW11" s="308"/>
      <c r="AX11" s="308"/>
      <c r="AY11" s="308"/>
      <c r="AZ11" s="308"/>
      <c r="BA11" s="308"/>
      <c r="BB11" s="308"/>
      <c r="BC11" s="308"/>
      <c r="BD11" s="308"/>
      <c r="BE11" s="308"/>
      <c r="BF11" s="308"/>
      <c r="BG11" s="308"/>
      <c r="BH11" s="308"/>
      <c r="BI11" s="308"/>
      <c r="BJ11" s="308"/>
      <c r="BK11" s="308"/>
      <c r="BL11" s="308"/>
      <c r="BM11" s="308"/>
      <c r="BN11" s="308"/>
      <c r="BO11" s="308"/>
      <c r="BP11" s="308"/>
      <c r="BQ11" s="308"/>
      <c r="BR11" s="308"/>
      <c r="BS11" s="308"/>
      <c r="BT11" s="308"/>
      <c r="BU11" s="308"/>
      <c r="BV11" s="308"/>
      <c r="BW11" s="308"/>
      <c r="BX11" s="308"/>
      <c r="BY11" s="308"/>
      <c r="BZ11" s="308"/>
      <c r="CA11" s="308"/>
      <c r="CB11" s="308"/>
      <c r="CC11" s="308"/>
      <c r="CD11" s="308"/>
      <c r="CE11" s="308"/>
      <c r="CF11" s="308"/>
      <c r="CG11" s="308"/>
      <c r="CH11" s="308"/>
      <c r="CI11" s="308"/>
      <c r="CJ11" s="308"/>
      <c r="CK11" s="308"/>
      <c r="CL11" s="308"/>
      <c r="CM11" s="308"/>
      <c r="CN11" s="308"/>
      <c r="CO11" s="308"/>
      <c r="CP11" s="308"/>
      <c r="CQ11" s="308"/>
      <c r="CR11" s="308"/>
      <c r="CS11" s="308"/>
      <c r="CT11" s="308"/>
      <c r="CU11" s="308"/>
      <c r="CV11" s="308"/>
      <c r="CW11" s="308"/>
      <c r="CX11" s="308"/>
      <c r="CY11" s="308"/>
      <c r="CZ11" s="308"/>
      <c r="DA11" s="308"/>
      <c r="DB11" s="308"/>
      <c r="DC11" s="308"/>
      <c r="DD11" s="308"/>
      <c r="DE11" s="308"/>
      <c r="DF11" s="308"/>
      <c r="DG11" s="308"/>
      <c r="DH11" s="308"/>
      <c r="DI11" s="308"/>
      <c r="DJ11" s="308"/>
      <c r="DK11" s="308"/>
      <c r="DL11" s="308"/>
      <c r="DM11" s="308"/>
      <c r="DN11" s="308"/>
      <c r="DO11" s="308"/>
      <c r="DP11" s="308"/>
      <c r="DQ11" s="308"/>
      <c r="DR11" s="308"/>
      <c r="DS11" s="308"/>
      <c r="DT11" s="308"/>
      <c r="DU11" s="308"/>
      <c r="DV11" s="308"/>
      <c r="DW11" s="308"/>
      <c r="DX11" s="308"/>
      <c r="DY11" s="308"/>
      <c r="DZ11" s="308"/>
      <c r="EA11" s="308"/>
      <c r="EB11" s="308"/>
      <c r="EC11" s="308"/>
      <c r="ED11" s="308"/>
      <c r="EE11" s="308"/>
      <c r="EF11" s="308"/>
      <c r="EG11" s="308"/>
      <c r="EH11" s="308"/>
      <c r="EI11" s="308"/>
      <c r="EJ11" s="308"/>
      <c r="EK11" s="308"/>
      <c r="EL11" s="308"/>
      <c r="EM11" s="308"/>
      <c r="EN11" s="308"/>
      <c r="EO11" s="308"/>
      <c r="EP11" s="308"/>
      <c r="EQ11" s="308"/>
      <c r="ER11" s="308"/>
      <c r="ES11" s="308"/>
      <c r="ET11" s="308"/>
      <c r="EU11" s="308"/>
      <c r="EV11" s="308"/>
      <c r="EW11" s="308"/>
      <c r="EX11" s="308"/>
      <c r="EY11" s="308"/>
      <c r="EZ11" s="308"/>
      <c r="FA11" s="308"/>
      <c r="FB11" s="308"/>
      <c r="FC11" s="308"/>
      <c r="FD11" s="308"/>
      <c r="FE11" s="308"/>
      <c r="FF11" s="308"/>
      <c r="FG11" s="308"/>
      <c r="FH11" s="308"/>
      <c r="FI11" s="308"/>
      <c r="FJ11" s="308"/>
      <c r="FK11" s="308"/>
      <c r="FL11" s="308"/>
      <c r="FM11" s="308"/>
      <c r="FN11" s="308"/>
      <c r="FO11" s="308"/>
      <c r="FP11" s="308"/>
      <c r="FQ11" s="308"/>
      <c r="FR11" s="308"/>
      <c r="FS11" s="308"/>
      <c r="FT11" s="308"/>
      <c r="FU11" s="308"/>
      <c r="FV11" s="308"/>
      <c r="FW11" s="308"/>
      <c r="FX11" s="308"/>
      <c r="FY11" s="308"/>
      <c r="FZ11" s="308"/>
      <c r="GA11" s="308"/>
      <c r="GB11" s="308"/>
      <c r="GC11" s="308"/>
      <c r="GD11" s="308"/>
      <c r="GE11" s="308"/>
      <c r="GF11" s="308"/>
      <c r="GG11" s="308"/>
      <c r="GH11" s="308"/>
      <c r="GI11" s="308"/>
      <c r="GJ11" s="308"/>
      <c r="GK11" s="308"/>
      <c r="GL11" s="308"/>
      <c r="GM11" s="308"/>
      <c r="GN11" s="308"/>
      <c r="GO11" s="308"/>
      <c r="GP11" s="308"/>
      <c r="GQ11" s="308"/>
      <c r="GR11" s="308"/>
      <c r="GS11" s="308"/>
      <c r="GT11" s="308"/>
      <c r="GU11" s="308"/>
      <c r="GV11" s="308"/>
      <c r="GW11" s="308"/>
      <c r="GX11" s="308"/>
      <c r="GY11" s="308"/>
      <c r="GZ11" s="308"/>
      <c r="HA11" s="308"/>
      <c r="HB11" s="308"/>
      <c r="HC11" s="282"/>
      <c r="HD11" s="282"/>
      <c r="HE11" s="282"/>
      <c r="HF11" s="282"/>
      <c r="HG11" s="282"/>
      <c r="HH11" s="282"/>
      <c r="HI11" s="282"/>
      <c r="HJ11" s="282"/>
      <c r="HK11" s="282"/>
      <c r="HL11" s="282"/>
      <c r="HM11" s="282"/>
      <c r="HN11" s="282"/>
      <c r="HO11" s="282"/>
      <c r="HP11" s="282"/>
      <c r="HQ11" s="282"/>
      <c r="HR11" s="282"/>
      <c r="HS11" s="282"/>
      <c r="HT11" s="282"/>
      <c r="HU11" s="282"/>
      <c r="HV11" s="282"/>
      <c r="HW11" s="282"/>
      <c r="HX11" s="282"/>
      <c r="HY11" s="282"/>
      <c r="HZ11" s="282"/>
      <c r="IA11" s="282"/>
      <c r="IB11" s="282"/>
      <c r="IC11" s="282"/>
      <c r="ID11" s="282"/>
      <c r="IE11" s="282"/>
      <c r="IF11" s="282"/>
      <c r="IG11" s="282"/>
      <c r="IH11" s="282"/>
      <c r="II11" s="282"/>
      <c r="IJ11" s="282"/>
      <c r="IK11" s="282"/>
      <c r="IL11" s="282"/>
      <c r="IM11" s="282"/>
      <c r="IN11" s="282"/>
      <c r="IO11" s="282"/>
      <c r="IP11" s="282"/>
      <c r="IQ11" s="282"/>
      <c r="IR11" s="282"/>
      <c r="IS11" s="282"/>
      <c r="IT11" s="281"/>
      <c r="IU11" s="281"/>
      <c r="IV11" s="281"/>
      <c r="IW11" s="281"/>
      <c r="IX11" s="311"/>
    </row>
    <row r="12" spans="1:258" s="303" customFormat="1" ht="15" customHeight="1">
      <c r="A12" t="s">
        <v>2133</v>
      </c>
      <c r="B12">
        <v>1</v>
      </c>
      <c r="C12">
        <v>2</v>
      </c>
      <c r="D12">
        <v>3</v>
      </c>
      <c r="E12">
        <v>4</v>
      </c>
      <c r="F12">
        <v>5</v>
      </c>
      <c r="G12">
        <v>6</v>
      </c>
      <c r="H12">
        <v>7</v>
      </c>
      <c r="I12">
        <v>8</v>
      </c>
      <c r="J12">
        <v>9</v>
      </c>
      <c r="K12" s="317">
        <v>10</v>
      </c>
      <c r="L12">
        <v>11</v>
      </c>
      <c r="M12">
        <v>12</v>
      </c>
      <c r="N12">
        <v>13</v>
      </c>
      <c r="O12">
        <v>14</v>
      </c>
      <c r="P12">
        <v>15</v>
      </c>
      <c r="Q12">
        <v>16</v>
      </c>
      <c r="R12">
        <v>17</v>
      </c>
      <c r="S12">
        <v>18</v>
      </c>
      <c r="T12">
        <v>19</v>
      </c>
      <c r="U12">
        <v>20</v>
      </c>
      <c r="V12">
        <v>21</v>
      </c>
      <c r="W12">
        <v>22</v>
      </c>
      <c r="X12">
        <v>23</v>
      </c>
      <c r="Y12">
        <v>24</v>
      </c>
      <c r="Z12">
        <v>25</v>
      </c>
      <c r="AA12">
        <v>26</v>
      </c>
      <c r="AB12">
        <v>27</v>
      </c>
      <c r="AC12">
        <v>28</v>
      </c>
      <c r="AD12">
        <v>29</v>
      </c>
      <c r="AE12">
        <v>30</v>
      </c>
      <c r="AF12">
        <v>31</v>
      </c>
      <c r="AG12">
        <v>32</v>
      </c>
      <c r="AH12">
        <v>33</v>
      </c>
      <c r="AI12">
        <v>34</v>
      </c>
      <c r="AJ12">
        <v>35</v>
      </c>
      <c r="AK12">
        <v>36</v>
      </c>
      <c r="AL12">
        <v>37</v>
      </c>
      <c r="AM12">
        <v>38</v>
      </c>
      <c r="AN12">
        <v>39</v>
      </c>
      <c r="AO12">
        <v>40</v>
      </c>
      <c r="AP12">
        <v>41</v>
      </c>
      <c r="AQ12">
        <v>42</v>
      </c>
      <c r="AR12">
        <v>43</v>
      </c>
      <c r="AS12">
        <v>44</v>
      </c>
      <c r="AT12">
        <v>45</v>
      </c>
      <c r="AU12">
        <v>46</v>
      </c>
      <c r="AV12">
        <v>47</v>
      </c>
      <c r="AW12">
        <v>48</v>
      </c>
      <c r="AX12">
        <v>49</v>
      </c>
      <c r="AY12">
        <v>50</v>
      </c>
      <c r="AZ12">
        <v>51</v>
      </c>
      <c r="BA12">
        <v>52</v>
      </c>
      <c r="BB12">
        <v>53</v>
      </c>
      <c r="BC12">
        <v>54</v>
      </c>
      <c r="BD12">
        <v>55</v>
      </c>
      <c r="BE12">
        <v>56</v>
      </c>
      <c r="BF12">
        <v>57</v>
      </c>
      <c r="BG12">
        <v>58</v>
      </c>
      <c r="BH12">
        <v>59</v>
      </c>
      <c r="BI12">
        <v>60</v>
      </c>
      <c r="BJ12">
        <v>61</v>
      </c>
      <c r="BK12">
        <v>62</v>
      </c>
      <c r="BL12">
        <v>63</v>
      </c>
      <c r="BM12">
        <v>64</v>
      </c>
      <c r="BN12">
        <v>65</v>
      </c>
      <c r="BO12">
        <v>66</v>
      </c>
      <c r="BP12">
        <v>67</v>
      </c>
      <c r="BQ12">
        <v>68</v>
      </c>
      <c r="BR12">
        <v>69</v>
      </c>
      <c r="BS12">
        <v>70</v>
      </c>
      <c r="BT12">
        <v>71</v>
      </c>
      <c r="BU12">
        <v>72</v>
      </c>
      <c r="BV12">
        <v>73</v>
      </c>
      <c r="BW12">
        <v>74</v>
      </c>
      <c r="BX12">
        <v>75</v>
      </c>
      <c r="BY12">
        <v>76</v>
      </c>
      <c r="BZ12">
        <v>77</v>
      </c>
      <c r="CA12">
        <v>78</v>
      </c>
      <c r="CB12">
        <v>79</v>
      </c>
      <c r="CC12">
        <v>80</v>
      </c>
      <c r="CD12">
        <v>81</v>
      </c>
      <c r="CE12">
        <v>82</v>
      </c>
      <c r="CF12">
        <v>83</v>
      </c>
      <c r="CG12">
        <v>84</v>
      </c>
      <c r="CH12">
        <v>85</v>
      </c>
      <c r="CI12">
        <v>86</v>
      </c>
      <c r="CJ12">
        <v>87</v>
      </c>
      <c r="CK12">
        <v>88</v>
      </c>
      <c r="CL12">
        <v>89</v>
      </c>
      <c r="CM12">
        <v>90</v>
      </c>
      <c r="CN12">
        <v>91</v>
      </c>
      <c r="CO12">
        <v>92</v>
      </c>
      <c r="CP12">
        <v>93</v>
      </c>
      <c r="CQ12">
        <v>94</v>
      </c>
      <c r="CR12">
        <v>95</v>
      </c>
      <c r="CS12">
        <v>96</v>
      </c>
      <c r="CT12">
        <v>97</v>
      </c>
      <c r="CU12">
        <v>98</v>
      </c>
      <c r="CV12">
        <v>99</v>
      </c>
      <c r="CW12">
        <v>100</v>
      </c>
      <c r="CX12">
        <v>101</v>
      </c>
      <c r="CY12">
        <v>102</v>
      </c>
      <c r="CZ12">
        <v>103</v>
      </c>
      <c r="DA12">
        <v>104</v>
      </c>
      <c r="DB12">
        <v>105</v>
      </c>
      <c r="DC12">
        <v>106</v>
      </c>
      <c r="DD12">
        <v>107</v>
      </c>
      <c r="DE12">
        <v>108</v>
      </c>
      <c r="DF12">
        <v>109</v>
      </c>
      <c r="DG12">
        <v>110</v>
      </c>
      <c r="DH12">
        <v>111</v>
      </c>
      <c r="DI12">
        <v>112</v>
      </c>
      <c r="DJ12">
        <v>113</v>
      </c>
      <c r="DK12">
        <v>114</v>
      </c>
      <c r="DL12">
        <v>115</v>
      </c>
      <c r="DM12">
        <v>116</v>
      </c>
      <c r="DN12">
        <v>117</v>
      </c>
      <c r="DO12">
        <v>118</v>
      </c>
      <c r="DP12">
        <v>119</v>
      </c>
      <c r="DQ12">
        <v>120</v>
      </c>
      <c r="DR12">
        <v>121</v>
      </c>
      <c r="DS12">
        <v>122</v>
      </c>
      <c r="DT12">
        <v>123</v>
      </c>
      <c r="DU12">
        <v>124</v>
      </c>
      <c r="DV12">
        <v>125</v>
      </c>
      <c r="DW12">
        <v>126</v>
      </c>
      <c r="DX12">
        <v>127</v>
      </c>
      <c r="DY12">
        <v>128</v>
      </c>
      <c r="DZ12">
        <v>129</v>
      </c>
      <c r="EA12">
        <v>130</v>
      </c>
      <c r="EB12">
        <v>131</v>
      </c>
      <c r="EC12">
        <v>132</v>
      </c>
      <c r="ED12">
        <v>133</v>
      </c>
      <c r="EE12">
        <v>134</v>
      </c>
      <c r="EF12">
        <v>135</v>
      </c>
      <c r="EG12">
        <v>136</v>
      </c>
      <c r="EH12">
        <v>137</v>
      </c>
      <c r="EI12">
        <v>138</v>
      </c>
      <c r="EJ12">
        <v>139</v>
      </c>
      <c r="EK12">
        <v>140</v>
      </c>
      <c r="EL12">
        <v>141</v>
      </c>
      <c r="EM12">
        <v>142</v>
      </c>
      <c r="EN12">
        <v>143</v>
      </c>
      <c r="EO12">
        <v>144</v>
      </c>
      <c r="EP12">
        <v>145</v>
      </c>
      <c r="EQ12">
        <v>146</v>
      </c>
      <c r="ER12">
        <v>147</v>
      </c>
      <c r="ES12">
        <v>148</v>
      </c>
      <c r="ET12">
        <v>149</v>
      </c>
      <c r="EU12">
        <v>150</v>
      </c>
      <c r="EV12">
        <v>151</v>
      </c>
      <c r="EW12">
        <v>152</v>
      </c>
      <c r="EX12">
        <v>153</v>
      </c>
      <c r="EY12">
        <v>154</v>
      </c>
      <c r="EZ12">
        <v>155</v>
      </c>
      <c r="FA12">
        <v>156</v>
      </c>
      <c r="FB12">
        <v>157</v>
      </c>
      <c r="FC12">
        <v>158</v>
      </c>
      <c r="FD12">
        <v>159</v>
      </c>
      <c r="FE12">
        <v>160</v>
      </c>
      <c r="FF12">
        <v>161</v>
      </c>
      <c r="FG12">
        <v>162</v>
      </c>
      <c r="FH12">
        <v>163</v>
      </c>
      <c r="FI12">
        <v>164</v>
      </c>
      <c r="FJ12">
        <v>165</v>
      </c>
      <c r="FK12">
        <v>166</v>
      </c>
      <c r="FL12">
        <v>167</v>
      </c>
      <c r="FM12">
        <v>168</v>
      </c>
      <c r="FN12">
        <v>169</v>
      </c>
      <c r="FO12">
        <v>170</v>
      </c>
      <c r="FP12">
        <v>171</v>
      </c>
      <c r="FQ12">
        <v>172</v>
      </c>
      <c r="FR12">
        <v>173</v>
      </c>
      <c r="FS12">
        <v>174</v>
      </c>
      <c r="FT12">
        <v>175</v>
      </c>
      <c r="FU12">
        <v>176</v>
      </c>
      <c r="FV12">
        <v>177</v>
      </c>
      <c r="FW12">
        <v>178</v>
      </c>
      <c r="FX12">
        <v>179</v>
      </c>
      <c r="FY12">
        <v>180</v>
      </c>
      <c r="FZ12">
        <v>181</v>
      </c>
      <c r="GA12">
        <v>182</v>
      </c>
      <c r="GB12">
        <v>183</v>
      </c>
      <c r="GC12">
        <v>184</v>
      </c>
      <c r="GD12">
        <v>185</v>
      </c>
      <c r="GE12">
        <v>186</v>
      </c>
      <c r="GF12">
        <v>187</v>
      </c>
      <c r="GG12">
        <v>188</v>
      </c>
      <c r="GH12">
        <v>189</v>
      </c>
      <c r="GI12">
        <v>190</v>
      </c>
      <c r="GJ12">
        <v>191</v>
      </c>
      <c r="GK12">
        <v>192</v>
      </c>
      <c r="GL12">
        <v>193</v>
      </c>
      <c r="GM12">
        <v>194</v>
      </c>
      <c r="GN12">
        <v>195</v>
      </c>
      <c r="GO12">
        <v>196</v>
      </c>
      <c r="GP12">
        <v>197</v>
      </c>
      <c r="GQ12">
        <v>198</v>
      </c>
      <c r="GR12">
        <v>199</v>
      </c>
      <c r="GS12" s="301"/>
      <c r="GT12" s="301"/>
      <c r="GU12" s="301"/>
      <c r="GV12" s="302"/>
      <c r="GW12" s="302"/>
      <c r="GX12" s="302"/>
      <c r="GY12" s="302"/>
      <c r="GZ12" s="302"/>
      <c r="HA12" s="302"/>
      <c r="HB12" s="302"/>
      <c r="HC12" s="302"/>
      <c r="HD12" s="302"/>
      <c r="HE12" s="302"/>
      <c r="HF12" s="302"/>
      <c r="HG12" s="302"/>
      <c r="HH12" s="302"/>
      <c r="HI12" s="302"/>
      <c r="HJ12" s="302"/>
      <c r="HK12" s="302"/>
      <c r="HL12" s="302"/>
      <c r="HM12" s="302"/>
      <c r="HN12" s="302"/>
      <c r="HO12" s="302"/>
      <c r="HP12" s="302"/>
      <c r="HQ12" s="302"/>
      <c r="HR12" s="302"/>
      <c r="HS12" s="302"/>
      <c r="HT12" s="302"/>
      <c r="HU12" s="302"/>
      <c r="HV12" s="302"/>
      <c r="HW12" s="302"/>
      <c r="HX12" s="302"/>
      <c r="HY12" s="302"/>
      <c r="HZ12" s="302"/>
      <c r="IA12" s="302"/>
      <c r="IB12" s="302"/>
      <c r="IC12" s="302"/>
      <c r="ID12" s="302"/>
      <c r="IE12" s="302"/>
      <c r="IF12" s="302"/>
      <c r="IG12" s="305"/>
      <c r="IH12" s="305"/>
      <c r="II12" s="305"/>
      <c r="IJ12" s="305"/>
      <c r="IK12" s="305"/>
      <c r="IL12" s="305"/>
      <c r="IM12" s="305"/>
      <c r="IN12" s="305"/>
      <c r="IO12" s="305"/>
      <c r="IP12" s="305"/>
      <c r="IQ12" s="305"/>
      <c r="IR12" s="305"/>
      <c r="IS12" s="305"/>
    </row>
    <row r="13" spans="1:258" s="303" customFormat="1" ht="16.5" customHeight="1">
      <c r="A13" t="s">
        <v>2134</v>
      </c>
      <c r="B13" t="s">
        <v>2109</v>
      </c>
      <c r="C13" t="s">
        <v>2110</v>
      </c>
      <c r="D13" t="s">
        <v>2111</v>
      </c>
      <c r="E13" t="s">
        <v>2112</v>
      </c>
      <c r="F13" t="s">
        <v>2110</v>
      </c>
      <c r="G13" t="s">
        <v>2113</v>
      </c>
      <c r="H13" t="s">
        <v>2111</v>
      </c>
      <c r="I13" t="s">
        <v>2112</v>
      </c>
      <c r="J13" t="s">
        <v>2114</v>
      </c>
      <c r="K13" s="317" t="s">
        <v>2115</v>
      </c>
      <c r="L13" t="s">
        <v>2116</v>
      </c>
      <c r="M13" t="s">
        <v>2110</v>
      </c>
      <c r="N13" t="s">
        <v>2114</v>
      </c>
      <c r="O13" t="s">
        <v>2117</v>
      </c>
      <c r="P13" t="s">
        <v>2118</v>
      </c>
      <c r="Q13" t="s">
        <v>2116</v>
      </c>
      <c r="R13" t="s">
        <v>2119</v>
      </c>
      <c r="S13" t="s">
        <v>2117</v>
      </c>
      <c r="T13" t="s">
        <v>2119</v>
      </c>
      <c r="U13" t="s">
        <v>2116</v>
      </c>
      <c r="V13" t="s">
        <v>2116</v>
      </c>
      <c r="W13" t="s">
        <v>2109</v>
      </c>
      <c r="X13" t="s">
        <v>2120</v>
      </c>
      <c r="Y13" t="s">
        <v>2120</v>
      </c>
      <c r="Z13" t="s">
        <v>2118</v>
      </c>
      <c r="AA13" t="s">
        <v>2108</v>
      </c>
      <c r="AB13" t="s">
        <v>2110</v>
      </c>
      <c r="AC13" t="s">
        <v>2120</v>
      </c>
      <c r="AD13" t="s">
        <v>2110</v>
      </c>
      <c r="AE13" t="s">
        <v>2117</v>
      </c>
      <c r="AF13" t="s">
        <v>2118</v>
      </c>
      <c r="AG13" t="s">
        <v>2120</v>
      </c>
      <c r="AH13" t="s">
        <v>2115</v>
      </c>
      <c r="AI13" t="s">
        <v>2111</v>
      </c>
      <c r="AJ13" t="s">
        <v>2117</v>
      </c>
      <c r="AK13" t="s">
        <v>2111</v>
      </c>
      <c r="AL13" t="s">
        <v>2118</v>
      </c>
      <c r="AM13" t="s">
        <v>2119</v>
      </c>
      <c r="AN13" t="s">
        <v>2117</v>
      </c>
      <c r="AO13" t="s">
        <v>2116</v>
      </c>
      <c r="AP13" t="s">
        <v>2121</v>
      </c>
      <c r="AQ13" t="s">
        <v>2111</v>
      </c>
      <c r="AR13" t="s">
        <v>2122</v>
      </c>
      <c r="AS13" t="s">
        <v>2113</v>
      </c>
      <c r="AT13" t="s">
        <v>2115</v>
      </c>
      <c r="AU13" t="s">
        <v>2121</v>
      </c>
      <c r="AV13" t="s">
        <v>2117</v>
      </c>
      <c r="AW13" t="s">
        <v>2121</v>
      </c>
      <c r="AX13" t="s">
        <v>2123</v>
      </c>
      <c r="AY13" t="s">
        <v>2117</v>
      </c>
      <c r="AZ13" t="s">
        <v>2122</v>
      </c>
      <c r="BA13" t="s">
        <v>2114</v>
      </c>
      <c r="BB13" t="s">
        <v>2108</v>
      </c>
      <c r="BC13" t="s">
        <v>2124</v>
      </c>
      <c r="BD13" t="s">
        <v>2117</v>
      </c>
      <c r="BE13" t="s">
        <v>2122</v>
      </c>
      <c r="BF13" t="s">
        <v>2113</v>
      </c>
      <c r="BG13" t="s">
        <v>2111</v>
      </c>
      <c r="BH13" t="s">
        <v>2114</v>
      </c>
      <c r="BI13" t="s">
        <v>2124</v>
      </c>
      <c r="BJ13" t="s">
        <v>2117</v>
      </c>
      <c r="BK13" t="s">
        <v>2108</v>
      </c>
      <c r="BL13" t="s">
        <v>2117</v>
      </c>
      <c r="BM13" t="s">
        <v>2121</v>
      </c>
      <c r="BN13" t="s">
        <v>2113</v>
      </c>
      <c r="BO13" t="s">
        <v>2121</v>
      </c>
      <c r="BP13" t="s">
        <v>2121</v>
      </c>
      <c r="BQ13" t="s">
        <v>2121</v>
      </c>
      <c r="BR13" t="s">
        <v>2117</v>
      </c>
      <c r="BS13" t="s">
        <v>2117</v>
      </c>
      <c r="BT13" t="s">
        <v>2113</v>
      </c>
      <c r="BU13" t="s">
        <v>2118</v>
      </c>
      <c r="BV13" t="s">
        <v>2110</v>
      </c>
      <c r="BW13" t="s">
        <v>2119</v>
      </c>
      <c r="BX13" t="s">
        <v>2121</v>
      </c>
      <c r="BY13" t="s">
        <v>2118</v>
      </c>
      <c r="BZ13" t="s">
        <v>2117</v>
      </c>
      <c r="CA13" t="s">
        <v>2114</v>
      </c>
      <c r="CB13" t="s">
        <v>2111</v>
      </c>
      <c r="CC13" t="s">
        <v>2112</v>
      </c>
      <c r="CD13" t="s">
        <v>2113</v>
      </c>
      <c r="CE13" t="s">
        <v>2114</v>
      </c>
      <c r="CF13" t="s">
        <v>2111</v>
      </c>
      <c r="CG13" t="s">
        <v>2117</v>
      </c>
      <c r="CH13" t="s">
        <v>2122</v>
      </c>
      <c r="CI13" t="s">
        <v>2118</v>
      </c>
      <c r="CJ13" t="s">
        <v>2110</v>
      </c>
      <c r="CK13" t="s">
        <v>2121</v>
      </c>
      <c r="CL13" t="s">
        <v>2117</v>
      </c>
      <c r="CM13" t="s">
        <v>2109</v>
      </c>
      <c r="CN13" t="s">
        <v>2125</v>
      </c>
      <c r="CO13" t="s">
        <v>2116</v>
      </c>
      <c r="CP13" t="s">
        <v>2115</v>
      </c>
      <c r="CQ13" t="s">
        <v>2125</v>
      </c>
      <c r="CR13" t="s">
        <v>2116</v>
      </c>
      <c r="CS13" t="s">
        <v>2117</v>
      </c>
      <c r="CT13" t="s">
        <v>2114</v>
      </c>
      <c r="CU13" t="s">
        <v>2116</v>
      </c>
      <c r="CV13" t="s">
        <v>2116</v>
      </c>
      <c r="CW13" t="s">
        <v>2109</v>
      </c>
      <c r="CX13" t="s">
        <v>2116</v>
      </c>
      <c r="CY13" t="s">
        <v>2111</v>
      </c>
      <c r="CZ13" t="s">
        <v>2111</v>
      </c>
      <c r="DA13" t="s">
        <v>2125</v>
      </c>
      <c r="DB13" t="s">
        <v>2111</v>
      </c>
      <c r="DC13" t="s">
        <v>2118</v>
      </c>
      <c r="DD13" t="s">
        <v>2110</v>
      </c>
      <c r="DE13" t="s">
        <v>2114</v>
      </c>
      <c r="DF13" t="s">
        <v>2116</v>
      </c>
      <c r="DG13" t="s">
        <v>2117</v>
      </c>
      <c r="DH13" t="s">
        <v>2113</v>
      </c>
      <c r="DI13" t="s">
        <v>2118</v>
      </c>
      <c r="DJ13" t="s">
        <v>2110</v>
      </c>
      <c r="DK13" t="s">
        <v>2119</v>
      </c>
      <c r="DL13" t="s">
        <v>2121</v>
      </c>
      <c r="DM13" t="s">
        <v>2108</v>
      </c>
      <c r="DN13" t="s">
        <v>2117</v>
      </c>
      <c r="DO13" t="s">
        <v>2117</v>
      </c>
      <c r="DP13" t="s">
        <v>2109</v>
      </c>
      <c r="DQ13" t="s">
        <v>2116</v>
      </c>
      <c r="DR13" t="s">
        <v>2112</v>
      </c>
      <c r="DS13" t="s">
        <v>2121</v>
      </c>
      <c r="DT13" t="s">
        <v>2124</v>
      </c>
      <c r="DU13" t="s">
        <v>2111</v>
      </c>
      <c r="DV13" t="s">
        <v>2117</v>
      </c>
      <c r="DW13" t="s">
        <v>2115</v>
      </c>
      <c r="DX13" t="s">
        <v>2113</v>
      </c>
      <c r="DY13" t="s">
        <v>2112</v>
      </c>
      <c r="DZ13" t="s">
        <v>2108</v>
      </c>
      <c r="EA13" t="s">
        <v>2114</v>
      </c>
      <c r="EB13" t="s">
        <v>2114</v>
      </c>
      <c r="EC13" t="s">
        <v>2111</v>
      </c>
      <c r="ED13" t="s">
        <v>2117</v>
      </c>
      <c r="EE13" t="s">
        <v>2110</v>
      </c>
      <c r="EF13" t="s">
        <v>2124</v>
      </c>
      <c r="EG13" t="s">
        <v>2113</v>
      </c>
      <c r="EH13" t="s">
        <v>2115</v>
      </c>
      <c r="EI13" t="s">
        <v>2118</v>
      </c>
      <c r="EJ13" t="s">
        <v>2119</v>
      </c>
      <c r="EK13" t="s">
        <v>2114</v>
      </c>
      <c r="EL13" t="s">
        <v>2117</v>
      </c>
      <c r="EM13" t="s">
        <v>2116</v>
      </c>
      <c r="EN13" t="s">
        <v>2108</v>
      </c>
      <c r="EO13" t="s">
        <v>2125</v>
      </c>
      <c r="EP13" t="s">
        <v>2120</v>
      </c>
      <c r="EQ13" t="s">
        <v>2125</v>
      </c>
      <c r="ER13" t="s">
        <v>2110</v>
      </c>
      <c r="ES13" t="s">
        <v>2117</v>
      </c>
      <c r="ET13" t="s">
        <v>2116</v>
      </c>
      <c r="EU13" t="s">
        <v>2120</v>
      </c>
      <c r="EV13" t="s">
        <v>2109</v>
      </c>
      <c r="EW13" t="s">
        <v>2114</v>
      </c>
      <c r="EX13" t="s">
        <v>2120</v>
      </c>
      <c r="EY13" t="s">
        <v>2125</v>
      </c>
      <c r="EZ13" t="s">
        <v>2114</v>
      </c>
      <c r="FA13" t="s">
        <v>2116</v>
      </c>
      <c r="FB13" t="s">
        <v>2122</v>
      </c>
      <c r="FC13" t="s">
        <v>2108</v>
      </c>
      <c r="FD13" t="s">
        <v>2125</v>
      </c>
      <c r="FE13" t="s">
        <v>2110</v>
      </c>
      <c r="FF13" t="s">
        <v>2121</v>
      </c>
      <c r="FG13" t="s">
        <v>2115</v>
      </c>
      <c r="FH13" t="s">
        <v>2108</v>
      </c>
      <c r="FI13" t="s">
        <v>2126</v>
      </c>
      <c r="FJ13" t="s">
        <v>2125</v>
      </c>
      <c r="FK13" t="s">
        <v>2125</v>
      </c>
      <c r="FL13" t="s">
        <v>2118</v>
      </c>
      <c r="FM13" t="s">
        <v>2110</v>
      </c>
      <c r="FN13" t="s">
        <v>2116</v>
      </c>
      <c r="FO13" t="s">
        <v>2115</v>
      </c>
      <c r="FP13" t="s">
        <v>2123</v>
      </c>
      <c r="FQ13" t="s">
        <v>2114</v>
      </c>
      <c r="FR13" t="s">
        <v>2125</v>
      </c>
      <c r="FS13" t="s">
        <v>2123</v>
      </c>
      <c r="FT13" t="s">
        <v>2122</v>
      </c>
      <c r="FU13" t="s">
        <v>2108</v>
      </c>
      <c r="FV13" t="s">
        <v>2110</v>
      </c>
      <c r="FW13" t="s">
        <v>2121</v>
      </c>
      <c r="FX13" t="s">
        <v>2120</v>
      </c>
      <c r="FY13" t="s">
        <v>2121</v>
      </c>
      <c r="FZ13" t="s">
        <v>2122</v>
      </c>
      <c r="GA13" t="s">
        <v>2113</v>
      </c>
      <c r="GB13" t="s">
        <v>2110</v>
      </c>
      <c r="GC13" t="s">
        <v>2119</v>
      </c>
      <c r="GD13" t="s">
        <v>2110</v>
      </c>
      <c r="GE13" t="s">
        <v>2113</v>
      </c>
      <c r="GF13" t="s">
        <v>2115</v>
      </c>
      <c r="GG13" t="s">
        <v>2121</v>
      </c>
      <c r="GH13" t="s">
        <v>2117</v>
      </c>
      <c r="GI13" t="s">
        <v>2119</v>
      </c>
      <c r="GJ13" t="s">
        <v>2121</v>
      </c>
      <c r="GK13" t="s">
        <v>2117</v>
      </c>
      <c r="GL13" t="s">
        <v>2111</v>
      </c>
      <c r="GM13" t="s">
        <v>2123</v>
      </c>
      <c r="GN13" t="s">
        <v>2123</v>
      </c>
      <c r="GO13" t="s">
        <v>2124</v>
      </c>
      <c r="GP13" t="s">
        <v>2110</v>
      </c>
      <c r="GQ13" t="s">
        <v>2116</v>
      </c>
      <c r="GR13" t="s">
        <v>2126</v>
      </c>
      <c r="GS13" s="301"/>
      <c r="GT13" s="301"/>
      <c r="GU13" s="301"/>
      <c r="GV13" s="302"/>
      <c r="GW13" s="302"/>
      <c r="GX13" s="302"/>
      <c r="GY13" s="302"/>
      <c r="GZ13" s="302"/>
      <c r="HA13" s="302"/>
      <c r="HB13" s="302"/>
      <c r="HC13" s="302"/>
      <c r="HD13" s="302"/>
      <c r="HE13" s="302"/>
      <c r="HF13" s="302"/>
      <c r="HG13" s="302"/>
      <c r="HH13" s="302"/>
      <c r="HI13" s="302"/>
      <c r="HJ13" s="302"/>
      <c r="HK13" s="302"/>
      <c r="HL13" s="302"/>
      <c r="HM13" s="302"/>
      <c r="HN13" s="302"/>
      <c r="HO13" s="302"/>
      <c r="HP13" s="302"/>
      <c r="HQ13" s="302"/>
      <c r="HR13" s="302"/>
      <c r="HS13" s="302"/>
      <c r="HT13" s="302"/>
      <c r="HU13" s="302"/>
      <c r="HV13" s="302"/>
      <c r="HW13" s="302"/>
      <c r="HX13" s="302"/>
      <c r="HY13" s="302"/>
      <c r="HZ13" s="302"/>
      <c r="IA13" s="302"/>
      <c r="IB13" s="302"/>
      <c r="IC13" s="302"/>
      <c r="ID13" s="302"/>
      <c r="IE13" s="302"/>
      <c r="IF13" s="302"/>
      <c r="IG13" s="305"/>
      <c r="IH13" s="305"/>
      <c r="II13" s="305"/>
      <c r="IJ13" s="305"/>
      <c r="IK13" s="305"/>
      <c r="IL13" s="305"/>
      <c r="IM13" s="305"/>
      <c r="IN13" s="305"/>
      <c r="IO13" s="305"/>
      <c r="IP13" s="305"/>
      <c r="IQ13" s="305"/>
      <c r="IR13" s="305"/>
      <c r="IS13" s="305"/>
    </row>
    <row r="14" spans="1:258" s="303" customFormat="1">
      <c r="A14" t="s">
        <v>2135</v>
      </c>
      <c r="B14">
        <v>11</v>
      </c>
      <c r="C14">
        <v>12</v>
      </c>
      <c r="D14">
        <v>13</v>
      </c>
      <c r="E14">
        <v>14</v>
      </c>
      <c r="F14">
        <v>14</v>
      </c>
      <c r="G14">
        <v>14</v>
      </c>
      <c r="H14">
        <v>14</v>
      </c>
      <c r="I14">
        <v>12</v>
      </c>
      <c r="J14">
        <v>11</v>
      </c>
      <c r="K14" s="317">
        <v>8</v>
      </c>
      <c r="L14">
        <v>10</v>
      </c>
      <c r="M14">
        <v>10</v>
      </c>
      <c r="N14">
        <v>9</v>
      </c>
      <c r="O14">
        <v>9</v>
      </c>
      <c r="P14">
        <v>10</v>
      </c>
      <c r="Q14">
        <v>11</v>
      </c>
      <c r="R14">
        <v>12</v>
      </c>
      <c r="S14">
        <v>11</v>
      </c>
      <c r="T14">
        <v>11</v>
      </c>
      <c r="U14">
        <v>10</v>
      </c>
      <c r="V14">
        <v>9</v>
      </c>
      <c r="W14">
        <v>8</v>
      </c>
      <c r="X14">
        <v>6</v>
      </c>
      <c r="Y14">
        <v>14</v>
      </c>
      <c r="Z14">
        <v>25</v>
      </c>
      <c r="AA14">
        <v>32</v>
      </c>
      <c r="AB14">
        <v>35</v>
      </c>
      <c r="AC14">
        <v>38</v>
      </c>
      <c r="AD14">
        <v>39</v>
      </c>
      <c r="AE14">
        <v>39</v>
      </c>
      <c r="AF14">
        <v>38</v>
      </c>
      <c r="AG14">
        <v>37</v>
      </c>
      <c r="AH14">
        <v>35</v>
      </c>
      <c r="AI14">
        <v>32</v>
      </c>
      <c r="AJ14">
        <v>26</v>
      </c>
      <c r="AK14">
        <v>21</v>
      </c>
      <c r="AL14">
        <v>16</v>
      </c>
      <c r="AM14">
        <v>13</v>
      </c>
      <c r="AN14">
        <v>11</v>
      </c>
      <c r="AO14">
        <v>9</v>
      </c>
      <c r="AP14">
        <v>5</v>
      </c>
      <c r="AQ14">
        <v>3</v>
      </c>
      <c r="AR14">
        <v>2</v>
      </c>
      <c r="AS14">
        <v>1</v>
      </c>
      <c r="AT14">
        <v>1</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1</v>
      </c>
      <c r="BU14">
        <v>1</v>
      </c>
      <c r="BV14">
        <v>1</v>
      </c>
      <c r="BW14">
        <v>1</v>
      </c>
      <c r="BX14">
        <v>1</v>
      </c>
      <c r="BY14">
        <v>1</v>
      </c>
      <c r="BZ14">
        <v>1</v>
      </c>
      <c r="CA14">
        <v>1</v>
      </c>
      <c r="CB14">
        <v>2</v>
      </c>
      <c r="CC14">
        <v>1</v>
      </c>
      <c r="CD14">
        <v>3</v>
      </c>
      <c r="CE14">
        <v>3</v>
      </c>
      <c r="CF14">
        <v>8</v>
      </c>
      <c r="CG14">
        <v>14</v>
      </c>
      <c r="CH14">
        <v>21</v>
      </c>
      <c r="CI14">
        <v>27</v>
      </c>
      <c r="CJ14">
        <v>30</v>
      </c>
      <c r="CK14">
        <v>31</v>
      </c>
      <c r="CL14">
        <v>34</v>
      </c>
      <c r="CM14">
        <v>35</v>
      </c>
      <c r="CN14">
        <v>38</v>
      </c>
      <c r="CO14">
        <v>40</v>
      </c>
      <c r="CP14">
        <v>34</v>
      </c>
      <c r="CQ14">
        <v>32</v>
      </c>
      <c r="CR14">
        <v>29</v>
      </c>
      <c r="CS14">
        <v>27</v>
      </c>
      <c r="CT14">
        <v>22</v>
      </c>
      <c r="CU14">
        <v>19</v>
      </c>
      <c r="CV14">
        <v>13</v>
      </c>
      <c r="CW14">
        <v>13</v>
      </c>
      <c r="CX14">
        <v>7</v>
      </c>
      <c r="CY14">
        <v>9</v>
      </c>
      <c r="CZ14">
        <v>11</v>
      </c>
      <c r="DA14">
        <v>12</v>
      </c>
      <c r="DB14">
        <v>12</v>
      </c>
      <c r="DC14">
        <v>15</v>
      </c>
      <c r="DD14">
        <v>15</v>
      </c>
      <c r="DE14">
        <v>16</v>
      </c>
      <c r="DF14">
        <v>16</v>
      </c>
      <c r="DG14">
        <v>14</v>
      </c>
      <c r="DH14">
        <v>11</v>
      </c>
      <c r="DI14">
        <v>11</v>
      </c>
      <c r="DJ14">
        <v>11</v>
      </c>
      <c r="DK14">
        <v>11</v>
      </c>
      <c r="DL14">
        <v>5</v>
      </c>
      <c r="DM14">
        <v>5</v>
      </c>
      <c r="DN14">
        <v>5</v>
      </c>
      <c r="DO14">
        <v>5</v>
      </c>
      <c r="DP14">
        <v>5</v>
      </c>
      <c r="DQ14">
        <v>5</v>
      </c>
      <c r="DR14">
        <v>2</v>
      </c>
      <c r="DS14">
        <v>0</v>
      </c>
      <c r="DT14">
        <v>0</v>
      </c>
      <c r="DU14">
        <v>0</v>
      </c>
      <c r="DV14">
        <v>0</v>
      </c>
      <c r="DW14">
        <v>0</v>
      </c>
      <c r="DX14">
        <v>0</v>
      </c>
      <c r="DY14">
        <v>0</v>
      </c>
      <c r="DZ14">
        <v>0</v>
      </c>
      <c r="EA14">
        <v>0</v>
      </c>
      <c r="EB14">
        <v>0</v>
      </c>
      <c r="EC14">
        <v>1</v>
      </c>
      <c r="ED14">
        <v>2</v>
      </c>
      <c r="EE14">
        <v>2</v>
      </c>
      <c r="EF14">
        <v>2</v>
      </c>
      <c r="EG14">
        <v>2</v>
      </c>
      <c r="EH14">
        <v>2</v>
      </c>
      <c r="EI14">
        <v>2</v>
      </c>
      <c r="EJ14">
        <v>2</v>
      </c>
      <c r="EK14">
        <v>1</v>
      </c>
      <c r="EL14">
        <v>1</v>
      </c>
      <c r="EM14">
        <v>1</v>
      </c>
      <c r="EN14">
        <v>0</v>
      </c>
      <c r="EO14">
        <v>2</v>
      </c>
      <c r="EP14">
        <v>3</v>
      </c>
      <c r="EQ14">
        <v>4</v>
      </c>
      <c r="ER14">
        <v>4</v>
      </c>
      <c r="ES14">
        <v>4</v>
      </c>
      <c r="ET14">
        <v>5</v>
      </c>
      <c r="EU14">
        <v>5</v>
      </c>
      <c r="EV14">
        <v>5</v>
      </c>
      <c r="EW14">
        <v>5</v>
      </c>
      <c r="EX14">
        <v>3</v>
      </c>
      <c r="EY14">
        <v>1</v>
      </c>
      <c r="EZ14">
        <v>2</v>
      </c>
      <c r="FA14">
        <v>3</v>
      </c>
      <c r="FB14">
        <v>4</v>
      </c>
      <c r="FC14">
        <v>4</v>
      </c>
      <c r="FD14">
        <v>5</v>
      </c>
      <c r="FE14">
        <v>5</v>
      </c>
      <c r="FF14">
        <v>5</v>
      </c>
      <c r="FG14">
        <v>5</v>
      </c>
      <c r="FH14">
        <v>5</v>
      </c>
      <c r="FI14">
        <v>5</v>
      </c>
      <c r="FJ14">
        <v>1</v>
      </c>
      <c r="FK14">
        <v>4</v>
      </c>
      <c r="FL14">
        <v>5</v>
      </c>
      <c r="FM14">
        <v>5</v>
      </c>
      <c r="FN14">
        <v>5</v>
      </c>
      <c r="FO14">
        <v>5</v>
      </c>
      <c r="FP14">
        <v>5</v>
      </c>
      <c r="FQ14">
        <v>5</v>
      </c>
      <c r="FR14">
        <v>4</v>
      </c>
      <c r="FS14">
        <v>2</v>
      </c>
      <c r="FT14">
        <v>2</v>
      </c>
      <c r="FU14">
        <v>4</v>
      </c>
      <c r="FV14">
        <v>4</v>
      </c>
      <c r="FW14">
        <v>4</v>
      </c>
      <c r="FX14">
        <v>7</v>
      </c>
      <c r="FY14">
        <v>9</v>
      </c>
      <c r="FZ14">
        <v>11</v>
      </c>
      <c r="GA14">
        <v>15</v>
      </c>
      <c r="GB14">
        <v>16</v>
      </c>
      <c r="GC14">
        <v>16</v>
      </c>
      <c r="GD14">
        <v>16</v>
      </c>
      <c r="GE14">
        <v>16</v>
      </c>
      <c r="GF14">
        <v>16</v>
      </c>
      <c r="GG14">
        <v>13</v>
      </c>
      <c r="GH14">
        <v>13</v>
      </c>
      <c r="GI14">
        <v>6</v>
      </c>
      <c r="GJ14">
        <v>1</v>
      </c>
      <c r="GK14">
        <v>1</v>
      </c>
      <c r="GL14">
        <v>1</v>
      </c>
      <c r="GM14">
        <v>1</v>
      </c>
      <c r="GN14">
        <v>1</v>
      </c>
      <c r="GO14">
        <v>1</v>
      </c>
      <c r="GP14">
        <v>1</v>
      </c>
      <c r="GQ14">
        <v>1</v>
      </c>
      <c r="GR14">
        <v>0</v>
      </c>
      <c r="GS14" s="301"/>
      <c r="GT14" s="301"/>
      <c r="GU14" s="301"/>
      <c r="GV14" s="302"/>
      <c r="GW14" s="302"/>
      <c r="GX14" s="302"/>
      <c r="GY14" s="302"/>
      <c r="GZ14" s="302"/>
      <c r="HA14" s="302"/>
      <c r="HB14" s="302"/>
      <c r="HC14" s="304"/>
      <c r="HD14" s="305"/>
      <c r="HE14" s="304"/>
      <c r="HF14" s="304"/>
      <c r="HG14" s="304"/>
      <c r="HH14" s="304"/>
      <c r="HI14" s="304"/>
      <c r="HJ14" s="304"/>
      <c r="HK14" s="304"/>
      <c r="HL14" s="304"/>
      <c r="HM14" s="304"/>
      <c r="HN14" s="304"/>
      <c r="HO14" s="304"/>
      <c r="HP14" s="304"/>
      <c r="HQ14" s="304"/>
      <c r="HR14" s="304"/>
      <c r="HS14" s="304"/>
      <c r="HT14" s="304"/>
      <c r="HU14" s="304"/>
      <c r="HV14" s="304"/>
      <c r="HW14" s="304"/>
      <c r="HX14" s="304"/>
      <c r="HY14" s="304"/>
      <c r="HZ14" s="304"/>
      <c r="IA14" s="304"/>
      <c r="IB14" s="304"/>
      <c r="IC14" s="304"/>
      <c r="ID14" s="304"/>
      <c r="IE14" s="304"/>
      <c r="IF14" s="304"/>
      <c r="IG14" s="305"/>
      <c r="IH14" s="305"/>
      <c r="II14" s="305"/>
      <c r="IJ14" s="305"/>
      <c r="IK14" s="305"/>
      <c r="IL14" s="305"/>
      <c r="IM14" s="305"/>
      <c r="IN14" s="305"/>
      <c r="IO14" s="305"/>
      <c r="IP14" s="305"/>
      <c r="IQ14" s="305"/>
      <c r="IR14" s="305"/>
      <c r="IS14" s="305"/>
    </row>
    <row r="15" spans="1:258" s="303" customFormat="1">
      <c r="A15" t="s">
        <v>2136</v>
      </c>
      <c r="B15">
        <v>606536033.86410296</v>
      </c>
      <c r="C15">
        <v>556153015.83509398</v>
      </c>
      <c r="D15">
        <v>513773411.33221698</v>
      </c>
      <c r="E15">
        <v>492481586.87982798</v>
      </c>
      <c r="F15">
        <v>492481586.87982798</v>
      </c>
      <c r="G15">
        <v>492481586.87982798</v>
      </c>
      <c r="H15">
        <v>492481586.87982798</v>
      </c>
      <c r="I15">
        <v>529408705.04739702</v>
      </c>
      <c r="J15">
        <v>566284516.79238105</v>
      </c>
      <c r="K15" s="317">
        <v>641820757.75474894</v>
      </c>
      <c r="L15">
        <v>547100323.03953302</v>
      </c>
      <c r="M15">
        <v>547100323.03953302</v>
      </c>
      <c r="N15">
        <v>603662671.11756003</v>
      </c>
      <c r="O15">
        <v>355746724.222875</v>
      </c>
      <c r="P15">
        <v>308340542.86218399</v>
      </c>
      <c r="Q15">
        <v>276974777.515212</v>
      </c>
      <c r="R15">
        <v>505358832.53815901</v>
      </c>
      <c r="S15">
        <v>879592922.79515004</v>
      </c>
      <c r="T15">
        <v>879592922.79515004</v>
      </c>
      <c r="U15">
        <v>967174479.95026898</v>
      </c>
      <c r="V15">
        <v>1073757934.76002</v>
      </c>
      <c r="W15">
        <v>1207769263.86731</v>
      </c>
      <c r="X15">
        <v>1586029015.9088199</v>
      </c>
      <c r="Y15">
        <v>85271770.243895993</v>
      </c>
      <c r="Z15">
        <v>142757426.24444401</v>
      </c>
      <c r="AA15">
        <v>139608954.936571</v>
      </c>
      <c r="AB15">
        <v>127993466.85709199</v>
      </c>
      <c r="AC15">
        <v>120499850.007451</v>
      </c>
      <c r="AD15">
        <v>117457338.845706</v>
      </c>
      <c r="AE15">
        <v>117457338.845706</v>
      </c>
      <c r="AF15">
        <v>72121900.0615132</v>
      </c>
      <c r="AG15">
        <v>74002244.040107697</v>
      </c>
      <c r="AH15">
        <v>77698248.902100101</v>
      </c>
      <c r="AI15">
        <v>83262053.657328606</v>
      </c>
      <c r="AJ15">
        <v>85371992.965764895</v>
      </c>
      <c r="AK15">
        <v>85585571.242639601</v>
      </c>
      <c r="AL15">
        <v>90362813.320822403</v>
      </c>
      <c r="AM15">
        <v>110821202.040473</v>
      </c>
      <c r="AN15">
        <v>130684584.39303</v>
      </c>
      <c r="AO15">
        <v>158314012.25337899</v>
      </c>
      <c r="AP15">
        <v>1329363.40502304</v>
      </c>
      <c r="AQ15">
        <v>917386.09865012695</v>
      </c>
      <c r="AR15">
        <v>1107353.66511243</v>
      </c>
      <c r="AS15">
        <v>378217.077867335</v>
      </c>
      <c r="AT15">
        <v>378217.077867335</v>
      </c>
      <c r="AU15">
        <v>1E-4</v>
      </c>
      <c r="AV15">
        <v>1E-4</v>
      </c>
      <c r="AW15">
        <v>1E-4</v>
      </c>
      <c r="AX15">
        <v>1E-4</v>
      </c>
      <c r="AY15">
        <v>1E-4</v>
      </c>
      <c r="AZ15">
        <v>1E-4</v>
      </c>
      <c r="BA15">
        <v>1E-4</v>
      </c>
      <c r="BB15">
        <v>1E-4</v>
      </c>
      <c r="BC15">
        <v>1E-4</v>
      </c>
      <c r="BD15">
        <v>1E-4</v>
      </c>
      <c r="BE15">
        <v>1E-4</v>
      </c>
      <c r="BF15">
        <v>1E-4</v>
      </c>
      <c r="BG15">
        <v>1E-4</v>
      </c>
      <c r="BH15">
        <v>1E-4</v>
      </c>
      <c r="BI15">
        <v>1E-4</v>
      </c>
      <c r="BJ15">
        <v>1E-4</v>
      </c>
      <c r="BK15">
        <v>1E-4</v>
      </c>
      <c r="BL15">
        <v>1E-4</v>
      </c>
      <c r="BM15">
        <v>1E-4</v>
      </c>
      <c r="BN15">
        <v>1E-4</v>
      </c>
      <c r="BO15">
        <v>1E-4</v>
      </c>
      <c r="BP15">
        <v>1E-4</v>
      </c>
      <c r="BQ15">
        <v>1E-4</v>
      </c>
      <c r="BR15">
        <v>1E-4</v>
      </c>
      <c r="BS15">
        <v>1E-4</v>
      </c>
      <c r="BT15">
        <v>16496213.1725934</v>
      </c>
      <c r="BU15">
        <v>16496213.1725934</v>
      </c>
      <c r="BV15">
        <v>16496213.1725934</v>
      </c>
      <c r="BW15">
        <v>16496213.1725934</v>
      </c>
      <c r="BX15">
        <v>16496213.1725934</v>
      </c>
      <c r="BY15">
        <v>16496213.1725934</v>
      </c>
      <c r="BZ15">
        <v>16496213.1725934</v>
      </c>
      <c r="CA15">
        <v>16496213.1725934</v>
      </c>
      <c r="CB15">
        <v>12436061.9167319</v>
      </c>
      <c r="CC15">
        <v>8375910.6608704897</v>
      </c>
      <c r="CD15">
        <v>13731807.9230408</v>
      </c>
      <c r="CE15">
        <v>13731807.9230408</v>
      </c>
      <c r="CF15">
        <v>24953490.7036836</v>
      </c>
      <c r="CG15">
        <v>33551156.667215299</v>
      </c>
      <c r="CH15">
        <v>85317469.998660401</v>
      </c>
      <c r="CI15">
        <v>143143590.514512</v>
      </c>
      <c r="CJ15">
        <v>131712561.280911</v>
      </c>
      <c r="CK15">
        <v>129359660.652326</v>
      </c>
      <c r="CL15">
        <v>118790714.542853</v>
      </c>
      <c r="CM15">
        <v>115477924.489682</v>
      </c>
      <c r="CN15">
        <v>106474834.058715</v>
      </c>
      <c r="CO15">
        <v>100576997.817119</v>
      </c>
      <c r="CP15">
        <v>34066540.3793488</v>
      </c>
      <c r="CQ15">
        <v>14261091.901794201</v>
      </c>
      <c r="CR15">
        <v>13848570.3882515</v>
      </c>
      <c r="CS15">
        <v>14760709.8307808</v>
      </c>
      <c r="CT15">
        <v>17587361.1901059</v>
      </c>
      <c r="CU15">
        <v>19711527.352271698</v>
      </c>
      <c r="CV15">
        <v>27047497.293710198</v>
      </c>
      <c r="CW15">
        <v>27047497.293710198</v>
      </c>
      <c r="CX15">
        <v>41587957.073037803</v>
      </c>
      <c r="CY15">
        <v>249272407.54164299</v>
      </c>
      <c r="CZ15">
        <v>258865344.61421099</v>
      </c>
      <c r="DA15">
        <v>241167226.22251999</v>
      </c>
      <c r="DB15">
        <v>245160849.32782301</v>
      </c>
      <c r="DC15">
        <v>219605342.840103</v>
      </c>
      <c r="DD15">
        <v>219605342.840103</v>
      </c>
      <c r="DE15">
        <v>206203113.736094</v>
      </c>
      <c r="DF15">
        <v>207112922.65030599</v>
      </c>
      <c r="DG15">
        <v>57944405.128045</v>
      </c>
      <c r="DH15">
        <v>62025627.937733397</v>
      </c>
      <c r="DI15">
        <v>62025627.937733397</v>
      </c>
      <c r="DJ15">
        <v>62025627.937733397</v>
      </c>
      <c r="DK15">
        <v>62025627.937733397</v>
      </c>
      <c r="DL15">
        <v>19555144.993517801</v>
      </c>
      <c r="DM15">
        <v>19555144.993517801</v>
      </c>
      <c r="DN15">
        <v>19555144.993517801</v>
      </c>
      <c r="DO15">
        <v>19555144.993517801</v>
      </c>
      <c r="DP15">
        <v>19555144.993517801</v>
      </c>
      <c r="DQ15">
        <v>19555144.993517801</v>
      </c>
      <c r="DR15">
        <v>18203274.433757201</v>
      </c>
      <c r="DS15">
        <v>1E-4</v>
      </c>
      <c r="DT15">
        <v>1E-4</v>
      </c>
      <c r="DU15">
        <v>1E-4</v>
      </c>
      <c r="DV15">
        <v>1E-4</v>
      </c>
      <c r="DW15">
        <v>1E-4</v>
      </c>
      <c r="DX15">
        <v>1E-4</v>
      </c>
      <c r="DY15">
        <v>1E-4</v>
      </c>
      <c r="DZ15">
        <v>1E-4</v>
      </c>
      <c r="EA15">
        <v>1E-4</v>
      </c>
      <c r="EB15">
        <v>1E-4</v>
      </c>
      <c r="EC15">
        <v>2803161.48359292</v>
      </c>
      <c r="ED15">
        <v>10961436.1927747</v>
      </c>
      <c r="EE15">
        <v>10961436.1927747</v>
      </c>
      <c r="EF15">
        <v>10961436.1927747</v>
      </c>
      <c r="EG15">
        <v>10961436.1927747</v>
      </c>
      <c r="EH15">
        <v>10961436.1927747</v>
      </c>
      <c r="EI15">
        <v>10961436.1927747</v>
      </c>
      <c r="EJ15">
        <v>10961436.1927747</v>
      </c>
      <c r="EK15">
        <v>2803161.48359292</v>
      </c>
      <c r="EL15">
        <v>2803161.48359292</v>
      </c>
      <c r="EM15">
        <v>2803161.48359292</v>
      </c>
      <c r="EN15">
        <v>1E-4</v>
      </c>
      <c r="EO15">
        <v>194849.39147045501</v>
      </c>
      <c r="EP15">
        <v>212083.07816714101</v>
      </c>
      <c r="EQ15">
        <v>729014.39456549997</v>
      </c>
      <c r="ER15">
        <v>729014.39456549997</v>
      </c>
      <c r="ES15">
        <v>729014.39456549997</v>
      </c>
      <c r="ET15">
        <v>635988.57483273302</v>
      </c>
      <c r="EU15">
        <v>635988.57483273302</v>
      </c>
      <c r="EV15">
        <v>635988.57483273302</v>
      </c>
      <c r="EW15">
        <v>635988.57483273302</v>
      </c>
      <c r="EX15">
        <v>208820.32690738901</v>
      </c>
      <c r="EY15">
        <v>263885.29590166803</v>
      </c>
      <c r="EZ15">
        <v>606090.41777135397</v>
      </c>
      <c r="FA15">
        <v>856608.56257678603</v>
      </c>
      <c r="FB15">
        <v>4978561.9732704796</v>
      </c>
      <c r="FC15">
        <v>7836980.3755278299</v>
      </c>
      <c r="FD15">
        <v>8836889.9687137697</v>
      </c>
      <c r="FE15">
        <v>8836889.9687137697</v>
      </c>
      <c r="FF15">
        <v>8836889.9687137697</v>
      </c>
      <c r="FG15">
        <v>8836889.9687137697</v>
      </c>
      <c r="FH15">
        <v>8836889.9687137697</v>
      </c>
      <c r="FI15">
        <v>8836889.9687137697</v>
      </c>
      <c r="FJ15">
        <v>5902989.0444845697</v>
      </c>
      <c r="FK15">
        <v>6076060.0231515002</v>
      </c>
      <c r="FL15">
        <v>9550999.2457793094</v>
      </c>
      <c r="FM15">
        <v>9550999.2457793094</v>
      </c>
      <c r="FN15">
        <v>9550999.2457793094</v>
      </c>
      <c r="FO15">
        <v>9550999.2457793094</v>
      </c>
      <c r="FP15">
        <v>9550999.2457793094</v>
      </c>
      <c r="FQ15">
        <v>9550999.2457793094</v>
      </c>
      <c r="FR15">
        <v>10637746.7026347</v>
      </c>
      <c r="FS15">
        <v>1852507.2494691899</v>
      </c>
      <c r="FT15">
        <v>1852507.2494691899</v>
      </c>
      <c r="FU15">
        <v>1027706.37073334</v>
      </c>
      <c r="FV15">
        <v>1027706.37073334</v>
      </c>
      <c r="FW15">
        <v>1027706.37073334</v>
      </c>
      <c r="FX15">
        <v>1952102.1834332801</v>
      </c>
      <c r="FY15">
        <v>4202853.7597672204</v>
      </c>
      <c r="FZ15">
        <v>5924373.9615511</v>
      </c>
      <c r="GA15">
        <v>75282331.938855901</v>
      </c>
      <c r="GB15">
        <v>70586355.994923398</v>
      </c>
      <c r="GC15">
        <v>70586355.994923398</v>
      </c>
      <c r="GD15">
        <v>70586355.994923398</v>
      </c>
      <c r="GE15">
        <v>70586355.994923398</v>
      </c>
      <c r="GF15">
        <v>70586355.994923398</v>
      </c>
      <c r="GG15">
        <v>17050230.894818999</v>
      </c>
      <c r="GH15">
        <v>17050230.894818999</v>
      </c>
      <c r="GI15">
        <v>23966721.822363202</v>
      </c>
      <c r="GJ15">
        <v>232467.151751547</v>
      </c>
      <c r="GK15">
        <v>232467.151751547</v>
      </c>
      <c r="GL15">
        <v>232467.151751547</v>
      </c>
      <c r="GM15">
        <v>232467.151751547</v>
      </c>
      <c r="GN15">
        <v>232467.151751547</v>
      </c>
      <c r="GO15">
        <v>232467.151751547</v>
      </c>
      <c r="GP15">
        <v>232467.151751547</v>
      </c>
      <c r="GQ15">
        <v>232467.151751547</v>
      </c>
      <c r="GR15">
        <v>1E-4</v>
      </c>
      <c r="GS15" s="301"/>
      <c r="GT15" s="301"/>
      <c r="GU15" s="301"/>
      <c r="GV15" s="302"/>
      <c r="GW15" s="302"/>
      <c r="GX15" s="302"/>
      <c r="GY15" s="302"/>
      <c r="GZ15" s="302"/>
      <c r="HA15" s="302"/>
      <c r="HB15" s="302"/>
      <c r="HC15" s="305"/>
      <c r="HD15" s="304"/>
      <c r="HE15" s="304"/>
      <c r="HF15" s="304"/>
      <c r="HG15" s="304"/>
      <c r="HH15" s="304"/>
      <c r="HI15" s="304"/>
      <c r="HJ15" s="304"/>
      <c r="HK15" s="304"/>
      <c r="HL15" s="304"/>
      <c r="HM15" s="304"/>
      <c r="HN15" s="304"/>
      <c r="HO15" s="304"/>
      <c r="HP15" s="304"/>
      <c r="HQ15" s="304"/>
      <c r="HR15" s="304"/>
      <c r="HS15" s="304"/>
      <c r="HT15" s="304"/>
      <c r="HU15" s="304"/>
      <c r="HV15" s="304"/>
      <c r="HW15" s="304"/>
      <c r="HX15" s="304"/>
      <c r="HY15" s="304"/>
      <c r="HZ15" s="304"/>
      <c r="IA15" s="304"/>
      <c r="IB15" s="304"/>
      <c r="IC15" s="304"/>
      <c r="ID15" s="304"/>
      <c r="IE15" s="304"/>
      <c r="IF15" s="304"/>
      <c r="IG15" s="305"/>
      <c r="IH15" s="305"/>
      <c r="II15" s="305"/>
      <c r="IJ15" s="305"/>
      <c r="IK15" s="305"/>
      <c r="IL15" s="305"/>
      <c r="IM15" s="305"/>
      <c r="IN15" s="305"/>
      <c r="IO15" s="305"/>
      <c r="IP15" s="305"/>
      <c r="IQ15" s="305"/>
      <c r="IR15" s="305"/>
      <c r="IS15" s="305"/>
    </row>
    <row r="16" spans="1:258" s="303" customFormat="1">
      <c r="A16" t="s">
        <v>2137</v>
      </c>
      <c r="B16">
        <v>479955612.02254999</v>
      </c>
      <c r="C16">
        <v>439965470.39590502</v>
      </c>
      <c r="D16">
        <v>406129538.70959598</v>
      </c>
      <c r="E16">
        <v>382046222.04604203</v>
      </c>
      <c r="F16">
        <v>382046222.04604203</v>
      </c>
      <c r="G16">
        <v>382046222.04604203</v>
      </c>
      <c r="H16">
        <v>382046222.04604203</v>
      </c>
      <c r="I16">
        <v>117159683.280579</v>
      </c>
      <c r="J16">
        <v>123542867.458306</v>
      </c>
      <c r="K16" s="317">
        <v>107713427.686736</v>
      </c>
      <c r="L16">
        <v>82503649.984869093</v>
      </c>
      <c r="M16">
        <v>82503649.984869093</v>
      </c>
      <c r="N16">
        <v>91442698.924042702</v>
      </c>
      <c r="O16">
        <v>1975246.1720368699</v>
      </c>
      <c r="P16">
        <v>1059741.8314292401</v>
      </c>
      <c r="Q16">
        <v>963735.431523512</v>
      </c>
      <c r="R16">
        <v>6439527.93390131</v>
      </c>
      <c r="S16">
        <v>9866274.2779673394</v>
      </c>
      <c r="T16">
        <v>9866274.2779673394</v>
      </c>
      <c r="U16">
        <v>10550196.750091599</v>
      </c>
      <c r="V16">
        <v>11704676.765775001</v>
      </c>
      <c r="W16">
        <v>13157904.7509917</v>
      </c>
      <c r="X16">
        <v>17518999.7547107</v>
      </c>
      <c r="Y16">
        <v>4226865.6436429601</v>
      </c>
      <c r="Z16">
        <v>9478118.0154074691</v>
      </c>
      <c r="AA16">
        <v>8877225.7656480297</v>
      </c>
      <c r="AB16">
        <v>8157739.55503646</v>
      </c>
      <c r="AC16">
        <v>7554325.2547419202</v>
      </c>
      <c r="AD16">
        <v>7365147.4075565496</v>
      </c>
      <c r="AE16">
        <v>7365147.4075565496</v>
      </c>
      <c r="AF16">
        <v>4321500.3750201697</v>
      </c>
      <c r="AG16">
        <v>4427840.8723065099</v>
      </c>
      <c r="AH16">
        <v>4520830.44798584</v>
      </c>
      <c r="AI16">
        <v>4777061.04703019</v>
      </c>
      <c r="AJ16">
        <v>5392038.2444536705</v>
      </c>
      <c r="AK16">
        <v>5929694.1024679197</v>
      </c>
      <c r="AL16">
        <v>5435115.6713428898</v>
      </c>
      <c r="AM16">
        <v>6650158.2031484405</v>
      </c>
      <c r="AN16">
        <v>7685690.7059024004</v>
      </c>
      <c r="AO16">
        <v>8911042.0404676497</v>
      </c>
      <c r="AP16">
        <v>348733.63558194099</v>
      </c>
      <c r="AQ16">
        <v>213942.57211502999</v>
      </c>
      <c r="AR16">
        <v>271334.79329805798</v>
      </c>
      <c r="AS16">
        <v>86089.428614668795</v>
      </c>
      <c r="AT16">
        <v>86089.428614668795</v>
      </c>
      <c r="AU16">
        <v>1E-4</v>
      </c>
      <c r="AV16">
        <v>1E-4</v>
      </c>
      <c r="AW16">
        <v>1E-4</v>
      </c>
      <c r="AX16">
        <v>1E-4</v>
      </c>
      <c r="AY16">
        <v>1E-4</v>
      </c>
      <c r="AZ16">
        <v>1E-4</v>
      </c>
      <c r="BA16">
        <v>1E-4</v>
      </c>
      <c r="BB16">
        <v>1E-4</v>
      </c>
      <c r="BC16">
        <v>1E-4</v>
      </c>
      <c r="BD16">
        <v>1E-4</v>
      </c>
      <c r="BE16">
        <v>1E-4</v>
      </c>
      <c r="BF16">
        <v>1E-4</v>
      </c>
      <c r="BG16">
        <v>1E-4</v>
      </c>
      <c r="BH16">
        <v>1E-4</v>
      </c>
      <c r="BI16">
        <v>1E-4</v>
      </c>
      <c r="BJ16">
        <v>1E-4</v>
      </c>
      <c r="BK16">
        <v>1E-4</v>
      </c>
      <c r="BL16">
        <v>1E-4</v>
      </c>
      <c r="BM16">
        <v>1E-4</v>
      </c>
      <c r="BN16">
        <v>1E-4</v>
      </c>
      <c r="BO16">
        <v>1E-4</v>
      </c>
      <c r="BP16">
        <v>1E-4</v>
      </c>
      <c r="BQ16">
        <v>1E-4</v>
      </c>
      <c r="BR16">
        <v>1E-4</v>
      </c>
      <c r="BS16">
        <v>1E-4</v>
      </c>
      <c r="BT16">
        <v>40462171.735785097</v>
      </c>
      <c r="BU16">
        <v>40462171.735785097</v>
      </c>
      <c r="BV16">
        <v>40462171.735785097</v>
      </c>
      <c r="BW16">
        <v>40462171.735785097</v>
      </c>
      <c r="BX16">
        <v>40462171.735785097</v>
      </c>
      <c r="BY16">
        <v>40462171.735785097</v>
      </c>
      <c r="BZ16">
        <v>40462171.735785097</v>
      </c>
      <c r="CA16">
        <v>40462171.735785097</v>
      </c>
      <c r="CB16">
        <v>24384917.915624</v>
      </c>
      <c r="CC16">
        <v>8307664.0954629201</v>
      </c>
      <c r="CD16">
        <v>3440585.8666663999</v>
      </c>
      <c r="CE16">
        <v>3440585.8666663999</v>
      </c>
      <c r="CF16">
        <v>3801108.0033277501</v>
      </c>
      <c r="CG16">
        <v>5636303.3234967198</v>
      </c>
      <c r="CH16">
        <v>10918593.7001095</v>
      </c>
      <c r="CI16">
        <v>17280017.853009202</v>
      </c>
      <c r="CJ16">
        <v>15877196.070997</v>
      </c>
      <c r="CK16">
        <v>15736011.4169522</v>
      </c>
      <c r="CL16">
        <v>14453288.7990606</v>
      </c>
      <c r="CM16">
        <v>14042588.206555899</v>
      </c>
      <c r="CN16">
        <v>12957561.353734501</v>
      </c>
      <c r="CO16">
        <v>12292943.485326599</v>
      </c>
      <c r="CP16">
        <v>3329699.89909181</v>
      </c>
      <c r="CQ16">
        <v>1520248.05411383</v>
      </c>
      <c r="CR16">
        <v>899704.13475407404</v>
      </c>
      <c r="CS16">
        <v>919623.98956022004</v>
      </c>
      <c r="CT16">
        <v>1027778.10242165</v>
      </c>
      <c r="CU16">
        <v>1049965.3014384101</v>
      </c>
      <c r="CV16">
        <v>1421373.7642258599</v>
      </c>
      <c r="CW16">
        <v>1421373.7642258599</v>
      </c>
      <c r="CX16">
        <v>921519.06469645596</v>
      </c>
      <c r="CY16">
        <v>41977004.733670197</v>
      </c>
      <c r="CZ16">
        <v>65097277.814624198</v>
      </c>
      <c r="DA16">
        <v>60589031.252573803</v>
      </c>
      <c r="DB16">
        <v>60757836.778933004</v>
      </c>
      <c r="DC16">
        <v>49136498.520666599</v>
      </c>
      <c r="DD16">
        <v>49136498.520666599</v>
      </c>
      <c r="DE16">
        <v>46104596.233321898</v>
      </c>
      <c r="DF16">
        <v>45696795.036283404</v>
      </c>
      <c r="DG16">
        <v>2194202.4190578102</v>
      </c>
      <c r="DH16">
        <v>2870591.9521931801</v>
      </c>
      <c r="DI16">
        <v>2870591.9521931801</v>
      </c>
      <c r="DJ16">
        <v>2870591.9521931801</v>
      </c>
      <c r="DK16">
        <v>2870591.9521931801</v>
      </c>
      <c r="DL16">
        <v>2718871.6912728599</v>
      </c>
      <c r="DM16">
        <v>2718871.6912728599</v>
      </c>
      <c r="DN16">
        <v>2718871.6912728599</v>
      </c>
      <c r="DO16">
        <v>2718871.6912728599</v>
      </c>
      <c r="DP16">
        <v>2718871.6912728599</v>
      </c>
      <c r="DQ16">
        <v>2718871.6912728599</v>
      </c>
      <c r="DR16">
        <v>295102.37742967397</v>
      </c>
      <c r="DS16">
        <v>1E-4</v>
      </c>
      <c r="DT16">
        <v>1E-4</v>
      </c>
      <c r="DU16">
        <v>1E-4</v>
      </c>
      <c r="DV16">
        <v>1E-4</v>
      </c>
      <c r="DW16">
        <v>1E-4</v>
      </c>
      <c r="DX16">
        <v>1E-4</v>
      </c>
      <c r="DY16">
        <v>1E-4</v>
      </c>
      <c r="DZ16">
        <v>1E-4</v>
      </c>
      <c r="EA16">
        <v>1E-4</v>
      </c>
      <c r="EB16">
        <v>1E-4</v>
      </c>
      <c r="EC16">
        <v>1401277.8244884501</v>
      </c>
      <c r="ED16">
        <v>3537232.2825549799</v>
      </c>
      <c r="EE16">
        <v>3537232.2825549799</v>
      </c>
      <c r="EF16">
        <v>3537232.2825549799</v>
      </c>
      <c r="EG16">
        <v>3537232.2825549799</v>
      </c>
      <c r="EH16">
        <v>3537232.2825549799</v>
      </c>
      <c r="EI16">
        <v>3537232.2825549799</v>
      </c>
      <c r="EJ16">
        <v>3537232.2825549799</v>
      </c>
      <c r="EK16">
        <v>1401277.8244884501</v>
      </c>
      <c r="EL16">
        <v>1401277.8244884501</v>
      </c>
      <c r="EM16">
        <v>1401277.8244884501</v>
      </c>
      <c r="EN16">
        <v>1E-4</v>
      </c>
      <c r="EO16">
        <v>137110.10083683801</v>
      </c>
      <c r="EP16">
        <v>119741.273753671</v>
      </c>
      <c r="EQ16">
        <v>713861.85585319402</v>
      </c>
      <c r="ER16">
        <v>713861.85585319402</v>
      </c>
      <c r="ES16">
        <v>713861.85585319402</v>
      </c>
      <c r="ET16">
        <v>591065.62379388802</v>
      </c>
      <c r="EU16">
        <v>591065.62379388802</v>
      </c>
      <c r="EV16">
        <v>591065.62379388802</v>
      </c>
      <c r="EW16">
        <v>591065.62379388802</v>
      </c>
      <c r="EX16">
        <v>120607.274576107</v>
      </c>
      <c r="EY16">
        <v>99880.695556664898</v>
      </c>
      <c r="EZ16">
        <v>158864.52690165199</v>
      </c>
      <c r="FA16">
        <v>176373.65195314199</v>
      </c>
      <c r="FB16">
        <v>3469467.4996227599</v>
      </c>
      <c r="FC16">
        <v>7497288.2739027599</v>
      </c>
      <c r="FD16">
        <v>11563009.9545689</v>
      </c>
      <c r="FE16">
        <v>11563009.9545689</v>
      </c>
      <c r="FF16">
        <v>11563009.9545689</v>
      </c>
      <c r="FG16">
        <v>11563009.9545689</v>
      </c>
      <c r="FH16">
        <v>11563009.9545689</v>
      </c>
      <c r="FI16">
        <v>11563009.9545689</v>
      </c>
      <c r="FJ16">
        <v>27629878.620223399</v>
      </c>
      <c r="FK16">
        <v>7667019.3829782903</v>
      </c>
      <c r="FL16">
        <v>9769861.0214583501</v>
      </c>
      <c r="FM16">
        <v>9769861.0214583501</v>
      </c>
      <c r="FN16">
        <v>9769861.0214583501</v>
      </c>
      <c r="FO16">
        <v>9769861.0214583501</v>
      </c>
      <c r="FP16">
        <v>9769861.0214583501</v>
      </c>
      <c r="FQ16">
        <v>9769861.0214583501</v>
      </c>
      <c r="FR16">
        <v>11912053.9905299</v>
      </c>
      <c r="FS16">
        <v>664279.80974807101</v>
      </c>
      <c r="FT16">
        <v>664279.80974807101</v>
      </c>
      <c r="FU16">
        <v>426312.36802745599</v>
      </c>
      <c r="FV16">
        <v>426312.36802745599</v>
      </c>
      <c r="FW16">
        <v>426312.36802745599</v>
      </c>
      <c r="FX16">
        <v>1209476.85494792</v>
      </c>
      <c r="FY16">
        <v>24797000.489036299</v>
      </c>
      <c r="FZ16">
        <v>28335237.664268699</v>
      </c>
      <c r="GA16">
        <v>326031883.68154401</v>
      </c>
      <c r="GB16">
        <v>305668353.04144502</v>
      </c>
      <c r="GC16">
        <v>305668353.04144502</v>
      </c>
      <c r="GD16">
        <v>305668353.04144502</v>
      </c>
      <c r="GE16">
        <v>305668353.04144502</v>
      </c>
      <c r="GF16">
        <v>305668353.04144502</v>
      </c>
      <c r="GG16">
        <v>59550597.2849188</v>
      </c>
      <c r="GH16">
        <v>59550597.2849188</v>
      </c>
      <c r="GI16">
        <v>97370653.065037295</v>
      </c>
      <c r="GJ16">
        <v>828823.12021100102</v>
      </c>
      <c r="GK16">
        <v>828823.12021100102</v>
      </c>
      <c r="GL16">
        <v>828823.12021100102</v>
      </c>
      <c r="GM16">
        <v>828823.12021100102</v>
      </c>
      <c r="GN16">
        <v>828823.12021100102</v>
      </c>
      <c r="GO16">
        <v>828823.12021100102</v>
      </c>
      <c r="GP16">
        <v>828823.12021100102</v>
      </c>
      <c r="GQ16">
        <v>828823.12021100102</v>
      </c>
      <c r="GR16">
        <v>1E-4</v>
      </c>
      <c r="GS16" s="301"/>
      <c r="GT16" s="301"/>
      <c r="GU16" s="301"/>
      <c r="GV16" s="302"/>
      <c r="GW16" s="302"/>
      <c r="GX16" s="302"/>
      <c r="GY16" s="302"/>
      <c r="GZ16" s="302"/>
      <c r="HA16" s="302"/>
      <c r="HB16" s="302"/>
      <c r="HC16" s="305"/>
      <c r="HD16" s="304"/>
      <c r="HE16" s="304"/>
      <c r="HF16" s="304"/>
      <c r="HG16" s="304"/>
      <c r="HH16" s="304"/>
      <c r="HI16" s="304"/>
      <c r="HJ16" s="304"/>
      <c r="HK16" s="304"/>
      <c r="HL16" s="304"/>
      <c r="HM16" s="304"/>
      <c r="HN16" s="304"/>
      <c r="HO16" s="304"/>
      <c r="HP16" s="304"/>
      <c r="HQ16" s="304"/>
      <c r="HR16" s="304"/>
      <c r="HS16" s="304"/>
      <c r="HT16" s="304"/>
      <c r="HU16" s="304"/>
      <c r="HV16" s="304"/>
      <c r="HW16" s="304"/>
      <c r="HX16" s="304"/>
      <c r="HY16" s="304"/>
      <c r="HZ16" s="304"/>
      <c r="IA16" s="304"/>
      <c r="IB16" s="304"/>
      <c r="IC16" s="304"/>
      <c r="ID16" s="304"/>
      <c r="IE16" s="304"/>
      <c r="IF16" s="304"/>
      <c r="IG16" s="305"/>
      <c r="IH16" s="305"/>
      <c r="II16" s="305"/>
      <c r="IJ16" s="305"/>
      <c r="IK16" s="305"/>
      <c r="IL16" s="305"/>
      <c r="IM16" s="305"/>
      <c r="IN16" s="305"/>
      <c r="IO16" s="305"/>
      <c r="IP16" s="305"/>
      <c r="IQ16" s="305"/>
      <c r="IR16" s="305"/>
      <c r="IS16" s="305"/>
    </row>
    <row r="17" spans="1:257" s="303" customFormat="1">
      <c r="A17" t="s">
        <v>2138</v>
      </c>
      <c r="B17">
        <v>446716977.14999998</v>
      </c>
      <c r="C17">
        <v>409496400.06</v>
      </c>
      <c r="D17">
        <v>378004481.36000001</v>
      </c>
      <c r="E17">
        <v>356691426.51999998</v>
      </c>
      <c r="F17">
        <v>356691426.51999998</v>
      </c>
      <c r="G17">
        <v>356691426.51999998</v>
      </c>
      <c r="H17">
        <v>356691426.51999998</v>
      </c>
      <c r="I17">
        <v>148557979.47999999</v>
      </c>
      <c r="J17">
        <v>157230735.80000001</v>
      </c>
      <c r="K17" s="317">
        <v>157490348.24000001</v>
      </c>
      <c r="L17">
        <v>120814826.48999999</v>
      </c>
      <c r="M17">
        <v>120814826.48999999</v>
      </c>
      <c r="N17">
        <v>134005234.58</v>
      </c>
      <c r="O17">
        <v>2634815.7000000002</v>
      </c>
      <c r="P17">
        <v>1169981.6200000001</v>
      </c>
      <c r="Q17">
        <v>1048314.19</v>
      </c>
      <c r="R17">
        <v>9532509.7100000009</v>
      </c>
      <c r="S17">
        <v>15164665.619999999</v>
      </c>
      <c r="T17">
        <v>15164665.619999999</v>
      </c>
      <c r="U17">
        <v>16346732.59</v>
      </c>
      <c r="V17">
        <v>18142867.760000002</v>
      </c>
      <c r="W17">
        <v>20401315.890000001</v>
      </c>
      <c r="X17">
        <v>27178657.079999998</v>
      </c>
      <c r="Y17">
        <v>5117714.76</v>
      </c>
      <c r="Z17">
        <v>9210904.0299999993</v>
      </c>
      <c r="AA17">
        <v>8400393.0099999998</v>
      </c>
      <c r="AB17">
        <v>7726678.6600000001</v>
      </c>
      <c r="AC17">
        <v>7162098.1600000001</v>
      </c>
      <c r="AD17">
        <v>6984504.0099999998</v>
      </c>
      <c r="AE17">
        <v>6984504.0099999998</v>
      </c>
      <c r="AF17">
        <v>3891921.51</v>
      </c>
      <c r="AG17">
        <v>3981401.01</v>
      </c>
      <c r="AH17">
        <v>4084075.01</v>
      </c>
      <c r="AI17">
        <v>4306087.07</v>
      </c>
      <c r="AJ17">
        <v>4958477.88</v>
      </c>
      <c r="AK17">
        <v>5466158.4900000002</v>
      </c>
      <c r="AL17">
        <v>5111140.25</v>
      </c>
      <c r="AM17">
        <v>6255246.0499999998</v>
      </c>
      <c r="AN17">
        <v>7232428.2800000003</v>
      </c>
      <c r="AO17">
        <v>8298936.2400000002</v>
      </c>
      <c r="AP17">
        <v>400458.67</v>
      </c>
      <c r="AQ17">
        <v>227716.79</v>
      </c>
      <c r="AR17">
        <v>289598.83</v>
      </c>
      <c r="AS17">
        <v>89954.95</v>
      </c>
      <c r="AT17">
        <v>89954.95</v>
      </c>
      <c r="AU17">
        <v>1E-4</v>
      </c>
      <c r="AV17">
        <v>1E-4</v>
      </c>
      <c r="AW17">
        <v>1E-4</v>
      </c>
      <c r="AX17">
        <v>1E-4</v>
      </c>
      <c r="AY17">
        <v>1E-4</v>
      </c>
      <c r="AZ17">
        <v>1E-4</v>
      </c>
      <c r="BA17">
        <v>1E-4</v>
      </c>
      <c r="BB17">
        <v>1E-4</v>
      </c>
      <c r="BC17">
        <v>1E-4</v>
      </c>
      <c r="BD17">
        <v>1E-4</v>
      </c>
      <c r="BE17">
        <v>1E-4</v>
      </c>
      <c r="BF17">
        <v>1E-4</v>
      </c>
      <c r="BG17">
        <v>1E-4</v>
      </c>
      <c r="BH17">
        <v>1E-4</v>
      </c>
      <c r="BI17">
        <v>1E-4</v>
      </c>
      <c r="BJ17">
        <v>1E-4</v>
      </c>
      <c r="BK17">
        <v>1E-4</v>
      </c>
      <c r="BL17">
        <v>1E-4</v>
      </c>
      <c r="BM17">
        <v>1E-4</v>
      </c>
      <c r="BN17">
        <v>1E-4</v>
      </c>
      <c r="BO17">
        <v>1E-4</v>
      </c>
      <c r="BP17">
        <v>1E-4</v>
      </c>
      <c r="BQ17">
        <v>1E-4</v>
      </c>
      <c r="BR17">
        <v>1E-4</v>
      </c>
      <c r="BS17">
        <v>1E-4</v>
      </c>
      <c r="BT17">
        <v>45037284.149999999</v>
      </c>
      <c r="BU17">
        <v>45037284.149999999</v>
      </c>
      <c r="BV17">
        <v>45037284.149999999</v>
      </c>
      <c r="BW17">
        <v>45037284.149999999</v>
      </c>
      <c r="BX17">
        <v>45037284.149999999</v>
      </c>
      <c r="BY17">
        <v>45037284.149999999</v>
      </c>
      <c r="BZ17">
        <v>45037284.149999999</v>
      </c>
      <c r="CA17">
        <v>45037284.149999999</v>
      </c>
      <c r="CB17">
        <v>23118718.280000001</v>
      </c>
      <c r="CC17">
        <v>1200152.4099999999</v>
      </c>
      <c r="CD17">
        <v>1349219.52</v>
      </c>
      <c r="CE17">
        <v>1349219.52</v>
      </c>
      <c r="CF17">
        <v>1812284.47</v>
      </c>
      <c r="CG17">
        <v>2065978.71</v>
      </c>
      <c r="CH17">
        <v>4879247.8899999997</v>
      </c>
      <c r="CI17">
        <v>7562623.7300000004</v>
      </c>
      <c r="CJ17">
        <v>7007976.6799999997</v>
      </c>
      <c r="CK17">
        <v>7349550.0599999996</v>
      </c>
      <c r="CL17">
        <v>6866519.0999999996</v>
      </c>
      <c r="CM17">
        <v>6673185.0999999996</v>
      </c>
      <c r="CN17">
        <v>6177846.7699999996</v>
      </c>
      <c r="CO17">
        <v>5856868.9100000001</v>
      </c>
      <c r="CP17">
        <v>2606066.64</v>
      </c>
      <c r="CQ17">
        <v>1910402.67</v>
      </c>
      <c r="CR17">
        <v>1327760.51</v>
      </c>
      <c r="CS17">
        <v>1384832.43</v>
      </c>
      <c r="CT17">
        <v>1601561.54</v>
      </c>
      <c r="CU17">
        <v>1628066.81</v>
      </c>
      <c r="CV17">
        <v>2221064.08</v>
      </c>
      <c r="CW17">
        <v>2221064.08</v>
      </c>
      <c r="CX17">
        <v>1399344.64</v>
      </c>
      <c r="CY17">
        <v>73029586.670000002</v>
      </c>
      <c r="CZ17">
        <v>107535795.34999999</v>
      </c>
      <c r="DA17">
        <v>99630107.400000006</v>
      </c>
      <c r="DB17">
        <v>99814684.079999998</v>
      </c>
      <c r="DC17">
        <v>80487779.530000001</v>
      </c>
      <c r="DD17">
        <v>80487779.530000001</v>
      </c>
      <c r="DE17">
        <v>75471978.310000002</v>
      </c>
      <c r="DF17">
        <v>74877638.629999995</v>
      </c>
      <c r="DG17">
        <v>2762563.36</v>
      </c>
      <c r="DH17">
        <v>3430351.09</v>
      </c>
      <c r="DI17">
        <v>3430351.09</v>
      </c>
      <c r="DJ17">
        <v>3430351.09</v>
      </c>
      <c r="DK17">
        <v>3430351.09</v>
      </c>
      <c r="DL17">
        <v>2882903.64</v>
      </c>
      <c r="DM17">
        <v>2882903.64</v>
      </c>
      <c r="DN17">
        <v>2882903.64</v>
      </c>
      <c r="DO17">
        <v>2882903.64</v>
      </c>
      <c r="DP17">
        <v>2882903.64</v>
      </c>
      <c r="DQ17">
        <v>2882903.64</v>
      </c>
      <c r="DR17">
        <v>434561.93</v>
      </c>
      <c r="DS17">
        <v>1E-4</v>
      </c>
      <c r="DT17">
        <v>1E-4</v>
      </c>
      <c r="DU17">
        <v>1E-4</v>
      </c>
      <c r="DV17">
        <v>1E-4</v>
      </c>
      <c r="DW17">
        <v>1E-4</v>
      </c>
      <c r="DX17">
        <v>1E-4</v>
      </c>
      <c r="DY17">
        <v>1E-4</v>
      </c>
      <c r="DZ17">
        <v>1E-4</v>
      </c>
      <c r="EA17">
        <v>1E-4</v>
      </c>
      <c r="EB17">
        <v>1E-4</v>
      </c>
      <c r="EC17">
        <v>1648125.12</v>
      </c>
      <c r="ED17">
        <v>3103748.59</v>
      </c>
      <c r="EE17">
        <v>3103748.59</v>
      </c>
      <c r="EF17">
        <v>3103748.59</v>
      </c>
      <c r="EG17">
        <v>3103748.59</v>
      </c>
      <c r="EH17">
        <v>3103748.59</v>
      </c>
      <c r="EI17">
        <v>3103748.59</v>
      </c>
      <c r="EJ17">
        <v>3103748.59</v>
      </c>
      <c r="EK17">
        <v>1648125.12</v>
      </c>
      <c r="EL17">
        <v>1648125.12</v>
      </c>
      <c r="EM17">
        <v>1648125.12</v>
      </c>
      <c r="EN17">
        <v>1E-4</v>
      </c>
      <c r="EO17">
        <v>98030.99</v>
      </c>
      <c r="EP17">
        <v>97250.39</v>
      </c>
      <c r="EQ17">
        <v>1064922.32</v>
      </c>
      <c r="ER17">
        <v>1064922.32</v>
      </c>
      <c r="ES17">
        <v>1064922.32</v>
      </c>
      <c r="ET17">
        <v>872851.24</v>
      </c>
      <c r="EU17">
        <v>872851.24</v>
      </c>
      <c r="EV17">
        <v>872851.24</v>
      </c>
      <c r="EW17">
        <v>872851.24</v>
      </c>
      <c r="EX17">
        <v>95506.89</v>
      </c>
      <c r="EY17">
        <v>104566.95</v>
      </c>
      <c r="EZ17">
        <v>184575.29</v>
      </c>
      <c r="FA17">
        <v>220579.04</v>
      </c>
      <c r="FB17">
        <v>4039615.29</v>
      </c>
      <c r="FC17">
        <v>5558447.0300000003</v>
      </c>
      <c r="FD17">
        <v>9330260.2699999996</v>
      </c>
      <c r="FE17">
        <v>9330260.2699999996</v>
      </c>
      <c r="FF17">
        <v>9330260.2699999996</v>
      </c>
      <c r="FG17">
        <v>9330260.2699999996</v>
      </c>
      <c r="FH17">
        <v>9330260.2699999996</v>
      </c>
      <c r="FI17">
        <v>9330260.2699999996</v>
      </c>
      <c r="FJ17">
        <v>21517428.559999999</v>
      </c>
      <c r="FK17">
        <v>6047724.4100000001</v>
      </c>
      <c r="FL17">
        <v>8896072.9600000009</v>
      </c>
      <c r="FM17">
        <v>8896072.9600000009</v>
      </c>
      <c r="FN17">
        <v>8896072.9600000009</v>
      </c>
      <c r="FO17">
        <v>8896072.9600000009</v>
      </c>
      <c r="FP17">
        <v>8896072.9600000009</v>
      </c>
      <c r="FQ17">
        <v>8896072.9600000009</v>
      </c>
      <c r="FR17">
        <v>11096281.91</v>
      </c>
      <c r="FS17">
        <v>885228.97</v>
      </c>
      <c r="FT17">
        <v>885228.97</v>
      </c>
      <c r="FU17">
        <v>568600.89</v>
      </c>
      <c r="FV17">
        <v>568600.89</v>
      </c>
      <c r="FW17">
        <v>568600.89</v>
      </c>
      <c r="FX17">
        <v>1195991.42</v>
      </c>
      <c r="FY17">
        <v>23115670.59</v>
      </c>
      <c r="FZ17">
        <v>25714319.129999999</v>
      </c>
      <c r="GA17">
        <v>309346064.11000001</v>
      </c>
      <c r="GB17">
        <v>290018477.98000002</v>
      </c>
      <c r="GC17">
        <v>290018477.98000002</v>
      </c>
      <c r="GD17">
        <v>290018477.98000002</v>
      </c>
      <c r="GE17">
        <v>290018477.98000002</v>
      </c>
      <c r="GF17">
        <v>290018477.98000002</v>
      </c>
      <c r="GG17">
        <v>53928755.43</v>
      </c>
      <c r="GH17">
        <v>53928755.43</v>
      </c>
      <c r="GI17">
        <v>95774696.840000004</v>
      </c>
      <c r="GJ17">
        <v>1120882.31</v>
      </c>
      <c r="GK17">
        <v>1120882.31</v>
      </c>
      <c r="GL17">
        <v>1120882.31</v>
      </c>
      <c r="GM17">
        <v>1120882.31</v>
      </c>
      <c r="GN17">
        <v>1120882.31</v>
      </c>
      <c r="GO17">
        <v>1120882.31</v>
      </c>
      <c r="GP17">
        <v>1120882.31</v>
      </c>
      <c r="GQ17">
        <v>1120882.31</v>
      </c>
      <c r="GR17">
        <v>1E-4</v>
      </c>
      <c r="GS17" s="301"/>
      <c r="GT17" s="301"/>
      <c r="GU17" s="301"/>
      <c r="GV17" s="302"/>
      <c r="GW17" s="302"/>
      <c r="GX17" s="302"/>
      <c r="GY17" s="302"/>
      <c r="GZ17" s="302"/>
      <c r="HA17" s="302"/>
      <c r="HB17" s="302"/>
      <c r="HC17" s="305"/>
      <c r="HD17" s="304"/>
      <c r="HE17" s="304"/>
      <c r="HF17" s="304"/>
      <c r="HG17" s="304"/>
      <c r="HH17" s="304"/>
      <c r="HI17" s="304"/>
      <c r="HJ17" s="304"/>
      <c r="HK17" s="304"/>
      <c r="HL17" s="304"/>
      <c r="HM17" s="304"/>
      <c r="HN17" s="304"/>
      <c r="HO17" s="304"/>
      <c r="HP17" s="304"/>
      <c r="HQ17" s="304"/>
      <c r="HR17" s="304"/>
      <c r="HS17" s="304"/>
      <c r="HT17" s="304"/>
      <c r="HU17" s="304"/>
      <c r="HV17" s="304"/>
      <c r="HW17" s="304"/>
      <c r="HX17" s="304"/>
      <c r="HY17" s="304"/>
      <c r="HZ17" s="304"/>
      <c r="IA17" s="304"/>
      <c r="IB17" s="304"/>
      <c r="IC17" s="304"/>
      <c r="ID17" s="304"/>
      <c r="IE17" s="304"/>
      <c r="IF17" s="304"/>
      <c r="IG17" s="305"/>
      <c r="IH17" s="305"/>
      <c r="II17" s="305"/>
      <c r="IJ17" s="305"/>
      <c r="IK17" s="305"/>
      <c r="IL17" s="305"/>
      <c r="IM17" s="305"/>
      <c r="IN17" s="305"/>
      <c r="IO17" s="305"/>
      <c r="IP17" s="305"/>
      <c r="IQ17" s="305"/>
      <c r="IR17" s="305"/>
      <c r="IS17" s="305"/>
    </row>
    <row r="18" spans="1:257" s="303" customFormat="1">
      <c r="A18" t="s">
        <v>2139</v>
      </c>
      <c r="B18">
        <v>524273791.85000002</v>
      </c>
      <c r="C18">
        <v>480590897.50999999</v>
      </c>
      <c r="D18">
        <v>443629615.17000002</v>
      </c>
      <c r="E18">
        <v>415852616.07999998</v>
      </c>
      <c r="F18">
        <v>415852616.07999998</v>
      </c>
      <c r="G18">
        <v>415852616.07999998</v>
      </c>
      <c r="H18">
        <v>415852616.07999998</v>
      </c>
      <c r="I18">
        <v>75295288.349999994</v>
      </c>
      <c r="J18">
        <v>78625709.670000002</v>
      </c>
      <c r="K18" s="317">
        <v>41344200.280000001</v>
      </c>
      <c r="L18">
        <v>31422081.309999999</v>
      </c>
      <c r="M18">
        <v>31422081.309999999</v>
      </c>
      <c r="N18">
        <v>34692651.390000001</v>
      </c>
      <c r="O18">
        <v>1095820.1299999999</v>
      </c>
      <c r="P18">
        <v>912755.45</v>
      </c>
      <c r="Q18">
        <v>850963.76</v>
      </c>
      <c r="R18">
        <v>2315552.23</v>
      </c>
      <c r="S18">
        <v>2801752.49</v>
      </c>
      <c r="T18">
        <v>2801752.49</v>
      </c>
      <c r="U18">
        <v>2821482.3</v>
      </c>
      <c r="V18">
        <v>3120422.11</v>
      </c>
      <c r="W18">
        <v>3500023.24</v>
      </c>
      <c r="X18">
        <v>4639456.6500000004</v>
      </c>
      <c r="Y18">
        <v>3039066.82</v>
      </c>
      <c r="Z18">
        <v>9834403.3300000001</v>
      </c>
      <c r="AA18">
        <v>9513002.7699999996</v>
      </c>
      <c r="AB18">
        <v>8732487.4199999999</v>
      </c>
      <c r="AC18">
        <v>8077294.7199999997</v>
      </c>
      <c r="AD18">
        <v>7872671.9299999997</v>
      </c>
      <c r="AE18">
        <v>7872671.9299999997</v>
      </c>
      <c r="AF18">
        <v>4894272.1900000004</v>
      </c>
      <c r="AG18">
        <v>5023094.03</v>
      </c>
      <c r="AH18">
        <v>5103171.03</v>
      </c>
      <c r="AI18">
        <v>5405026.3499999996</v>
      </c>
      <c r="AJ18">
        <v>5970118.7400000002</v>
      </c>
      <c r="AK18">
        <v>6547741.5800000001</v>
      </c>
      <c r="AL18">
        <v>5867082.8899999997</v>
      </c>
      <c r="AM18">
        <v>7176707.75</v>
      </c>
      <c r="AN18">
        <v>8290040.5999999996</v>
      </c>
      <c r="AO18">
        <v>9727183.1099999994</v>
      </c>
      <c r="AP18">
        <v>279766.93</v>
      </c>
      <c r="AQ18">
        <v>195576.95</v>
      </c>
      <c r="AR18">
        <v>246982.75</v>
      </c>
      <c r="AS18">
        <v>80935.399999999994</v>
      </c>
      <c r="AT18">
        <v>80935.399999999994</v>
      </c>
      <c r="AU18">
        <v>1E-4</v>
      </c>
      <c r="AV18">
        <v>1E-4</v>
      </c>
      <c r="AW18">
        <v>1E-4</v>
      </c>
      <c r="AX18">
        <v>1E-4</v>
      </c>
      <c r="AY18">
        <v>1E-4</v>
      </c>
      <c r="AZ18">
        <v>1E-4</v>
      </c>
      <c r="BA18">
        <v>1E-4</v>
      </c>
      <c r="BB18">
        <v>1E-4</v>
      </c>
      <c r="BC18">
        <v>1E-4</v>
      </c>
      <c r="BD18">
        <v>1E-4</v>
      </c>
      <c r="BE18">
        <v>1E-4</v>
      </c>
      <c r="BF18">
        <v>1E-4</v>
      </c>
      <c r="BG18">
        <v>1E-4</v>
      </c>
      <c r="BH18">
        <v>1E-4</v>
      </c>
      <c r="BI18">
        <v>1E-4</v>
      </c>
      <c r="BJ18">
        <v>1E-4</v>
      </c>
      <c r="BK18">
        <v>1E-4</v>
      </c>
      <c r="BL18">
        <v>1E-4</v>
      </c>
      <c r="BM18">
        <v>1E-4</v>
      </c>
      <c r="BN18">
        <v>1E-4</v>
      </c>
      <c r="BO18">
        <v>1E-4</v>
      </c>
      <c r="BP18">
        <v>1E-4</v>
      </c>
      <c r="BQ18">
        <v>1E-4</v>
      </c>
      <c r="BR18">
        <v>1E-4</v>
      </c>
      <c r="BS18">
        <v>1E-4</v>
      </c>
      <c r="BT18">
        <v>34362021.850000001</v>
      </c>
      <c r="BU18">
        <v>34362021.850000001</v>
      </c>
      <c r="BV18">
        <v>34362021.850000001</v>
      </c>
      <c r="BW18">
        <v>34362021.850000001</v>
      </c>
      <c r="BX18">
        <v>34362021.850000001</v>
      </c>
      <c r="BY18">
        <v>34362021.850000001</v>
      </c>
      <c r="BZ18">
        <v>34362021.850000001</v>
      </c>
      <c r="CA18">
        <v>34362021.850000001</v>
      </c>
      <c r="CB18">
        <v>26073184.09</v>
      </c>
      <c r="CC18">
        <v>17784346.34</v>
      </c>
      <c r="CD18">
        <v>6229074.3300000001</v>
      </c>
      <c r="CE18">
        <v>6229074.3300000001</v>
      </c>
      <c r="CF18">
        <v>6452872.71</v>
      </c>
      <c r="CG18">
        <v>10396736.140000001</v>
      </c>
      <c r="CH18">
        <v>18971054.780000001</v>
      </c>
      <c r="CI18">
        <v>30236543.350000001</v>
      </c>
      <c r="CJ18">
        <v>27702821.920000002</v>
      </c>
      <c r="CK18">
        <v>26917959.899999999</v>
      </c>
      <c r="CL18">
        <v>24568981.739999998</v>
      </c>
      <c r="CM18">
        <v>23868459.02</v>
      </c>
      <c r="CN18">
        <v>21997180.800000001</v>
      </c>
      <c r="CO18">
        <v>20874376.25</v>
      </c>
      <c r="CP18">
        <v>4294544.24</v>
      </c>
      <c r="CQ18">
        <v>1000041.9</v>
      </c>
      <c r="CR18">
        <v>328962.3</v>
      </c>
      <c r="CS18">
        <v>299346.07</v>
      </c>
      <c r="CT18">
        <v>262733.52</v>
      </c>
      <c r="CU18">
        <v>279163.28999999998</v>
      </c>
      <c r="CV18">
        <v>355120</v>
      </c>
      <c r="CW18">
        <v>355120</v>
      </c>
      <c r="CX18">
        <v>284418.3</v>
      </c>
      <c r="CY18">
        <v>573562.15</v>
      </c>
      <c r="CZ18">
        <v>8512587.7699999996</v>
      </c>
      <c r="DA18">
        <v>8534263.0500000007</v>
      </c>
      <c r="DB18">
        <v>8682040.3800000008</v>
      </c>
      <c r="DC18">
        <v>7334790.5099999998</v>
      </c>
      <c r="DD18">
        <v>7334790.5099999998</v>
      </c>
      <c r="DE18">
        <v>6948086.79</v>
      </c>
      <c r="DF18">
        <v>6789003.5800000001</v>
      </c>
      <c r="DG18">
        <v>1436387.83</v>
      </c>
      <c r="DH18">
        <v>2124246.44</v>
      </c>
      <c r="DI18">
        <v>2124246.44</v>
      </c>
      <c r="DJ18">
        <v>2124246.44</v>
      </c>
      <c r="DK18">
        <v>2124246.44</v>
      </c>
      <c r="DL18">
        <v>2500162.4300000002</v>
      </c>
      <c r="DM18">
        <v>2500162.4300000002</v>
      </c>
      <c r="DN18">
        <v>2500162.4300000002</v>
      </c>
      <c r="DO18">
        <v>2500162.4300000002</v>
      </c>
      <c r="DP18">
        <v>2500162.4300000002</v>
      </c>
      <c r="DQ18">
        <v>2500162.4300000002</v>
      </c>
      <c r="DR18">
        <v>109156.3</v>
      </c>
      <c r="DS18">
        <v>1E-4</v>
      </c>
      <c r="DT18">
        <v>1E-4</v>
      </c>
      <c r="DU18">
        <v>1E-4</v>
      </c>
      <c r="DV18">
        <v>1E-4</v>
      </c>
      <c r="DW18">
        <v>1E-4</v>
      </c>
      <c r="DX18">
        <v>1E-4</v>
      </c>
      <c r="DY18">
        <v>1E-4</v>
      </c>
      <c r="DZ18">
        <v>1E-4</v>
      </c>
      <c r="EA18">
        <v>1E-4</v>
      </c>
      <c r="EB18">
        <v>1E-4</v>
      </c>
      <c r="EC18">
        <v>1072148.1000000001</v>
      </c>
      <c r="ED18">
        <v>4115210.55</v>
      </c>
      <c r="EE18">
        <v>4115210.55</v>
      </c>
      <c r="EF18">
        <v>4115210.55</v>
      </c>
      <c r="EG18">
        <v>4115210.55</v>
      </c>
      <c r="EH18">
        <v>4115210.55</v>
      </c>
      <c r="EI18">
        <v>4115210.55</v>
      </c>
      <c r="EJ18">
        <v>4115210.55</v>
      </c>
      <c r="EK18">
        <v>1072148.1000000001</v>
      </c>
      <c r="EL18">
        <v>1072148.1000000001</v>
      </c>
      <c r="EM18">
        <v>1072148.1000000001</v>
      </c>
      <c r="EN18">
        <v>1E-4</v>
      </c>
      <c r="EO18">
        <v>189215.59</v>
      </c>
      <c r="EP18">
        <v>149729.12</v>
      </c>
      <c r="EQ18">
        <v>245781.24</v>
      </c>
      <c r="ER18">
        <v>245781.24</v>
      </c>
      <c r="ES18">
        <v>245781.24</v>
      </c>
      <c r="ET18">
        <v>215351.46</v>
      </c>
      <c r="EU18">
        <v>215351.46</v>
      </c>
      <c r="EV18">
        <v>215351.46</v>
      </c>
      <c r="EW18">
        <v>215351.46</v>
      </c>
      <c r="EX18">
        <v>154074.45000000001</v>
      </c>
      <c r="EY18">
        <v>93632.35</v>
      </c>
      <c r="EZ18">
        <v>124583.52</v>
      </c>
      <c r="FA18">
        <v>117433.14</v>
      </c>
      <c r="FB18">
        <v>2709270.45</v>
      </c>
      <c r="FC18">
        <v>10082409.939999999</v>
      </c>
      <c r="FD18">
        <v>14540009.539999999</v>
      </c>
      <c r="FE18">
        <v>14540009.539999999</v>
      </c>
      <c r="FF18">
        <v>14540009.539999999</v>
      </c>
      <c r="FG18">
        <v>14540009.539999999</v>
      </c>
      <c r="FH18">
        <v>14540009.539999999</v>
      </c>
      <c r="FI18">
        <v>14540009.539999999</v>
      </c>
      <c r="FJ18">
        <v>35779812.030000001</v>
      </c>
      <c r="FK18">
        <v>9826079.3499999996</v>
      </c>
      <c r="FL18">
        <v>10934911.77</v>
      </c>
      <c r="FM18">
        <v>10934911.77</v>
      </c>
      <c r="FN18">
        <v>10934911.77</v>
      </c>
      <c r="FO18">
        <v>10934911.77</v>
      </c>
      <c r="FP18">
        <v>10934911.77</v>
      </c>
      <c r="FQ18">
        <v>10934911.77</v>
      </c>
      <c r="FR18">
        <v>12999750.1</v>
      </c>
      <c r="FS18">
        <v>369680.93</v>
      </c>
      <c r="FT18">
        <v>369680.93</v>
      </c>
      <c r="FU18">
        <v>236594.34</v>
      </c>
      <c r="FV18">
        <v>236594.34</v>
      </c>
      <c r="FW18">
        <v>236594.34</v>
      </c>
      <c r="FX18">
        <v>1227457.44</v>
      </c>
      <c r="FY18">
        <v>27038773.68</v>
      </c>
      <c r="FZ18">
        <v>31829795.710000001</v>
      </c>
      <c r="GA18">
        <v>348279643.11000001</v>
      </c>
      <c r="GB18">
        <v>326534853.12</v>
      </c>
      <c r="GC18">
        <v>326534853.12</v>
      </c>
      <c r="GD18">
        <v>326534853.12</v>
      </c>
      <c r="GE18">
        <v>326534853.12</v>
      </c>
      <c r="GF18">
        <v>326534853.12</v>
      </c>
      <c r="GG18">
        <v>67046386.43</v>
      </c>
      <c r="GH18">
        <v>67046386.43</v>
      </c>
      <c r="GI18">
        <v>99498594.700000003</v>
      </c>
      <c r="GJ18">
        <v>439410.86</v>
      </c>
      <c r="GK18">
        <v>439410.86</v>
      </c>
      <c r="GL18">
        <v>439410.86</v>
      </c>
      <c r="GM18">
        <v>439410.86</v>
      </c>
      <c r="GN18">
        <v>439410.86</v>
      </c>
      <c r="GO18">
        <v>439410.86</v>
      </c>
      <c r="GP18">
        <v>439410.86</v>
      </c>
      <c r="GQ18">
        <v>439410.86</v>
      </c>
      <c r="GR18">
        <v>1E-4</v>
      </c>
      <c r="GS18" s="301"/>
      <c r="GT18" s="301"/>
      <c r="GU18" s="301"/>
      <c r="GV18" s="302"/>
      <c r="GW18" s="302"/>
      <c r="GX18" s="302"/>
      <c r="GY18" s="302"/>
      <c r="GZ18" s="302"/>
      <c r="HA18" s="302"/>
      <c r="HB18" s="302"/>
      <c r="HC18" s="305"/>
      <c r="HD18" s="304"/>
      <c r="HE18" s="304"/>
      <c r="HF18" s="304"/>
      <c r="HG18" s="304"/>
      <c r="HH18" s="304"/>
      <c r="HI18" s="304"/>
      <c r="HJ18" s="304"/>
      <c r="HK18" s="304"/>
      <c r="HL18" s="304"/>
      <c r="HM18" s="304"/>
      <c r="HN18" s="304"/>
      <c r="HO18" s="304"/>
      <c r="HP18" s="304"/>
      <c r="HQ18" s="304"/>
      <c r="HR18" s="304"/>
      <c r="HS18" s="304"/>
      <c r="HT18" s="304"/>
      <c r="HU18" s="304"/>
      <c r="HV18" s="304"/>
      <c r="HW18" s="304"/>
      <c r="HX18" s="304"/>
      <c r="HY18" s="304"/>
      <c r="HZ18" s="304"/>
      <c r="IA18" s="304"/>
      <c r="IB18" s="304"/>
      <c r="IC18" s="304"/>
      <c r="ID18" s="304"/>
      <c r="IE18" s="304"/>
      <c r="IF18" s="304"/>
      <c r="IG18" s="305"/>
      <c r="IH18" s="305"/>
      <c r="II18" s="305"/>
      <c r="IJ18" s="305"/>
      <c r="IK18" s="305"/>
      <c r="IL18" s="305"/>
      <c r="IM18" s="305"/>
      <c r="IN18" s="305"/>
      <c r="IO18" s="305"/>
      <c r="IP18" s="305"/>
      <c r="IQ18" s="305"/>
      <c r="IR18" s="305"/>
      <c r="IS18" s="305"/>
    </row>
    <row r="19" spans="1:257" s="303" customFormat="1">
      <c r="A19" t="s">
        <v>2140</v>
      </c>
      <c r="B19">
        <v>221116083.13999999</v>
      </c>
      <c r="C19">
        <v>202694793.44999999</v>
      </c>
      <c r="D19">
        <v>187180603.27000001</v>
      </c>
      <c r="E19">
        <v>191087976.18000001</v>
      </c>
      <c r="F19">
        <v>191087976.18000001</v>
      </c>
      <c r="G19">
        <v>191087976.18000001</v>
      </c>
      <c r="H19">
        <v>191087976.18000001</v>
      </c>
      <c r="I19">
        <v>170360635.90000001</v>
      </c>
      <c r="J19">
        <v>183474130.69999999</v>
      </c>
      <c r="K19" s="317">
        <v>195169978.27000001</v>
      </c>
      <c r="L19">
        <v>151240771.11000001</v>
      </c>
      <c r="M19">
        <v>151240771.11000001</v>
      </c>
      <c r="N19">
        <v>165039244.97</v>
      </c>
      <c r="O19">
        <v>2664154.3199999998</v>
      </c>
      <c r="P19">
        <v>1953144.41</v>
      </c>
      <c r="Q19">
        <v>1967033.93</v>
      </c>
      <c r="R19">
        <v>13343635.050000001</v>
      </c>
      <c r="S19">
        <v>22478629.170000002</v>
      </c>
      <c r="T19">
        <v>22478629.170000002</v>
      </c>
      <c r="U19">
        <v>24718991.129999999</v>
      </c>
      <c r="V19">
        <v>27442375</v>
      </c>
      <c r="W19">
        <v>30867856.949999999</v>
      </c>
      <c r="X19">
        <v>40273143.770000003</v>
      </c>
      <c r="Y19">
        <v>6220063.2599999998</v>
      </c>
      <c r="Z19">
        <v>16341791.07</v>
      </c>
      <c r="AA19">
        <v>25624615.059999999</v>
      </c>
      <c r="AB19">
        <v>23533760.449999999</v>
      </c>
      <c r="AC19">
        <v>23229386.829999998</v>
      </c>
      <c r="AD19">
        <v>22649782.23</v>
      </c>
      <c r="AE19">
        <v>22649782.23</v>
      </c>
      <c r="AF19">
        <v>19922094.890000001</v>
      </c>
      <c r="AG19">
        <v>20447008.52</v>
      </c>
      <c r="AH19">
        <v>21455954.18</v>
      </c>
      <c r="AI19">
        <v>23230841.510000002</v>
      </c>
      <c r="AJ19">
        <v>22564606.25</v>
      </c>
      <c r="AK19">
        <v>16663366.66</v>
      </c>
      <c r="AL19">
        <v>13518256.35</v>
      </c>
      <c r="AM19">
        <v>16520575.43</v>
      </c>
      <c r="AN19">
        <v>19219421.91</v>
      </c>
      <c r="AO19">
        <v>22621307.02</v>
      </c>
      <c r="AP19">
        <v>1227554.99</v>
      </c>
      <c r="AQ19">
        <v>483070.16</v>
      </c>
      <c r="AR19">
        <v>574124.26</v>
      </c>
      <c r="AS19">
        <v>111021.05</v>
      </c>
      <c r="AT19">
        <v>111021.05</v>
      </c>
      <c r="AU19">
        <v>1E-4</v>
      </c>
      <c r="AV19">
        <v>1E-4</v>
      </c>
      <c r="AW19">
        <v>1E-4</v>
      </c>
      <c r="AX19">
        <v>1E-4</v>
      </c>
      <c r="AY19">
        <v>1E-4</v>
      </c>
      <c r="AZ19">
        <v>1E-4</v>
      </c>
      <c r="BA19">
        <v>1E-4</v>
      </c>
      <c r="BB19">
        <v>1E-4</v>
      </c>
      <c r="BC19">
        <v>1E-4</v>
      </c>
      <c r="BD19">
        <v>1E-4</v>
      </c>
      <c r="BE19">
        <v>1E-4</v>
      </c>
      <c r="BF19">
        <v>1E-4</v>
      </c>
      <c r="BG19">
        <v>1E-4</v>
      </c>
      <c r="BH19">
        <v>1E-4</v>
      </c>
      <c r="BI19">
        <v>1E-4</v>
      </c>
      <c r="BJ19">
        <v>1E-4</v>
      </c>
      <c r="BK19">
        <v>1E-4</v>
      </c>
      <c r="BL19">
        <v>1E-4</v>
      </c>
      <c r="BM19">
        <v>1E-4</v>
      </c>
      <c r="BN19">
        <v>1E-4</v>
      </c>
      <c r="BO19">
        <v>1E-4</v>
      </c>
      <c r="BP19">
        <v>1E-4</v>
      </c>
      <c r="BQ19">
        <v>1E-4</v>
      </c>
      <c r="BR19">
        <v>1E-4</v>
      </c>
      <c r="BS19">
        <v>1E-4</v>
      </c>
      <c r="BT19">
        <v>30993231.899999999</v>
      </c>
      <c r="BU19">
        <v>30993231.899999999</v>
      </c>
      <c r="BV19">
        <v>30993231.899999999</v>
      </c>
      <c r="BW19">
        <v>30993231.899999999</v>
      </c>
      <c r="BX19">
        <v>30993231.899999999</v>
      </c>
      <c r="BY19">
        <v>30993231.899999999</v>
      </c>
      <c r="BZ19">
        <v>30993231.899999999</v>
      </c>
      <c r="CA19">
        <v>30993231.899999999</v>
      </c>
      <c r="CB19">
        <v>15795020.5</v>
      </c>
      <c r="CC19">
        <v>596809.09</v>
      </c>
      <c r="CD19">
        <v>8781510.3800000008</v>
      </c>
      <c r="CE19">
        <v>8781510.3800000008</v>
      </c>
      <c r="CF19">
        <v>19106519.82</v>
      </c>
      <c r="CG19">
        <v>31642973.969999999</v>
      </c>
      <c r="CH19">
        <v>90803806.769999996</v>
      </c>
      <c r="CI19">
        <v>152800202.59</v>
      </c>
      <c r="CJ19">
        <v>140913604.75999999</v>
      </c>
      <c r="CK19">
        <v>136570905.19</v>
      </c>
      <c r="CL19">
        <v>124793081.06</v>
      </c>
      <c r="CM19">
        <v>121230059.25</v>
      </c>
      <c r="CN19">
        <v>111712818.90000001</v>
      </c>
      <c r="CO19">
        <v>105796652.77</v>
      </c>
      <c r="CP19">
        <v>25454956.73</v>
      </c>
      <c r="CQ19">
        <v>13205968.189999999</v>
      </c>
      <c r="CR19">
        <v>3051220.82</v>
      </c>
      <c r="CS19">
        <v>3215219.81</v>
      </c>
      <c r="CT19">
        <v>3585699.28</v>
      </c>
      <c r="CU19">
        <v>3703585.71</v>
      </c>
      <c r="CV19">
        <v>4937507.7</v>
      </c>
      <c r="CW19">
        <v>4937507.7</v>
      </c>
      <c r="CX19">
        <v>3488522.1</v>
      </c>
      <c r="CY19">
        <v>119653094.47</v>
      </c>
      <c r="CZ19">
        <v>176235283.22999999</v>
      </c>
      <c r="DA19">
        <v>167102326.19999999</v>
      </c>
      <c r="DB19">
        <v>169764123.78999999</v>
      </c>
      <c r="DC19">
        <v>145749801.55000001</v>
      </c>
      <c r="DD19">
        <v>145749801.55000001</v>
      </c>
      <c r="DE19">
        <v>136790843.91</v>
      </c>
      <c r="DF19">
        <v>135487216.08000001</v>
      </c>
      <c r="DG19">
        <v>29161024.57</v>
      </c>
      <c r="DH19">
        <v>28717399.530000001</v>
      </c>
      <c r="DI19">
        <v>28717399.530000001</v>
      </c>
      <c r="DJ19">
        <v>28717399.530000001</v>
      </c>
      <c r="DK19">
        <v>28717399.530000001</v>
      </c>
      <c r="DL19">
        <v>15133167.02</v>
      </c>
      <c r="DM19">
        <v>15133167.02</v>
      </c>
      <c r="DN19">
        <v>15133167.02</v>
      </c>
      <c r="DO19">
        <v>15133167.02</v>
      </c>
      <c r="DP19">
        <v>15133167.02</v>
      </c>
      <c r="DQ19">
        <v>15133167.02</v>
      </c>
      <c r="DR19">
        <v>6469955.3499999996</v>
      </c>
      <c r="DS19">
        <v>1E-4</v>
      </c>
      <c r="DT19">
        <v>1E-4</v>
      </c>
      <c r="DU19">
        <v>1E-4</v>
      </c>
      <c r="DV19">
        <v>1E-4</v>
      </c>
      <c r="DW19">
        <v>1E-4</v>
      </c>
      <c r="DX19">
        <v>1E-4</v>
      </c>
      <c r="DY19">
        <v>1E-4</v>
      </c>
      <c r="DZ19">
        <v>1E-4</v>
      </c>
      <c r="EA19">
        <v>1E-4</v>
      </c>
      <c r="EB19">
        <v>1E-4</v>
      </c>
      <c r="EC19">
        <v>861820.92</v>
      </c>
      <c r="ED19">
        <v>681299.95</v>
      </c>
      <c r="EE19">
        <v>681299.95</v>
      </c>
      <c r="EF19">
        <v>681299.95</v>
      </c>
      <c r="EG19">
        <v>681299.95</v>
      </c>
      <c r="EH19">
        <v>681299.95</v>
      </c>
      <c r="EI19">
        <v>681299.95</v>
      </c>
      <c r="EJ19">
        <v>681299.95</v>
      </c>
      <c r="EK19">
        <v>861820.92</v>
      </c>
      <c r="EL19">
        <v>861820.92</v>
      </c>
      <c r="EM19">
        <v>861820.92</v>
      </c>
      <c r="EN19">
        <v>1E-4</v>
      </c>
      <c r="EO19">
        <v>63495.27</v>
      </c>
      <c r="EP19">
        <v>61856.66</v>
      </c>
      <c r="EQ19">
        <v>363298.43</v>
      </c>
      <c r="ER19">
        <v>363298.43</v>
      </c>
      <c r="ES19">
        <v>363298.43</v>
      </c>
      <c r="ET19">
        <v>303658.83</v>
      </c>
      <c r="EU19">
        <v>303658.83</v>
      </c>
      <c r="EV19">
        <v>303658.83</v>
      </c>
      <c r="EW19">
        <v>303658.83</v>
      </c>
      <c r="EX19">
        <v>59630.3</v>
      </c>
      <c r="EY19">
        <v>65100.44</v>
      </c>
      <c r="EZ19">
        <v>70685.67</v>
      </c>
      <c r="FA19">
        <v>141967.63</v>
      </c>
      <c r="FB19">
        <v>4679275.6900000004</v>
      </c>
      <c r="FC19">
        <v>6696654.2400000002</v>
      </c>
      <c r="FD19">
        <v>8441688.75</v>
      </c>
      <c r="FE19">
        <v>8441688.75</v>
      </c>
      <c r="FF19">
        <v>8441688.75</v>
      </c>
      <c r="FG19">
        <v>8441688.75</v>
      </c>
      <c r="FH19">
        <v>8441688.75</v>
      </c>
      <c r="FI19">
        <v>8441688.75</v>
      </c>
      <c r="FJ19">
        <v>9543762.9000000004</v>
      </c>
      <c r="FK19">
        <v>4119610.81</v>
      </c>
      <c r="FL19">
        <v>8764007.3900000006</v>
      </c>
      <c r="FM19">
        <v>8764007.3900000006</v>
      </c>
      <c r="FN19">
        <v>8764007.3900000006</v>
      </c>
      <c r="FO19">
        <v>8764007.3900000006</v>
      </c>
      <c r="FP19">
        <v>8764007.3900000006</v>
      </c>
      <c r="FQ19">
        <v>8764007.3900000006</v>
      </c>
      <c r="FR19">
        <v>9907957.7100000009</v>
      </c>
      <c r="FS19">
        <v>398439.8</v>
      </c>
      <c r="FT19">
        <v>398439.8</v>
      </c>
      <c r="FU19">
        <v>256007.82</v>
      </c>
      <c r="FV19">
        <v>256007.82</v>
      </c>
      <c r="FW19">
        <v>256007.82</v>
      </c>
      <c r="FX19">
        <v>353576.82</v>
      </c>
      <c r="FY19">
        <v>4405415.95</v>
      </c>
      <c r="FZ19">
        <v>7663184.5</v>
      </c>
      <c r="GA19">
        <v>162133571.49000001</v>
      </c>
      <c r="GB19">
        <v>152014295.03999999</v>
      </c>
      <c r="GC19">
        <v>152014295.03999999</v>
      </c>
      <c r="GD19">
        <v>152014295.03999999</v>
      </c>
      <c r="GE19">
        <v>152014295.03999999</v>
      </c>
      <c r="GF19">
        <v>152014295.03999999</v>
      </c>
      <c r="GG19">
        <v>26475691.27</v>
      </c>
      <c r="GH19">
        <v>26475691.27</v>
      </c>
      <c r="GI19">
        <v>42543450.109999999</v>
      </c>
      <c r="GJ19">
        <v>477190.8</v>
      </c>
      <c r="GK19">
        <v>477190.8</v>
      </c>
      <c r="GL19">
        <v>477190.8</v>
      </c>
      <c r="GM19">
        <v>477190.8</v>
      </c>
      <c r="GN19">
        <v>477190.8</v>
      </c>
      <c r="GO19">
        <v>477190.8</v>
      </c>
      <c r="GP19">
        <v>477190.8</v>
      </c>
      <c r="GQ19">
        <v>477190.8</v>
      </c>
      <c r="GR19">
        <v>1E-4</v>
      </c>
      <c r="GS19" s="301"/>
      <c r="GT19" s="301"/>
      <c r="GU19" s="301"/>
      <c r="GV19" s="302"/>
      <c r="GW19" s="302"/>
      <c r="GX19" s="302"/>
      <c r="GY19" s="302"/>
      <c r="GZ19" s="302"/>
      <c r="HA19" s="302"/>
      <c r="HB19" s="302"/>
      <c r="HC19" s="305"/>
      <c r="HD19" s="304"/>
      <c r="HE19" s="304"/>
      <c r="HF19" s="304"/>
      <c r="HG19" s="304"/>
      <c r="HH19" s="304"/>
      <c r="HI19" s="304"/>
      <c r="HJ19" s="304"/>
      <c r="HK19" s="304"/>
      <c r="HL19" s="304"/>
      <c r="HM19" s="304"/>
      <c r="HN19" s="304"/>
      <c r="HO19" s="304"/>
      <c r="HP19" s="304"/>
      <c r="HQ19" s="304"/>
      <c r="HR19" s="304"/>
      <c r="HS19" s="304"/>
      <c r="HT19" s="304"/>
      <c r="HU19" s="304"/>
      <c r="HV19" s="304"/>
      <c r="HW19" s="304"/>
      <c r="HX19" s="304"/>
      <c r="HY19" s="304"/>
      <c r="HZ19" s="304"/>
      <c r="IA19" s="304"/>
      <c r="IB19" s="304"/>
      <c r="IC19" s="304"/>
      <c r="ID19" s="304"/>
      <c r="IE19" s="304"/>
      <c r="IF19" s="304"/>
      <c r="IG19" s="305"/>
      <c r="IH19" s="305"/>
      <c r="II19" s="305"/>
      <c r="IJ19" s="305"/>
      <c r="IK19" s="305"/>
      <c r="IL19" s="305"/>
      <c r="IM19" s="305"/>
      <c r="IN19" s="305"/>
      <c r="IO19" s="305"/>
      <c r="IP19" s="305"/>
      <c r="IQ19" s="305"/>
      <c r="IR19" s="305"/>
      <c r="IS19" s="305"/>
    </row>
    <row r="20" spans="1:257" s="306" customFormat="1" ht="15" customHeight="1" thickBot="1">
      <c r="A20" t="s">
        <v>2141</v>
      </c>
      <c r="B20">
        <v>895601000</v>
      </c>
      <c r="C20">
        <v>821246700</v>
      </c>
      <c r="D20">
        <v>758718000</v>
      </c>
      <c r="E20">
        <v>718526800</v>
      </c>
      <c r="F20">
        <v>718526800</v>
      </c>
      <c r="G20">
        <v>718526800</v>
      </c>
      <c r="H20">
        <v>718526800</v>
      </c>
      <c r="I20">
        <v>798694800</v>
      </c>
      <c r="J20">
        <v>853392300</v>
      </c>
      <c r="K20" s="317">
        <v>976808800</v>
      </c>
      <c r="L20">
        <v>843995000</v>
      </c>
      <c r="M20">
        <v>843995000</v>
      </c>
      <c r="N20">
        <v>932630200</v>
      </c>
      <c r="O20">
        <v>620558700</v>
      </c>
      <c r="P20">
        <v>538131100</v>
      </c>
      <c r="Q20">
        <v>483230600</v>
      </c>
      <c r="R20">
        <v>874370200</v>
      </c>
      <c r="S20">
        <v>1522429000</v>
      </c>
      <c r="T20">
        <v>1522429000</v>
      </c>
      <c r="U20">
        <v>1674016000</v>
      </c>
      <c r="V20">
        <v>1858495000</v>
      </c>
      <c r="W20">
        <v>2090445000</v>
      </c>
      <c r="X20">
        <v>2745346000</v>
      </c>
      <c r="Y20">
        <v>144560600</v>
      </c>
      <c r="Z20">
        <v>237569200</v>
      </c>
      <c r="AA20">
        <v>225097200</v>
      </c>
      <c r="AB20">
        <v>206338200</v>
      </c>
      <c r="AC20">
        <v>193452700</v>
      </c>
      <c r="AD20">
        <v>188563000</v>
      </c>
      <c r="AE20">
        <v>188563000</v>
      </c>
      <c r="AF20">
        <v>111271800</v>
      </c>
      <c r="AG20">
        <v>114168700</v>
      </c>
      <c r="AH20">
        <v>119880000</v>
      </c>
      <c r="AI20">
        <v>128285500</v>
      </c>
      <c r="AJ20">
        <v>132477500</v>
      </c>
      <c r="AK20">
        <v>137277200</v>
      </c>
      <c r="AL20">
        <v>147996200</v>
      </c>
      <c r="AM20">
        <v>181546700</v>
      </c>
      <c r="AN20">
        <v>214283500</v>
      </c>
      <c r="AO20">
        <v>260083500</v>
      </c>
      <c r="AP20">
        <v>1405720</v>
      </c>
      <c r="AQ20">
        <v>1243123</v>
      </c>
      <c r="AR20">
        <v>1507276</v>
      </c>
      <c r="AS20">
        <v>578614.1</v>
      </c>
      <c r="AT20">
        <v>578614.1</v>
      </c>
      <c r="AU20">
        <v>1E-4</v>
      </c>
      <c r="AV20">
        <v>1E-4</v>
      </c>
      <c r="AW20">
        <v>1E-4</v>
      </c>
      <c r="AX20">
        <v>1E-4</v>
      </c>
      <c r="AY20">
        <v>1E-4</v>
      </c>
      <c r="AZ20">
        <v>1E-4</v>
      </c>
      <c r="BA20">
        <v>1E-4</v>
      </c>
      <c r="BB20">
        <v>1E-4</v>
      </c>
      <c r="BC20">
        <v>1E-4</v>
      </c>
      <c r="BD20">
        <v>1E-4</v>
      </c>
      <c r="BE20">
        <v>1E-4</v>
      </c>
      <c r="BF20">
        <v>1E-4</v>
      </c>
      <c r="BG20">
        <v>1E-4</v>
      </c>
      <c r="BH20">
        <v>1E-4</v>
      </c>
      <c r="BI20">
        <v>1E-4</v>
      </c>
      <c r="BJ20">
        <v>1E-4</v>
      </c>
      <c r="BK20">
        <v>1E-4</v>
      </c>
      <c r="BL20">
        <v>1E-4</v>
      </c>
      <c r="BM20">
        <v>1E-4</v>
      </c>
      <c r="BN20">
        <v>1E-4</v>
      </c>
      <c r="BO20">
        <v>1E-4</v>
      </c>
      <c r="BP20">
        <v>1E-4</v>
      </c>
      <c r="BQ20">
        <v>1E-4</v>
      </c>
      <c r="BR20">
        <v>1E-4</v>
      </c>
      <c r="BS20">
        <v>1E-4</v>
      </c>
      <c r="BT20">
        <v>5623449</v>
      </c>
      <c r="BU20">
        <v>5623449</v>
      </c>
      <c r="BV20">
        <v>5623449</v>
      </c>
      <c r="BW20">
        <v>5623449</v>
      </c>
      <c r="BX20">
        <v>5623449</v>
      </c>
      <c r="BY20">
        <v>5623449</v>
      </c>
      <c r="BZ20">
        <v>5623449</v>
      </c>
      <c r="CA20">
        <v>5623449</v>
      </c>
      <c r="CB20">
        <v>9916843</v>
      </c>
      <c r="CC20">
        <v>14210240</v>
      </c>
      <c r="CD20">
        <v>17444530</v>
      </c>
      <c r="CE20">
        <v>17444530</v>
      </c>
      <c r="CF20">
        <v>29338720</v>
      </c>
      <c r="CG20">
        <v>34982290</v>
      </c>
      <c r="CH20">
        <v>81202720</v>
      </c>
      <c r="CI20">
        <v>135901100</v>
      </c>
      <c r="CJ20">
        <v>124811800</v>
      </c>
      <c r="CK20">
        <v>123951200</v>
      </c>
      <c r="CL20">
        <v>114288900</v>
      </c>
      <c r="CM20">
        <v>111163800</v>
      </c>
      <c r="CN20">
        <v>102546300</v>
      </c>
      <c r="CO20">
        <v>96662260</v>
      </c>
      <c r="CP20">
        <v>40525230</v>
      </c>
      <c r="CQ20">
        <v>15052430</v>
      </c>
      <c r="CR20">
        <v>21946580</v>
      </c>
      <c r="CS20">
        <v>23419830</v>
      </c>
      <c r="CT20">
        <v>28088610</v>
      </c>
      <c r="CU20">
        <v>31717480</v>
      </c>
      <c r="CV20">
        <v>43629990</v>
      </c>
      <c r="CW20">
        <v>43629990</v>
      </c>
      <c r="CX20">
        <v>70162530</v>
      </c>
      <c r="CY20">
        <v>346486900</v>
      </c>
      <c r="CZ20">
        <v>320837900</v>
      </c>
      <c r="DA20">
        <v>296715900</v>
      </c>
      <c r="DB20">
        <v>301708400</v>
      </c>
      <c r="DC20">
        <v>274997000</v>
      </c>
      <c r="DD20">
        <v>274997000</v>
      </c>
      <c r="DE20">
        <v>258262300</v>
      </c>
      <c r="DF20">
        <v>260832200</v>
      </c>
      <c r="DG20">
        <v>79531940</v>
      </c>
      <c r="DH20">
        <v>87006800</v>
      </c>
      <c r="DI20">
        <v>87006800</v>
      </c>
      <c r="DJ20">
        <v>87006800</v>
      </c>
      <c r="DK20">
        <v>87006800</v>
      </c>
      <c r="DL20">
        <v>22871630</v>
      </c>
      <c r="DM20">
        <v>22871630</v>
      </c>
      <c r="DN20">
        <v>22871630</v>
      </c>
      <c r="DO20">
        <v>22871630</v>
      </c>
      <c r="DP20">
        <v>22871630</v>
      </c>
      <c r="DQ20">
        <v>22871630</v>
      </c>
      <c r="DR20">
        <v>27003260</v>
      </c>
      <c r="DS20">
        <v>1E-4</v>
      </c>
      <c r="DT20">
        <v>1E-4</v>
      </c>
      <c r="DU20">
        <v>1E-4</v>
      </c>
      <c r="DV20">
        <v>1E-4</v>
      </c>
      <c r="DW20">
        <v>1E-4</v>
      </c>
      <c r="DX20">
        <v>1E-4</v>
      </c>
      <c r="DY20">
        <v>1E-4</v>
      </c>
      <c r="DZ20">
        <v>1E-4</v>
      </c>
      <c r="EA20">
        <v>1E-4</v>
      </c>
      <c r="EB20">
        <v>1E-4</v>
      </c>
      <c r="EC20">
        <v>4259167</v>
      </c>
      <c r="ED20">
        <v>18671540</v>
      </c>
      <c r="EE20">
        <v>18671540</v>
      </c>
      <c r="EF20">
        <v>18671540</v>
      </c>
      <c r="EG20">
        <v>18671540</v>
      </c>
      <c r="EH20">
        <v>18671540</v>
      </c>
      <c r="EI20">
        <v>18671540</v>
      </c>
      <c r="EJ20">
        <v>18671540</v>
      </c>
      <c r="EK20">
        <v>4259167</v>
      </c>
      <c r="EL20">
        <v>4259167</v>
      </c>
      <c r="EM20">
        <v>4259167</v>
      </c>
      <c r="EN20">
        <v>1E-4</v>
      </c>
      <c r="EO20">
        <v>293365</v>
      </c>
      <c r="EP20">
        <v>324752.90000000002</v>
      </c>
      <c r="EQ20">
        <v>1003301</v>
      </c>
      <c r="ER20">
        <v>1003301</v>
      </c>
      <c r="ES20">
        <v>1003301</v>
      </c>
      <c r="ET20">
        <v>885235.9</v>
      </c>
      <c r="EU20">
        <v>885235.9</v>
      </c>
      <c r="EV20">
        <v>885235.9</v>
      </c>
      <c r="EW20">
        <v>885235.9</v>
      </c>
      <c r="EX20">
        <v>320712.8</v>
      </c>
      <c r="EY20">
        <v>412973.9</v>
      </c>
      <c r="EZ20">
        <v>1007644</v>
      </c>
      <c r="FA20">
        <v>1392589</v>
      </c>
      <c r="FB20">
        <v>5203027</v>
      </c>
      <c r="FC20">
        <v>8692225</v>
      </c>
      <c r="FD20">
        <v>9133291</v>
      </c>
      <c r="FE20">
        <v>9133291</v>
      </c>
      <c r="FF20">
        <v>9133291</v>
      </c>
      <c r="FG20">
        <v>9133291</v>
      </c>
      <c r="FH20">
        <v>9133291</v>
      </c>
      <c r="FI20">
        <v>9133291</v>
      </c>
      <c r="FJ20">
        <v>3172409</v>
      </c>
      <c r="FK20">
        <v>7543397</v>
      </c>
      <c r="FL20">
        <v>10141240</v>
      </c>
      <c r="FM20">
        <v>10141240</v>
      </c>
      <c r="FN20">
        <v>10141240</v>
      </c>
      <c r="FO20">
        <v>10141240</v>
      </c>
      <c r="FP20">
        <v>10141240</v>
      </c>
      <c r="FQ20">
        <v>10141240</v>
      </c>
      <c r="FR20">
        <v>11185090</v>
      </c>
      <c r="FS20">
        <v>2943058</v>
      </c>
      <c r="FT20">
        <v>2943058</v>
      </c>
      <c r="FU20">
        <v>1606480</v>
      </c>
      <c r="FV20">
        <v>1606480</v>
      </c>
      <c r="FW20">
        <v>1606480</v>
      </c>
      <c r="FX20">
        <v>3150996</v>
      </c>
      <c r="FY20">
        <v>4050932</v>
      </c>
      <c r="FZ20">
        <v>4620266</v>
      </c>
      <c r="GA20">
        <v>10143900</v>
      </c>
      <c r="GB20">
        <v>9515402</v>
      </c>
      <c r="GC20">
        <v>9515402</v>
      </c>
      <c r="GD20">
        <v>9515402</v>
      </c>
      <c r="GE20">
        <v>9515402</v>
      </c>
      <c r="GF20">
        <v>9515402</v>
      </c>
      <c r="GG20">
        <v>9981136</v>
      </c>
      <c r="GH20">
        <v>9981136</v>
      </c>
      <c r="GI20">
        <v>10034180</v>
      </c>
      <c r="GJ20">
        <v>48924.41</v>
      </c>
      <c r="GK20">
        <v>48924.41</v>
      </c>
      <c r="GL20">
        <v>48924.41</v>
      </c>
      <c r="GM20">
        <v>48924.41</v>
      </c>
      <c r="GN20">
        <v>48924.41</v>
      </c>
      <c r="GO20">
        <v>48924.41</v>
      </c>
      <c r="GP20">
        <v>48924.41</v>
      </c>
      <c r="GQ20">
        <v>48924.41</v>
      </c>
      <c r="GR20">
        <v>1E-4</v>
      </c>
      <c r="GS20" s="301"/>
      <c r="GT20" s="301"/>
      <c r="GU20" s="301"/>
      <c r="GV20" s="302"/>
      <c r="GW20" s="302"/>
      <c r="GX20" s="302"/>
      <c r="GY20" s="302"/>
      <c r="GZ20" s="302"/>
      <c r="HA20" s="302"/>
      <c r="HB20" s="302"/>
      <c r="HC20" s="305"/>
      <c r="HD20" s="304"/>
      <c r="HE20" s="304"/>
      <c r="HF20" s="304"/>
      <c r="HG20" s="304"/>
      <c r="HH20" s="304"/>
      <c r="HI20" s="304"/>
      <c r="HJ20" s="304"/>
      <c r="HK20" s="304"/>
      <c r="HL20" s="304"/>
      <c r="HM20" s="304"/>
      <c r="HN20" s="304"/>
      <c r="HO20" s="304"/>
      <c r="HP20" s="304"/>
      <c r="HQ20" s="304"/>
      <c r="HR20" s="304"/>
      <c r="HS20" s="304"/>
      <c r="HT20" s="304"/>
      <c r="HU20" s="304"/>
      <c r="HV20" s="304"/>
      <c r="HW20" s="304"/>
      <c r="HX20" s="304"/>
      <c r="HY20" s="304"/>
      <c r="HZ20" s="304"/>
      <c r="IA20" s="304"/>
      <c r="IB20" s="304"/>
      <c r="IC20" s="304"/>
      <c r="ID20" s="304"/>
      <c r="IE20" s="304"/>
      <c r="IF20" s="304"/>
      <c r="IG20" s="305"/>
      <c r="IH20" s="305"/>
      <c r="II20" s="305"/>
      <c r="IJ20" s="305"/>
      <c r="IK20" s="305"/>
      <c r="IL20" s="305"/>
      <c r="IM20" s="305"/>
      <c r="IN20" s="305"/>
      <c r="IO20" s="305"/>
      <c r="IP20" s="305"/>
      <c r="IQ20" s="305"/>
      <c r="IR20" s="305"/>
      <c r="IS20" s="305"/>
      <c r="IT20" s="303"/>
      <c r="IU20" s="303"/>
      <c r="IV20" s="303"/>
      <c r="IW20" s="303"/>
    </row>
    <row r="21" spans="1:257" ht="14.25" customHeight="1" thickBot="1">
      <c r="A21" s="307" t="s">
        <v>2131</v>
      </c>
      <c r="B21" s="308"/>
      <c r="C21" s="308"/>
      <c r="D21" s="308"/>
      <c r="E21" s="308"/>
      <c r="F21" s="308"/>
      <c r="G21" s="308"/>
      <c r="H21" s="308"/>
      <c r="I21" s="308"/>
      <c r="J21" s="308"/>
      <c r="K21" s="316"/>
      <c r="L21" s="308"/>
      <c r="M21" s="308"/>
      <c r="N21" s="308"/>
      <c r="O21" s="308"/>
      <c r="P21" s="308"/>
      <c r="Q21" s="308"/>
      <c r="R21" s="308"/>
      <c r="S21" s="308"/>
      <c r="T21" s="308"/>
      <c r="U21" s="308"/>
      <c r="V21" s="308"/>
      <c r="W21" s="308"/>
      <c r="X21" s="308"/>
      <c r="Y21" s="308"/>
      <c r="Z21" s="308"/>
      <c r="AA21" s="308"/>
      <c r="AB21" s="308"/>
      <c r="AC21" s="308"/>
      <c r="AD21" s="308"/>
      <c r="AE21" s="308"/>
      <c r="AF21" s="308"/>
      <c r="AG21" s="308"/>
      <c r="AH21" s="308"/>
      <c r="AI21" s="308"/>
      <c r="AJ21" s="308"/>
      <c r="AK21" s="308"/>
      <c r="AL21" s="308"/>
      <c r="AM21" s="308"/>
      <c r="AN21" s="308"/>
      <c r="AO21" s="308"/>
      <c r="AP21" s="308"/>
      <c r="AQ21" s="308"/>
      <c r="AR21" s="308"/>
      <c r="AS21" s="308"/>
      <c r="AT21" s="308"/>
      <c r="AU21" s="308"/>
      <c r="AV21" s="308"/>
      <c r="AW21" s="308"/>
      <c r="AX21" s="308"/>
      <c r="AY21" s="308"/>
      <c r="AZ21" s="308"/>
      <c r="BA21" s="308"/>
      <c r="BB21" s="308"/>
      <c r="BC21" s="308"/>
      <c r="BD21" s="308"/>
      <c r="BE21" s="308"/>
      <c r="BF21" s="308"/>
      <c r="BG21" s="308"/>
      <c r="BH21" s="308"/>
      <c r="BI21" s="308"/>
      <c r="BJ21" s="308"/>
      <c r="BK21" s="308"/>
      <c r="BL21" s="308"/>
      <c r="BM21" s="308"/>
      <c r="BN21" s="308"/>
      <c r="BO21" s="308"/>
      <c r="BP21" s="308"/>
      <c r="BQ21" s="308"/>
      <c r="BR21" s="308"/>
      <c r="BS21" s="308"/>
      <c r="BT21" s="308"/>
      <c r="BU21" s="308"/>
      <c r="BV21" s="308"/>
      <c r="BW21" s="308"/>
      <c r="BX21" s="308"/>
      <c r="BY21" s="308"/>
      <c r="BZ21" s="308"/>
      <c r="CA21" s="308"/>
      <c r="CB21" s="308"/>
      <c r="CC21" s="308"/>
      <c r="CD21" s="308"/>
      <c r="CE21" s="308"/>
      <c r="CF21" s="308"/>
      <c r="CG21" s="308"/>
      <c r="CH21" s="308"/>
      <c r="CI21" s="308"/>
      <c r="CJ21" s="308"/>
      <c r="CK21" s="308"/>
      <c r="CL21" s="308"/>
      <c r="CM21" s="308"/>
      <c r="CN21" s="308"/>
      <c r="CO21" s="308"/>
      <c r="CP21" s="308"/>
      <c r="CQ21" s="308"/>
      <c r="CR21" s="308"/>
      <c r="CS21" s="308"/>
      <c r="CT21" s="308"/>
      <c r="CU21" s="308"/>
      <c r="CV21" s="308"/>
      <c r="CW21" s="308"/>
      <c r="CX21" s="308"/>
      <c r="CY21" s="308"/>
      <c r="CZ21" s="308"/>
      <c r="DA21" s="308"/>
      <c r="DB21" s="308"/>
      <c r="DC21" s="308"/>
      <c r="DD21" s="308"/>
      <c r="DE21" s="308"/>
      <c r="DF21" s="308"/>
      <c r="DG21" s="308"/>
      <c r="DH21" s="308"/>
      <c r="DI21" s="308"/>
      <c r="DJ21" s="308"/>
      <c r="DK21" s="308"/>
      <c r="DL21" s="308"/>
      <c r="DM21" s="308"/>
      <c r="DN21" s="308"/>
      <c r="DO21" s="308"/>
      <c r="DP21" s="308"/>
      <c r="DQ21" s="308"/>
      <c r="DR21" s="308"/>
      <c r="DS21" s="308"/>
      <c r="DT21" s="308"/>
      <c r="DU21" s="308"/>
      <c r="DV21" s="308"/>
      <c r="DW21" s="308"/>
      <c r="DX21" s="308"/>
      <c r="DY21" s="308"/>
      <c r="DZ21" s="308"/>
      <c r="EA21" s="308"/>
      <c r="EB21" s="308"/>
      <c r="EC21" s="308"/>
      <c r="ED21" s="308"/>
      <c r="EE21" s="308"/>
      <c r="EF21" s="308"/>
      <c r="EG21" s="308"/>
      <c r="EH21" s="308"/>
      <c r="EI21" s="308"/>
      <c r="EJ21" s="308"/>
      <c r="EK21" s="308"/>
      <c r="EL21" s="308"/>
      <c r="EM21" s="308"/>
      <c r="EN21" s="308"/>
      <c r="EO21" s="308"/>
      <c r="EP21" s="308"/>
      <c r="EQ21" s="308"/>
      <c r="ER21" s="308"/>
      <c r="ES21" s="308"/>
      <c r="ET21" s="308"/>
      <c r="EU21" s="308"/>
      <c r="EV21" s="308"/>
      <c r="EW21" s="308"/>
      <c r="EX21" s="308"/>
      <c r="EY21" s="308"/>
      <c r="EZ21" s="308"/>
      <c r="FA21" s="308"/>
      <c r="FB21" s="308"/>
      <c r="FC21" s="308"/>
      <c r="FD21" s="308"/>
      <c r="FE21" s="308"/>
      <c r="FF21" s="308"/>
      <c r="FG21" s="308"/>
      <c r="FH21" s="308"/>
      <c r="FI21" s="308"/>
      <c r="FJ21" s="308"/>
      <c r="FK21" s="308"/>
      <c r="FL21" s="308"/>
      <c r="FM21" s="308"/>
      <c r="FN21" s="308"/>
      <c r="FO21" s="308"/>
      <c r="FP21" s="308"/>
      <c r="FQ21" s="308"/>
      <c r="FR21" s="313"/>
      <c r="FS21" s="308"/>
      <c r="FT21" s="308"/>
      <c r="FU21" s="308"/>
      <c r="FV21" s="308"/>
      <c r="FW21" s="308"/>
      <c r="FX21" s="308"/>
      <c r="FY21" s="308"/>
      <c r="FZ21" s="308"/>
      <c r="GA21" s="308"/>
      <c r="GB21" s="308"/>
      <c r="GC21" s="308"/>
      <c r="GD21" s="308"/>
      <c r="GE21" s="308"/>
      <c r="GF21" s="308"/>
      <c r="GG21" s="308"/>
      <c r="GH21" s="308"/>
      <c r="GI21" s="308"/>
      <c r="GJ21" s="308"/>
      <c r="GK21" s="308"/>
      <c r="GL21" s="308"/>
      <c r="GM21" s="308"/>
      <c r="GN21" s="308"/>
      <c r="GO21" s="308"/>
      <c r="GP21" s="308"/>
      <c r="GQ21" s="308"/>
      <c r="GR21" s="308"/>
      <c r="GS21" s="308"/>
      <c r="GT21" s="308"/>
      <c r="GU21" s="308"/>
      <c r="GV21" s="308"/>
      <c r="GW21" s="308"/>
      <c r="GX21" s="308"/>
      <c r="GY21" s="308"/>
      <c r="GZ21" s="312"/>
      <c r="HA21" s="308"/>
      <c r="HB21" s="312"/>
    </row>
    <row r="22" spans="1:257" s="303" customFormat="1" ht="15" customHeight="1">
      <c r="A22" t="s">
        <v>2133</v>
      </c>
      <c r="B22">
        <v>1</v>
      </c>
      <c r="C22">
        <v>2</v>
      </c>
      <c r="D22">
        <v>3</v>
      </c>
      <c r="E22">
        <v>4</v>
      </c>
      <c r="F22">
        <v>5</v>
      </c>
      <c r="G22">
        <v>6</v>
      </c>
      <c r="H22">
        <v>7</v>
      </c>
      <c r="I22">
        <v>8</v>
      </c>
      <c r="J22">
        <v>9</v>
      </c>
      <c r="K22" s="317">
        <v>10</v>
      </c>
      <c r="L22">
        <v>11</v>
      </c>
      <c r="M22">
        <v>12</v>
      </c>
      <c r="N22">
        <v>13</v>
      </c>
      <c r="O22">
        <v>14</v>
      </c>
      <c r="P22">
        <v>15</v>
      </c>
      <c r="Q22">
        <v>16</v>
      </c>
      <c r="R22">
        <v>17</v>
      </c>
      <c r="S22">
        <v>18</v>
      </c>
      <c r="T22">
        <v>19</v>
      </c>
      <c r="U22">
        <v>20</v>
      </c>
      <c r="V22">
        <v>21</v>
      </c>
      <c r="W22">
        <v>22</v>
      </c>
      <c r="X22">
        <v>23</v>
      </c>
      <c r="Y22">
        <v>24</v>
      </c>
      <c r="Z22">
        <v>25</v>
      </c>
      <c r="AA22">
        <v>26</v>
      </c>
      <c r="AB22">
        <v>27</v>
      </c>
      <c r="AC22">
        <v>28</v>
      </c>
      <c r="AD22">
        <v>29</v>
      </c>
      <c r="AE22">
        <v>30</v>
      </c>
      <c r="AF22">
        <v>31</v>
      </c>
      <c r="AG22">
        <v>32</v>
      </c>
      <c r="AH22">
        <v>33</v>
      </c>
      <c r="AI22">
        <v>34</v>
      </c>
      <c r="AJ22">
        <v>35</v>
      </c>
      <c r="AK22">
        <v>36</v>
      </c>
      <c r="AL22">
        <v>37</v>
      </c>
      <c r="AM22">
        <v>38</v>
      </c>
      <c r="AN22">
        <v>39</v>
      </c>
      <c r="AO22">
        <v>40</v>
      </c>
      <c r="AP22">
        <v>41</v>
      </c>
      <c r="AQ22">
        <v>42</v>
      </c>
      <c r="AR22">
        <v>43</v>
      </c>
      <c r="AS22">
        <v>44</v>
      </c>
      <c r="AT22">
        <v>45</v>
      </c>
      <c r="AU22">
        <v>46</v>
      </c>
      <c r="AV22">
        <v>47</v>
      </c>
      <c r="AW22">
        <v>48</v>
      </c>
      <c r="AX22">
        <v>49</v>
      </c>
      <c r="AY22">
        <v>50</v>
      </c>
      <c r="AZ22">
        <v>51</v>
      </c>
      <c r="BA22">
        <v>52</v>
      </c>
      <c r="BB22">
        <v>53</v>
      </c>
      <c r="BC22">
        <v>54</v>
      </c>
      <c r="BD22">
        <v>55</v>
      </c>
      <c r="BE22">
        <v>56</v>
      </c>
      <c r="BF22">
        <v>57</v>
      </c>
      <c r="BG22">
        <v>58</v>
      </c>
      <c r="BH22">
        <v>59</v>
      </c>
      <c r="BI22">
        <v>60</v>
      </c>
      <c r="BJ22">
        <v>61</v>
      </c>
      <c r="BK22">
        <v>62</v>
      </c>
      <c r="BL22">
        <v>63</v>
      </c>
      <c r="BM22">
        <v>64</v>
      </c>
      <c r="BN22">
        <v>65</v>
      </c>
      <c r="BO22">
        <v>66</v>
      </c>
      <c r="BP22">
        <v>67</v>
      </c>
      <c r="BQ22">
        <v>68</v>
      </c>
      <c r="BR22">
        <v>69</v>
      </c>
      <c r="BS22">
        <v>70</v>
      </c>
      <c r="BT22">
        <v>71</v>
      </c>
      <c r="BU22">
        <v>72</v>
      </c>
      <c r="BV22">
        <v>73</v>
      </c>
      <c r="BW22">
        <v>74</v>
      </c>
      <c r="BX22">
        <v>75</v>
      </c>
      <c r="BY22">
        <v>76</v>
      </c>
      <c r="BZ22">
        <v>77</v>
      </c>
      <c r="CA22">
        <v>78</v>
      </c>
      <c r="CB22">
        <v>79</v>
      </c>
      <c r="CC22">
        <v>80</v>
      </c>
      <c r="CD22">
        <v>81</v>
      </c>
      <c r="CE22">
        <v>82</v>
      </c>
      <c r="CF22">
        <v>83</v>
      </c>
      <c r="CG22">
        <v>84</v>
      </c>
      <c r="CH22">
        <v>85</v>
      </c>
      <c r="CI22">
        <v>86</v>
      </c>
      <c r="CJ22">
        <v>87</v>
      </c>
      <c r="CK22">
        <v>88</v>
      </c>
      <c r="CL22">
        <v>89</v>
      </c>
      <c r="CM22">
        <v>90</v>
      </c>
      <c r="CN22">
        <v>91</v>
      </c>
      <c r="CO22">
        <v>92</v>
      </c>
      <c r="CP22">
        <v>93</v>
      </c>
      <c r="CQ22">
        <v>94</v>
      </c>
      <c r="CR22">
        <v>95</v>
      </c>
      <c r="CS22">
        <v>96</v>
      </c>
      <c r="CT22">
        <v>97</v>
      </c>
      <c r="CU22">
        <v>98</v>
      </c>
      <c r="CV22">
        <v>99</v>
      </c>
      <c r="CW22">
        <v>100</v>
      </c>
      <c r="CX22">
        <v>101</v>
      </c>
      <c r="CY22">
        <v>102</v>
      </c>
      <c r="CZ22">
        <v>103</v>
      </c>
      <c r="DA22">
        <v>104</v>
      </c>
      <c r="DB22">
        <v>105</v>
      </c>
      <c r="DC22">
        <v>106</v>
      </c>
      <c r="DD22">
        <v>107</v>
      </c>
      <c r="DE22">
        <v>108</v>
      </c>
      <c r="DF22">
        <v>109</v>
      </c>
      <c r="DG22">
        <v>110</v>
      </c>
      <c r="DH22">
        <v>111</v>
      </c>
      <c r="DI22">
        <v>112</v>
      </c>
      <c r="DJ22">
        <v>113</v>
      </c>
      <c r="DK22">
        <v>114</v>
      </c>
      <c r="DL22">
        <v>115</v>
      </c>
      <c r="DM22">
        <v>116</v>
      </c>
      <c r="DN22">
        <v>117</v>
      </c>
      <c r="DO22">
        <v>118</v>
      </c>
      <c r="DP22">
        <v>119</v>
      </c>
      <c r="DQ22">
        <v>120</v>
      </c>
      <c r="DR22">
        <v>121</v>
      </c>
      <c r="DS22">
        <v>122</v>
      </c>
      <c r="DT22">
        <v>123</v>
      </c>
      <c r="DU22">
        <v>124</v>
      </c>
      <c r="DV22">
        <v>125</v>
      </c>
      <c r="DW22">
        <v>126</v>
      </c>
      <c r="DX22">
        <v>127</v>
      </c>
      <c r="DY22">
        <v>128</v>
      </c>
      <c r="DZ22">
        <v>129</v>
      </c>
      <c r="EA22">
        <v>130</v>
      </c>
      <c r="EB22">
        <v>131</v>
      </c>
      <c r="EC22">
        <v>132</v>
      </c>
      <c r="ED22">
        <v>133</v>
      </c>
      <c r="EE22">
        <v>134</v>
      </c>
      <c r="EF22">
        <v>135</v>
      </c>
      <c r="EG22">
        <v>136</v>
      </c>
      <c r="EH22">
        <v>137</v>
      </c>
      <c r="EI22">
        <v>138</v>
      </c>
      <c r="EJ22">
        <v>139</v>
      </c>
      <c r="EK22">
        <v>140</v>
      </c>
      <c r="EL22">
        <v>141</v>
      </c>
      <c r="EM22">
        <v>142</v>
      </c>
      <c r="EN22">
        <v>143</v>
      </c>
      <c r="EO22">
        <v>144</v>
      </c>
      <c r="EP22">
        <v>145</v>
      </c>
      <c r="EQ22">
        <v>146</v>
      </c>
      <c r="ER22">
        <v>147</v>
      </c>
      <c r="ES22">
        <v>148</v>
      </c>
      <c r="ET22">
        <v>149</v>
      </c>
      <c r="EU22">
        <v>150</v>
      </c>
      <c r="EV22">
        <v>151</v>
      </c>
      <c r="EW22">
        <v>152</v>
      </c>
      <c r="EX22">
        <v>153</v>
      </c>
      <c r="EY22">
        <v>154</v>
      </c>
      <c r="EZ22">
        <v>155</v>
      </c>
      <c r="FA22">
        <v>156</v>
      </c>
      <c r="FB22">
        <v>157</v>
      </c>
      <c r="FC22">
        <v>158</v>
      </c>
      <c r="FD22">
        <v>159</v>
      </c>
      <c r="FE22">
        <v>160</v>
      </c>
      <c r="FF22">
        <v>161</v>
      </c>
      <c r="FG22">
        <v>162</v>
      </c>
      <c r="FH22">
        <v>163</v>
      </c>
      <c r="FI22">
        <v>164</v>
      </c>
      <c r="FJ22">
        <v>165</v>
      </c>
      <c r="FK22">
        <v>166</v>
      </c>
      <c r="FL22">
        <v>167</v>
      </c>
      <c r="FM22">
        <v>168</v>
      </c>
      <c r="FN22">
        <v>169</v>
      </c>
      <c r="FO22">
        <v>170</v>
      </c>
      <c r="FP22">
        <v>171</v>
      </c>
      <c r="FQ22">
        <v>172</v>
      </c>
      <c r="FR22">
        <v>173</v>
      </c>
      <c r="FS22">
        <v>174</v>
      </c>
      <c r="FT22">
        <v>175</v>
      </c>
      <c r="FU22">
        <v>176</v>
      </c>
      <c r="FV22">
        <v>177</v>
      </c>
      <c r="FW22">
        <v>178</v>
      </c>
      <c r="FX22">
        <v>179</v>
      </c>
      <c r="FY22">
        <v>180</v>
      </c>
      <c r="FZ22">
        <v>181</v>
      </c>
      <c r="GA22">
        <v>182</v>
      </c>
      <c r="GB22">
        <v>183</v>
      </c>
      <c r="GC22">
        <v>184</v>
      </c>
      <c r="GD22">
        <v>185</v>
      </c>
      <c r="GE22">
        <v>186</v>
      </c>
      <c r="GF22">
        <v>187</v>
      </c>
      <c r="GG22">
        <v>188</v>
      </c>
      <c r="GH22">
        <v>189</v>
      </c>
      <c r="GI22">
        <v>190</v>
      </c>
      <c r="GJ22">
        <v>191</v>
      </c>
      <c r="GK22">
        <v>192</v>
      </c>
      <c r="GL22">
        <v>193</v>
      </c>
      <c r="GM22">
        <v>194</v>
      </c>
      <c r="GN22">
        <v>195</v>
      </c>
      <c r="GO22">
        <v>196</v>
      </c>
      <c r="GP22">
        <v>197</v>
      </c>
      <c r="GQ22">
        <v>198</v>
      </c>
      <c r="GR22">
        <v>199</v>
      </c>
      <c r="GS22">
        <v>200</v>
      </c>
      <c r="GT22">
        <v>201</v>
      </c>
      <c r="GU22">
        <v>202</v>
      </c>
      <c r="GV22">
        <v>203</v>
      </c>
      <c r="GW22">
        <v>204</v>
      </c>
      <c r="GX22">
        <v>205</v>
      </c>
      <c r="GY22">
        <v>206</v>
      </c>
      <c r="GZ22">
        <v>207</v>
      </c>
      <c r="HA22" s="160">
        <v>0</v>
      </c>
      <c r="HB22" s="160">
        <v>0</v>
      </c>
      <c r="HC22" s="160">
        <v>0</v>
      </c>
      <c r="HD22" s="160">
        <v>0</v>
      </c>
      <c r="HE22" s="160">
        <v>0</v>
      </c>
      <c r="HF22" s="160">
        <v>0</v>
      </c>
      <c r="HG22" s="160">
        <v>0</v>
      </c>
      <c r="HH22" s="160">
        <v>0</v>
      </c>
      <c r="HI22" s="160">
        <v>0</v>
      </c>
      <c r="HJ22" s="160">
        <v>0</v>
      </c>
      <c r="HK22" s="160">
        <v>0</v>
      </c>
      <c r="HL22" s="160">
        <v>0</v>
      </c>
      <c r="HM22" s="160">
        <v>0</v>
      </c>
      <c r="HN22" s="302"/>
      <c r="HO22" s="302"/>
      <c r="HP22" s="302"/>
      <c r="HQ22" s="302"/>
      <c r="HR22" s="302"/>
      <c r="HS22" s="302"/>
      <c r="HT22" s="302"/>
      <c r="HU22" s="302"/>
      <c r="HV22" s="302"/>
      <c r="HW22" s="302"/>
      <c r="HX22" s="302"/>
      <c r="HY22" s="302"/>
      <c r="HZ22" s="302"/>
      <c r="IA22" s="302"/>
      <c r="IB22" s="302"/>
      <c r="IC22" s="302"/>
      <c r="ID22" s="302"/>
      <c r="IE22" s="302"/>
      <c r="IF22" s="302"/>
      <c r="IG22" s="305"/>
      <c r="IH22" s="305"/>
      <c r="II22" s="305"/>
      <c r="IJ22" s="305"/>
      <c r="IK22" s="305"/>
      <c r="IL22" s="305"/>
      <c r="IM22" s="305"/>
      <c r="IN22" s="305"/>
      <c r="IO22" s="305"/>
      <c r="IP22" s="305"/>
      <c r="IQ22" s="305"/>
      <c r="IR22" s="305"/>
      <c r="IS22" s="305"/>
    </row>
    <row r="23" spans="1:257" s="303" customFormat="1" ht="16.5" customHeight="1">
      <c r="A23" t="s">
        <v>2134</v>
      </c>
      <c r="B23" t="s">
        <v>2111</v>
      </c>
      <c r="C23" t="s">
        <v>2119</v>
      </c>
      <c r="D23" t="s">
        <v>2123</v>
      </c>
      <c r="E23" t="s">
        <v>2124</v>
      </c>
      <c r="F23" t="s">
        <v>2117</v>
      </c>
      <c r="G23" t="s">
        <v>2112</v>
      </c>
      <c r="H23" t="s">
        <v>2118</v>
      </c>
      <c r="I23" t="s">
        <v>2121</v>
      </c>
      <c r="J23" t="s">
        <v>2121</v>
      </c>
      <c r="K23" s="317" t="s">
        <v>2121</v>
      </c>
      <c r="L23" t="s">
        <v>2117</v>
      </c>
      <c r="M23" t="s">
        <v>2117</v>
      </c>
      <c r="N23" t="s">
        <v>2121</v>
      </c>
      <c r="O23" t="s">
        <v>2113</v>
      </c>
      <c r="P23" t="s">
        <v>2113</v>
      </c>
      <c r="Q23" t="s">
        <v>2121</v>
      </c>
      <c r="R23" t="s">
        <v>2114</v>
      </c>
      <c r="S23" t="s">
        <v>2117</v>
      </c>
      <c r="T23" t="s">
        <v>2123</v>
      </c>
      <c r="U23" t="s">
        <v>2125</v>
      </c>
      <c r="V23" t="s">
        <v>2111</v>
      </c>
      <c r="W23" t="s">
        <v>2114</v>
      </c>
      <c r="X23" t="s">
        <v>2117</v>
      </c>
      <c r="Y23" t="s">
        <v>2111</v>
      </c>
      <c r="Z23" t="s">
        <v>2119</v>
      </c>
      <c r="AA23" t="s">
        <v>2124</v>
      </c>
      <c r="AB23" t="s">
        <v>2108</v>
      </c>
      <c r="AC23" t="s">
        <v>2113</v>
      </c>
      <c r="AD23" t="s">
        <v>2119</v>
      </c>
      <c r="AE23" t="s">
        <v>2110</v>
      </c>
      <c r="AF23" t="s">
        <v>2121</v>
      </c>
      <c r="AG23" t="s">
        <v>2111</v>
      </c>
      <c r="AH23" t="s">
        <v>2117</v>
      </c>
      <c r="AI23" t="s">
        <v>2119</v>
      </c>
      <c r="AJ23" t="s">
        <v>2116</v>
      </c>
      <c r="AK23" t="s">
        <v>2128</v>
      </c>
      <c r="AL23" t="s">
        <v>2121</v>
      </c>
      <c r="AM23" t="s">
        <v>2123</v>
      </c>
      <c r="AN23" t="s">
        <v>2120</v>
      </c>
      <c r="AO23" t="s">
        <v>2128</v>
      </c>
      <c r="AP23" t="s">
        <v>2111</v>
      </c>
      <c r="AQ23" t="s">
        <v>2117</v>
      </c>
      <c r="AR23" t="s">
        <v>2118</v>
      </c>
      <c r="AS23" t="s">
        <v>2118</v>
      </c>
      <c r="AT23" t="s">
        <v>2109</v>
      </c>
      <c r="AU23" t="s">
        <v>2119</v>
      </c>
      <c r="AV23" t="s">
        <v>2108</v>
      </c>
      <c r="AW23" t="s">
        <v>2119</v>
      </c>
      <c r="AX23" t="s">
        <v>2117</v>
      </c>
      <c r="AY23" t="s">
        <v>2117</v>
      </c>
      <c r="AZ23" t="s">
        <v>2117</v>
      </c>
      <c r="BA23" t="s">
        <v>2125</v>
      </c>
      <c r="BB23" t="s">
        <v>2121</v>
      </c>
      <c r="BC23" t="s">
        <v>2113</v>
      </c>
      <c r="BD23" t="s">
        <v>2115</v>
      </c>
      <c r="BE23" t="s">
        <v>2121</v>
      </c>
      <c r="BF23" t="s">
        <v>2121</v>
      </c>
      <c r="BG23" t="s">
        <v>2121</v>
      </c>
      <c r="BH23" t="s">
        <v>2117</v>
      </c>
      <c r="BI23" t="s">
        <v>2117</v>
      </c>
      <c r="BJ23" t="s">
        <v>2121</v>
      </c>
      <c r="BK23" t="s">
        <v>2108</v>
      </c>
      <c r="BL23" t="s">
        <v>2117</v>
      </c>
      <c r="BM23" t="s">
        <v>2118</v>
      </c>
      <c r="BN23" t="s">
        <v>2108</v>
      </c>
      <c r="BO23" t="s">
        <v>2123</v>
      </c>
      <c r="BP23" t="s">
        <v>2117</v>
      </c>
      <c r="BQ23" t="s">
        <v>2117</v>
      </c>
      <c r="BR23" t="s">
        <v>2118</v>
      </c>
      <c r="BS23" t="s">
        <v>2111</v>
      </c>
      <c r="BT23" t="s">
        <v>2113</v>
      </c>
      <c r="BU23" t="s">
        <v>2123</v>
      </c>
      <c r="BV23" t="s">
        <v>2118</v>
      </c>
      <c r="BW23" t="s">
        <v>2122</v>
      </c>
      <c r="BX23" t="s">
        <v>2122</v>
      </c>
      <c r="BY23" t="s">
        <v>2111</v>
      </c>
      <c r="BZ23" t="s">
        <v>2112</v>
      </c>
      <c r="CA23" t="s">
        <v>2125</v>
      </c>
      <c r="CB23" t="s">
        <v>2114</v>
      </c>
      <c r="CC23" t="s">
        <v>2111</v>
      </c>
      <c r="CD23" t="s">
        <v>2108</v>
      </c>
      <c r="CE23" t="s">
        <v>2116</v>
      </c>
      <c r="CF23" t="s">
        <v>2119</v>
      </c>
      <c r="CG23" t="s">
        <v>2117</v>
      </c>
      <c r="CH23" t="s">
        <v>2113</v>
      </c>
      <c r="CI23" t="s">
        <v>2119</v>
      </c>
      <c r="CJ23" t="s">
        <v>2114</v>
      </c>
      <c r="CK23" t="s">
        <v>2120</v>
      </c>
      <c r="CL23" t="s">
        <v>2125</v>
      </c>
      <c r="CM23" t="s">
        <v>2114</v>
      </c>
      <c r="CN23" t="s">
        <v>2111</v>
      </c>
      <c r="CO23" t="s">
        <v>2120</v>
      </c>
      <c r="CP23" t="s">
        <v>2110</v>
      </c>
      <c r="CQ23" t="s">
        <v>2114</v>
      </c>
      <c r="CR23" t="s">
        <v>2125</v>
      </c>
      <c r="CS23" t="s">
        <v>2116</v>
      </c>
      <c r="CT23" t="s">
        <v>2114</v>
      </c>
      <c r="CU23" t="s">
        <v>2125</v>
      </c>
      <c r="CV23" t="s">
        <v>2116</v>
      </c>
      <c r="CW23" t="s">
        <v>2125</v>
      </c>
      <c r="CX23" t="s">
        <v>2114</v>
      </c>
      <c r="CY23" t="s">
        <v>2115</v>
      </c>
      <c r="CZ23" t="s">
        <v>2110</v>
      </c>
      <c r="DA23" t="s">
        <v>2113</v>
      </c>
      <c r="DB23" t="s">
        <v>2118</v>
      </c>
      <c r="DC23" t="s">
        <v>2116</v>
      </c>
      <c r="DD23" t="s">
        <v>2119</v>
      </c>
      <c r="DE23" t="s">
        <v>2110</v>
      </c>
      <c r="DF23" t="s">
        <v>2126</v>
      </c>
      <c r="DG23" t="s">
        <v>2122</v>
      </c>
      <c r="DH23" t="s">
        <v>2114</v>
      </c>
      <c r="DI23" t="s">
        <v>2118</v>
      </c>
      <c r="DJ23" t="s">
        <v>2111</v>
      </c>
      <c r="DK23" t="s">
        <v>2109</v>
      </c>
      <c r="DL23" t="s">
        <v>2119</v>
      </c>
      <c r="DM23" t="s">
        <v>2108</v>
      </c>
      <c r="DN23" t="s">
        <v>2118</v>
      </c>
      <c r="DO23" t="s">
        <v>2110</v>
      </c>
      <c r="DP23" t="s">
        <v>2113</v>
      </c>
      <c r="DQ23" t="s">
        <v>2123</v>
      </c>
      <c r="DR23" t="s">
        <v>2110</v>
      </c>
      <c r="DS23" t="s">
        <v>2123</v>
      </c>
      <c r="DT23" t="s">
        <v>2116</v>
      </c>
      <c r="DU23" t="s">
        <v>2119</v>
      </c>
      <c r="DV23" t="s">
        <v>2109</v>
      </c>
      <c r="DW23" t="s">
        <v>2117</v>
      </c>
      <c r="DX23" t="s">
        <v>2114</v>
      </c>
      <c r="DY23" t="s">
        <v>2116</v>
      </c>
      <c r="DZ23" t="s">
        <v>2121</v>
      </c>
      <c r="EA23" t="s">
        <v>2123</v>
      </c>
      <c r="EB23" t="s">
        <v>2121</v>
      </c>
      <c r="EC23" t="s">
        <v>2117</v>
      </c>
      <c r="ED23" t="s">
        <v>2117</v>
      </c>
      <c r="EE23" t="s">
        <v>2119</v>
      </c>
      <c r="EF23" t="s">
        <v>2121</v>
      </c>
      <c r="EG23" t="s">
        <v>2111</v>
      </c>
      <c r="EH23" t="s">
        <v>2111</v>
      </c>
      <c r="EI23" t="s">
        <v>2123</v>
      </c>
      <c r="EJ23" t="s">
        <v>2118</v>
      </c>
      <c r="EK23" t="s">
        <v>2122</v>
      </c>
      <c r="EL23" t="s">
        <v>2124</v>
      </c>
      <c r="EM23" t="s">
        <v>2117</v>
      </c>
      <c r="EN23" t="s">
        <v>2121</v>
      </c>
      <c r="EO23" t="s">
        <v>2123</v>
      </c>
      <c r="EP23" t="s">
        <v>2117</v>
      </c>
      <c r="EQ23" t="s">
        <v>2118</v>
      </c>
      <c r="ER23" t="s">
        <v>2120</v>
      </c>
      <c r="ES23" t="s">
        <v>2123</v>
      </c>
      <c r="ET23" t="s">
        <v>2111</v>
      </c>
      <c r="EU23" t="s">
        <v>2111</v>
      </c>
      <c r="EV23" t="s">
        <v>2123</v>
      </c>
      <c r="EW23" t="s">
        <v>2111</v>
      </c>
      <c r="EX23" t="s">
        <v>2116</v>
      </c>
      <c r="EY23" t="s">
        <v>2123</v>
      </c>
      <c r="EZ23" t="s">
        <v>2117</v>
      </c>
      <c r="FA23" t="s">
        <v>2117</v>
      </c>
      <c r="FB23" t="s">
        <v>2117</v>
      </c>
      <c r="FC23" t="s">
        <v>2111</v>
      </c>
      <c r="FD23" t="s">
        <v>2119</v>
      </c>
      <c r="FE23" t="s">
        <v>2109</v>
      </c>
      <c r="FF23" t="s">
        <v>2116</v>
      </c>
      <c r="FG23" t="s">
        <v>2119</v>
      </c>
      <c r="FH23" t="s">
        <v>2120</v>
      </c>
      <c r="FI23" t="s">
        <v>2116</v>
      </c>
      <c r="FJ23" t="s">
        <v>2111</v>
      </c>
      <c r="FK23" t="s">
        <v>2111</v>
      </c>
      <c r="FL23" t="s">
        <v>2113</v>
      </c>
      <c r="FM23" t="s">
        <v>2121</v>
      </c>
      <c r="FN23" t="s">
        <v>2114</v>
      </c>
      <c r="FO23" t="s">
        <v>2109</v>
      </c>
      <c r="FP23" t="s">
        <v>2125</v>
      </c>
      <c r="FQ23" t="s">
        <v>2114</v>
      </c>
      <c r="FR23" t="s">
        <v>2111</v>
      </c>
      <c r="FS23" t="s">
        <v>2120</v>
      </c>
      <c r="FT23" t="s">
        <v>2108</v>
      </c>
      <c r="FU23" t="s">
        <v>2116</v>
      </c>
      <c r="FV23" t="s">
        <v>2110</v>
      </c>
      <c r="FW23" t="s">
        <v>2114</v>
      </c>
      <c r="FX23" t="s">
        <v>2125</v>
      </c>
      <c r="FY23" t="s">
        <v>2116</v>
      </c>
      <c r="FZ23" t="s">
        <v>2111</v>
      </c>
      <c r="GA23" t="s">
        <v>2123</v>
      </c>
      <c r="GB23" t="s">
        <v>2118</v>
      </c>
      <c r="GC23" t="s">
        <v>2125</v>
      </c>
      <c r="GD23" t="s">
        <v>2114</v>
      </c>
      <c r="GE23" t="s">
        <v>2112</v>
      </c>
      <c r="GF23" t="s">
        <v>2114</v>
      </c>
      <c r="GG23" t="s">
        <v>2111</v>
      </c>
      <c r="GH23" t="s">
        <v>2108</v>
      </c>
      <c r="GI23" t="s">
        <v>2124</v>
      </c>
      <c r="GJ23" t="s">
        <v>2111</v>
      </c>
      <c r="GK23" t="s">
        <v>2110</v>
      </c>
      <c r="GL23" t="s">
        <v>2126</v>
      </c>
      <c r="GM23" t="s">
        <v>2113</v>
      </c>
      <c r="GN23" t="s">
        <v>2114</v>
      </c>
      <c r="GO23" t="s">
        <v>2110</v>
      </c>
      <c r="GP23" t="s">
        <v>2111</v>
      </c>
      <c r="GQ23" t="s">
        <v>2123</v>
      </c>
      <c r="GR23" t="s">
        <v>2111</v>
      </c>
      <c r="GS23" t="s">
        <v>2118</v>
      </c>
      <c r="GT23" t="s">
        <v>2113</v>
      </c>
      <c r="GU23" t="s">
        <v>2110</v>
      </c>
      <c r="GV23" t="s">
        <v>2125</v>
      </c>
      <c r="GW23" t="s">
        <v>2118</v>
      </c>
      <c r="GX23" t="s">
        <v>2109</v>
      </c>
      <c r="GY23" t="s">
        <v>2125</v>
      </c>
      <c r="GZ23" t="s">
        <v>2116</v>
      </c>
      <c r="HA23" s="160">
        <v>0</v>
      </c>
      <c r="HB23" s="160">
        <v>0</v>
      </c>
      <c r="HC23" s="160">
        <v>0</v>
      </c>
      <c r="HD23" s="160">
        <v>0</v>
      </c>
      <c r="HE23" s="160">
        <v>0</v>
      </c>
      <c r="HF23" s="160">
        <v>0</v>
      </c>
      <c r="HG23" s="160">
        <v>0</v>
      </c>
      <c r="HH23" s="160">
        <v>0</v>
      </c>
      <c r="HI23" s="160">
        <v>0</v>
      </c>
      <c r="HJ23" s="160">
        <v>0</v>
      </c>
      <c r="HK23" s="160">
        <v>0</v>
      </c>
      <c r="HL23" s="160">
        <v>0</v>
      </c>
      <c r="HM23" s="160">
        <v>0</v>
      </c>
      <c r="HN23" s="302"/>
      <c r="HO23" s="302"/>
      <c r="HP23" s="302"/>
      <c r="HQ23" s="302"/>
      <c r="HR23" s="302"/>
      <c r="HS23" s="302"/>
      <c r="HT23" s="302"/>
      <c r="HU23" s="302"/>
      <c r="HV23" s="302"/>
      <c r="HW23" s="302"/>
      <c r="HX23" s="302"/>
      <c r="HY23" s="302"/>
      <c r="HZ23" s="302"/>
      <c r="IA23" s="302"/>
      <c r="IB23" s="302"/>
      <c r="IC23" s="302"/>
      <c r="ID23" s="302"/>
      <c r="IE23" s="302"/>
      <c r="IF23" s="302"/>
      <c r="IG23" s="305"/>
      <c r="IH23" s="305"/>
      <c r="II23" s="305"/>
      <c r="IJ23" s="305"/>
      <c r="IK23" s="305"/>
      <c r="IL23" s="305"/>
      <c r="IM23" s="305"/>
      <c r="IN23" s="305"/>
      <c r="IO23" s="305"/>
      <c r="IP23" s="305"/>
      <c r="IQ23" s="305"/>
      <c r="IR23" s="305"/>
      <c r="IS23" s="305"/>
    </row>
    <row r="24" spans="1:257" s="303" customFormat="1">
      <c r="A24" t="s">
        <v>2135</v>
      </c>
      <c r="B24">
        <v>0</v>
      </c>
      <c r="C24">
        <v>0</v>
      </c>
      <c r="D24">
        <v>0</v>
      </c>
      <c r="E24">
        <v>0</v>
      </c>
      <c r="F24">
        <v>0</v>
      </c>
      <c r="G24">
        <v>0</v>
      </c>
      <c r="H24">
        <v>0</v>
      </c>
      <c r="I24">
        <v>0</v>
      </c>
      <c r="J24">
        <v>0</v>
      </c>
      <c r="K24" s="317">
        <v>0</v>
      </c>
      <c r="L24">
        <v>0</v>
      </c>
      <c r="M24">
        <v>0</v>
      </c>
      <c r="N24">
        <v>1</v>
      </c>
      <c r="O24">
        <v>4</v>
      </c>
      <c r="P24">
        <v>4</v>
      </c>
      <c r="Q24">
        <v>4</v>
      </c>
      <c r="R24">
        <v>4</v>
      </c>
      <c r="S24">
        <v>4</v>
      </c>
      <c r="T24">
        <v>4</v>
      </c>
      <c r="U24">
        <v>4</v>
      </c>
      <c r="V24">
        <v>4</v>
      </c>
      <c r="W24">
        <v>1</v>
      </c>
      <c r="X24">
        <v>0</v>
      </c>
      <c r="Y24">
        <v>0</v>
      </c>
      <c r="Z24">
        <v>0</v>
      </c>
      <c r="AA24">
        <v>2</v>
      </c>
      <c r="AB24">
        <v>4</v>
      </c>
      <c r="AC24">
        <v>5</v>
      </c>
      <c r="AD24">
        <v>5</v>
      </c>
      <c r="AE24">
        <v>5</v>
      </c>
      <c r="AF24">
        <v>5</v>
      </c>
      <c r="AG24">
        <v>5</v>
      </c>
      <c r="AH24">
        <v>5</v>
      </c>
      <c r="AI24">
        <v>3</v>
      </c>
      <c r="AJ24">
        <v>3</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3</v>
      </c>
      <c r="BR24">
        <v>6</v>
      </c>
      <c r="BS24">
        <v>6</v>
      </c>
      <c r="BT24">
        <v>8</v>
      </c>
      <c r="BU24">
        <v>8</v>
      </c>
      <c r="BV24">
        <v>8</v>
      </c>
      <c r="BW24">
        <v>8</v>
      </c>
      <c r="BX24">
        <v>7</v>
      </c>
      <c r="BY24">
        <v>7</v>
      </c>
      <c r="BZ24">
        <v>7</v>
      </c>
      <c r="CA24">
        <v>7</v>
      </c>
      <c r="CB24">
        <v>6</v>
      </c>
      <c r="CC24">
        <v>3</v>
      </c>
      <c r="CD24">
        <v>1</v>
      </c>
      <c r="CE24">
        <v>1</v>
      </c>
      <c r="CF24">
        <v>1</v>
      </c>
      <c r="CG24">
        <v>1</v>
      </c>
      <c r="CH24">
        <v>1</v>
      </c>
      <c r="CI24">
        <v>1</v>
      </c>
      <c r="CJ24">
        <v>1</v>
      </c>
      <c r="CK24">
        <v>1</v>
      </c>
      <c r="CL24">
        <v>2</v>
      </c>
      <c r="CM24">
        <v>3</v>
      </c>
      <c r="CN24">
        <v>3</v>
      </c>
      <c r="CO24">
        <v>3</v>
      </c>
      <c r="CP24">
        <v>3</v>
      </c>
      <c r="CQ24">
        <v>3</v>
      </c>
      <c r="CR24">
        <v>2</v>
      </c>
      <c r="CS24">
        <v>0</v>
      </c>
      <c r="CT24">
        <v>0</v>
      </c>
      <c r="CU24">
        <v>0</v>
      </c>
      <c r="CV24">
        <v>5</v>
      </c>
      <c r="CW24">
        <v>11</v>
      </c>
      <c r="CX24">
        <v>17</v>
      </c>
      <c r="CY24">
        <v>23</v>
      </c>
      <c r="CZ24">
        <v>23</v>
      </c>
      <c r="DA24">
        <v>30</v>
      </c>
      <c r="DB24">
        <v>35</v>
      </c>
      <c r="DC24">
        <v>38</v>
      </c>
      <c r="DD24">
        <v>40</v>
      </c>
      <c r="DE24">
        <v>41</v>
      </c>
      <c r="DF24">
        <v>41</v>
      </c>
      <c r="DG24">
        <v>39</v>
      </c>
      <c r="DH24">
        <v>38</v>
      </c>
      <c r="DI24">
        <v>33</v>
      </c>
      <c r="DJ24">
        <v>31</v>
      </c>
      <c r="DK24">
        <v>26</v>
      </c>
      <c r="DL24">
        <v>20</v>
      </c>
      <c r="DM24">
        <v>17</v>
      </c>
      <c r="DN24">
        <v>18</v>
      </c>
      <c r="DO24">
        <v>18</v>
      </c>
      <c r="DP24">
        <v>17</v>
      </c>
      <c r="DQ24">
        <v>17</v>
      </c>
      <c r="DR24">
        <v>17</v>
      </c>
      <c r="DS24">
        <v>17</v>
      </c>
      <c r="DT24">
        <v>11</v>
      </c>
      <c r="DU24">
        <v>8</v>
      </c>
      <c r="DV24">
        <v>6</v>
      </c>
      <c r="DW24">
        <v>5</v>
      </c>
      <c r="DX24">
        <v>3</v>
      </c>
      <c r="DY24">
        <v>3</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1</v>
      </c>
      <c r="FC24">
        <v>1</v>
      </c>
      <c r="FD24">
        <v>1</v>
      </c>
      <c r="FE24">
        <v>1</v>
      </c>
      <c r="FF24">
        <v>1</v>
      </c>
      <c r="FG24">
        <v>2</v>
      </c>
      <c r="FH24">
        <v>3</v>
      </c>
      <c r="FI24">
        <v>3</v>
      </c>
      <c r="FJ24">
        <v>3</v>
      </c>
      <c r="FK24">
        <v>4</v>
      </c>
      <c r="FL24">
        <v>4</v>
      </c>
      <c r="FM24">
        <v>4</v>
      </c>
      <c r="FN24">
        <v>3</v>
      </c>
      <c r="FO24">
        <v>3</v>
      </c>
      <c r="FP24">
        <v>3</v>
      </c>
      <c r="FQ24">
        <v>1</v>
      </c>
      <c r="FR24">
        <v>1</v>
      </c>
      <c r="FS24">
        <v>2</v>
      </c>
      <c r="FT24">
        <v>4</v>
      </c>
      <c r="FU24">
        <v>6</v>
      </c>
      <c r="FV24">
        <v>7</v>
      </c>
      <c r="FW24">
        <v>7</v>
      </c>
      <c r="FX24">
        <v>6</v>
      </c>
      <c r="FY24">
        <v>6</v>
      </c>
      <c r="FZ24">
        <v>6</v>
      </c>
      <c r="GA24">
        <v>3</v>
      </c>
      <c r="GB24">
        <v>0</v>
      </c>
      <c r="GC24">
        <v>0</v>
      </c>
      <c r="GD24">
        <v>0</v>
      </c>
      <c r="GE24">
        <v>0</v>
      </c>
      <c r="GF24">
        <v>1</v>
      </c>
      <c r="GG24">
        <v>2</v>
      </c>
      <c r="GH24">
        <v>8</v>
      </c>
      <c r="GI24">
        <v>11</v>
      </c>
      <c r="GJ24">
        <v>17</v>
      </c>
      <c r="GK24">
        <v>18</v>
      </c>
      <c r="GL24">
        <v>19</v>
      </c>
      <c r="GM24">
        <v>21</v>
      </c>
      <c r="GN24">
        <v>21</v>
      </c>
      <c r="GO24">
        <v>22</v>
      </c>
      <c r="GP24">
        <v>20</v>
      </c>
      <c r="GQ24">
        <v>15</v>
      </c>
      <c r="GR24">
        <v>10</v>
      </c>
      <c r="GS24">
        <v>8</v>
      </c>
      <c r="GT24">
        <v>9</v>
      </c>
      <c r="GU24">
        <v>9</v>
      </c>
      <c r="GV24">
        <v>6</v>
      </c>
      <c r="GW24">
        <v>2</v>
      </c>
      <c r="GX24">
        <v>2</v>
      </c>
      <c r="GY24">
        <v>2</v>
      </c>
      <c r="GZ24">
        <v>2</v>
      </c>
      <c r="HA24" s="160">
        <v>0</v>
      </c>
      <c r="HB24" s="160">
        <v>0</v>
      </c>
      <c r="HC24" s="160">
        <v>0</v>
      </c>
      <c r="HD24" s="160">
        <v>0</v>
      </c>
      <c r="HE24" s="160">
        <v>0</v>
      </c>
      <c r="HF24" s="160">
        <v>0</v>
      </c>
      <c r="HG24" s="160">
        <v>0</v>
      </c>
      <c r="HH24" s="160">
        <v>0</v>
      </c>
      <c r="HI24" s="160">
        <v>0</v>
      </c>
      <c r="HJ24" s="160">
        <v>0</v>
      </c>
      <c r="HK24" s="160">
        <v>0</v>
      </c>
      <c r="HL24" s="160">
        <v>0</v>
      </c>
      <c r="HM24" s="160">
        <v>0</v>
      </c>
      <c r="HN24" s="304"/>
      <c r="HO24" s="304"/>
      <c r="HP24" s="304"/>
      <c r="HQ24" s="304"/>
      <c r="HR24" s="304"/>
      <c r="HS24" s="304"/>
      <c r="HT24" s="304"/>
      <c r="HU24" s="304"/>
      <c r="HV24" s="304"/>
      <c r="HW24" s="304"/>
      <c r="HX24" s="304"/>
      <c r="HY24" s="304"/>
      <c r="HZ24" s="304"/>
      <c r="IA24" s="304"/>
      <c r="IB24" s="304"/>
      <c r="IC24" s="304"/>
      <c r="ID24" s="304"/>
      <c r="IE24" s="304"/>
      <c r="IF24" s="304"/>
      <c r="IG24" s="305"/>
      <c r="IH24" s="305"/>
      <c r="II24" s="305"/>
      <c r="IJ24" s="305"/>
      <c r="IK24" s="305"/>
      <c r="IL24" s="305"/>
      <c r="IM24" s="305"/>
      <c r="IN24" s="305"/>
      <c r="IO24" s="305"/>
      <c r="IP24" s="305"/>
      <c r="IQ24" s="305"/>
      <c r="IR24" s="305"/>
      <c r="IS24" s="305"/>
    </row>
    <row r="25" spans="1:257" s="303" customFormat="1">
      <c r="A25" t="s">
        <v>2136</v>
      </c>
      <c r="B25">
        <v>1E-4</v>
      </c>
      <c r="C25">
        <v>1E-4</v>
      </c>
      <c r="D25">
        <v>1E-4</v>
      </c>
      <c r="E25">
        <v>1E-4</v>
      </c>
      <c r="F25">
        <v>1E-4</v>
      </c>
      <c r="G25">
        <v>1E-4</v>
      </c>
      <c r="H25">
        <v>1E-4</v>
      </c>
      <c r="I25">
        <v>1E-4</v>
      </c>
      <c r="J25">
        <v>1E-4</v>
      </c>
      <c r="K25" s="317">
        <v>1E-4</v>
      </c>
      <c r="L25">
        <v>1E-4</v>
      </c>
      <c r="M25">
        <v>1E-4</v>
      </c>
      <c r="N25">
        <v>409365390.30000001</v>
      </c>
      <c r="O25">
        <v>279397673.39999998</v>
      </c>
      <c r="P25">
        <v>279397673.39999998</v>
      </c>
      <c r="Q25">
        <v>279397673.39999998</v>
      </c>
      <c r="R25">
        <v>279397673.39999998</v>
      </c>
      <c r="S25">
        <v>279397673.39999998</v>
      </c>
      <c r="T25">
        <v>279397673.39999998</v>
      </c>
      <c r="U25">
        <v>279397673.39999998</v>
      </c>
      <c r="V25">
        <v>279397673.39999998</v>
      </c>
      <c r="W25">
        <v>28067477.760000002</v>
      </c>
      <c r="X25">
        <v>1E-4</v>
      </c>
      <c r="Y25">
        <v>1E-4</v>
      </c>
      <c r="Z25">
        <v>1E-4</v>
      </c>
      <c r="AA25">
        <v>6025715.5970000001</v>
      </c>
      <c r="AB25">
        <v>17226284.960000001</v>
      </c>
      <c r="AC25">
        <v>21234101.25</v>
      </c>
      <c r="AD25">
        <v>21234101.25</v>
      </c>
      <c r="AE25">
        <v>21234101.25</v>
      </c>
      <c r="AF25">
        <v>21234101.25</v>
      </c>
      <c r="AG25">
        <v>21234101.25</v>
      </c>
      <c r="AH25">
        <v>21234101.25</v>
      </c>
      <c r="AI25">
        <v>31373025.02</v>
      </c>
      <c r="AJ25">
        <v>31373025.02</v>
      </c>
      <c r="AK25">
        <v>1E-4</v>
      </c>
      <c r="AL25">
        <v>1E-4</v>
      </c>
      <c r="AM25">
        <v>1E-4</v>
      </c>
      <c r="AN25">
        <v>1E-4</v>
      </c>
      <c r="AO25">
        <v>1E-4</v>
      </c>
      <c r="AP25">
        <v>1E-4</v>
      </c>
      <c r="AQ25">
        <v>1E-4</v>
      </c>
      <c r="AR25">
        <v>1E-4</v>
      </c>
      <c r="AS25">
        <v>1E-4</v>
      </c>
      <c r="AT25">
        <v>1E-4</v>
      </c>
      <c r="AU25">
        <v>1E-4</v>
      </c>
      <c r="AV25">
        <v>1E-4</v>
      </c>
      <c r="AW25">
        <v>1E-4</v>
      </c>
      <c r="AX25">
        <v>1E-4</v>
      </c>
      <c r="AY25">
        <v>1E-4</v>
      </c>
      <c r="AZ25">
        <v>1E-4</v>
      </c>
      <c r="BA25">
        <v>1E-4</v>
      </c>
      <c r="BB25">
        <v>1E-4</v>
      </c>
      <c r="BC25">
        <v>1E-4</v>
      </c>
      <c r="BD25">
        <v>1E-4</v>
      </c>
      <c r="BE25">
        <v>1E-4</v>
      </c>
      <c r="BF25">
        <v>1E-4</v>
      </c>
      <c r="BG25">
        <v>1E-4</v>
      </c>
      <c r="BH25">
        <v>1E-4</v>
      </c>
      <c r="BI25">
        <v>1E-4</v>
      </c>
      <c r="BJ25">
        <v>1E-4</v>
      </c>
      <c r="BK25">
        <v>1E-4</v>
      </c>
      <c r="BL25">
        <v>1E-4</v>
      </c>
      <c r="BM25">
        <v>1E-4</v>
      </c>
      <c r="BN25">
        <v>1E-4</v>
      </c>
      <c r="BO25">
        <v>1E-4</v>
      </c>
      <c r="BP25">
        <v>1E-4</v>
      </c>
      <c r="BQ25">
        <v>1803612.591</v>
      </c>
      <c r="BR25">
        <v>6601572.8090000004</v>
      </c>
      <c r="BS25">
        <v>6601572.8090000004</v>
      </c>
      <c r="BT25">
        <v>16941271.120000001</v>
      </c>
      <c r="BU25">
        <v>16941271.120000001</v>
      </c>
      <c r="BV25">
        <v>16941271.120000001</v>
      </c>
      <c r="BW25">
        <v>16941271.120000001</v>
      </c>
      <c r="BX25">
        <v>19201109.199999999</v>
      </c>
      <c r="BY25">
        <v>19201109.199999999</v>
      </c>
      <c r="BZ25">
        <v>19201109.199999999</v>
      </c>
      <c r="CA25">
        <v>19201109.199999999</v>
      </c>
      <c r="CB25">
        <v>21841354.449999999</v>
      </c>
      <c r="CC25">
        <v>740697.49609999999</v>
      </c>
      <c r="CD25">
        <v>1485345.1</v>
      </c>
      <c r="CE25">
        <v>668659.15590000001</v>
      </c>
      <c r="CF25">
        <v>668659.15590000001</v>
      </c>
      <c r="CG25">
        <v>668659.15590000001</v>
      </c>
      <c r="CH25">
        <v>668659.15590000001</v>
      </c>
      <c r="CI25">
        <v>668659.15590000001</v>
      </c>
      <c r="CJ25">
        <v>668659.15590000001</v>
      </c>
      <c r="CK25">
        <v>668659.15590000001</v>
      </c>
      <c r="CL25">
        <v>157046475.90000001</v>
      </c>
      <c r="CM25">
        <v>173427757.69999999</v>
      </c>
      <c r="CN25">
        <v>173427757.69999999</v>
      </c>
      <c r="CO25">
        <v>173427757.69999999</v>
      </c>
      <c r="CP25">
        <v>173427757.69999999</v>
      </c>
      <c r="CQ25">
        <v>173427757.69999999</v>
      </c>
      <c r="CR25">
        <v>231776788.5</v>
      </c>
      <c r="CS25">
        <v>1E-4</v>
      </c>
      <c r="CT25">
        <v>1E-4</v>
      </c>
      <c r="CU25">
        <v>1E-4</v>
      </c>
      <c r="CV25">
        <v>335596.65279999998</v>
      </c>
      <c r="CW25">
        <v>875021.52269999997</v>
      </c>
      <c r="CX25">
        <v>1038814.186</v>
      </c>
      <c r="CY25">
        <v>4621857.1449999996</v>
      </c>
      <c r="CZ25">
        <v>4621857.1449999996</v>
      </c>
      <c r="DA25">
        <v>12156642.630000001</v>
      </c>
      <c r="DB25">
        <v>15166039.699999999</v>
      </c>
      <c r="DC25">
        <v>16222027.15</v>
      </c>
      <c r="DD25">
        <v>19612199.989999998</v>
      </c>
      <c r="DE25">
        <v>19217421.190000001</v>
      </c>
      <c r="DF25">
        <v>19217421.190000001</v>
      </c>
      <c r="DG25">
        <v>18819807.73</v>
      </c>
      <c r="DH25">
        <v>19265849.579999998</v>
      </c>
      <c r="DI25">
        <v>19791355.23</v>
      </c>
      <c r="DJ25">
        <v>20919040.719999999</v>
      </c>
      <c r="DK25">
        <v>18324729.329999998</v>
      </c>
      <c r="DL25">
        <v>8740541.6060000006</v>
      </c>
      <c r="DM25">
        <v>9946414.3719999995</v>
      </c>
      <c r="DN25">
        <v>12940436.939999999</v>
      </c>
      <c r="DO25">
        <v>12940436.939999999</v>
      </c>
      <c r="DP25">
        <v>13681663.300000001</v>
      </c>
      <c r="DQ25">
        <v>13681663.300000001</v>
      </c>
      <c r="DR25">
        <v>13681663.300000001</v>
      </c>
      <c r="DS25">
        <v>13681663.300000001</v>
      </c>
      <c r="DT25">
        <v>7181482.3550000004</v>
      </c>
      <c r="DU25">
        <v>3830357.1140000001</v>
      </c>
      <c r="DV25">
        <v>4700618.2520000003</v>
      </c>
      <c r="DW25">
        <v>4203973.1509999996</v>
      </c>
      <c r="DX25">
        <v>3234517.7889999999</v>
      </c>
      <c r="DY25">
        <v>3234517.7889999999</v>
      </c>
      <c r="DZ25">
        <v>1E-4</v>
      </c>
      <c r="EA25">
        <v>1E-4</v>
      </c>
      <c r="EB25">
        <v>1E-4</v>
      </c>
      <c r="EC25">
        <v>1E-4</v>
      </c>
      <c r="ED25">
        <v>1E-4</v>
      </c>
      <c r="EE25">
        <v>1E-4</v>
      </c>
      <c r="EF25">
        <v>1E-4</v>
      </c>
      <c r="EG25">
        <v>1E-4</v>
      </c>
      <c r="EH25">
        <v>1E-4</v>
      </c>
      <c r="EI25">
        <v>1E-4</v>
      </c>
      <c r="EJ25">
        <v>1E-4</v>
      </c>
      <c r="EK25">
        <v>1E-4</v>
      </c>
      <c r="EL25">
        <v>1E-4</v>
      </c>
      <c r="EM25">
        <v>1E-4</v>
      </c>
      <c r="EN25">
        <v>1E-4</v>
      </c>
      <c r="EO25">
        <v>1E-4</v>
      </c>
      <c r="EP25">
        <v>1E-4</v>
      </c>
      <c r="EQ25">
        <v>1E-4</v>
      </c>
      <c r="ER25">
        <v>1E-4</v>
      </c>
      <c r="ES25">
        <v>1E-4</v>
      </c>
      <c r="ET25">
        <v>1E-4</v>
      </c>
      <c r="EU25">
        <v>1E-4</v>
      </c>
      <c r="EV25">
        <v>1E-4</v>
      </c>
      <c r="EW25">
        <v>1E-4</v>
      </c>
      <c r="EX25">
        <v>1E-4</v>
      </c>
      <c r="EY25">
        <v>1E-4</v>
      </c>
      <c r="EZ25">
        <v>1E-4</v>
      </c>
      <c r="FA25">
        <v>1E-4</v>
      </c>
      <c r="FB25">
        <v>4186564.1209999998</v>
      </c>
      <c r="FC25">
        <v>4186564.1209999998</v>
      </c>
      <c r="FD25">
        <v>4186564.1209999998</v>
      </c>
      <c r="FE25">
        <v>4186564.1209999998</v>
      </c>
      <c r="FF25">
        <v>4186564.1209999998</v>
      </c>
      <c r="FG25">
        <v>7671228.9539999999</v>
      </c>
      <c r="FH25">
        <v>7238462.8329999996</v>
      </c>
      <c r="FI25">
        <v>7238462.8329999996</v>
      </c>
      <c r="FJ25">
        <v>6603432.7379999999</v>
      </c>
      <c r="FK25">
        <v>5173379.1270000003</v>
      </c>
      <c r="FL25">
        <v>5173379.1270000003</v>
      </c>
      <c r="FM25">
        <v>5173379.1270000003</v>
      </c>
      <c r="FN25">
        <v>3179207.574</v>
      </c>
      <c r="FO25">
        <v>3179207.574</v>
      </c>
      <c r="FP25">
        <v>1711829.9269999999</v>
      </c>
      <c r="FQ25">
        <v>1970797.6510000001</v>
      </c>
      <c r="FR25">
        <v>1970797.6510000001</v>
      </c>
      <c r="FS25">
        <v>1785054.183</v>
      </c>
      <c r="FT25">
        <v>319983718.10000002</v>
      </c>
      <c r="FU25">
        <v>588799456.89999998</v>
      </c>
      <c r="FV25">
        <v>508293796</v>
      </c>
      <c r="FW25">
        <v>508293796</v>
      </c>
      <c r="FX25">
        <v>592680962.39999998</v>
      </c>
      <c r="FY25">
        <v>592680962.39999998</v>
      </c>
      <c r="FZ25">
        <v>592680962.39999998</v>
      </c>
      <c r="GA25">
        <v>1069193275</v>
      </c>
      <c r="GB25">
        <v>1E-4</v>
      </c>
      <c r="GC25">
        <v>1E-4</v>
      </c>
      <c r="GD25">
        <v>1E-4</v>
      </c>
      <c r="GE25">
        <v>1E-4</v>
      </c>
      <c r="GF25">
        <v>12782257.5</v>
      </c>
      <c r="GG25">
        <v>6859157.3159999996</v>
      </c>
      <c r="GH25">
        <v>74877816.739999995</v>
      </c>
      <c r="GI25">
        <v>84578103.780000001</v>
      </c>
      <c r="GJ25">
        <v>79140601.140000001</v>
      </c>
      <c r="GK25">
        <v>91550641.629999995</v>
      </c>
      <c r="GL25">
        <v>86847794.109999999</v>
      </c>
      <c r="GM25">
        <v>422904571.30000001</v>
      </c>
      <c r="GN25">
        <v>422904571.30000001</v>
      </c>
      <c r="GO25">
        <v>407335118</v>
      </c>
      <c r="GP25">
        <v>445072284.69999999</v>
      </c>
      <c r="GQ25">
        <v>518728283.10000002</v>
      </c>
      <c r="GR25">
        <v>745498214.20000005</v>
      </c>
      <c r="GS25">
        <v>923719116.89999998</v>
      </c>
      <c r="GT25">
        <v>821348374.10000002</v>
      </c>
      <c r="GU25">
        <v>821348374.10000002</v>
      </c>
      <c r="GV25">
        <v>1183087476</v>
      </c>
      <c r="GW25">
        <v>1666067.5209999999</v>
      </c>
      <c r="GX25">
        <v>1666067.5209999999</v>
      </c>
      <c r="GY25">
        <v>1666067.5209999999</v>
      </c>
      <c r="GZ25">
        <v>1666067.5209999999</v>
      </c>
      <c r="HA25" s="160">
        <v>0</v>
      </c>
      <c r="HB25" s="160">
        <v>0</v>
      </c>
      <c r="HC25" s="160">
        <v>0</v>
      </c>
      <c r="HD25" s="160">
        <v>0</v>
      </c>
      <c r="HE25" s="160">
        <v>0</v>
      </c>
      <c r="HF25" s="160">
        <v>0</v>
      </c>
      <c r="HG25" s="160">
        <v>0</v>
      </c>
      <c r="HH25" s="160">
        <v>0</v>
      </c>
      <c r="HI25" s="160">
        <v>0</v>
      </c>
      <c r="HJ25" s="160">
        <v>0</v>
      </c>
      <c r="HK25" s="160">
        <v>0</v>
      </c>
      <c r="HL25" s="160">
        <v>0</v>
      </c>
      <c r="HM25" s="160">
        <v>0</v>
      </c>
      <c r="HN25" s="304"/>
      <c r="HO25" s="304"/>
      <c r="HP25" s="304"/>
      <c r="HQ25" s="304"/>
      <c r="HR25" s="304"/>
      <c r="HS25" s="304"/>
      <c r="HT25" s="304"/>
      <c r="HU25" s="304"/>
      <c r="HV25" s="304"/>
      <c r="HW25" s="304"/>
      <c r="HX25" s="304"/>
      <c r="HY25" s="304"/>
      <c r="HZ25" s="304"/>
      <c r="IA25" s="304"/>
      <c r="IB25" s="304"/>
      <c r="IC25" s="304"/>
      <c r="ID25" s="304"/>
      <c r="IE25" s="304"/>
      <c r="IF25" s="304"/>
      <c r="IG25" s="305"/>
      <c r="IH25" s="305"/>
      <c r="II25" s="305"/>
      <c r="IJ25" s="305"/>
      <c r="IK25" s="305"/>
      <c r="IL25" s="305"/>
      <c r="IM25" s="305"/>
      <c r="IN25" s="305"/>
      <c r="IO25" s="305"/>
      <c r="IP25" s="305"/>
      <c r="IQ25" s="305"/>
      <c r="IR25" s="305"/>
      <c r="IS25" s="305"/>
    </row>
    <row r="26" spans="1:257" s="303" customFormat="1">
      <c r="A26" t="s">
        <v>2137</v>
      </c>
      <c r="B26">
        <v>1E-4</v>
      </c>
      <c r="C26">
        <v>1E-4</v>
      </c>
      <c r="D26">
        <v>1E-4</v>
      </c>
      <c r="E26">
        <v>1E-4</v>
      </c>
      <c r="F26">
        <v>1E-4</v>
      </c>
      <c r="G26">
        <v>1E-4</v>
      </c>
      <c r="H26">
        <v>1E-4</v>
      </c>
      <c r="I26">
        <v>1E-4</v>
      </c>
      <c r="J26">
        <v>1E-4</v>
      </c>
      <c r="K26" s="317">
        <v>1E-4</v>
      </c>
      <c r="L26">
        <v>1E-4</v>
      </c>
      <c r="M26">
        <v>1E-4</v>
      </c>
      <c r="N26">
        <v>15897157.59</v>
      </c>
      <c r="O26">
        <v>4029606.3829999999</v>
      </c>
      <c r="P26">
        <v>4029606.3829999999</v>
      </c>
      <c r="Q26">
        <v>4029606.3829999999</v>
      </c>
      <c r="R26">
        <v>4029606.3829999999</v>
      </c>
      <c r="S26">
        <v>4029606.3829999999</v>
      </c>
      <c r="T26">
        <v>4029606.3829999999</v>
      </c>
      <c r="U26">
        <v>4029606.3829999999</v>
      </c>
      <c r="V26">
        <v>4029606.3829999999</v>
      </c>
      <c r="W26">
        <v>62369.184679999998</v>
      </c>
      <c r="X26">
        <v>1E-4</v>
      </c>
      <c r="Y26">
        <v>1E-4</v>
      </c>
      <c r="Z26">
        <v>1E-4</v>
      </c>
      <c r="AA26">
        <v>519293.46100000001</v>
      </c>
      <c r="AB26">
        <v>1897602.2080000001</v>
      </c>
      <c r="AC26">
        <v>1886071.4339999999</v>
      </c>
      <c r="AD26">
        <v>1886071.4339999999</v>
      </c>
      <c r="AE26">
        <v>1886071.4339999999</v>
      </c>
      <c r="AF26">
        <v>1886071.4339999999</v>
      </c>
      <c r="AG26">
        <v>1886071.4339999999</v>
      </c>
      <c r="AH26">
        <v>1886071.4339999999</v>
      </c>
      <c r="AI26">
        <v>2797256.7489999998</v>
      </c>
      <c r="AJ26">
        <v>2797256.7489999998</v>
      </c>
      <c r="AK26">
        <v>1E-4</v>
      </c>
      <c r="AL26">
        <v>1E-4</v>
      </c>
      <c r="AM26">
        <v>1E-4</v>
      </c>
      <c r="AN26">
        <v>1E-4</v>
      </c>
      <c r="AO26">
        <v>1E-4</v>
      </c>
      <c r="AP26">
        <v>1E-4</v>
      </c>
      <c r="AQ26">
        <v>1E-4</v>
      </c>
      <c r="AR26">
        <v>1E-4</v>
      </c>
      <c r="AS26">
        <v>1E-4</v>
      </c>
      <c r="AT26">
        <v>1E-4</v>
      </c>
      <c r="AU26">
        <v>1E-4</v>
      </c>
      <c r="AV26">
        <v>1E-4</v>
      </c>
      <c r="AW26">
        <v>1E-4</v>
      </c>
      <c r="AX26">
        <v>1E-4</v>
      </c>
      <c r="AY26">
        <v>1E-4</v>
      </c>
      <c r="AZ26">
        <v>1E-4</v>
      </c>
      <c r="BA26">
        <v>1E-4</v>
      </c>
      <c r="BB26">
        <v>1E-4</v>
      </c>
      <c r="BC26">
        <v>1E-4</v>
      </c>
      <c r="BD26">
        <v>1E-4</v>
      </c>
      <c r="BE26">
        <v>1E-4</v>
      </c>
      <c r="BF26">
        <v>1E-4</v>
      </c>
      <c r="BG26">
        <v>1E-4</v>
      </c>
      <c r="BH26">
        <v>1E-4</v>
      </c>
      <c r="BI26">
        <v>1E-4</v>
      </c>
      <c r="BJ26">
        <v>1E-4</v>
      </c>
      <c r="BK26">
        <v>1E-4</v>
      </c>
      <c r="BL26">
        <v>1E-4</v>
      </c>
      <c r="BM26">
        <v>1E-4</v>
      </c>
      <c r="BN26">
        <v>1E-4</v>
      </c>
      <c r="BO26">
        <v>1E-4</v>
      </c>
      <c r="BP26">
        <v>1E-4</v>
      </c>
      <c r="BQ26">
        <v>13573561.109999999</v>
      </c>
      <c r="BR26">
        <v>20474974.030000001</v>
      </c>
      <c r="BS26">
        <v>20474974.030000001</v>
      </c>
      <c r="BT26">
        <v>34762419.039999999</v>
      </c>
      <c r="BU26">
        <v>34762419.039999999</v>
      </c>
      <c r="BV26">
        <v>34762419.039999999</v>
      </c>
      <c r="BW26">
        <v>34762419.039999999</v>
      </c>
      <c r="BX26">
        <v>37626613.600000001</v>
      </c>
      <c r="BY26">
        <v>37626613.600000001</v>
      </c>
      <c r="BZ26">
        <v>37626613.600000001</v>
      </c>
      <c r="CA26">
        <v>37626613.600000001</v>
      </c>
      <c r="CB26">
        <v>37432851.799999997</v>
      </c>
      <c r="CC26">
        <v>9880939.2980000004</v>
      </c>
      <c r="CD26">
        <v>2392158.426</v>
      </c>
      <c r="CE26">
        <v>776441.9</v>
      </c>
      <c r="CF26">
        <v>776441.9</v>
      </c>
      <c r="CG26">
        <v>776441.9</v>
      </c>
      <c r="CH26">
        <v>776441.9</v>
      </c>
      <c r="CI26">
        <v>776441.9</v>
      </c>
      <c r="CJ26">
        <v>776441.9</v>
      </c>
      <c r="CK26">
        <v>776441.9</v>
      </c>
      <c r="CL26">
        <v>47069036.549999997</v>
      </c>
      <c r="CM26">
        <v>164376582.30000001</v>
      </c>
      <c r="CN26">
        <v>164376582.30000001</v>
      </c>
      <c r="CO26">
        <v>164376582.30000001</v>
      </c>
      <c r="CP26">
        <v>164376582.30000001</v>
      </c>
      <c r="CQ26">
        <v>164376582.30000001</v>
      </c>
      <c r="CR26">
        <v>221479436.69999999</v>
      </c>
      <c r="CS26">
        <v>1E-4</v>
      </c>
      <c r="CT26">
        <v>1E-4</v>
      </c>
      <c r="CU26">
        <v>1E-4</v>
      </c>
      <c r="CV26">
        <v>448516.97440000001</v>
      </c>
      <c r="CW26">
        <v>1469995.6939999999</v>
      </c>
      <c r="CX26">
        <v>2061952.179</v>
      </c>
      <c r="CY26">
        <v>4837612.4610000001</v>
      </c>
      <c r="CZ26">
        <v>4837612.4610000001</v>
      </c>
      <c r="DA26">
        <v>15365715.699999999</v>
      </c>
      <c r="DB26">
        <v>22846479.170000002</v>
      </c>
      <c r="DC26">
        <v>27070658.949999999</v>
      </c>
      <c r="DD26">
        <v>33921370.640000001</v>
      </c>
      <c r="DE26">
        <v>33167037.760000002</v>
      </c>
      <c r="DF26">
        <v>33167037.760000002</v>
      </c>
      <c r="DG26">
        <v>33245990.940000001</v>
      </c>
      <c r="DH26">
        <v>34076310.079999998</v>
      </c>
      <c r="DI26">
        <v>35068553.719999999</v>
      </c>
      <c r="DJ26">
        <v>37106865.229999997</v>
      </c>
      <c r="DK26">
        <v>31505841.420000002</v>
      </c>
      <c r="DL26">
        <v>11272035.609999999</v>
      </c>
      <c r="DM26">
        <v>11995218.939999999</v>
      </c>
      <c r="DN26">
        <v>13768354.67</v>
      </c>
      <c r="DO26">
        <v>13768354.67</v>
      </c>
      <c r="DP26">
        <v>14528310.210000001</v>
      </c>
      <c r="DQ26">
        <v>14528310.210000001</v>
      </c>
      <c r="DR26">
        <v>14528310.210000001</v>
      </c>
      <c r="DS26">
        <v>14528310.210000001</v>
      </c>
      <c r="DT26">
        <v>5430663.2999999998</v>
      </c>
      <c r="DU26">
        <v>3354996.7710000002</v>
      </c>
      <c r="DV26">
        <v>4032812.4649999999</v>
      </c>
      <c r="DW26">
        <v>2997319.1749999998</v>
      </c>
      <c r="DX26">
        <v>2611378.4619999998</v>
      </c>
      <c r="DY26">
        <v>2611378.4619999998</v>
      </c>
      <c r="DZ26">
        <v>1E-4</v>
      </c>
      <c r="EA26">
        <v>1E-4</v>
      </c>
      <c r="EB26">
        <v>1E-4</v>
      </c>
      <c r="EC26">
        <v>1E-4</v>
      </c>
      <c r="ED26">
        <v>1E-4</v>
      </c>
      <c r="EE26">
        <v>1E-4</v>
      </c>
      <c r="EF26">
        <v>1E-4</v>
      </c>
      <c r="EG26">
        <v>1E-4</v>
      </c>
      <c r="EH26">
        <v>1E-4</v>
      </c>
      <c r="EI26">
        <v>1E-4</v>
      </c>
      <c r="EJ26">
        <v>1E-4</v>
      </c>
      <c r="EK26">
        <v>1E-4</v>
      </c>
      <c r="EL26">
        <v>1E-4</v>
      </c>
      <c r="EM26">
        <v>1E-4</v>
      </c>
      <c r="EN26">
        <v>1E-4</v>
      </c>
      <c r="EO26">
        <v>1E-4</v>
      </c>
      <c r="EP26">
        <v>1E-4</v>
      </c>
      <c r="EQ26">
        <v>1E-4</v>
      </c>
      <c r="ER26">
        <v>1E-4</v>
      </c>
      <c r="ES26">
        <v>1E-4</v>
      </c>
      <c r="ET26">
        <v>1E-4</v>
      </c>
      <c r="EU26">
        <v>1E-4</v>
      </c>
      <c r="EV26">
        <v>1E-4</v>
      </c>
      <c r="EW26">
        <v>1E-4</v>
      </c>
      <c r="EX26">
        <v>1E-4</v>
      </c>
      <c r="EY26">
        <v>1E-4</v>
      </c>
      <c r="EZ26">
        <v>1E-4</v>
      </c>
      <c r="FA26">
        <v>1E-4</v>
      </c>
      <c r="FB26">
        <v>1169779.148</v>
      </c>
      <c r="FC26">
        <v>1169779.148</v>
      </c>
      <c r="FD26">
        <v>1169779.148</v>
      </c>
      <c r="FE26">
        <v>1169779.148</v>
      </c>
      <c r="FF26">
        <v>1169779.148</v>
      </c>
      <c r="FG26">
        <v>27233918.109999999</v>
      </c>
      <c r="FH26">
        <v>18390661.890000001</v>
      </c>
      <c r="FI26">
        <v>18390661.890000001</v>
      </c>
      <c r="FJ26">
        <v>18060685.210000001</v>
      </c>
      <c r="FK26">
        <v>13590162.59</v>
      </c>
      <c r="FL26">
        <v>13590162.59</v>
      </c>
      <c r="FM26">
        <v>13590162.59</v>
      </c>
      <c r="FN26">
        <v>354197.76990000001</v>
      </c>
      <c r="FO26">
        <v>354197.76990000001</v>
      </c>
      <c r="FP26">
        <v>773378.08239999996</v>
      </c>
      <c r="FQ26">
        <v>1961690.4</v>
      </c>
      <c r="FR26">
        <v>1961690.4</v>
      </c>
      <c r="FS26">
        <v>1240703.9099999999</v>
      </c>
      <c r="FT26">
        <v>16361976.199999999</v>
      </c>
      <c r="FU26">
        <v>19184229.399999999</v>
      </c>
      <c r="FV26">
        <v>16537501.99</v>
      </c>
      <c r="FW26">
        <v>16537501.99</v>
      </c>
      <c r="FX26">
        <v>18966803.920000002</v>
      </c>
      <c r="FY26">
        <v>18966803.920000002</v>
      </c>
      <c r="FZ26">
        <v>18966803.920000002</v>
      </c>
      <c r="GA26">
        <v>30247945.82</v>
      </c>
      <c r="GB26">
        <v>1E-4</v>
      </c>
      <c r="GC26">
        <v>1E-4</v>
      </c>
      <c r="GD26">
        <v>1E-4</v>
      </c>
      <c r="GE26">
        <v>1E-4</v>
      </c>
      <c r="GF26">
        <v>51951.274830000002</v>
      </c>
      <c r="GG26">
        <v>106837.905</v>
      </c>
      <c r="GH26">
        <v>42576721.890000001</v>
      </c>
      <c r="GI26">
        <v>54845193.640000001</v>
      </c>
      <c r="GJ26">
        <v>73461054.010000005</v>
      </c>
      <c r="GK26">
        <v>121761624.40000001</v>
      </c>
      <c r="GL26">
        <v>115383171.3</v>
      </c>
      <c r="GM26">
        <v>245343579.80000001</v>
      </c>
      <c r="GN26">
        <v>245343579.80000001</v>
      </c>
      <c r="GO26">
        <v>235485354.5</v>
      </c>
      <c r="GP26">
        <v>251591503.09999999</v>
      </c>
      <c r="GQ26">
        <v>223379739.40000001</v>
      </c>
      <c r="GR26">
        <v>301792579.5</v>
      </c>
      <c r="GS26">
        <v>376351462.5</v>
      </c>
      <c r="GT26">
        <v>334560150.5</v>
      </c>
      <c r="GU26">
        <v>334560150.5</v>
      </c>
      <c r="GV26">
        <v>472342643.80000001</v>
      </c>
      <c r="GW26">
        <v>395856.71990000003</v>
      </c>
      <c r="GX26">
        <v>395856.71990000003</v>
      </c>
      <c r="GY26">
        <v>395856.71990000003</v>
      </c>
      <c r="GZ26">
        <v>395856.71990000003</v>
      </c>
      <c r="HA26" s="160">
        <v>0</v>
      </c>
      <c r="HB26" s="160">
        <v>0</v>
      </c>
      <c r="HC26" s="160">
        <v>0</v>
      </c>
      <c r="HD26" s="160">
        <v>0</v>
      </c>
      <c r="HE26" s="160">
        <v>0</v>
      </c>
      <c r="HF26" s="160">
        <v>0</v>
      </c>
      <c r="HG26" s="160">
        <v>0</v>
      </c>
      <c r="HH26" s="160">
        <v>0</v>
      </c>
      <c r="HI26" s="160">
        <v>0</v>
      </c>
      <c r="HJ26" s="160">
        <v>0</v>
      </c>
      <c r="HK26" s="160">
        <v>0</v>
      </c>
      <c r="HL26" s="160">
        <v>0</v>
      </c>
      <c r="HM26" s="160">
        <v>0</v>
      </c>
      <c r="HN26" s="304"/>
      <c r="HO26" s="304"/>
      <c r="HP26" s="304"/>
      <c r="HQ26" s="304"/>
      <c r="HR26" s="304"/>
      <c r="HS26" s="304"/>
      <c r="HT26" s="304"/>
      <c r="HU26" s="304"/>
      <c r="HV26" s="304"/>
      <c r="HW26" s="304"/>
      <c r="HX26" s="304"/>
      <c r="HY26" s="304"/>
      <c r="HZ26" s="304"/>
      <c r="IA26" s="304"/>
      <c r="IB26" s="304"/>
      <c r="IC26" s="304"/>
      <c r="ID26" s="304"/>
      <c r="IE26" s="304"/>
      <c r="IF26" s="304"/>
      <c r="IG26" s="305"/>
      <c r="IH26" s="305"/>
      <c r="II26" s="305"/>
      <c r="IJ26" s="305"/>
      <c r="IK26" s="305"/>
      <c r="IL26" s="305"/>
      <c r="IM26" s="305"/>
      <c r="IN26" s="305"/>
      <c r="IO26" s="305"/>
      <c r="IP26" s="305"/>
      <c r="IQ26" s="305"/>
      <c r="IR26" s="305"/>
      <c r="IS26" s="305"/>
    </row>
    <row r="27" spans="1:257" s="303" customFormat="1">
      <c r="A27" t="s">
        <v>2142</v>
      </c>
      <c r="B27">
        <v>1E-4</v>
      </c>
      <c r="C27">
        <v>1E-4</v>
      </c>
      <c r="D27">
        <v>1E-4</v>
      </c>
      <c r="E27">
        <v>1E-4</v>
      </c>
      <c r="F27">
        <v>1E-4</v>
      </c>
      <c r="G27">
        <v>1E-4</v>
      </c>
      <c r="H27">
        <v>1E-4</v>
      </c>
      <c r="I27">
        <v>1E-4</v>
      </c>
      <c r="J27">
        <v>1E-4</v>
      </c>
      <c r="K27" s="317">
        <v>1E-4</v>
      </c>
      <c r="L27">
        <v>1E-4</v>
      </c>
      <c r="M27">
        <v>1E-4</v>
      </c>
      <c r="N27">
        <v>16426842.43</v>
      </c>
      <c r="O27">
        <v>4173854.32</v>
      </c>
      <c r="P27">
        <v>4173854.32</v>
      </c>
      <c r="Q27">
        <v>4173854.32</v>
      </c>
      <c r="R27">
        <v>4173854.32</v>
      </c>
      <c r="S27">
        <v>4173854.32</v>
      </c>
      <c r="T27">
        <v>4173854.32</v>
      </c>
      <c r="U27">
        <v>4173854.32</v>
      </c>
      <c r="V27">
        <v>4173854.32</v>
      </c>
      <c r="W27">
        <v>54214.99</v>
      </c>
      <c r="X27">
        <v>1E-4</v>
      </c>
      <c r="Y27">
        <v>1E-4</v>
      </c>
      <c r="Z27">
        <v>1E-4</v>
      </c>
      <c r="AA27">
        <v>355640.68</v>
      </c>
      <c r="AB27">
        <v>2911029.68</v>
      </c>
      <c r="AC27">
        <v>2342466.2799999998</v>
      </c>
      <c r="AD27">
        <v>2342466.2799999998</v>
      </c>
      <c r="AE27">
        <v>2342466.2799999998</v>
      </c>
      <c r="AF27">
        <v>2342466.2799999998</v>
      </c>
      <c r="AG27">
        <v>2342466.2799999998</v>
      </c>
      <c r="AH27">
        <v>2342466.2799999998</v>
      </c>
      <c r="AI27">
        <v>3667016.69</v>
      </c>
      <c r="AJ27">
        <v>3667016.69</v>
      </c>
      <c r="AK27">
        <v>1E-4</v>
      </c>
      <c r="AL27">
        <v>1E-4</v>
      </c>
      <c r="AM27">
        <v>1E-4</v>
      </c>
      <c r="AN27">
        <v>1E-4</v>
      </c>
      <c r="AO27">
        <v>1E-4</v>
      </c>
      <c r="AP27">
        <v>1E-4</v>
      </c>
      <c r="AQ27">
        <v>1E-4</v>
      </c>
      <c r="AR27">
        <v>1E-4</v>
      </c>
      <c r="AS27">
        <v>1E-4</v>
      </c>
      <c r="AT27">
        <v>1E-4</v>
      </c>
      <c r="AU27">
        <v>1E-4</v>
      </c>
      <c r="AV27">
        <v>1E-4</v>
      </c>
      <c r="AW27">
        <v>1E-4</v>
      </c>
      <c r="AX27">
        <v>1E-4</v>
      </c>
      <c r="AY27">
        <v>1E-4</v>
      </c>
      <c r="AZ27">
        <v>1E-4</v>
      </c>
      <c r="BA27">
        <v>1E-4</v>
      </c>
      <c r="BB27">
        <v>1E-4</v>
      </c>
      <c r="BC27">
        <v>1E-4</v>
      </c>
      <c r="BD27">
        <v>1E-4</v>
      </c>
      <c r="BE27">
        <v>1E-4</v>
      </c>
      <c r="BF27">
        <v>1E-4</v>
      </c>
      <c r="BG27">
        <v>1E-4</v>
      </c>
      <c r="BH27">
        <v>1E-4</v>
      </c>
      <c r="BI27">
        <v>1E-4</v>
      </c>
      <c r="BJ27">
        <v>1E-4</v>
      </c>
      <c r="BK27">
        <v>1E-4</v>
      </c>
      <c r="BL27">
        <v>1E-4</v>
      </c>
      <c r="BM27">
        <v>1E-4</v>
      </c>
      <c r="BN27">
        <v>1E-4</v>
      </c>
      <c r="BO27">
        <v>1E-4</v>
      </c>
      <c r="BP27">
        <v>1E-4</v>
      </c>
      <c r="BQ27">
        <v>7172358.9000000004</v>
      </c>
      <c r="BR27">
        <v>13205197.68</v>
      </c>
      <c r="BS27">
        <v>13205197.68</v>
      </c>
      <c r="BT27">
        <v>25386301.329999998</v>
      </c>
      <c r="BU27">
        <v>25386301.329999998</v>
      </c>
      <c r="BV27">
        <v>25386301.329999998</v>
      </c>
      <c r="BW27">
        <v>25386301.329999998</v>
      </c>
      <c r="BX27">
        <v>28475503.690000001</v>
      </c>
      <c r="BY27">
        <v>28475503.690000001</v>
      </c>
      <c r="BZ27">
        <v>28475503.690000001</v>
      </c>
      <c r="CA27">
        <v>28475503.690000001</v>
      </c>
      <c r="CB27">
        <v>28791365.489999998</v>
      </c>
      <c r="CC27">
        <v>8227561.6100000003</v>
      </c>
      <c r="CD27">
        <v>2065092.99</v>
      </c>
      <c r="CE27">
        <v>536755.54</v>
      </c>
      <c r="CF27">
        <v>536755.54</v>
      </c>
      <c r="CG27">
        <v>536755.54</v>
      </c>
      <c r="CH27">
        <v>536755.54</v>
      </c>
      <c r="CI27">
        <v>536755.54</v>
      </c>
      <c r="CJ27">
        <v>536755.54</v>
      </c>
      <c r="CK27">
        <v>536755.54</v>
      </c>
      <c r="CL27">
        <v>49843323.840000004</v>
      </c>
      <c r="CM27">
        <v>135465777</v>
      </c>
      <c r="CN27">
        <v>135465777</v>
      </c>
      <c r="CO27">
        <v>135465777</v>
      </c>
      <c r="CP27">
        <v>135465777</v>
      </c>
      <c r="CQ27">
        <v>135465777</v>
      </c>
      <c r="CR27">
        <v>187994675.09999999</v>
      </c>
      <c r="CS27">
        <v>1E-4</v>
      </c>
      <c r="CT27">
        <v>1E-4</v>
      </c>
      <c r="CU27">
        <v>1E-4</v>
      </c>
      <c r="CV27">
        <v>720624.97</v>
      </c>
      <c r="CW27">
        <v>2026194.61</v>
      </c>
      <c r="CX27">
        <v>2398339.79</v>
      </c>
      <c r="CY27">
        <v>5525905.25</v>
      </c>
      <c r="CZ27">
        <v>5525905.25</v>
      </c>
      <c r="DA27">
        <v>13296758.220000001</v>
      </c>
      <c r="DB27">
        <v>20158616.609999999</v>
      </c>
      <c r="DC27">
        <v>24622485.010000002</v>
      </c>
      <c r="DD27">
        <v>29193165.829999998</v>
      </c>
      <c r="DE27">
        <v>28530702.170000002</v>
      </c>
      <c r="DF27">
        <v>28530702.170000002</v>
      </c>
      <c r="DG27">
        <v>28253912.949999999</v>
      </c>
      <c r="DH27">
        <v>28949403.440000001</v>
      </c>
      <c r="DI27">
        <v>28056360.079999998</v>
      </c>
      <c r="DJ27">
        <v>29597573.760000002</v>
      </c>
      <c r="DK27">
        <v>23871349.940000001</v>
      </c>
      <c r="DL27">
        <v>8446738.8000000007</v>
      </c>
      <c r="DM27">
        <v>9347117.6799999997</v>
      </c>
      <c r="DN27">
        <v>10334081.470000001</v>
      </c>
      <c r="DO27">
        <v>10334081.470000001</v>
      </c>
      <c r="DP27">
        <v>10881026.050000001</v>
      </c>
      <c r="DQ27">
        <v>10881026.050000001</v>
      </c>
      <c r="DR27">
        <v>10881026.050000001</v>
      </c>
      <c r="DS27">
        <v>10881026.050000001</v>
      </c>
      <c r="DT27">
        <v>3960929.82</v>
      </c>
      <c r="DU27">
        <v>2562696.02</v>
      </c>
      <c r="DV27">
        <v>2673298.14</v>
      </c>
      <c r="DW27">
        <v>2225543.73</v>
      </c>
      <c r="DX27">
        <v>2242035.23</v>
      </c>
      <c r="DY27">
        <v>2242035.23</v>
      </c>
      <c r="DZ27">
        <v>1E-4</v>
      </c>
      <c r="EA27">
        <v>1E-4</v>
      </c>
      <c r="EB27">
        <v>1E-4</v>
      </c>
      <c r="EC27">
        <v>1E-4</v>
      </c>
      <c r="ED27">
        <v>1E-4</v>
      </c>
      <c r="EE27">
        <v>1E-4</v>
      </c>
      <c r="EF27">
        <v>1E-4</v>
      </c>
      <c r="EG27">
        <v>1E-4</v>
      </c>
      <c r="EH27">
        <v>1E-4</v>
      </c>
      <c r="EI27">
        <v>1E-4</v>
      </c>
      <c r="EJ27">
        <v>1E-4</v>
      </c>
      <c r="EK27">
        <v>1E-4</v>
      </c>
      <c r="EL27">
        <v>1E-4</v>
      </c>
      <c r="EM27">
        <v>1E-4</v>
      </c>
      <c r="EN27">
        <v>1E-4</v>
      </c>
      <c r="EO27">
        <v>1E-4</v>
      </c>
      <c r="EP27">
        <v>1E-4</v>
      </c>
      <c r="EQ27">
        <v>1E-4</v>
      </c>
      <c r="ER27">
        <v>1E-4</v>
      </c>
      <c r="ES27">
        <v>1E-4</v>
      </c>
      <c r="ET27">
        <v>1E-4</v>
      </c>
      <c r="EU27">
        <v>1E-4</v>
      </c>
      <c r="EV27">
        <v>1E-4</v>
      </c>
      <c r="EW27">
        <v>1E-4</v>
      </c>
      <c r="EX27">
        <v>1E-4</v>
      </c>
      <c r="EY27">
        <v>1E-4</v>
      </c>
      <c r="EZ27">
        <v>1E-4</v>
      </c>
      <c r="FA27">
        <v>1E-4</v>
      </c>
      <c r="FB27">
        <v>2002626.15</v>
      </c>
      <c r="FC27">
        <v>2002626.15</v>
      </c>
      <c r="FD27">
        <v>2002626.15</v>
      </c>
      <c r="FE27">
        <v>2002626.15</v>
      </c>
      <c r="FF27">
        <v>2002626.15</v>
      </c>
      <c r="FG27">
        <v>26670345.640000001</v>
      </c>
      <c r="FH27">
        <v>17952354.210000001</v>
      </c>
      <c r="FI27">
        <v>17952354.210000001</v>
      </c>
      <c r="FJ27">
        <v>17331109.91</v>
      </c>
      <c r="FK27">
        <v>13045328.210000001</v>
      </c>
      <c r="FL27">
        <v>13045328.210000001</v>
      </c>
      <c r="FM27">
        <v>13045328.210000001</v>
      </c>
      <c r="FN27">
        <v>281082.56</v>
      </c>
      <c r="FO27">
        <v>281082.56</v>
      </c>
      <c r="FP27">
        <v>1241095.96</v>
      </c>
      <c r="FQ27">
        <v>3396411.57</v>
      </c>
      <c r="FR27">
        <v>3396411.57</v>
      </c>
      <c r="FS27">
        <v>1909282.02</v>
      </c>
      <c r="FT27">
        <v>25492418.859999999</v>
      </c>
      <c r="FU27">
        <v>28919526.879999999</v>
      </c>
      <c r="FV27">
        <v>24939092.949999999</v>
      </c>
      <c r="FW27">
        <v>24939092.949999999</v>
      </c>
      <c r="FX27">
        <v>28529539.850000001</v>
      </c>
      <c r="FY27">
        <v>28529539.850000001</v>
      </c>
      <c r="FZ27">
        <v>28529539.850000001</v>
      </c>
      <c r="GA27">
        <v>47324029.859999999</v>
      </c>
      <c r="GB27">
        <v>1E-4</v>
      </c>
      <c r="GC27">
        <v>1E-4</v>
      </c>
      <c r="GD27">
        <v>1E-4</v>
      </c>
      <c r="GE27">
        <v>1E-4</v>
      </c>
      <c r="GF27">
        <v>67687.27</v>
      </c>
      <c r="GG27">
        <v>53342.38</v>
      </c>
      <c r="GH27">
        <v>35261714.520000003</v>
      </c>
      <c r="GI27">
        <v>45879168.289999999</v>
      </c>
      <c r="GJ27">
        <v>51870709.659999996</v>
      </c>
      <c r="GK27">
        <v>98901773.950000003</v>
      </c>
      <c r="GL27">
        <v>93711735.5</v>
      </c>
      <c r="GM27">
        <v>261651203.30000001</v>
      </c>
      <c r="GN27">
        <v>261651203.30000001</v>
      </c>
      <c r="GO27">
        <v>251209193.5</v>
      </c>
      <c r="GP27">
        <v>269496339.5</v>
      </c>
      <c r="GQ27">
        <v>256912408.5</v>
      </c>
      <c r="GR27">
        <v>378286293.89999998</v>
      </c>
      <c r="GS27">
        <v>472421558.30000001</v>
      </c>
      <c r="GT27">
        <v>419964964.80000001</v>
      </c>
      <c r="GU27">
        <v>419964964.80000001</v>
      </c>
      <c r="GV27">
        <v>609998780.20000005</v>
      </c>
      <c r="GW27">
        <v>630249.39</v>
      </c>
      <c r="GX27">
        <v>630249.39</v>
      </c>
      <c r="GY27">
        <v>630249.39</v>
      </c>
      <c r="GZ27">
        <v>630249.39</v>
      </c>
      <c r="HA27" s="160">
        <v>0</v>
      </c>
      <c r="HB27" s="160">
        <v>0</v>
      </c>
      <c r="HC27" s="160">
        <v>0</v>
      </c>
      <c r="HD27" s="160">
        <v>0</v>
      </c>
      <c r="HE27" s="160">
        <v>0</v>
      </c>
      <c r="HF27" s="160">
        <v>0</v>
      </c>
      <c r="HG27" s="160">
        <v>0</v>
      </c>
      <c r="HH27" s="160">
        <v>0</v>
      </c>
      <c r="HI27" s="160">
        <v>0</v>
      </c>
      <c r="HJ27" s="160">
        <v>0</v>
      </c>
      <c r="HK27" s="160">
        <v>0</v>
      </c>
      <c r="HL27" s="160">
        <v>0</v>
      </c>
      <c r="HM27" s="160">
        <v>0</v>
      </c>
      <c r="HN27" s="304"/>
      <c r="HO27" s="304"/>
      <c r="HP27" s="304"/>
      <c r="HQ27" s="304"/>
      <c r="HR27" s="304"/>
      <c r="HS27" s="304"/>
      <c r="HT27" s="304"/>
      <c r="HU27" s="304"/>
      <c r="HV27" s="304"/>
      <c r="HW27" s="304"/>
      <c r="HX27" s="304"/>
      <c r="HY27" s="304"/>
      <c r="HZ27" s="304"/>
      <c r="IA27" s="304"/>
      <c r="IB27" s="304"/>
      <c r="IC27" s="304"/>
      <c r="ID27" s="304"/>
      <c r="IE27" s="304"/>
      <c r="IF27" s="304"/>
      <c r="IG27" s="305"/>
      <c r="IH27" s="305"/>
      <c r="II27" s="305"/>
      <c r="IJ27" s="305"/>
      <c r="IK27" s="305"/>
      <c r="IL27" s="305"/>
      <c r="IM27" s="305"/>
      <c r="IN27" s="305"/>
      <c r="IO27" s="305"/>
      <c r="IP27" s="305"/>
      <c r="IQ27" s="305"/>
      <c r="IR27" s="305"/>
      <c r="IS27" s="305"/>
    </row>
    <row r="28" spans="1:257" s="303" customFormat="1">
      <c r="A28" t="s">
        <v>2143</v>
      </c>
      <c r="B28">
        <v>1E-4</v>
      </c>
      <c r="C28">
        <v>1E-4</v>
      </c>
      <c r="D28">
        <v>1E-4</v>
      </c>
      <c r="E28">
        <v>1E-4</v>
      </c>
      <c r="F28">
        <v>1E-4</v>
      </c>
      <c r="G28">
        <v>1E-4</v>
      </c>
      <c r="H28">
        <v>1E-4</v>
      </c>
      <c r="I28">
        <v>1E-4</v>
      </c>
      <c r="J28">
        <v>1E-4</v>
      </c>
      <c r="K28" s="317">
        <v>1E-4</v>
      </c>
      <c r="L28">
        <v>1E-4</v>
      </c>
      <c r="M28">
        <v>1E-4</v>
      </c>
      <c r="N28">
        <v>15190911.140000001</v>
      </c>
      <c r="O28">
        <v>3837275.8</v>
      </c>
      <c r="P28">
        <v>3837275.8</v>
      </c>
      <c r="Q28">
        <v>3837275.8</v>
      </c>
      <c r="R28">
        <v>3837275.8</v>
      </c>
      <c r="S28">
        <v>3837275.8</v>
      </c>
      <c r="T28">
        <v>3837275.8</v>
      </c>
      <c r="U28">
        <v>3837275.8</v>
      </c>
      <c r="V28">
        <v>3837275.8</v>
      </c>
      <c r="W28">
        <v>73241.440000000002</v>
      </c>
      <c r="X28">
        <v>1E-4</v>
      </c>
      <c r="Y28">
        <v>1E-4</v>
      </c>
      <c r="Z28">
        <v>1E-4</v>
      </c>
      <c r="AA28">
        <v>737497.17</v>
      </c>
      <c r="AB28">
        <v>546365.57999999996</v>
      </c>
      <c r="AC28">
        <v>1277544.97</v>
      </c>
      <c r="AD28">
        <v>1277544.97</v>
      </c>
      <c r="AE28">
        <v>1277544.97</v>
      </c>
      <c r="AF28">
        <v>1277544.97</v>
      </c>
      <c r="AG28">
        <v>1277544.97</v>
      </c>
      <c r="AH28">
        <v>1277544.97</v>
      </c>
      <c r="AI28">
        <v>1637576.83</v>
      </c>
      <c r="AJ28">
        <v>1637576.83</v>
      </c>
      <c r="AK28">
        <v>1E-4</v>
      </c>
      <c r="AL28">
        <v>1E-4</v>
      </c>
      <c r="AM28">
        <v>1E-4</v>
      </c>
      <c r="AN28">
        <v>1E-4</v>
      </c>
      <c r="AO28">
        <v>1E-4</v>
      </c>
      <c r="AP28">
        <v>1E-4</v>
      </c>
      <c r="AQ28">
        <v>1E-4</v>
      </c>
      <c r="AR28">
        <v>1E-4</v>
      </c>
      <c r="AS28">
        <v>1E-4</v>
      </c>
      <c r="AT28">
        <v>1E-4</v>
      </c>
      <c r="AU28">
        <v>1E-4</v>
      </c>
      <c r="AV28">
        <v>1E-4</v>
      </c>
      <c r="AW28">
        <v>1E-4</v>
      </c>
      <c r="AX28">
        <v>1E-4</v>
      </c>
      <c r="AY28">
        <v>1E-4</v>
      </c>
      <c r="AZ28">
        <v>1E-4</v>
      </c>
      <c r="BA28">
        <v>1E-4</v>
      </c>
      <c r="BB28">
        <v>1E-4</v>
      </c>
      <c r="BC28">
        <v>1E-4</v>
      </c>
      <c r="BD28">
        <v>1E-4</v>
      </c>
      <c r="BE28">
        <v>1E-4</v>
      </c>
      <c r="BF28">
        <v>1E-4</v>
      </c>
      <c r="BG28">
        <v>1E-4</v>
      </c>
      <c r="BH28">
        <v>1E-4</v>
      </c>
      <c r="BI28">
        <v>1E-4</v>
      </c>
      <c r="BJ28">
        <v>1E-4</v>
      </c>
      <c r="BK28">
        <v>1E-4</v>
      </c>
      <c r="BL28">
        <v>1E-4</v>
      </c>
      <c r="BM28">
        <v>1E-4</v>
      </c>
      <c r="BN28">
        <v>1E-4</v>
      </c>
      <c r="BO28">
        <v>1E-4</v>
      </c>
      <c r="BP28">
        <v>1E-4</v>
      </c>
      <c r="BQ28">
        <v>22108497.390000001</v>
      </c>
      <c r="BR28">
        <v>30168009.170000002</v>
      </c>
      <c r="BS28">
        <v>30168009.170000002</v>
      </c>
      <c r="BT28">
        <v>47263909.32</v>
      </c>
      <c r="BU28">
        <v>47263909.32</v>
      </c>
      <c r="BV28">
        <v>47263909.32</v>
      </c>
      <c r="BW28">
        <v>47263909.32</v>
      </c>
      <c r="BX28">
        <v>49828093.479999997</v>
      </c>
      <c r="BY28">
        <v>49828093.479999997</v>
      </c>
      <c r="BZ28">
        <v>49828093.479999997</v>
      </c>
      <c r="CA28">
        <v>49828093.479999997</v>
      </c>
      <c r="CB28">
        <v>48954833.549999997</v>
      </c>
      <c r="CC28">
        <v>12085442.890000001</v>
      </c>
      <c r="CD28">
        <v>2828245.67</v>
      </c>
      <c r="CE28">
        <v>1096023.72</v>
      </c>
      <c r="CF28">
        <v>1096023.72</v>
      </c>
      <c r="CG28">
        <v>1096023.72</v>
      </c>
      <c r="CH28">
        <v>1096023.72</v>
      </c>
      <c r="CI28">
        <v>1096023.72</v>
      </c>
      <c r="CJ28">
        <v>1096023.72</v>
      </c>
      <c r="CK28">
        <v>1096023.72</v>
      </c>
      <c r="CL28">
        <v>43369986.840000004</v>
      </c>
      <c r="CM28">
        <v>202924322.80000001</v>
      </c>
      <c r="CN28">
        <v>202924322.80000001</v>
      </c>
      <c r="CO28">
        <v>202924322.80000001</v>
      </c>
      <c r="CP28">
        <v>202924322.80000001</v>
      </c>
      <c r="CQ28">
        <v>202924322.80000001</v>
      </c>
      <c r="CR28">
        <v>266125785.40000001</v>
      </c>
      <c r="CS28">
        <v>1E-4</v>
      </c>
      <c r="CT28">
        <v>1E-4</v>
      </c>
      <c r="CU28">
        <v>1E-4</v>
      </c>
      <c r="CV28">
        <v>85706.31</v>
      </c>
      <c r="CW28">
        <v>728397.13</v>
      </c>
      <c r="CX28">
        <v>1613435.37</v>
      </c>
      <c r="CY28">
        <v>3919888.75</v>
      </c>
      <c r="CZ28">
        <v>3919888.75</v>
      </c>
      <c r="DA28">
        <v>18124325.68</v>
      </c>
      <c r="DB28">
        <v>26430295.920000002</v>
      </c>
      <c r="DC28">
        <v>30334890.870000001</v>
      </c>
      <c r="DD28">
        <v>40225643.710000001</v>
      </c>
      <c r="DE28">
        <v>39348818.539999999</v>
      </c>
      <c r="DF28">
        <v>39348818.539999999</v>
      </c>
      <c r="DG28">
        <v>39902094.920000002</v>
      </c>
      <c r="DH28">
        <v>40912185.609999999</v>
      </c>
      <c r="DI28">
        <v>44418145.25</v>
      </c>
      <c r="DJ28">
        <v>47119253.840000004</v>
      </c>
      <c r="DK28">
        <v>41685163.390000001</v>
      </c>
      <c r="DL28">
        <v>15039098.029999999</v>
      </c>
      <c r="DM28">
        <v>15526020.619999999</v>
      </c>
      <c r="DN28">
        <v>18347385.600000001</v>
      </c>
      <c r="DO28">
        <v>18347385.600000001</v>
      </c>
      <c r="DP28">
        <v>19391355.75</v>
      </c>
      <c r="DQ28">
        <v>19391355.75</v>
      </c>
      <c r="DR28">
        <v>19391355.75</v>
      </c>
      <c r="DS28">
        <v>19391355.75</v>
      </c>
      <c r="DT28">
        <v>7390307.9400000004</v>
      </c>
      <c r="DU28">
        <v>4411397.7699999996</v>
      </c>
      <c r="DV28">
        <v>5845498.2300000004</v>
      </c>
      <c r="DW28">
        <v>4026353.09</v>
      </c>
      <c r="DX28">
        <v>3103836.1</v>
      </c>
      <c r="DY28">
        <v>3103836.1</v>
      </c>
      <c r="DZ28">
        <v>1E-4</v>
      </c>
      <c r="EA28">
        <v>1E-4</v>
      </c>
      <c r="EB28">
        <v>1E-4</v>
      </c>
      <c r="EC28">
        <v>1E-4</v>
      </c>
      <c r="ED28">
        <v>1E-4</v>
      </c>
      <c r="EE28">
        <v>1E-4</v>
      </c>
      <c r="EF28">
        <v>1E-4</v>
      </c>
      <c r="EG28">
        <v>1E-4</v>
      </c>
      <c r="EH28">
        <v>1E-4</v>
      </c>
      <c r="EI28">
        <v>1E-4</v>
      </c>
      <c r="EJ28">
        <v>1E-4</v>
      </c>
      <c r="EK28">
        <v>1E-4</v>
      </c>
      <c r="EL28">
        <v>1E-4</v>
      </c>
      <c r="EM28">
        <v>1E-4</v>
      </c>
      <c r="EN28">
        <v>1E-4</v>
      </c>
      <c r="EO28">
        <v>1E-4</v>
      </c>
      <c r="EP28">
        <v>1E-4</v>
      </c>
      <c r="EQ28">
        <v>1E-4</v>
      </c>
      <c r="ER28">
        <v>1E-4</v>
      </c>
      <c r="ES28">
        <v>1E-4</v>
      </c>
      <c r="ET28">
        <v>1E-4</v>
      </c>
      <c r="EU28">
        <v>1E-4</v>
      </c>
      <c r="EV28">
        <v>1E-4</v>
      </c>
      <c r="EW28">
        <v>1E-4</v>
      </c>
      <c r="EX28">
        <v>1E-4</v>
      </c>
      <c r="EY28">
        <v>1E-4</v>
      </c>
      <c r="EZ28">
        <v>1E-4</v>
      </c>
      <c r="FA28">
        <v>1E-4</v>
      </c>
      <c r="FB28">
        <v>59316.480000000003</v>
      </c>
      <c r="FC28">
        <v>59316.480000000003</v>
      </c>
      <c r="FD28">
        <v>59316.480000000003</v>
      </c>
      <c r="FE28">
        <v>59316.480000000003</v>
      </c>
      <c r="FF28">
        <v>59316.480000000003</v>
      </c>
      <c r="FG28">
        <v>27985348.059999999</v>
      </c>
      <c r="FH28">
        <v>18975072.129999999</v>
      </c>
      <c r="FI28">
        <v>18975072.129999999</v>
      </c>
      <c r="FJ28">
        <v>19033452.27</v>
      </c>
      <c r="FK28">
        <v>14316608.439999999</v>
      </c>
      <c r="FL28">
        <v>14316608.439999999</v>
      </c>
      <c r="FM28">
        <v>14316608.439999999</v>
      </c>
      <c r="FN28">
        <v>451684.71</v>
      </c>
      <c r="FO28">
        <v>451684.71</v>
      </c>
      <c r="FP28">
        <v>149754.23999999999</v>
      </c>
      <c r="FQ28">
        <v>48728.84</v>
      </c>
      <c r="FR28">
        <v>48728.84</v>
      </c>
      <c r="FS28">
        <v>349266.44</v>
      </c>
      <c r="FT28">
        <v>4188052.65</v>
      </c>
      <c r="FU28">
        <v>6203832.7699999996</v>
      </c>
      <c r="FV28">
        <v>5335380.7</v>
      </c>
      <c r="FW28">
        <v>5335380.7</v>
      </c>
      <c r="FX28">
        <v>6216489.3399999999</v>
      </c>
      <c r="FY28">
        <v>6216489.3399999999</v>
      </c>
      <c r="FZ28">
        <v>6216489.3399999999</v>
      </c>
      <c r="GA28">
        <v>7479833.7699999996</v>
      </c>
      <c r="GB28">
        <v>1E-4</v>
      </c>
      <c r="GC28">
        <v>1E-4</v>
      </c>
      <c r="GD28">
        <v>1E-4</v>
      </c>
      <c r="GE28">
        <v>1E-4</v>
      </c>
      <c r="GF28">
        <v>30969.95</v>
      </c>
      <c r="GG28">
        <v>178165.27</v>
      </c>
      <c r="GH28">
        <v>52330065.049999997</v>
      </c>
      <c r="GI28">
        <v>66799894.109999999</v>
      </c>
      <c r="GJ28">
        <v>102248179.8</v>
      </c>
      <c r="GK28">
        <v>152241425</v>
      </c>
      <c r="GL28">
        <v>144278419</v>
      </c>
      <c r="GM28">
        <v>223600081.80000001</v>
      </c>
      <c r="GN28">
        <v>223600081.80000001</v>
      </c>
      <c r="GO28">
        <v>214520235.90000001</v>
      </c>
      <c r="GP28">
        <v>227718388.09999999</v>
      </c>
      <c r="GQ28">
        <v>178669514</v>
      </c>
      <c r="GR28">
        <v>199800960.40000001</v>
      </c>
      <c r="GS28">
        <v>248258001.5</v>
      </c>
      <c r="GT28">
        <v>220687064.80000001</v>
      </c>
      <c r="GU28">
        <v>220687064.80000001</v>
      </c>
      <c r="GV28">
        <v>288801128.60000002</v>
      </c>
      <c r="GW28">
        <v>83333.149999999994</v>
      </c>
      <c r="GX28">
        <v>83333.149999999994</v>
      </c>
      <c r="GY28">
        <v>83333.149999999994</v>
      </c>
      <c r="GZ28">
        <v>83333.149999999994</v>
      </c>
      <c r="HA28" s="160">
        <v>0</v>
      </c>
      <c r="HB28" s="160">
        <v>0</v>
      </c>
      <c r="HC28" s="160">
        <v>0</v>
      </c>
      <c r="HD28" s="160">
        <v>0</v>
      </c>
      <c r="HE28" s="160">
        <v>0</v>
      </c>
      <c r="HF28" s="160">
        <v>0</v>
      </c>
      <c r="HG28" s="160">
        <v>0</v>
      </c>
      <c r="HH28" s="160">
        <v>0</v>
      </c>
      <c r="HI28" s="160">
        <v>0</v>
      </c>
      <c r="HJ28" s="160">
        <v>0</v>
      </c>
      <c r="HK28" s="160">
        <v>0</v>
      </c>
      <c r="HL28" s="160">
        <v>0</v>
      </c>
      <c r="HM28" s="160">
        <v>0</v>
      </c>
      <c r="HN28" s="304"/>
      <c r="HO28" s="304"/>
      <c r="HP28" s="304"/>
      <c r="HQ28" s="304"/>
      <c r="HR28" s="304"/>
      <c r="HS28" s="304"/>
      <c r="HT28" s="304"/>
      <c r="HU28" s="304"/>
      <c r="HV28" s="304"/>
      <c r="HW28" s="304"/>
      <c r="HX28" s="304"/>
      <c r="HY28" s="304"/>
      <c r="HZ28" s="304"/>
      <c r="IA28" s="304"/>
      <c r="IB28" s="304"/>
      <c r="IC28" s="304"/>
      <c r="ID28" s="304"/>
      <c r="IE28" s="304"/>
      <c r="IF28" s="304"/>
      <c r="IG28" s="305"/>
      <c r="IH28" s="305"/>
      <c r="II28" s="305"/>
      <c r="IJ28" s="305"/>
      <c r="IK28" s="305"/>
      <c r="IL28" s="305"/>
      <c r="IM28" s="305"/>
      <c r="IN28" s="305"/>
      <c r="IO28" s="305"/>
      <c r="IP28" s="305"/>
      <c r="IQ28" s="305"/>
      <c r="IR28" s="305"/>
      <c r="IS28" s="305"/>
    </row>
    <row r="29" spans="1:257" s="303" customFormat="1">
      <c r="A29" t="s">
        <v>2144</v>
      </c>
      <c r="B29">
        <v>1E-4</v>
      </c>
      <c r="C29">
        <v>1E-4</v>
      </c>
      <c r="D29">
        <v>1E-4</v>
      </c>
      <c r="E29">
        <v>1E-4</v>
      </c>
      <c r="F29">
        <v>1E-4</v>
      </c>
      <c r="G29">
        <v>1E-4</v>
      </c>
      <c r="H29">
        <v>1E-4</v>
      </c>
      <c r="I29">
        <v>1E-4</v>
      </c>
      <c r="J29">
        <v>1E-4</v>
      </c>
      <c r="K29" s="317">
        <v>1E-4</v>
      </c>
      <c r="L29">
        <v>1E-4</v>
      </c>
      <c r="M29">
        <v>1E-4</v>
      </c>
      <c r="N29">
        <v>51458121.399999999</v>
      </c>
      <c r="O29">
        <v>21121254.800000001</v>
      </c>
      <c r="P29">
        <v>21121254.800000001</v>
      </c>
      <c r="Q29">
        <v>21121254.800000001</v>
      </c>
      <c r="R29">
        <v>21121254.800000001</v>
      </c>
      <c r="S29">
        <v>21121254.800000001</v>
      </c>
      <c r="T29">
        <v>21121254.800000001</v>
      </c>
      <c r="U29">
        <v>21121254.800000001</v>
      </c>
      <c r="V29">
        <v>21121254.800000001</v>
      </c>
      <c r="W29">
        <v>129793.9</v>
      </c>
      <c r="X29">
        <v>1E-4</v>
      </c>
      <c r="Y29">
        <v>1E-4</v>
      </c>
      <c r="Z29">
        <v>1E-4</v>
      </c>
      <c r="AA29">
        <v>472163.7</v>
      </c>
      <c r="AB29">
        <v>16958495.5</v>
      </c>
      <c r="AC29">
        <v>29632157.699999999</v>
      </c>
      <c r="AD29">
        <v>29632157.699999999</v>
      </c>
      <c r="AE29">
        <v>29632157.699999999</v>
      </c>
      <c r="AF29">
        <v>29632157.699999999</v>
      </c>
      <c r="AG29">
        <v>29632157.699999999</v>
      </c>
      <c r="AH29">
        <v>29632157.699999999</v>
      </c>
      <c r="AI29">
        <v>49072153.600000001</v>
      </c>
      <c r="AJ29">
        <v>49072153.600000001</v>
      </c>
      <c r="AK29">
        <v>1E-4</v>
      </c>
      <c r="AL29">
        <v>1E-4</v>
      </c>
      <c r="AM29">
        <v>1E-4</v>
      </c>
      <c r="AN29">
        <v>1E-4</v>
      </c>
      <c r="AO29">
        <v>1E-4</v>
      </c>
      <c r="AP29">
        <v>1E-4</v>
      </c>
      <c r="AQ29">
        <v>1E-4</v>
      </c>
      <c r="AR29">
        <v>1E-4</v>
      </c>
      <c r="AS29">
        <v>1E-4</v>
      </c>
      <c r="AT29">
        <v>1E-4</v>
      </c>
      <c r="AU29">
        <v>1E-4</v>
      </c>
      <c r="AV29">
        <v>1E-4</v>
      </c>
      <c r="AW29">
        <v>1E-4</v>
      </c>
      <c r="AX29">
        <v>1E-4</v>
      </c>
      <c r="AY29">
        <v>1E-4</v>
      </c>
      <c r="AZ29">
        <v>1E-4</v>
      </c>
      <c r="BA29">
        <v>1E-4</v>
      </c>
      <c r="BB29">
        <v>1E-4</v>
      </c>
      <c r="BC29">
        <v>1E-4</v>
      </c>
      <c r="BD29">
        <v>1E-4</v>
      </c>
      <c r="BE29">
        <v>1E-4</v>
      </c>
      <c r="BF29">
        <v>1E-4</v>
      </c>
      <c r="BG29">
        <v>1E-4</v>
      </c>
      <c r="BH29">
        <v>1E-4</v>
      </c>
      <c r="BI29">
        <v>1E-4</v>
      </c>
      <c r="BJ29">
        <v>1E-4</v>
      </c>
      <c r="BK29">
        <v>1E-4</v>
      </c>
      <c r="BL29">
        <v>1E-4</v>
      </c>
      <c r="BM29">
        <v>1E-4</v>
      </c>
      <c r="BN29">
        <v>1E-4</v>
      </c>
      <c r="BO29">
        <v>1E-4</v>
      </c>
      <c r="BP29">
        <v>1E-4</v>
      </c>
      <c r="BQ29">
        <v>3531561.6</v>
      </c>
      <c r="BR29">
        <v>13180602.4</v>
      </c>
      <c r="BS29">
        <v>13180602.4</v>
      </c>
      <c r="BT29">
        <v>29512000</v>
      </c>
      <c r="BU29">
        <v>29512000</v>
      </c>
      <c r="BV29">
        <v>29512000</v>
      </c>
      <c r="BW29">
        <v>29512000</v>
      </c>
      <c r="BX29">
        <v>33375483.100000001</v>
      </c>
      <c r="BY29">
        <v>33375483.100000001</v>
      </c>
      <c r="BZ29">
        <v>33375483.100000001</v>
      </c>
      <c r="CA29">
        <v>33375483.100000001</v>
      </c>
      <c r="CB29">
        <v>37867369.5</v>
      </c>
      <c r="CC29">
        <v>1143166.1000000001</v>
      </c>
      <c r="CD29">
        <v>2904612.2</v>
      </c>
      <c r="CE29">
        <v>210058.9</v>
      </c>
      <c r="CF29">
        <v>210058.9</v>
      </c>
      <c r="CG29">
        <v>210058.9</v>
      </c>
      <c r="CH29">
        <v>210058.9</v>
      </c>
      <c r="CI29">
        <v>210058.9</v>
      </c>
      <c r="CJ29">
        <v>210058.9</v>
      </c>
      <c r="CK29">
        <v>210058.9</v>
      </c>
      <c r="CL29">
        <v>31368916.600000001</v>
      </c>
      <c r="CM29">
        <v>111640666.5</v>
      </c>
      <c r="CN29">
        <v>111640666.5</v>
      </c>
      <c r="CO29">
        <v>111640666.5</v>
      </c>
      <c r="CP29">
        <v>111640666.5</v>
      </c>
      <c r="CQ29">
        <v>111640666.5</v>
      </c>
      <c r="CR29">
        <v>164215867.80000001</v>
      </c>
      <c r="CS29">
        <v>1E-4</v>
      </c>
      <c r="CT29">
        <v>1E-4</v>
      </c>
      <c r="CU29">
        <v>1E-4</v>
      </c>
      <c r="CV29">
        <v>299381.59999999998</v>
      </c>
      <c r="CW29">
        <v>1701306.8</v>
      </c>
      <c r="CX29">
        <v>1852631.3</v>
      </c>
      <c r="CY29">
        <v>9463054.0999999996</v>
      </c>
      <c r="CZ29">
        <v>9463054.0999999996</v>
      </c>
      <c r="DA29">
        <v>24458388.5</v>
      </c>
      <c r="DB29">
        <v>31478832.399999999</v>
      </c>
      <c r="DC29">
        <v>33082745.399999999</v>
      </c>
      <c r="DD29">
        <v>40712014.899999999</v>
      </c>
      <c r="DE29">
        <v>39910848.200000003</v>
      </c>
      <c r="DF29">
        <v>39910848.200000003</v>
      </c>
      <c r="DG29">
        <v>39249987.100000001</v>
      </c>
      <c r="DH29">
        <v>40184440.899999999</v>
      </c>
      <c r="DI29">
        <v>41138887.399999999</v>
      </c>
      <c r="DJ29">
        <v>43462031.100000001</v>
      </c>
      <c r="DK29">
        <v>38392237.100000001</v>
      </c>
      <c r="DL29">
        <v>11137323.9</v>
      </c>
      <c r="DM29">
        <v>8472150.3000000007</v>
      </c>
      <c r="DN29">
        <v>12775556.699999999</v>
      </c>
      <c r="DO29">
        <v>12775556.699999999</v>
      </c>
      <c r="DP29">
        <v>13483038.5</v>
      </c>
      <c r="DQ29">
        <v>13483038.5</v>
      </c>
      <c r="DR29">
        <v>13483038.5</v>
      </c>
      <c r="DS29">
        <v>13483038.5</v>
      </c>
      <c r="DT29">
        <v>9692539</v>
      </c>
      <c r="DU29">
        <v>6494942.5999999996</v>
      </c>
      <c r="DV29">
        <v>8242110.0999999996</v>
      </c>
      <c r="DW29">
        <v>8153773.4000000004</v>
      </c>
      <c r="DX29">
        <v>5241662.2</v>
      </c>
      <c r="DY29">
        <v>5241662.2</v>
      </c>
      <c r="DZ29">
        <v>1E-4</v>
      </c>
      <c r="EA29">
        <v>1E-4</v>
      </c>
      <c r="EB29">
        <v>1E-4</v>
      </c>
      <c r="EC29">
        <v>1E-4</v>
      </c>
      <c r="ED29">
        <v>1E-4</v>
      </c>
      <c r="EE29">
        <v>1E-4</v>
      </c>
      <c r="EF29">
        <v>1E-4</v>
      </c>
      <c r="EG29">
        <v>1E-4</v>
      </c>
      <c r="EH29">
        <v>1E-4</v>
      </c>
      <c r="EI29">
        <v>1E-4</v>
      </c>
      <c r="EJ29">
        <v>1E-4</v>
      </c>
      <c r="EK29">
        <v>1E-4</v>
      </c>
      <c r="EL29">
        <v>1E-4</v>
      </c>
      <c r="EM29">
        <v>1E-4</v>
      </c>
      <c r="EN29">
        <v>1E-4</v>
      </c>
      <c r="EO29">
        <v>1E-4</v>
      </c>
      <c r="EP29">
        <v>1E-4</v>
      </c>
      <c r="EQ29">
        <v>1E-4</v>
      </c>
      <c r="ER29">
        <v>1E-4</v>
      </c>
      <c r="ES29">
        <v>1E-4</v>
      </c>
      <c r="ET29">
        <v>1E-4</v>
      </c>
      <c r="EU29">
        <v>1E-4</v>
      </c>
      <c r="EV29">
        <v>1E-4</v>
      </c>
      <c r="EW29">
        <v>1E-4</v>
      </c>
      <c r="EX29">
        <v>1E-4</v>
      </c>
      <c r="EY29">
        <v>1E-4</v>
      </c>
      <c r="EZ29">
        <v>1E-4</v>
      </c>
      <c r="FA29">
        <v>1E-4</v>
      </c>
      <c r="FB29">
        <v>2874810.1</v>
      </c>
      <c r="FC29">
        <v>2874810.1</v>
      </c>
      <c r="FD29">
        <v>2874810.1</v>
      </c>
      <c r="FE29">
        <v>2874810.1</v>
      </c>
      <c r="FF29">
        <v>2874810.1</v>
      </c>
      <c r="FG29">
        <v>14410017.4</v>
      </c>
      <c r="FH29">
        <v>10409114.9</v>
      </c>
      <c r="FI29">
        <v>10409114.9</v>
      </c>
      <c r="FJ29">
        <v>10957720.699999999</v>
      </c>
      <c r="FK29">
        <v>8420279.8000000007</v>
      </c>
      <c r="FL29">
        <v>8420279.8000000007</v>
      </c>
      <c r="FM29">
        <v>8420279.8000000007</v>
      </c>
      <c r="FN29">
        <v>2578631.5</v>
      </c>
      <c r="FO29">
        <v>2578631.5</v>
      </c>
      <c r="FP29">
        <v>2752833.5</v>
      </c>
      <c r="FQ29">
        <v>2929915.8</v>
      </c>
      <c r="FR29">
        <v>2929915.8</v>
      </c>
      <c r="FS29">
        <v>2812643.8</v>
      </c>
      <c r="FT29">
        <v>98882284.099999994</v>
      </c>
      <c r="FU29">
        <v>238225326.90000001</v>
      </c>
      <c r="FV29">
        <v>204817542.19999999</v>
      </c>
      <c r="FW29">
        <v>204817542.19999999</v>
      </c>
      <c r="FX29">
        <v>238465479.90000001</v>
      </c>
      <c r="FY29">
        <v>238465479.90000001</v>
      </c>
      <c r="FZ29">
        <v>238465479.90000001</v>
      </c>
      <c r="GA29">
        <v>422881228.39999998</v>
      </c>
      <c r="GB29">
        <v>1E-4</v>
      </c>
      <c r="GC29">
        <v>1E-4</v>
      </c>
      <c r="GD29">
        <v>1E-4</v>
      </c>
      <c r="GE29">
        <v>1E-4</v>
      </c>
      <c r="GF29">
        <v>11642691.800000001</v>
      </c>
      <c r="GG29">
        <v>6204356.9000000004</v>
      </c>
      <c r="GH29">
        <v>51821664.899999999</v>
      </c>
      <c r="GI29">
        <v>74443898.799999997</v>
      </c>
      <c r="GJ29">
        <v>91323943.099999994</v>
      </c>
      <c r="GK29">
        <v>98192649</v>
      </c>
      <c r="GL29">
        <v>93053200.700000003</v>
      </c>
      <c r="GM29">
        <v>562486815</v>
      </c>
      <c r="GN29">
        <v>562486815</v>
      </c>
      <c r="GO29">
        <v>541697214.70000005</v>
      </c>
      <c r="GP29">
        <v>589370591.79999995</v>
      </c>
      <c r="GQ29">
        <v>716338525.89999998</v>
      </c>
      <c r="GR29">
        <v>1035969483</v>
      </c>
      <c r="GS29">
        <v>1290229567</v>
      </c>
      <c r="GT29">
        <v>1147479445</v>
      </c>
      <c r="GU29">
        <v>1147479445</v>
      </c>
      <c r="GV29">
        <v>1617078010</v>
      </c>
      <c r="GW29">
        <v>3787705.5</v>
      </c>
      <c r="GX29">
        <v>3787705.5</v>
      </c>
      <c r="GY29">
        <v>3787705.5</v>
      </c>
      <c r="GZ29">
        <v>3787705.5</v>
      </c>
      <c r="HA29" s="160">
        <v>0</v>
      </c>
      <c r="HB29" s="160">
        <v>0</v>
      </c>
      <c r="HC29" s="160">
        <v>0</v>
      </c>
      <c r="HD29" s="160">
        <v>0</v>
      </c>
      <c r="HE29" s="160">
        <v>0</v>
      </c>
      <c r="HF29" s="160">
        <v>0</v>
      </c>
      <c r="HG29" s="160">
        <v>0</v>
      </c>
      <c r="HH29" s="160">
        <v>0</v>
      </c>
      <c r="HI29" s="160">
        <v>0</v>
      </c>
      <c r="HJ29" s="160">
        <v>0</v>
      </c>
      <c r="HK29" s="160">
        <v>0</v>
      </c>
      <c r="HL29" s="160">
        <v>0</v>
      </c>
      <c r="HM29" s="160">
        <v>0</v>
      </c>
      <c r="HN29" s="304"/>
      <c r="HO29" s="304"/>
      <c r="HP29" s="304"/>
      <c r="HQ29" s="304"/>
      <c r="HR29" s="304"/>
      <c r="HS29" s="304"/>
      <c r="HT29" s="304"/>
      <c r="HU29" s="304"/>
      <c r="HV29" s="304"/>
      <c r="HW29" s="304"/>
      <c r="HX29" s="304"/>
      <c r="HY29" s="304"/>
      <c r="HZ29" s="304"/>
      <c r="IA29" s="304"/>
      <c r="IB29" s="304"/>
      <c r="IC29" s="304"/>
      <c r="ID29" s="304"/>
      <c r="IE29" s="304"/>
      <c r="IF29" s="304"/>
      <c r="IG29" s="305"/>
      <c r="IH29" s="305"/>
      <c r="II29" s="305"/>
      <c r="IJ29" s="305"/>
      <c r="IK29" s="305"/>
      <c r="IL29" s="305"/>
      <c r="IM29" s="305"/>
      <c r="IN29" s="305"/>
      <c r="IO29" s="305"/>
      <c r="IP29" s="305"/>
      <c r="IQ29" s="305"/>
      <c r="IR29" s="305"/>
      <c r="IS29" s="305"/>
    </row>
    <row r="30" spans="1:257" s="306" customFormat="1" ht="15" customHeight="1" thickBot="1">
      <c r="A30" t="s">
        <v>2145</v>
      </c>
      <c r="B30">
        <v>1E-4</v>
      </c>
      <c r="C30">
        <v>1E-4</v>
      </c>
      <c r="D30">
        <v>1E-4</v>
      </c>
      <c r="E30">
        <v>1E-4</v>
      </c>
      <c r="F30">
        <v>1E-4</v>
      </c>
      <c r="G30">
        <v>1E-4</v>
      </c>
      <c r="H30">
        <v>1E-4</v>
      </c>
      <c r="I30">
        <v>1E-4</v>
      </c>
      <c r="J30">
        <v>1E-4</v>
      </c>
      <c r="K30" s="317">
        <v>1E-4</v>
      </c>
      <c r="L30">
        <v>1E-4</v>
      </c>
      <c r="M30">
        <v>1E-4</v>
      </c>
      <c r="N30">
        <v>678000000</v>
      </c>
      <c r="O30">
        <v>473000000</v>
      </c>
      <c r="P30">
        <v>473000000</v>
      </c>
      <c r="Q30">
        <v>473000000</v>
      </c>
      <c r="R30">
        <v>473000000</v>
      </c>
      <c r="S30">
        <v>473000000</v>
      </c>
      <c r="T30">
        <v>473000000</v>
      </c>
      <c r="U30">
        <v>473000000</v>
      </c>
      <c r="V30">
        <v>473000000</v>
      </c>
      <c r="W30">
        <v>49000000</v>
      </c>
      <c r="X30">
        <v>1E-4</v>
      </c>
      <c r="Y30">
        <v>1E-4</v>
      </c>
      <c r="Z30">
        <v>1E-4</v>
      </c>
      <c r="AA30">
        <v>10200000</v>
      </c>
      <c r="AB30">
        <v>17400000</v>
      </c>
      <c r="AC30">
        <v>14900000</v>
      </c>
      <c r="AD30">
        <v>14900000</v>
      </c>
      <c r="AE30">
        <v>14900000</v>
      </c>
      <c r="AF30">
        <v>14900000</v>
      </c>
      <c r="AG30">
        <v>14900000</v>
      </c>
      <c r="AH30">
        <v>14900000</v>
      </c>
      <c r="AI30">
        <v>18100000</v>
      </c>
      <c r="AJ30">
        <v>18100000</v>
      </c>
      <c r="AK30">
        <v>1E-4</v>
      </c>
      <c r="AL30">
        <v>1E-4</v>
      </c>
      <c r="AM30">
        <v>1E-4</v>
      </c>
      <c r="AN30">
        <v>1E-4</v>
      </c>
      <c r="AO30">
        <v>1E-4</v>
      </c>
      <c r="AP30">
        <v>1E-4</v>
      </c>
      <c r="AQ30">
        <v>1E-4</v>
      </c>
      <c r="AR30">
        <v>1E-4</v>
      </c>
      <c r="AS30">
        <v>1E-4</v>
      </c>
      <c r="AT30">
        <v>1E-4</v>
      </c>
      <c r="AU30">
        <v>1E-4</v>
      </c>
      <c r="AV30">
        <v>1E-4</v>
      </c>
      <c r="AW30">
        <v>1E-4</v>
      </c>
      <c r="AX30">
        <v>1E-4</v>
      </c>
      <c r="AY30">
        <v>1E-4</v>
      </c>
      <c r="AZ30">
        <v>1E-4</v>
      </c>
      <c r="BA30">
        <v>1E-4</v>
      </c>
      <c r="BB30">
        <v>1E-4</v>
      </c>
      <c r="BC30">
        <v>1E-4</v>
      </c>
      <c r="BD30">
        <v>1E-4</v>
      </c>
      <c r="BE30">
        <v>1E-4</v>
      </c>
      <c r="BF30">
        <v>1E-4</v>
      </c>
      <c r="BG30">
        <v>1E-4</v>
      </c>
      <c r="BH30">
        <v>1E-4</v>
      </c>
      <c r="BI30">
        <v>1E-4</v>
      </c>
      <c r="BJ30">
        <v>1E-4</v>
      </c>
      <c r="BK30">
        <v>1E-4</v>
      </c>
      <c r="BL30">
        <v>1E-4</v>
      </c>
      <c r="BM30">
        <v>1E-4</v>
      </c>
      <c r="BN30">
        <v>1E-4</v>
      </c>
      <c r="BO30">
        <v>1E-4</v>
      </c>
      <c r="BP30">
        <v>1E-4</v>
      </c>
      <c r="BQ30">
        <v>508000</v>
      </c>
      <c r="BR30">
        <v>1670000</v>
      </c>
      <c r="BS30">
        <v>1670000</v>
      </c>
      <c r="BT30">
        <v>7510000</v>
      </c>
      <c r="BU30">
        <v>7510000</v>
      </c>
      <c r="BV30">
        <v>7510000</v>
      </c>
      <c r="BW30">
        <v>7510000</v>
      </c>
      <c r="BX30">
        <v>8570000</v>
      </c>
      <c r="BY30">
        <v>8570000</v>
      </c>
      <c r="BZ30">
        <v>8570000</v>
      </c>
      <c r="CA30">
        <v>8570000</v>
      </c>
      <c r="CB30">
        <v>9820000</v>
      </c>
      <c r="CC30">
        <v>439000</v>
      </c>
      <c r="CD30">
        <v>421000</v>
      </c>
      <c r="CE30">
        <v>1010000</v>
      </c>
      <c r="CF30">
        <v>1010000</v>
      </c>
      <c r="CG30">
        <v>1010000</v>
      </c>
      <c r="CH30">
        <v>1010000</v>
      </c>
      <c r="CI30">
        <v>1010000</v>
      </c>
      <c r="CJ30">
        <v>1010000</v>
      </c>
      <c r="CK30">
        <v>1010000</v>
      </c>
      <c r="CL30">
        <v>251000000</v>
      </c>
      <c r="CM30">
        <v>220000000</v>
      </c>
      <c r="CN30">
        <v>220000000</v>
      </c>
      <c r="CO30">
        <v>220000000</v>
      </c>
      <c r="CP30">
        <v>220000000</v>
      </c>
      <c r="CQ30">
        <v>220000000</v>
      </c>
      <c r="CR30">
        <v>282000000</v>
      </c>
      <c r="CS30">
        <v>1E-4</v>
      </c>
      <c r="CT30">
        <v>1E-4</v>
      </c>
      <c r="CU30">
        <v>1E-4</v>
      </c>
      <c r="CV30">
        <v>363000</v>
      </c>
      <c r="CW30">
        <v>255000</v>
      </c>
      <c r="CX30">
        <v>428000</v>
      </c>
      <c r="CY30">
        <v>991000</v>
      </c>
      <c r="CZ30">
        <v>991000</v>
      </c>
      <c r="DA30">
        <v>2930000</v>
      </c>
      <c r="DB30">
        <v>2930000</v>
      </c>
      <c r="DC30">
        <v>3580000</v>
      </c>
      <c r="DD30">
        <v>3790000</v>
      </c>
      <c r="DE30">
        <v>3700000</v>
      </c>
      <c r="DF30">
        <v>3700000</v>
      </c>
      <c r="DG30">
        <v>3500000</v>
      </c>
      <c r="DH30">
        <v>3580000</v>
      </c>
      <c r="DI30">
        <v>3780000</v>
      </c>
      <c r="DJ30">
        <v>4010000</v>
      </c>
      <c r="DK30">
        <v>3270000</v>
      </c>
      <c r="DL30">
        <v>6940000</v>
      </c>
      <c r="DM30">
        <v>11100000</v>
      </c>
      <c r="DN30">
        <v>13100000</v>
      </c>
      <c r="DO30">
        <v>13100000</v>
      </c>
      <c r="DP30">
        <v>13800000</v>
      </c>
      <c r="DQ30">
        <v>13800000</v>
      </c>
      <c r="DR30">
        <v>13800000</v>
      </c>
      <c r="DS30">
        <v>13800000</v>
      </c>
      <c r="DT30">
        <v>5300000</v>
      </c>
      <c r="DU30">
        <v>1830000</v>
      </c>
      <c r="DV30">
        <v>2040000</v>
      </c>
      <c r="DW30">
        <v>1240000</v>
      </c>
      <c r="DX30">
        <v>1730000</v>
      </c>
      <c r="DY30">
        <v>1730000</v>
      </c>
      <c r="DZ30">
        <v>1E-4</v>
      </c>
      <c r="EA30">
        <v>1E-4</v>
      </c>
      <c r="EB30">
        <v>1E-4</v>
      </c>
      <c r="EC30">
        <v>1E-4</v>
      </c>
      <c r="ED30">
        <v>1E-4</v>
      </c>
      <c r="EE30">
        <v>1E-4</v>
      </c>
      <c r="EF30">
        <v>1E-4</v>
      </c>
      <c r="EG30">
        <v>1E-4</v>
      </c>
      <c r="EH30">
        <v>1E-4</v>
      </c>
      <c r="EI30">
        <v>1E-4</v>
      </c>
      <c r="EJ30">
        <v>1E-4</v>
      </c>
      <c r="EK30">
        <v>1E-4</v>
      </c>
      <c r="EL30">
        <v>1E-4</v>
      </c>
      <c r="EM30">
        <v>1E-4</v>
      </c>
      <c r="EN30">
        <v>1E-4</v>
      </c>
      <c r="EO30">
        <v>1E-4</v>
      </c>
      <c r="EP30">
        <v>1E-4</v>
      </c>
      <c r="EQ30">
        <v>1E-4</v>
      </c>
      <c r="ER30">
        <v>1E-4</v>
      </c>
      <c r="ES30">
        <v>1E-4</v>
      </c>
      <c r="ET30">
        <v>1E-4</v>
      </c>
      <c r="EU30">
        <v>1E-4</v>
      </c>
      <c r="EV30">
        <v>1E-4</v>
      </c>
      <c r="EW30">
        <v>1E-4</v>
      </c>
      <c r="EX30">
        <v>1E-4</v>
      </c>
      <c r="EY30">
        <v>1E-4</v>
      </c>
      <c r="EZ30">
        <v>1E-4</v>
      </c>
      <c r="FA30">
        <v>1E-4</v>
      </c>
      <c r="FB30">
        <v>5170000</v>
      </c>
      <c r="FC30">
        <v>5170000</v>
      </c>
      <c r="FD30">
        <v>5170000</v>
      </c>
      <c r="FE30">
        <v>5170000</v>
      </c>
      <c r="FF30">
        <v>5170000</v>
      </c>
      <c r="FG30">
        <v>2620000</v>
      </c>
      <c r="FH30">
        <v>4860000</v>
      </c>
      <c r="FI30">
        <v>4860000</v>
      </c>
      <c r="FJ30">
        <v>3340000</v>
      </c>
      <c r="FK30">
        <v>2740000</v>
      </c>
      <c r="FL30">
        <v>2740000</v>
      </c>
      <c r="FM30">
        <v>2740000</v>
      </c>
      <c r="FN30">
        <v>3630000</v>
      </c>
      <c r="FO30">
        <v>3630000</v>
      </c>
      <c r="FP30">
        <v>931000</v>
      </c>
      <c r="FQ30">
        <v>1250000</v>
      </c>
      <c r="FR30">
        <v>1250000</v>
      </c>
      <c r="FS30">
        <v>1010000</v>
      </c>
      <c r="FT30">
        <v>486000000</v>
      </c>
      <c r="FU30">
        <v>852000000</v>
      </c>
      <c r="FV30">
        <v>736000000</v>
      </c>
      <c r="FW30">
        <v>736000000</v>
      </c>
      <c r="FX30">
        <v>858000000</v>
      </c>
      <c r="FY30">
        <v>858000000</v>
      </c>
      <c r="FZ30">
        <v>858000000</v>
      </c>
      <c r="GA30">
        <v>1550000000</v>
      </c>
      <c r="GB30">
        <v>1E-4</v>
      </c>
      <c r="GC30">
        <v>1E-4</v>
      </c>
      <c r="GD30">
        <v>1E-4</v>
      </c>
      <c r="GE30">
        <v>1E-4</v>
      </c>
      <c r="GF30">
        <v>13600000</v>
      </c>
      <c r="GG30">
        <v>7350000</v>
      </c>
      <c r="GH30">
        <v>92200000</v>
      </c>
      <c r="GI30">
        <v>92200000</v>
      </c>
      <c r="GJ30">
        <v>70000000</v>
      </c>
      <c r="GK30">
        <v>86600000</v>
      </c>
      <c r="GL30">
        <v>82200000</v>
      </c>
      <c r="GM30">
        <v>318000000</v>
      </c>
      <c r="GN30">
        <v>318000000</v>
      </c>
      <c r="GO30">
        <v>307000000</v>
      </c>
      <c r="GP30">
        <v>337000000</v>
      </c>
      <c r="GQ30">
        <v>371000000</v>
      </c>
      <c r="GR30">
        <v>528000000</v>
      </c>
      <c r="GS30">
        <v>649000000</v>
      </c>
      <c r="GT30">
        <v>577000000</v>
      </c>
      <c r="GU30">
        <v>577000000</v>
      </c>
      <c r="GV30">
        <v>858000000</v>
      </c>
      <c r="GW30">
        <v>74800</v>
      </c>
      <c r="GX30">
        <v>74800</v>
      </c>
      <c r="GY30">
        <v>74800</v>
      </c>
      <c r="GZ30">
        <v>74800</v>
      </c>
      <c r="HA30" s="160">
        <v>0</v>
      </c>
      <c r="HB30" s="160">
        <v>0</v>
      </c>
      <c r="HC30" s="160">
        <v>0</v>
      </c>
      <c r="HD30" s="160">
        <v>0</v>
      </c>
      <c r="HE30" s="160">
        <v>0</v>
      </c>
      <c r="HF30" s="160">
        <v>0</v>
      </c>
      <c r="HG30" s="160">
        <v>0</v>
      </c>
      <c r="HH30" s="160">
        <v>0</v>
      </c>
      <c r="HI30" s="160">
        <v>0</v>
      </c>
      <c r="HJ30" s="160">
        <v>0</v>
      </c>
      <c r="HK30" s="160">
        <v>0</v>
      </c>
      <c r="HL30" s="160">
        <v>0</v>
      </c>
      <c r="HM30" s="160">
        <v>0</v>
      </c>
      <c r="HN30" s="304"/>
      <c r="HO30" s="304"/>
      <c r="HP30" s="304"/>
      <c r="HQ30" s="304"/>
      <c r="HR30" s="304"/>
      <c r="HS30" s="304"/>
      <c r="HT30" s="304"/>
      <c r="HU30" s="304"/>
      <c r="HV30" s="304"/>
      <c r="HW30" s="304"/>
      <c r="HX30" s="304"/>
      <c r="HY30" s="304"/>
      <c r="HZ30" s="304"/>
      <c r="IA30" s="304"/>
      <c r="IB30" s="304"/>
      <c r="IC30" s="304"/>
      <c r="ID30" s="304"/>
      <c r="IE30" s="304"/>
      <c r="IF30" s="304"/>
      <c r="IG30" s="305"/>
      <c r="IH30" s="305"/>
      <c r="II30" s="305"/>
      <c r="IJ30" s="305"/>
      <c r="IK30" s="305"/>
      <c r="IL30" s="305"/>
      <c r="IM30" s="305"/>
      <c r="IN30" s="305"/>
      <c r="IO30" s="305"/>
      <c r="IP30" s="305"/>
      <c r="IQ30" s="305"/>
      <c r="IR30" s="305"/>
      <c r="IS30" s="305"/>
      <c r="IT30" s="303"/>
      <c r="IU30" s="303"/>
      <c r="IV30" s="303"/>
      <c r="IW30" s="303"/>
    </row>
    <row r="31" spans="1:257" ht="14.25" customHeight="1" thickBot="1">
      <c r="A31" s="307" t="s">
        <v>2132</v>
      </c>
      <c r="B31" s="308"/>
      <c r="C31" s="308"/>
      <c r="D31" s="308"/>
      <c r="E31" s="308"/>
      <c r="F31" s="308"/>
      <c r="G31" s="308"/>
      <c r="H31" s="308"/>
      <c r="I31" s="308"/>
      <c r="J31" s="308"/>
      <c r="K31" s="316"/>
      <c r="L31" s="308"/>
      <c r="M31" s="308"/>
      <c r="N31" s="308"/>
      <c r="O31" s="308"/>
      <c r="P31" s="308"/>
      <c r="Q31" s="308"/>
      <c r="R31" s="308"/>
      <c r="S31" s="308"/>
      <c r="T31" s="308"/>
      <c r="U31" s="308"/>
      <c r="V31" s="308"/>
      <c r="W31" s="308"/>
      <c r="X31" s="308"/>
      <c r="Y31" s="308"/>
      <c r="Z31" s="308"/>
      <c r="AA31" s="308"/>
      <c r="AB31" s="308"/>
      <c r="AC31" s="308"/>
      <c r="AD31" s="308"/>
      <c r="AE31" s="308"/>
      <c r="AF31" s="308"/>
      <c r="AG31" s="308"/>
      <c r="AH31" s="308"/>
      <c r="AI31" s="308"/>
      <c r="AJ31" s="308"/>
      <c r="AK31" s="308"/>
      <c r="AL31" s="308"/>
      <c r="AM31" s="308"/>
      <c r="AN31" s="308"/>
      <c r="AO31" s="308"/>
      <c r="AP31" s="308"/>
      <c r="AQ31" s="308"/>
      <c r="AR31" s="308"/>
      <c r="AS31" s="308"/>
      <c r="AT31" s="308"/>
      <c r="AU31" s="308"/>
      <c r="AV31" s="308"/>
      <c r="AW31" s="308"/>
      <c r="AX31" s="308"/>
      <c r="AY31" s="308"/>
      <c r="AZ31" s="308"/>
      <c r="BA31" s="308"/>
      <c r="BB31" s="308"/>
      <c r="BC31" s="308"/>
      <c r="BD31" s="308"/>
      <c r="BE31" s="308"/>
      <c r="BF31" s="308"/>
      <c r="BG31" s="308"/>
      <c r="BH31" s="308"/>
      <c r="BI31" s="308"/>
      <c r="BJ31" s="308"/>
      <c r="BK31" s="308"/>
      <c r="BL31" s="308"/>
      <c r="BM31" s="308"/>
      <c r="BN31" s="308"/>
      <c r="BO31" s="308"/>
      <c r="BP31" s="308"/>
      <c r="BQ31" s="308"/>
      <c r="BR31" s="308"/>
      <c r="BS31" s="308"/>
      <c r="BT31" s="308"/>
      <c r="BU31" s="308"/>
      <c r="BV31" s="308"/>
      <c r="BW31" s="308"/>
      <c r="BX31" s="308"/>
      <c r="BY31" s="308"/>
      <c r="BZ31" s="308"/>
      <c r="CA31" s="308"/>
      <c r="CB31" s="308"/>
      <c r="CC31" s="308"/>
      <c r="CD31" s="308"/>
      <c r="CE31" s="308"/>
      <c r="CF31" s="308"/>
      <c r="CG31" s="308"/>
      <c r="CH31" s="308"/>
      <c r="CI31" s="308"/>
      <c r="CJ31" s="308"/>
      <c r="CK31" s="308"/>
      <c r="CL31" s="308"/>
      <c r="CM31" s="308"/>
      <c r="CN31" s="308"/>
      <c r="CO31" s="308"/>
      <c r="CP31" s="308"/>
      <c r="CQ31" s="308"/>
      <c r="CR31" s="308"/>
      <c r="CS31" s="308"/>
      <c r="CT31" s="308"/>
      <c r="CU31" s="308"/>
      <c r="CV31" s="308"/>
      <c r="CW31" s="308"/>
      <c r="CX31" s="308"/>
      <c r="CY31" s="308"/>
      <c r="CZ31" s="308"/>
      <c r="DA31" s="308"/>
      <c r="DB31" s="308"/>
      <c r="DC31" s="308"/>
      <c r="DD31" s="308"/>
      <c r="DE31" s="308"/>
      <c r="DF31" s="308"/>
      <c r="DG31" s="308"/>
      <c r="DH31" s="308"/>
      <c r="DI31" s="308"/>
      <c r="DJ31" s="308"/>
      <c r="DK31" s="308"/>
      <c r="DL31" s="308"/>
      <c r="DM31" s="308"/>
      <c r="DN31" s="308"/>
      <c r="DO31" s="308"/>
      <c r="DP31" s="308"/>
      <c r="DQ31" s="308"/>
      <c r="DR31" s="308"/>
      <c r="DS31" s="308"/>
      <c r="DT31" s="308"/>
      <c r="DU31" s="308"/>
      <c r="DV31" s="308"/>
      <c r="DW31" s="308"/>
      <c r="DX31" s="308"/>
      <c r="DY31" s="308"/>
      <c r="DZ31" s="308"/>
      <c r="EA31" s="308"/>
      <c r="EB31" s="308"/>
      <c r="EC31" s="308"/>
      <c r="ED31" s="308"/>
      <c r="EE31" s="308"/>
      <c r="EF31" s="308"/>
      <c r="EG31" s="308"/>
      <c r="EH31" s="308"/>
      <c r="EI31" s="308"/>
      <c r="EJ31" s="308"/>
      <c r="EK31" s="308"/>
      <c r="EL31" s="308"/>
      <c r="EM31" s="308"/>
      <c r="EN31" s="308"/>
      <c r="EO31" s="308"/>
      <c r="EP31" s="308"/>
      <c r="EQ31" s="308"/>
      <c r="ER31" s="308"/>
      <c r="ES31" s="308"/>
      <c r="ET31" s="308"/>
      <c r="EU31" s="308"/>
      <c r="EV31" s="308"/>
      <c r="EW31" s="308"/>
      <c r="EX31" s="308"/>
      <c r="EY31" s="308"/>
      <c r="EZ31" s="308"/>
      <c r="FA31" s="308"/>
      <c r="FB31" s="308"/>
      <c r="FC31" s="308"/>
      <c r="FD31" s="308"/>
      <c r="FE31" s="308"/>
      <c r="FF31" s="308"/>
      <c r="FG31" s="308"/>
      <c r="FH31" s="308"/>
      <c r="FI31" s="308"/>
      <c r="FJ31" s="308"/>
      <c r="FK31" s="308"/>
      <c r="FL31" s="308"/>
      <c r="FM31" s="308"/>
      <c r="FN31" s="308"/>
      <c r="FO31" s="308"/>
      <c r="FP31" s="308"/>
      <c r="FQ31" s="308"/>
      <c r="FR31" s="313"/>
      <c r="FS31" s="308"/>
      <c r="FT31" s="308"/>
      <c r="FU31" s="308"/>
      <c r="FV31" s="308"/>
      <c r="FW31" s="308"/>
      <c r="FX31" s="308"/>
      <c r="FY31" s="308"/>
      <c r="FZ31" s="308"/>
      <c r="GA31" s="308"/>
      <c r="GB31" s="308"/>
      <c r="GC31" s="308"/>
      <c r="GD31" s="308"/>
      <c r="GE31" s="308"/>
      <c r="GF31" s="308"/>
      <c r="GG31" s="308"/>
      <c r="GH31" s="308"/>
      <c r="GI31" s="308"/>
      <c r="GJ31" s="308"/>
      <c r="GK31" s="308"/>
      <c r="GL31" s="308"/>
      <c r="GM31" s="308"/>
      <c r="GN31" s="308"/>
      <c r="GO31" s="308"/>
      <c r="GP31" s="308"/>
      <c r="GQ31" s="308"/>
      <c r="GR31" s="308"/>
      <c r="GS31" s="308"/>
      <c r="GT31" s="308"/>
      <c r="GU31" s="308"/>
      <c r="GV31" s="308"/>
      <c r="GW31" s="308"/>
      <c r="GX31" s="308"/>
      <c r="GY31" s="308"/>
      <c r="GZ31" s="312"/>
      <c r="HA31" s="308"/>
      <c r="HB31" s="312"/>
    </row>
    <row r="32" spans="1:257" s="303" customFormat="1" ht="15" customHeight="1">
      <c r="A32" t="s">
        <v>2133</v>
      </c>
      <c r="B32">
        <v>1</v>
      </c>
      <c r="C32">
        <v>2</v>
      </c>
      <c r="D32">
        <v>3</v>
      </c>
      <c r="E32">
        <v>4</v>
      </c>
      <c r="F32">
        <v>5</v>
      </c>
      <c r="G32">
        <v>6</v>
      </c>
      <c r="H32">
        <v>7</v>
      </c>
      <c r="I32">
        <v>8</v>
      </c>
      <c r="J32">
        <v>9</v>
      </c>
      <c r="K32" s="317">
        <v>10</v>
      </c>
      <c r="L32">
        <v>11</v>
      </c>
      <c r="M32">
        <v>12</v>
      </c>
      <c r="N32">
        <v>13</v>
      </c>
      <c r="O32">
        <v>14</v>
      </c>
      <c r="P32">
        <v>15</v>
      </c>
      <c r="Q32">
        <v>16</v>
      </c>
      <c r="R32">
        <v>17</v>
      </c>
      <c r="S32">
        <v>18</v>
      </c>
      <c r="T32">
        <v>19</v>
      </c>
      <c r="U32">
        <v>20</v>
      </c>
      <c r="V32">
        <v>21</v>
      </c>
      <c r="W32">
        <v>22</v>
      </c>
      <c r="X32">
        <v>23</v>
      </c>
      <c r="Y32">
        <v>24</v>
      </c>
      <c r="Z32">
        <v>25</v>
      </c>
      <c r="AA32">
        <v>26</v>
      </c>
      <c r="AB32">
        <v>27</v>
      </c>
      <c r="AC32">
        <v>28</v>
      </c>
      <c r="AD32">
        <v>29</v>
      </c>
      <c r="AE32">
        <v>30</v>
      </c>
      <c r="AF32">
        <v>31</v>
      </c>
      <c r="AG32">
        <v>32</v>
      </c>
      <c r="AH32">
        <v>33</v>
      </c>
      <c r="AI32">
        <v>34</v>
      </c>
      <c r="AJ32">
        <v>35</v>
      </c>
      <c r="AK32">
        <v>36</v>
      </c>
      <c r="AL32">
        <v>37</v>
      </c>
      <c r="AM32">
        <v>38</v>
      </c>
      <c r="AN32">
        <v>39</v>
      </c>
      <c r="AO32">
        <v>40</v>
      </c>
      <c r="AP32">
        <v>41</v>
      </c>
      <c r="AQ32">
        <v>42</v>
      </c>
      <c r="AR32">
        <v>43</v>
      </c>
      <c r="AS32">
        <v>44</v>
      </c>
      <c r="AT32">
        <v>45</v>
      </c>
      <c r="AU32">
        <v>46</v>
      </c>
      <c r="AV32">
        <v>47</v>
      </c>
      <c r="AW32">
        <v>48</v>
      </c>
      <c r="AX32">
        <v>49</v>
      </c>
      <c r="AY32">
        <v>50</v>
      </c>
      <c r="AZ32">
        <v>51</v>
      </c>
      <c r="BA32">
        <v>52</v>
      </c>
      <c r="BB32">
        <v>53</v>
      </c>
      <c r="BC32">
        <v>54</v>
      </c>
      <c r="BD32">
        <v>55</v>
      </c>
      <c r="BE32">
        <v>56</v>
      </c>
      <c r="BF32">
        <v>57</v>
      </c>
      <c r="BG32">
        <v>58</v>
      </c>
      <c r="BH32">
        <v>59</v>
      </c>
      <c r="BI32">
        <v>60</v>
      </c>
      <c r="BJ32">
        <v>61</v>
      </c>
      <c r="BK32">
        <v>62</v>
      </c>
      <c r="BL32">
        <v>63</v>
      </c>
      <c r="BM32">
        <v>64</v>
      </c>
      <c r="BN32">
        <v>65</v>
      </c>
      <c r="BO32">
        <v>66</v>
      </c>
      <c r="BP32">
        <v>67</v>
      </c>
      <c r="BQ32">
        <v>68</v>
      </c>
      <c r="BR32">
        <v>69</v>
      </c>
      <c r="BS32">
        <v>70</v>
      </c>
      <c r="BT32">
        <v>71</v>
      </c>
      <c r="BU32">
        <v>72</v>
      </c>
      <c r="BV32">
        <v>73</v>
      </c>
      <c r="BW32">
        <v>74</v>
      </c>
      <c r="BX32">
        <v>75</v>
      </c>
      <c r="BY32">
        <v>76</v>
      </c>
      <c r="BZ32">
        <v>77</v>
      </c>
      <c r="CA32">
        <v>78</v>
      </c>
      <c r="CB32">
        <v>79</v>
      </c>
      <c r="CC32">
        <v>80</v>
      </c>
      <c r="CD32">
        <v>81</v>
      </c>
      <c r="CE32">
        <v>82</v>
      </c>
      <c r="CF32">
        <v>83</v>
      </c>
      <c r="CG32">
        <v>84</v>
      </c>
      <c r="CH32">
        <v>85</v>
      </c>
      <c r="CI32">
        <v>86</v>
      </c>
      <c r="CJ32">
        <v>87</v>
      </c>
      <c r="CK32">
        <v>88</v>
      </c>
      <c r="CL32">
        <v>89</v>
      </c>
      <c r="CM32">
        <v>90</v>
      </c>
      <c r="CN32">
        <v>91</v>
      </c>
      <c r="CO32">
        <v>92</v>
      </c>
      <c r="CP32">
        <v>93</v>
      </c>
      <c r="CQ32">
        <v>94</v>
      </c>
      <c r="CR32">
        <v>95</v>
      </c>
      <c r="CS32">
        <v>96</v>
      </c>
      <c r="CT32">
        <v>97</v>
      </c>
      <c r="CU32">
        <v>98</v>
      </c>
      <c r="CV32">
        <v>99</v>
      </c>
      <c r="CW32">
        <v>100</v>
      </c>
      <c r="CX32">
        <v>101</v>
      </c>
      <c r="CY32">
        <v>102</v>
      </c>
      <c r="CZ32">
        <v>103</v>
      </c>
      <c r="DA32">
        <v>104</v>
      </c>
      <c r="DB32">
        <v>105</v>
      </c>
      <c r="DC32">
        <v>106</v>
      </c>
      <c r="DD32">
        <v>107</v>
      </c>
      <c r="DE32">
        <v>108</v>
      </c>
      <c r="DF32">
        <v>109</v>
      </c>
      <c r="DG32">
        <v>110</v>
      </c>
      <c r="DH32">
        <v>111</v>
      </c>
      <c r="DI32">
        <v>112</v>
      </c>
      <c r="DJ32">
        <v>113</v>
      </c>
      <c r="DK32">
        <v>114</v>
      </c>
      <c r="DL32">
        <v>115</v>
      </c>
      <c r="DM32">
        <v>116</v>
      </c>
      <c r="DN32">
        <v>117</v>
      </c>
      <c r="DO32">
        <v>118</v>
      </c>
      <c r="DP32">
        <v>119</v>
      </c>
      <c r="DQ32">
        <v>120</v>
      </c>
      <c r="DR32">
        <v>121</v>
      </c>
      <c r="DS32">
        <v>122</v>
      </c>
      <c r="DT32">
        <v>123</v>
      </c>
      <c r="DU32">
        <v>124</v>
      </c>
      <c r="DV32">
        <v>125</v>
      </c>
      <c r="DW32">
        <v>126</v>
      </c>
      <c r="DX32">
        <v>127</v>
      </c>
      <c r="DY32">
        <v>128</v>
      </c>
      <c r="DZ32">
        <v>129</v>
      </c>
      <c r="EA32">
        <v>130</v>
      </c>
      <c r="EB32">
        <v>131</v>
      </c>
      <c r="EC32">
        <v>132</v>
      </c>
      <c r="ED32">
        <v>133</v>
      </c>
      <c r="EE32">
        <v>134</v>
      </c>
      <c r="EF32">
        <v>135</v>
      </c>
      <c r="EG32">
        <v>136</v>
      </c>
      <c r="EH32">
        <v>137</v>
      </c>
      <c r="EI32">
        <v>138</v>
      </c>
      <c r="EJ32">
        <v>139</v>
      </c>
      <c r="EK32">
        <v>140</v>
      </c>
      <c r="EL32">
        <v>141</v>
      </c>
      <c r="EM32">
        <v>142</v>
      </c>
      <c r="EN32">
        <v>143</v>
      </c>
      <c r="EO32">
        <v>144</v>
      </c>
      <c r="EP32">
        <v>145</v>
      </c>
      <c r="EQ32">
        <v>146</v>
      </c>
      <c r="ER32">
        <v>147</v>
      </c>
      <c r="ES32">
        <v>148</v>
      </c>
      <c r="ET32">
        <v>149</v>
      </c>
      <c r="EU32">
        <v>150</v>
      </c>
      <c r="EV32">
        <v>151</v>
      </c>
      <c r="EW32">
        <v>152</v>
      </c>
      <c r="EX32">
        <v>153</v>
      </c>
      <c r="EY32">
        <v>154</v>
      </c>
      <c r="EZ32">
        <v>155</v>
      </c>
      <c r="FA32">
        <v>156</v>
      </c>
      <c r="FB32">
        <v>157</v>
      </c>
      <c r="FC32">
        <v>158</v>
      </c>
      <c r="FD32">
        <v>159</v>
      </c>
      <c r="FE32">
        <v>160</v>
      </c>
      <c r="FF32">
        <v>161</v>
      </c>
      <c r="FG32">
        <v>162</v>
      </c>
      <c r="FH32">
        <v>163</v>
      </c>
      <c r="FI32">
        <v>164</v>
      </c>
      <c r="FJ32">
        <v>165</v>
      </c>
      <c r="FK32">
        <v>166</v>
      </c>
      <c r="FL32">
        <v>167</v>
      </c>
      <c r="FM32">
        <v>168</v>
      </c>
      <c r="FN32">
        <v>169</v>
      </c>
      <c r="FO32" s="160" t="e">
        <v>#REF!</v>
      </c>
      <c r="FP32" s="160" t="e">
        <v>#REF!</v>
      </c>
      <c r="FQ32" s="160" t="e">
        <v>#REF!</v>
      </c>
      <c r="FR32" s="160" t="e">
        <v>#REF!</v>
      </c>
      <c r="FS32" s="160" t="e">
        <v>#REF!</v>
      </c>
      <c r="FT32" s="160" t="e">
        <v>#REF!</v>
      </c>
      <c r="FU32" s="160" t="e">
        <v>#REF!</v>
      </c>
      <c r="FV32" s="160" t="e">
        <v>#REF!</v>
      </c>
      <c r="FW32" s="160" t="e">
        <v>#REF!</v>
      </c>
      <c r="FX32" s="160" t="e">
        <v>#REF!</v>
      </c>
      <c r="FY32" s="160" t="e">
        <v>#REF!</v>
      </c>
      <c r="FZ32" s="160" t="e">
        <v>#REF!</v>
      </c>
      <c r="GA32" s="160" t="e">
        <v>#REF!</v>
      </c>
      <c r="GB32" s="160" t="e">
        <v>#REF!</v>
      </c>
      <c r="GC32" s="160" t="e">
        <v>#REF!</v>
      </c>
      <c r="GD32" s="160" t="e">
        <v>#REF!</v>
      </c>
      <c r="GE32" s="160" t="e">
        <v>#REF!</v>
      </c>
      <c r="GF32" s="160" t="e">
        <v>#REF!</v>
      </c>
      <c r="GG32" s="160" t="e">
        <v>#REF!</v>
      </c>
      <c r="GH32" s="160" t="e">
        <v>#REF!</v>
      </c>
      <c r="GI32" s="160" t="e">
        <v>#REF!</v>
      </c>
      <c r="GJ32" s="160" t="e">
        <v>#REF!</v>
      </c>
      <c r="GK32" s="160" t="e">
        <v>#REF!</v>
      </c>
      <c r="GL32" s="160" t="e">
        <v>#REF!</v>
      </c>
      <c r="GM32" s="160" t="e">
        <v>#REF!</v>
      </c>
      <c r="GN32" s="160" t="e">
        <v>#REF!</v>
      </c>
      <c r="GO32" s="160" t="e">
        <v>#REF!</v>
      </c>
      <c r="GP32" s="160" t="e">
        <v>#REF!</v>
      </c>
      <c r="GQ32" s="160" t="e">
        <v>#REF!</v>
      </c>
      <c r="GR32" s="160" t="e">
        <v>#REF!</v>
      </c>
      <c r="GS32" s="160" t="e">
        <v>#REF!</v>
      </c>
      <c r="GT32" s="160" t="e">
        <v>#REF!</v>
      </c>
      <c r="GU32" s="160" t="e">
        <v>#REF!</v>
      </c>
      <c r="GV32" s="160" t="e">
        <v>#REF!</v>
      </c>
      <c r="GW32" s="160" t="e">
        <v>#REF!</v>
      </c>
      <c r="GX32" s="160" t="e">
        <v>#REF!</v>
      </c>
      <c r="GY32" s="160" t="e">
        <v>#REF!</v>
      </c>
      <c r="GZ32" s="160"/>
      <c r="HA32" s="160"/>
      <c r="HB32" s="160"/>
      <c r="HC32" s="160"/>
      <c r="HD32" s="160"/>
      <c r="HE32" s="160"/>
      <c r="HF32" s="160"/>
      <c r="HG32" s="160"/>
      <c r="HH32" s="160"/>
      <c r="HI32" s="160"/>
      <c r="HJ32" s="160"/>
      <c r="HK32" s="160"/>
      <c r="HL32" s="160"/>
      <c r="HM32" s="160"/>
      <c r="HN32" s="302"/>
      <c r="HO32" s="302"/>
      <c r="HP32" s="302"/>
      <c r="HQ32" s="302"/>
      <c r="HR32" s="302"/>
      <c r="HS32" s="302"/>
      <c r="HT32" s="302"/>
      <c r="HU32" s="302"/>
      <c r="HV32" s="302"/>
      <c r="HW32" s="302"/>
      <c r="HX32" s="302"/>
      <c r="HY32" s="302"/>
      <c r="HZ32" s="302"/>
      <c r="IA32" s="302"/>
      <c r="IB32" s="302"/>
      <c r="IC32" s="302"/>
      <c r="ID32" s="302"/>
      <c r="IE32" s="302"/>
      <c r="IF32" s="302"/>
      <c r="IG32" s="305"/>
      <c r="IH32" s="305"/>
      <c r="II32" s="305"/>
      <c r="IJ32" s="305"/>
      <c r="IK32" s="305"/>
      <c r="IL32" s="305"/>
      <c r="IM32" s="305"/>
      <c r="IN32" s="305"/>
      <c r="IO32" s="305"/>
      <c r="IP32" s="305"/>
      <c r="IQ32" s="305"/>
      <c r="IR32" s="305"/>
      <c r="IS32" s="305"/>
    </row>
    <row r="33" spans="1:257" s="303" customFormat="1" ht="16.5" customHeight="1">
      <c r="A33" t="s">
        <v>2134</v>
      </c>
      <c r="B33" t="s">
        <v>2114</v>
      </c>
      <c r="C33" t="s">
        <v>2117</v>
      </c>
      <c r="D33" t="s">
        <v>2114</v>
      </c>
      <c r="E33" t="s">
        <v>2119</v>
      </c>
      <c r="F33" t="s">
        <v>2114</v>
      </c>
      <c r="G33" t="s">
        <v>2117</v>
      </c>
      <c r="H33" t="s">
        <v>2114</v>
      </c>
      <c r="I33" t="s">
        <v>2110</v>
      </c>
      <c r="J33" t="s">
        <v>2113</v>
      </c>
      <c r="K33" s="317" t="s">
        <v>2109</v>
      </c>
      <c r="L33" t="s">
        <v>2128</v>
      </c>
      <c r="M33" t="s">
        <v>2117</v>
      </c>
      <c r="N33" t="s">
        <v>2111</v>
      </c>
      <c r="O33" t="s">
        <v>2122</v>
      </c>
      <c r="P33" t="s">
        <v>2117</v>
      </c>
      <c r="Q33" t="s">
        <v>2109</v>
      </c>
      <c r="R33" t="s">
        <v>2120</v>
      </c>
      <c r="S33" t="s">
        <v>2120</v>
      </c>
      <c r="T33" t="s">
        <v>2121</v>
      </c>
      <c r="U33" t="s">
        <v>2122</v>
      </c>
      <c r="V33" t="s">
        <v>2111</v>
      </c>
      <c r="W33" t="s">
        <v>2113</v>
      </c>
      <c r="X33" t="s">
        <v>2108</v>
      </c>
      <c r="Y33" t="s">
        <v>2111</v>
      </c>
      <c r="Z33" t="s">
        <v>2125</v>
      </c>
      <c r="AA33" t="s">
        <v>2113</v>
      </c>
      <c r="AB33" t="s">
        <v>2110</v>
      </c>
      <c r="AC33" t="s">
        <v>2113</v>
      </c>
      <c r="AD33" t="s">
        <v>2114</v>
      </c>
      <c r="AE33" t="s">
        <v>2125</v>
      </c>
      <c r="AF33" t="s">
        <v>2118</v>
      </c>
      <c r="AG33" t="s">
        <v>2116</v>
      </c>
      <c r="AH33" t="s">
        <v>2121</v>
      </c>
      <c r="AI33" t="s">
        <v>2109</v>
      </c>
      <c r="AJ33" t="s">
        <v>2125</v>
      </c>
      <c r="AK33" t="s">
        <v>2110</v>
      </c>
      <c r="AL33" t="s">
        <v>2121</v>
      </c>
      <c r="AM33" t="s">
        <v>2125</v>
      </c>
      <c r="AN33" t="s">
        <v>2115</v>
      </c>
      <c r="AO33" t="s">
        <v>2116</v>
      </c>
      <c r="AP33" t="s">
        <v>2119</v>
      </c>
      <c r="AQ33" t="s">
        <v>2125</v>
      </c>
      <c r="AR33" t="s">
        <v>2125</v>
      </c>
      <c r="AS33" t="s">
        <v>2114</v>
      </c>
      <c r="AT33" t="s">
        <v>2114</v>
      </c>
      <c r="AU33" t="s">
        <v>2111</v>
      </c>
      <c r="AV33" t="s">
        <v>2110</v>
      </c>
      <c r="AW33" t="s">
        <v>2118</v>
      </c>
      <c r="AX33" t="s">
        <v>2108</v>
      </c>
      <c r="AY33" t="s">
        <v>2116</v>
      </c>
      <c r="AZ33" t="s">
        <v>2113</v>
      </c>
      <c r="BA33" t="s">
        <v>2119</v>
      </c>
      <c r="BB33" t="s">
        <v>2119</v>
      </c>
      <c r="BC33" t="s">
        <v>2114</v>
      </c>
      <c r="BD33" t="s">
        <v>2120</v>
      </c>
      <c r="BE33" t="s">
        <v>2116</v>
      </c>
      <c r="BF33" t="s">
        <v>2110</v>
      </c>
      <c r="BG33" t="s">
        <v>2125</v>
      </c>
      <c r="BH33" t="s">
        <v>2110</v>
      </c>
      <c r="BI33" t="s">
        <v>2125</v>
      </c>
      <c r="BJ33" t="s">
        <v>2125</v>
      </c>
      <c r="BK33" t="s">
        <v>2108</v>
      </c>
      <c r="BL33" t="s">
        <v>2111</v>
      </c>
      <c r="BM33" t="s">
        <v>2110</v>
      </c>
      <c r="BN33" t="s">
        <v>2108</v>
      </c>
      <c r="BO33" t="s">
        <v>2108</v>
      </c>
      <c r="BP33" t="s">
        <v>2118</v>
      </c>
      <c r="BQ33" t="s">
        <v>2109</v>
      </c>
      <c r="BR33" t="s">
        <v>2121</v>
      </c>
      <c r="BS33" t="s">
        <v>2110</v>
      </c>
      <c r="BT33" t="s">
        <v>2108</v>
      </c>
      <c r="BU33" t="s">
        <v>2114</v>
      </c>
      <c r="BV33" t="s">
        <v>2113</v>
      </c>
      <c r="BW33" t="s">
        <v>2116</v>
      </c>
      <c r="BX33" t="s">
        <v>2114</v>
      </c>
      <c r="BY33" t="s">
        <v>2126</v>
      </c>
      <c r="BZ33" t="s">
        <v>2114</v>
      </c>
      <c r="CA33" t="s">
        <v>2118</v>
      </c>
      <c r="CB33" t="s">
        <v>2116</v>
      </c>
      <c r="CC33" t="s">
        <v>2121</v>
      </c>
      <c r="CD33" t="s">
        <v>2119</v>
      </c>
      <c r="CE33" t="s">
        <v>2123</v>
      </c>
      <c r="CF33" t="s">
        <v>2118</v>
      </c>
      <c r="CG33" t="s">
        <v>2110</v>
      </c>
      <c r="CH33" t="s">
        <v>2108</v>
      </c>
      <c r="CI33" t="s">
        <v>2111</v>
      </c>
      <c r="CJ33" t="s">
        <v>2121</v>
      </c>
      <c r="CK33" t="s">
        <v>2128</v>
      </c>
      <c r="CL33" t="s">
        <v>2114</v>
      </c>
      <c r="CM33" t="s">
        <v>2108</v>
      </c>
      <c r="CN33" t="s">
        <v>2114</v>
      </c>
      <c r="CO33" t="s">
        <v>2110</v>
      </c>
      <c r="CP33" t="s">
        <v>2123</v>
      </c>
      <c r="CQ33" t="s">
        <v>2123</v>
      </c>
      <c r="CR33" t="s">
        <v>2124</v>
      </c>
      <c r="CS33" t="s">
        <v>2108</v>
      </c>
      <c r="CT33" t="s">
        <v>2109</v>
      </c>
      <c r="CU33" t="s">
        <v>2112</v>
      </c>
      <c r="CV33" t="s">
        <v>2110</v>
      </c>
      <c r="CW33" t="s">
        <v>2112</v>
      </c>
      <c r="CX33" t="s">
        <v>2110</v>
      </c>
      <c r="CY33" t="s">
        <v>2112</v>
      </c>
      <c r="CZ33" t="s">
        <v>2116</v>
      </c>
      <c r="DA33" t="s">
        <v>2121</v>
      </c>
      <c r="DB33" t="s">
        <v>2120</v>
      </c>
      <c r="DC33" t="s">
        <v>2124</v>
      </c>
      <c r="DD33" t="s">
        <v>2108</v>
      </c>
      <c r="DE33" t="s">
        <v>2113</v>
      </c>
      <c r="DF33" t="s">
        <v>2110</v>
      </c>
      <c r="DG33" t="s">
        <v>2110</v>
      </c>
      <c r="DH33" t="s">
        <v>2111</v>
      </c>
      <c r="DI33" t="s">
        <v>2111</v>
      </c>
      <c r="DJ33" t="s">
        <v>2119</v>
      </c>
      <c r="DK33" t="s">
        <v>2114</v>
      </c>
      <c r="DL33" t="s">
        <v>2122</v>
      </c>
      <c r="DM33" t="s">
        <v>2111</v>
      </c>
      <c r="DN33" t="s">
        <v>2123</v>
      </c>
      <c r="DO33" t="s">
        <v>2117</v>
      </c>
      <c r="DP33" t="s">
        <v>2113</v>
      </c>
      <c r="DQ33" t="s">
        <v>2110</v>
      </c>
      <c r="DR33" t="s">
        <v>2123</v>
      </c>
      <c r="DS33" t="s">
        <v>2113</v>
      </c>
      <c r="DT33" t="s">
        <v>2119</v>
      </c>
      <c r="DU33" t="s">
        <v>2123</v>
      </c>
      <c r="DV33" t="s">
        <v>2113</v>
      </c>
      <c r="DW33" t="s">
        <v>2108</v>
      </c>
      <c r="DX33" t="s">
        <v>2121</v>
      </c>
      <c r="DY33" t="s">
        <v>2115</v>
      </c>
      <c r="DZ33" t="s">
        <v>2117</v>
      </c>
      <c r="EA33" t="s">
        <v>2110</v>
      </c>
      <c r="EB33" t="s">
        <v>2123</v>
      </c>
      <c r="EC33" t="s">
        <v>2121</v>
      </c>
      <c r="ED33" t="s">
        <v>2123</v>
      </c>
      <c r="EE33" t="s">
        <v>2110</v>
      </c>
      <c r="EF33" t="s">
        <v>2123</v>
      </c>
      <c r="EG33" t="s">
        <v>2123</v>
      </c>
      <c r="EH33" t="s">
        <v>2117</v>
      </c>
      <c r="EI33" t="s">
        <v>2108</v>
      </c>
      <c r="EJ33" t="s">
        <v>2118</v>
      </c>
      <c r="EK33" t="s">
        <v>2117</v>
      </c>
      <c r="EL33" t="s">
        <v>2121</v>
      </c>
      <c r="EM33" t="s">
        <v>2123</v>
      </c>
      <c r="EN33" t="s">
        <v>2118</v>
      </c>
      <c r="EO33" t="s">
        <v>2108</v>
      </c>
      <c r="EP33" t="s">
        <v>2123</v>
      </c>
      <c r="EQ33" t="s">
        <v>2116</v>
      </c>
      <c r="ER33" t="s">
        <v>2117</v>
      </c>
      <c r="ES33" t="s">
        <v>2122</v>
      </c>
      <c r="ET33" t="s">
        <v>2121</v>
      </c>
      <c r="EU33" t="s">
        <v>2110</v>
      </c>
      <c r="EV33" t="s">
        <v>2117</v>
      </c>
      <c r="EW33" t="s">
        <v>2118</v>
      </c>
      <c r="EX33" t="s">
        <v>2113</v>
      </c>
      <c r="EY33" t="s">
        <v>2117</v>
      </c>
      <c r="EZ33" t="s">
        <v>2121</v>
      </c>
      <c r="FA33" t="s">
        <v>2110</v>
      </c>
      <c r="FB33" t="s">
        <v>2110</v>
      </c>
      <c r="FC33" t="s">
        <v>2117</v>
      </c>
      <c r="FD33" t="s">
        <v>2113</v>
      </c>
      <c r="FE33" t="s">
        <v>2119</v>
      </c>
      <c r="FF33" t="s">
        <v>2123</v>
      </c>
      <c r="FG33" t="s">
        <v>2118</v>
      </c>
      <c r="FH33" t="s">
        <v>2114</v>
      </c>
      <c r="FI33" t="s">
        <v>2118</v>
      </c>
      <c r="FJ33" t="s">
        <v>2123</v>
      </c>
      <c r="FK33" t="s">
        <v>2121</v>
      </c>
      <c r="FL33" t="s">
        <v>2123</v>
      </c>
      <c r="FM33" t="s">
        <v>2108</v>
      </c>
      <c r="FN33" t="s">
        <v>2118</v>
      </c>
      <c r="FO33" s="160" t="e">
        <v>#REF!</v>
      </c>
      <c r="FP33" s="160" t="e">
        <v>#REF!</v>
      </c>
      <c r="FQ33" s="160" t="e">
        <v>#REF!</v>
      </c>
      <c r="FR33" s="160" t="e">
        <v>#REF!</v>
      </c>
      <c r="FS33" s="160" t="e">
        <v>#REF!</v>
      </c>
      <c r="FT33" s="160" t="e">
        <v>#REF!</v>
      </c>
      <c r="FU33" s="160" t="e">
        <v>#REF!</v>
      </c>
      <c r="FV33" s="160" t="e">
        <v>#REF!</v>
      </c>
      <c r="FW33" s="160" t="e">
        <v>#REF!</v>
      </c>
      <c r="FX33" s="160" t="e">
        <v>#REF!</v>
      </c>
      <c r="FY33" s="160" t="e">
        <v>#REF!</v>
      </c>
      <c r="FZ33" s="160" t="e">
        <v>#REF!</v>
      </c>
      <c r="GA33" s="160" t="e">
        <v>#REF!</v>
      </c>
      <c r="GB33" s="160" t="e">
        <v>#REF!</v>
      </c>
      <c r="GC33" s="160" t="e">
        <v>#REF!</v>
      </c>
      <c r="GD33" s="160" t="e">
        <v>#REF!</v>
      </c>
      <c r="GE33" s="160" t="e">
        <v>#REF!</v>
      </c>
      <c r="GF33" s="160" t="e">
        <v>#REF!</v>
      </c>
      <c r="GG33" s="160" t="e">
        <v>#REF!</v>
      </c>
      <c r="GH33" s="160" t="e">
        <v>#REF!</v>
      </c>
      <c r="GI33" s="160" t="e">
        <v>#REF!</v>
      </c>
      <c r="GJ33" s="160" t="e">
        <v>#REF!</v>
      </c>
      <c r="GK33" s="160" t="e">
        <v>#REF!</v>
      </c>
      <c r="GL33" s="160" t="e">
        <v>#REF!</v>
      </c>
      <c r="GM33" s="160" t="e">
        <v>#REF!</v>
      </c>
      <c r="GN33" s="160" t="e">
        <v>#REF!</v>
      </c>
      <c r="GO33" s="160" t="e">
        <v>#REF!</v>
      </c>
      <c r="GP33" s="160" t="e">
        <v>#REF!</v>
      </c>
      <c r="GQ33" s="160" t="e">
        <v>#REF!</v>
      </c>
      <c r="GR33" s="160" t="e">
        <v>#REF!</v>
      </c>
      <c r="GS33" s="160" t="e">
        <v>#REF!</v>
      </c>
      <c r="GT33" s="160" t="e">
        <v>#REF!</v>
      </c>
      <c r="GU33" s="160" t="e">
        <v>#REF!</v>
      </c>
      <c r="GV33" s="160" t="e">
        <v>#REF!</v>
      </c>
      <c r="GW33" s="160" t="e">
        <v>#REF!</v>
      </c>
      <c r="GX33" s="160" t="e">
        <v>#REF!</v>
      </c>
      <c r="GY33" s="160" t="e">
        <v>#REF!</v>
      </c>
      <c r="GZ33" s="160"/>
      <c r="HA33" s="160"/>
      <c r="HB33" s="160"/>
      <c r="HC33" s="160"/>
      <c r="HD33" s="160"/>
      <c r="HE33" s="160"/>
      <c r="HF33" s="160"/>
      <c r="HG33" s="160"/>
      <c r="HH33" s="160"/>
      <c r="HI33" s="160"/>
      <c r="HJ33" s="160"/>
      <c r="HK33" s="160"/>
      <c r="HL33" s="160"/>
      <c r="HM33" s="160"/>
      <c r="HN33" s="302"/>
      <c r="HO33" s="302"/>
      <c r="HP33" s="302"/>
      <c r="HQ33" s="302"/>
      <c r="HR33" s="302"/>
      <c r="HS33" s="302"/>
      <c r="HT33" s="302"/>
      <c r="HU33" s="302"/>
      <c r="HV33" s="302"/>
      <c r="HW33" s="302"/>
      <c r="HX33" s="302"/>
      <c r="HY33" s="302"/>
      <c r="HZ33" s="302"/>
      <c r="IA33" s="302"/>
      <c r="IB33" s="302"/>
      <c r="IC33" s="302"/>
      <c r="ID33" s="302"/>
      <c r="IE33" s="302"/>
      <c r="IF33" s="302"/>
      <c r="IG33" s="305"/>
      <c r="IH33" s="305"/>
      <c r="II33" s="305"/>
      <c r="IJ33" s="305"/>
      <c r="IK33" s="305"/>
      <c r="IL33" s="305"/>
      <c r="IM33" s="305"/>
      <c r="IN33" s="305"/>
      <c r="IO33" s="305"/>
      <c r="IP33" s="305"/>
      <c r="IQ33" s="305"/>
      <c r="IR33" s="305"/>
      <c r="IS33" s="305"/>
    </row>
    <row r="34" spans="1:257" s="303" customFormat="1">
      <c r="A34" t="s">
        <v>2135</v>
      </c>
      <c r="B34">
        <v>0</v>
      </c>
      <c r="C34">
        <v>0</v>
      </c>
      <c r="D34">
        <v>0</v>
      </c>
      <c r="E34">
        <v>0</v>
      </c>
      <c r="F34">
        <v>0</v>
      </c>
      <c r="G34">
        <v>0</v>
      </c>
      <c r="H34">
        <v>0</v>
      </c>
      <c r="I34">
        <v>0</v>
      </c>
      <c r="J34">
        <v>0</v>
      </c>
      <c r="K34" s="317">
        <v>0</v>
      </c>
      <c r="L34">
        <v>0</v>
      </c>
      <c r="M34">
        <v>0</v>
      </c>
      <c r="N34">
        <v>0</v>
      </c>
      <c r="O34">
        <v>0</v>
      </c>
      <c r="P34">
        <v>0</v>
      </c>
      <c r="Q34">
        <v>0</v>
      </c>
      <c r="R34">
        <v>0</v>
      </c>
      <c r="S34">
        <v>3</v>
      </c>
      <c r="T34">
        <v>5</v>
      </c>
      <c r="U34">
        <v>7</v>
      </c>
      <c r="V34">
        <v>8</v>
      </c>
      <c r="W34">
        <v>9</v>
      </c>
      <c r="X34">
        <v>9</v>
      </c>
      <c r="Y34">
        <v>9</v>
      </c>
      <c r="Z34">
        <v>9</v>
      </c>
      <c r="AA34">
        <v>8</v>
      </c>
      <c r="AB34">
        <v>8</v>
      </c>
      <c r="AC34">
        <v>6</v>
      </c>
      <c r="AD34">
        <v>1</v>
      </c>
      <c r="AE34">
        <v>1</v>
      </c>
      <c r="AF34">
        <v>2</v>
      </c>
      <c r="AG34">
        <v>4</v>
      </c>
      <c r="AH34">
        <v>6</v>
      </c>
      <c r="AI34">
        <v>6</v>
      </c>
      <c r="AJ34">
        <v>7</v>
      </c>
      <c r="AK34">
        <v>7</v>
      </c>
      <c r="AL34">
        <v>7</v>
      </c>
      <c r="AM34">
        <v>6</v>
      </c>
      <c r="AN34">
        <v>6</v>
      </c>
      <c r="AO34">
        <v>5</v>
      </c>
      <c r="AP34">
        <v>4</v>
      </c>
      <c r="AQ34">
        <v>2</v>
      </c>
      <c r="AR34">
        <v>3</v>
      </c>
      <c r="AS34">
        <v>3</v>
      </c>
      <c r="AT34">
        <v>3</v>
      </c>
      <c r="AU34">
        <v>3</v>
      </c>
      <c r="AV34">
        <v>3</v>
      </c>
      <c r="AW34">
        <v>3</v>
      </c>
      <c r="AX34">
        <v>3</v>
      </c>
      <c r="AY34">
        <v>3</v>
      </c>
      <c r="AZ34">
        <v>0</v>
      </c>
      <c r="BA34">
        <v>0</v>
      </c>
      <c r="BB34">
        <v>1</v>
      </c>
      <c r="BC34">
        <v>1</v>
      </c>
      <c r="BD34">
        <v>1</v>
      </c>
      <c r="BE34">
        <v>4</v>
      </c>
      <c r="BF34">
        <v>4</v>
      </c>
      <c r="BG34">
        <v>4</v>
      </c>
      <c r="BH34">
        <v>4</v>
      </c>
      <c r="BI34">
        <v>4</v>
      </c>
      <c r="BJ34">
        <v>4</v>
      </c>
      <c r="BK34">
        <v>3</v>
      </c>
      <c r="BL34">
        <v>2</v>
      </c>
      <c r="BM34">
        <v>2</v>
      </c>
      <c r="BN34">
        <v>2</v>
      </c>
      <c r="BO34">
        <v>1</v>
      </c>
      <c r="BP34">
        <v>1</v>
      </c>
      <c r="BQ34">
        <v>1</v>
      </c>
      <c r="BR34">
        <v>2</v>
      </c>
      <c r="BS34">
        <v>2</v>
      </c>
      <c r="BT34">
        <v>2</v>
      </c>
      <c r="BU34">
        <v>2</v>
      </c>
      <c r="BV34">
        <v>1</v>
      </c>
      <c r="BW34">
        <v>1</v>
      </c>
      <c r="BX34">
        <v>1</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1</v>
      </c>
      <c r="CT34">
        <v>3</v>
      </c>
      <c r="CU34">
        <v>5</v>
      </c>
      <c r="CV34">
        <v>5</v>
      </c>
      <c r="CW34">
        <v>5</v>
      </c>
      <c r="CX34">
        <v>5</v>
      </c>
      <c r="CY34">
        <v>5</v>
      </c>
      <c r="CZ34">
        <v>4</v>
      </c>
      <c r="DA34">
        <v>1</v>
      </c>
      <c r="DB34">
        <v>1</v>
      </c>
      <c r="DC34">
        <v>1</v>
      </c>
      <c r="DD34">
        <v>1</v>
      </c>
      <c r="DE34">
        <v>2</v>
      </c>
      <c r="DF34">
        <v>3</v>
      </c>
      <c r="DG34">
        <v>3</v>
      </c>
      <c r="DH34">
        <v>3</v>
      </c>
      <c r="DI34">
        <v>3</v>
      </c>
      <c r="DJ34">
        <v>3</v>
      </c>
      <c r="DK34">
        <v>2</v>
      </c>
      <c r="DL34">
        <v>2</v>
      </c>
      <c r="DM34">
        <v>2</v>
      </c>
      <c r="DN34">
        <v>2</v>
      </c>
      <c r="DO34">
        <v>2</v>
      </c>
      <c r="DP34">
        <v>2</v>
      </c>
      <c r="DQ34">
        <v>2</v>
      </c>
      <c r="DR34">
        <v>2</v>
      </c>
      <c r="DS34">
        <v>1</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1</v>
      </c>
      <c r="EX34">
        <v>2</v>
      </c>
      <c r="EY34">
        <v>2</v>
      </c>
      <c r="EZ34">
        <v>2</v>
      </c>
      <c r="FA34">
        <v>2</v>
      </c>
      <c r="FB34">
        <v>2</v>
      </c>
      <c r="FC34">
        <v>2</v>
      </c>
      <c r="FD34">
        <v>2</v>
      </c>
      <c r="FE34">
        <v>2</v>
      </c>
      <c r="FF34">
        <v>0</v>
      </c>
      <c r="FG34">
        <v>0</v>
      </c>
      <c r="FH34">
        <v>0</v>
      </c>
      <c r="FI34">
        <v>0</v>
      </c>
      <c r="FJ34">
        <v>0</v>
      </c>
      <c r="FK34">
        <v>0</v>
      </c>
      <c r="FL34">
        <v>0</v>
      </c>
      <c r="FM34">
        <v>0</v>
      </c>
      <c r="FN34">
        <v>0</v>
      </c>
      <c r="FO34" s="160" t="e">
        <v>#REF!</v>
      </c>
      <c r="FP34" s="160" t="e">
        <v>#REF!</v>
      </c>
      <c r="FQ34" s="160" t="e">
        <v>#REF!</v>
      </c>
      <c r="FR34" s="160" t="e">
        <v>#REF!</v>
      </c>
      <c r="FS34" s="160" t="e">
        <v>#REF!</v>
      </c>
      <c r="FT34" s="160" t="e">
        <v>#REF!</v>
      </c>
      <c r="FU34" s="160" t="e">
        <v>#REF!</v>
      </c>
      <c r="FV34" s="160" t="e">
        <v>#REF!</v>
      </c>
      <c r="FW34" s="160" t="e">
        <v>#REF!</v>
      </c>
      <c r="FX34" s="160" t="e">
        <v>#REF!</v>
      </c>
      <c r="FY34" s="160" t="e">
        <v>#REF!</v>
      </c>
      <c r="FZ34" s="160" t="e">
        <v>#REF!</v>
      </c>
      <c r="GA34" s="160" t="e">
        <v>#REF!</v>
      </c>
      <c r="GB34" s="160" t="e">
        <v>#REF!</v>
      </c>
      <c r="GC34" s="160" t="e">
        <v>#REF!</v>
      </c>
      <c r="GD34" s="160" t="e">
        <v>#REF!</v>
      </c>
      <c r="GE34" s="160" t="e">
        <v>#REF!</v>
      </c>
      <c r="GF34" s="160" t="e">
        <v>#REF!</v>
      </c>
      <c r="GG34" s="160" t="e">
        <v>#REF!</v>
      </c>
      <c r="GH34" s="160" t="e">
        <v>#REF!</v>
      </c>
      <c r="GI34" s="160" t="e">
        <v>#REF!</v>
      </c>
      <c r="GJ34" s="160" t="e">
        <v>#REF!</v>
      </c>
      <c r="GK34" s="160" t="e">
        <v>#REF!</v>
      </c>
      <c r="GL34" s="160" t="e">
        <v>#REF!</v>
      </c>
      <c r="GM34" s="160" t="e">
        <v>#REF!</v>
      </c>
      <c r="GN34" s="160" t="e">
        <v>#REF!</v>
      </c>
      <c r="GO34" s="160" t="e">
        <v>#REF!</v>
      </c>
      <c r="GP34" s="160" t="e">
        <v>#REF!</v>
      </c>
      <c r="GQ34" s="160" t="e">
        <v>#REF!</v>
      </c>
      <c r="GR34" s="160" t="e">
        <v>#REF!</v>
      </c>
      <c r="GS34" s="160" t="e">
        <v>#REF!</v>
      </c>
      <c r="GT34" s="160" t="e">
        <v>#REF!</v>
      </c>
      <c r="GU34" s="160" t="e">
        <v>#REF!</v>
      </c>
      <c r="GV34" s="160" t="e">
        <v>#REF!</v>
      </c>
      <c r="GW34" s="160" t="e">
        <v>#REF!</v>
      </c>
      <c r="GX34" s="160" t="e">
        <v>#REF!</v>
      </c>
      <c r="GY34" s="160" t="e">
        <v>#REF!</v>
      </c>
      <c r="GZ34" s="160"/>
      <c r="HA34" s="160"/>
      <c r="HB34" s="160"/>
      <c r="HC34" s="160"/>
      <c r="HD34" s="160"/>
      <c r="HE34" s="160"/>
      <c r="HF34" s="160"/>
      <c r="HG34" s="160"/>
      <c r="HH34" s="160"/>
      <c r="HI34" s="160"/>
      <c r="HJ34" s="160"/>
      <c r="HK34" s="160"/>
      <c r="HL34" s="160"/>
      <c r="HM34" s="160"/>
      <c r="HN34" s="304"/>
      <c r="HO34" s="304"/>
      <c r="HP34" s="304"/>
      <c r="HQ34" s="304"/>
      <c r="HR34" s="304"/>
      <c r="HS34" s="304"/>
      <c r="HT34" s="304"/>
      <c r="HU34" s="304"/>
      <c r="HV34" s="304"/>
      <c r="HW34" s="304"/>
      <c r="HX34" s="304"/>
      <c r="HY34" s="304"/>
      <c r="HZ34" s="304"/>
      <c r="IA34" s="304"/>
      <c r="IB34" s="304"/>
      <c r="IC34" s="304"/>
      <c r="ID34" s="304"/>
      <c r="IE34" s="304"/>
      <c r="IF34" s="304"/>
      <c r="IG34" s="305"/>
      <c r="IH34" s="305"/>
      <c r="II34" s="305"/>
      <c r="IJ34" s="305"/>
      <c r="IK34" s="305"/>
      <c r="IL34" s="305"/>
      <c r="IM34" s="305"/>
      <c r="IN34" s="305"/>
      <c r="IO34" s="305"/>
      <c r="IP34" s="305"/>
      <c r="IQ34" s="305"/>
      <c r="IR34" s="305"/>
      <c r="IS34" s="305"/>
    </row>
    <row r="35" spans="1:257" s="303" customFormat="1">
      <c r="A35" t="s">
        <v>2136</v>
      </c>
      <c r="B35">
        <v>1E-4</v>
      </c>
      <c r="C35">
        <v>1E-4</v>
      </c>
      <c r="D35">
        <v>1E-4</v>
      </c>
      <c r="E35">
        <v>1E-4</v>
      </c>
      <c r="F35">
        <v>1E-4</v>
      </c>
      <c r="G35">
        <v>1E-4</v>
      </c>
      <c r="H35">
        <v>1E-4</v>
      </c>
      <c r="I35">
        <v>1E-4</v>
      </c>
      <c r="J35">
        <v>1E-4</v>
      </c>
      <c r="K35" s="317">
        <v>1E-4</v>
      </c>
      <c r="L35">
        <v>1E-4</v>
      </c>
      <c r="M35">
        <v>1E-4</v>
      </c>
      <c r="N35">
        <v>1E-4</v>
      </c>
      <c r="O35">
        <v>1E-4</v>
      </c>
      <c r="P35">
        <v>1E-4</v>
      </c>
      <c r="Q35">
        <v>1E-4</v>
      </c>
      <c r="R35">
        <v>1E-4</v>
      </c>
      <c r="S35">
        <v>10251770.810000001</v>
      </c>
      <c r="T35">
        <v>18252842.91</v>
      </c>
      <c r="U35">
        <v>15739224.1</v>
      </c>
      <c r="V35">
        <v>16501250.77</v>
      </c>
      <c r="W35">
        <v>16459832.119999999</v>
      </c>
      <c r="X35">
        <v>16459832.119999999</v>
      </c>
      <c r="Y35">
        <v>16459832.119999999</v>
      </c>
      <c r="Z35">
        <v>16459832.119999999</v>
      </c>
      <c r="AA35">
        <v>17367994.23</v>
      </c>
      <c r="AB35">
        <v>17367994.23</v>
      </c>
      <c r="AC35">
        <v>8838843.5989999995</v>
      </c>
      <c r="AD35">
        <v>230452.7954</v>
      </c>
      <c r="AE35">
        <v>230452.7954</v>
      </c>
      <c r="AF35">
        <v>2688607.4840000002</v>
      </c>
      <c r="AG35">
        <v>1943695.4350000001</v>
      </c>
      <c r="AH35">
        <v>2063375.7749999999</v>
      </c>
      <c r="AI35">
        <v>2063375.7749999999</v>
      </c>
      <c r="AJ35">
        <v>3837703.824</v>
      </c>
      <c r="AK35">
        <v>3837703.824</v>
      </c>
      <c r="AL35">
        <v>3837703.824</v>
      </c>
      <c r="AM35">
        <v>4438912.3289999999</v>
      </c>
      <c r="AN35">
        <v>4438912.3289999999</v>
      </c>
      <c r="AO35">
        <v>4297342.3600000003</v>
      </c>
      <c r="AP35">
        <v>4813900.5310000004</v>
      </c>
      <c r="AQ35">
        <v>3106625.7179999999</v>
      </c>
      <c r="AR35">
        <v>12509386.58</v>
      </c>
      <c r="AS35">
        <v>12509386.58</v>
      </c>
      <c r="AT35">
        <v>12509386.58</v>
      </c>
      <c r="AU35">
        <v>12509386.58</v>
      </c>
      <c r="AV35">
        <v>12509386.58</v>
      </c>
      <c r="AW35">
        <v>12509386.58</v>
      </c>
      <c r="AX35">
        <v>12509386.58</v>
      </c>
      <c r="AY35">
        <v>12509386.58</v>
      </c>
      <c r="AZ35">
        <v>1E-4</v>
      </c>
      <c r="BA35">
        <v>1E-4</v>
      </c>
      <c r="BB35">
        <v>246794.7887</v>
      </c>
      <c r="BC35">
        <v>246794.7887</v>
      </c>
      <c r="BD35">
        <v>246794.7887</v>
      </c>
      <c r="BE35">
        <v>2422510.7379999999</v>
      </c>
      <c r="BF35">
        <v>2422510.7379999999</v>
      </c>
      <c r="BG35">
        <v>2422510.7379999999</v>
      </c>
      <c r="BH35">
        <v>2422510.7379999999</v>
      </c>
      <c r="BI35">
        <v>2422510.7379999999</v>
      </c>
      <c r="BJ35">
        <v>3193957.409</v>
      </c>
      <c r="BK35">
        <v>2543084.1379999998</v>
      </c>
      <c r="BL35">
        <v>3512497.6260000002</v>
      </c>
      <c r="BM35">
        <v>3512497.6260000002</v>
      </c>
      <c r="BN35">
        <v>3512497.6260000002</v>
      </c>
      <c r="BO35">
        <v>3332581.4759999998</v>
      </c>
      <c r="BP35">
        <v>3332581.4759999998</v>
      </c>
      <c r="BQ35">
        <v>3332581.4759999998</v>
      </c>
      <c r="BR35">
        <v>8268755.3380000005</v>
      </c>
      <c r="BS35">
        <v>8268755.3380000005</v>
      </c>
      <c r="BT35">
        <v>8268755.3380000005</v>
      </c>
      <c r="BU35">
        <v>8268755.3380000005</v>
      </c>
      <c r="BV35">
        <v>13204929.199999999</v>
      </c>
      <c r="BW35">
        <v>13204929.199999999</v>
      </c>
      <c r="BX35">
        <v>13204929.199999999</v>
      </c>
      <c r="BY35">
        <v>1E-4</v>
      </c>
      <c r="BZ35">
        <v>1E-4</v>
      </c>
      <c r="CA35">
        <v>1E-4</v>
      </c>
      <c r="CB35">
        <v>1E-4</v>
      </c>
      <c r="CC35">
        <v>1E-4</v>
      </c>
      <c r="CD35">
        <v>1E-4</v>
      </c>
      <c r="CE35">
        <v>1E-4</v>
      </c>
      <c r="CF35">
        <v>1E-4</v>
      </c>
      <c r="CG35">
        <v>1E-4</v>
      </c>
      <c r="CH35">
        <v>1E-4</v>
      </c>
      <c r="CI35">
        <v>1E-4</v>
      </c>
      <c r="CJ35">
        <v>1E-4</v>
      </c>
      <c r="CK35">
        <v>1E-4</v>
      </c>
      <c r="CL35">
        <v>1E-4</v>
      </c>
      <c r="CM35">
        <v>1E-4</v>
      </c>
      <c r="CN35">
        <v>1E-4</v>
      </c>
      <c r="CO35">
        <v>1E-4</v>
      </c>
      <c r="CP35">
        <v>1E-4</v>
      </c>
      <c r="CQ35">
        <v>1E-4</v>
      </c>
      <c r="CR35">
        <v>1E-4</v>
      </c>
      <c r="CS35">
        <v>57839933.380000003</v>
      </c>
      <c r="CT35">
        <v>25459513.079999998</v>
      </c>
      <c r="CU35">
        <v>25608089.489999998</v>
      </c>
      <c r="CV35">
        <v>25608089.489999998</v>
      </c>
      <c r="CW35">
        <v>25608089.489999998</v>
      </c>
      <c r="CX35">
        <v>25608089.489999998</v>
      </c>
      <c r="CY35">
        <v>25608089.489999998</v>
      </c>
      <c r="CZ35">
        <v>29485380.93</v>
      </c>
      <c r="DA35">
        <v>1089141.395</v>
      </c>
      <c r="DB35">
        <v>1089141.395</v>
      </c>
      <c r="DC35">
        <v>1579560.676</v>
      </c>
      <c r="DD35">
        <v>1579560.676</v>
      </c>
      <c r="DE35">
        <v>2594275.7930000001</v>
      </c>
      <c r="DF35">
        <v>2437732.4449999998</v>
      </c>
      <c r="DG35">
        <v>2437732.4449999998</v>
      </c>
      <c r="DH35">
        <v>2437732.4449999998</v>
      </c>
      <c r="DI35">
        <v>2437732.4449999998</v>
      </c>
      <c r="DJ35">
        <v>2437732.4449999998</v>
      </c>
      <c r="DK35">
        <v>2866818.3289999999</v>
      </c>
      <c r="DL35">
        <v>2866818.3289999999</v>
      </c>
      <c r="DM35">
        <v>2866818.3289999999</v>
      </c>
      <c r="DN35">
        <v>2866818.3289999999</v>
      </c>
      <c r="DO35">
        <v>2866818.3289999999</v>
      </c>
      <c r="DP35">
        <v>2866818.3289999999</v>
      </c>
      <c r="DQ35">
        <v>2866818.3289999999</v>
      </c>
      <c r="DR35">
        <v>2866818.3289999999</v>
      </c>
      <c r="DS35">
        <v>2124645.7489999998</v>
      </c>
      <c r="DT35">
        <v>1E-4</v>
      </c>
      <c r="DU35">
        <v>1E-4</v>
      </c>
      <c r="DV35">
        <v>1E-4</v>
      </c>
      <c r="DW35">
        <v>1E-4</v>
      </c>
      <c r="DX35">
        <v>1E-4</v>
      </c>
      <c r="DY35">
        <v>1E-4</v>
      </c>
      <c r="DZ35">
        <v>1E-4</v>
      </c>
      <c r="EA35">
        <v>1E-4</v>
      </c>
      <c r="EB35">
        <v>1E-4</v>
      </c>
      <c r="EC35">
        <v>1E-4</v>
      </c>
      <c r="ED35">
        <v>1E-4</v>
      </c>
      <c r="EE35">
        <v>1E-4</v>
      </c>
      <c r="EF35">
        <v>1E-4</v>
      </c>
      <c r="EG35">
        <v>1E-4</v>
      </c>
      <c r="EH35">
        <v>1E-4</v>
      </c>
      <c r="EI35">
        <v>1E-4</v>
      </c>
      <c r="EJ35">
        <v>1E-4</v>
      </c>
      <c r="EK35">
        <v>1E-4</v>
      </c>
      <c r="EL35">
        <v>1E-4</v>
      </c>
      <c r="EM35">
        <v>1E-4</v>
      </c>
      <c r="EN35">
        <v>1E-4</v>
      </c>
      <c r="EO35">
        <v>1E-4</v>
      </c>
      <c r="EP35">
        <v>1E-4</v>
      </c>
      <c r="EQ35">
        <v>1E-4</v>
      </c>
      <c r="ER35">
        <v>1E-4</v>
      </c>
      <c r="ES35">
        <v>1E-4</v>
      </c>
      <c r="ET35">
        <v>1E-4</v>
      </c>
      <c r="EU35">
        <v>1E-4</v>
      </c>
      <c r="EV35">
        <v>1E-4</v>
      </c>
      <c r="EW35">
        <v>131627979.8</v>
      </c>
      <c r="EX35">
        <v>92813071.510000005</v>
      </c>
      <c r="EY35">
        <v>92813071.510000005</v>
      </c>
      <c r="EZ35">
        <v>92813071.510000005</v>
      </c>
      <c r="FA35">
        <v>92813071.510000005</v>
      </c>
      <c r="FB35">
        <v>92813071.510000005</v>
      </c>
      <c r="FC35">
        <v>92813071.510000005</v>
      </c>
      <c r="FD35">
        <v>92813071.510000005</v>
      </c>
      <c r="FE35">
        <v>92813071.510000005</v>
      </c>
      <c r="FF35">
        <v>1E-4</v>
      </c>
      <c r="FG35">
        <v>1E-4</v>
      </c>
      <c r="FH35">
        <v>1E-4</v>
      </c>
      <c r="FI35">
        <v>1E-4</v>
      </c>
      <c r="FJ35">
        <v>1E-4</v>
      </c>
      <c r="FK35">
        <v>1E-4</v>
      </c>
      <c r="FL35">
        <v>1E-4</v>
      </c>
      <c r="FM35">
        <v>1E-4</v>
      </c>
      <c r="FN35">
        <v>1E-4</v>
      </c>
      <c r="FO35" s="160" t="e">
        <v>#REF!</v>
      </c>
      <c r="FP35" s="160" t="e">
        <v>#REF!</v>
      </c>
      <c r="FQ35" s="160" t="e">
        <v>#REF!</v>
      </c>
      <c r="FR35" s="160" t="e">
        <v>#REF!</v>
      </c>
      <c r="FS35" s="160" t="e">
        <v>#REF!</v>
      </c>
      <c r="FT35" s="160" t="e">
        <v>#REF!</v>
      </c>
      <c r="FU35" s="160" t="e">
        <v>#REF!</v>
      </c>
      <c r="FV35" s="160" t="e">
        <v>#REF!</v>
      </c>
      <c r="FW35" s="160" t="e">
        <v>#REF!</v>
      </c>
      <c r="FX35" s="160" t="e">
        <v>#REF!</v>
      </c>
      <c r="FY35" s="160" t="e">
        <v>#REF!</v>
      </c>
      <c r="FZ35" s="160" t="e">
        <v>#REF!</v>
      </c>
      <c r="GA35" s="160" t="e">
        <v>#REF!</v>
      </c>
      <c r="GB35" s="160" t="e">
        <v>#REF!</v>
      </c>
      <c r="GC35" s="160" t="e">
        <v>#REF!</v>
      </c>
      <c r="GD35" s="160" t="e">
        <v>#REF!</v>
      </c>
      <c r="GE35" s="160" t="e">
        <v>#REF!</v>
      </c>
      <c r="GF35" s="160" t="e">
        <v>#REF!</v>
      </c>
      <c r="GG35" s="160" t="e">
        <v>#REF!</v>
      </c>
      <c r="GH35" s="160" t="e">
        <v>#REF!</v>
      </c>
      <c r="GI35" s="160" t="e">
        <v>#REF!</v>
      </c>
      <c r="GJ35" s="160" t="e">
        <v>#REF!</v>
      </c>
      <c r="GK35" s="160" t="e">
        <v>#REF!</v>
      </c>
      <c r="GL35" s="160" t="e">
        <v>#REF!</v>
      </c>
      <c r="GM35" s="160" t="e">
        <v>#REF!</v>
      </c>
      <c r="GN35" s="160" t="e">
        <v>#REF!</v>
      </c>
      <c r="GO35" s="160" t="e">
        <v>#REF!</v>
      </c>
      <c r="GP35" s="160" t="e">
        <v>#REF!</v>
      </c>
      <c r="GQ35" s="160" t="e">
        <v>#REF!</v>
      </c>
      <c r="GR35" s="160" t="e">
        <v>#REF!</v>
      </c>
      <c r="GS35" s="160" t="e">
        <v>#REF!</v>
      </c>
      <c r="GT35" s="160" t="e">
        <v>#REF!</v>
      </c>
      <c r="GU35" s="160" t="e">
        <v>#REF!</v>
      </c>
      <c r="GV35" s="160" t="e">
        <v>#REF!</v>
      </c>
      <c r="GW35" s="160" t="e">
        <v>#REF!</v>
      </c>
      <c r="GX35" s="160" t="e">
        <v>#REF!</v>
      </c>
      <c r="GY35" s="160" t="e">
        <v>#REF!</v>
      </c>
      <c r="GZ35" s="160"/>
      <c r="HA35" s="160"/>
      <c r="HB35" s="160"/>
      <c r="HC35" s="160"/>
      <c r="HD35" s="160"/>
      <c r="HE35" s="160"/>
      <c r="HF35" s="160"/>
      <c r="HG35" s="160"/>
      <c r="HH35" s="160"/>
      <c r="HI35" s="160"/>
      <c r="HJ35" s="160"/>
      <c r="HK35" s="160"/>
      <c r="HL35" s="160"/>
      <c r="HM35" s="160"/>
      <c r="HN35" s="304"/>
      <c r="HO35" s="304"/>
      <c r="HP35" s="304"/>
      <c r="HQ35" s="304"/>
      <c r="HR35" s="304"/>
      <c r="HS35" s="304"/>
      <c r="HT35" s="304"/>
      <c r="HU35" s="304"/>
      <c r="HV35" s="304"/>
      <c r="HW35" s="304"/>
      <c r="HX35" s="304"/>
      <c r="HY35" s="304"/>
      <c r="HZ35" s="304"/>
      <c r="IA35" s="304"/>
      <c r="IB35" s="304"/>
      <c r="IC35" s="304"/>
      <c r="ID35" s="304"/>
      <c r="IE35" s="304"/>
      <c r="IF35" s="304"/>
      <c r="IG35" s="305"/>
      <c r="IH35" s="305"/>
      <c r="II35" s="305"/>
      <c r="IJ35" s="305"/>
      <c r="IK35" s="305"/>
      <c r="IL35" s="305"/>
      <c r="IM35" s="305"/>
      <c r="IN35" s="305"/>
      <c r="IO35" s="305"/>
      <c r="IP35" s="305"/>
      <c r="IQ35" s="305"/>
      <c r="IR35" s="305"/>
      <c r="IS35" s="305"/>
    </row>
    <row r="36" spans="1:257" s="303" customFormat="1">
      <c r="A36" t="s">
        <v>2137</v>
      </c>
      <c r="B36">
        <v>1E-4</v>
      </c>
      <c r="C36">
        <v>1E-4</v>
      </c>
      <c r="D36">
        <v>1E-4</v>
      </c>
      <c r="E36">
        <v>1E-4</v>
      </c>
      <c r="F36">
        <v>1E-4</v>
      </c>
      <c r="G36">
        <v>1E-4</v>
      </c>
      <c r="H36">
        <v>1E-4</v>
      </c>
      <c r="I36">
        <v>1E-4</v>
      </c>
      <c r="J36">
        <v>1E-4</v>
      </c>
      <c r="K36" s="317">
        <v>1E-4</v>
      </c>
      <c r="L36">
        <v>1E-4</v>
      </c>
      <c r="M36">
        <v>1E-4</v>
      </c>
      <c r="N36">
        <v>1E-4</v>
      </c>
      <c r="O36">
        <v>1E-4</v>
      </c>
      <c r="P36">
        <v>1E-4</v>
      </c>
      <c r="Q36">
        <v>1E-4</v>
      </c>
      <c r="R36">
        <v>1E-4</v>
      </c>
      <c r="S36">
        <v>10631024.75</v>
      </c>
      <c r="T36">
        <v>19615599.260000002</v>
      </c>
      <c r="U36">
        <v>15512721.689999999</v>
      </c>
      <c r="V36">
        <v>16443525.18</v>
      </c>
      <c r="W36">
        <v>16063504.859999999</v>
      </c>
      <c r="X36">
        <v>16063504.859999999</v>
      </c>
      <c r="Y36">
        <v>16063504.859999999</v>
      </c>
      <c r="Z36">
        <v>16063504.859999999</v>
      </c>
      <c r="AA36">
        <v>17320652.940000001</v>
      </c>
      <c r="AB36">
        <v>17320652.940000001</v>
      </c>
      <c r="AC36">
        <v>9566792.3990000002</v>
      </c>
      <c r="AD36">
        <v>566468.98190000001</v>
      </c>
      <c r="AE36">
        <v>566468.98190000001</v>
      </c>
      <c r="AF36">
        <v>4787816.1739999996</v>
      </c>
      <c r="AG36">
        <v>6631083.4390000002</v>
      </c>
      <c r="AH36">
        <v>8391904.7949999999</v>
      </c>
      <c r="AI36">
        <v>8391904.7949999999</v>
      </c>
      <c r="AJ36">
        <v>9948423.568</v>
      </c>
      <c r="AK36">
        <v>9948423.568</v>
      </c>
      <c r="AL36">
        <v>9948423.568</v>
      </c>
      <c r="AM36">
        <v>11512082.67</v>
      </c>
      <c r="AN36">
        <v>11512082.67</v>
      </c>
      <c r="AO36">
        <v>12012666.529999999</v>
      </c>
      <c r="AP36">
        <v>12193852.85</v>
      </c>
      <c r="AQ36">
        <v>1899570.206</v>
      </c>
      <c r="AR36">
        <v>26037620.100000001</v>
      </c>
      <c r="AS36">
        <v>26037620.100000001</v>
      </c>
      <c r="AT36">
        <v>26037620.100000001</v>
      </c>
      <c r="AU36">
        <v>26037620.100000001</v>
      </c>
      <c r="AV36">
        <v>26037620.100000001</v>
      </c>
      <c r="AW36">
        <v>26037620.100000001</v>
      </c>
      <c r="AX36">
        <v>26037620.100000001</v>
      </c>
      <c r="AY36">
        <v>26037620.100000001</v>
      </c>
      <c r="AZ36">
        <v>1E-4</v>
      </c>
      <c r="BA36">
        <v>1E-4</v>
      </c>
      <c r="BB36">
        <v>1104279.9539999999</v>
      </c>
      <c r="BC36">
        <v>1104279.9539999999</v>
      </c>
      <c r="BD36">
        <v>1104279.9539999999</v>
      </c>
      <c r="BE36">
        <v>3874528.9380000001</v>
      </c>
      <c r="BF36">
        <v>3874528.9380000001</v>
      </c>
      <c r="BG36">
        <v>3874528.9380000001</v>
      </c>
      <c r="BH36">
        <v>3874528.9380000001</v>
      </c>
      <c r="BI36">
        <v>3874528.9380000001</v>
      </c>
      <c r="BJ36">
        <v>3849151.0329999998</v>
      </c>
      <c r="BK36">
        <v>2287649.085</v>
      </c>
      <c r="BL36">
        <v>3395923.219</v>
      </c>
      <c r="BM36">
        <v>3395923.219</v>
      </c>
      <c r="BN36">
        <v>3395923.219</v>
      </c>
      <c r="BO36">
        <v>1002768.334</v>
      </c>
      <c r="BP36">
        <v>1002768.334</v>
      </c>
      <c r="BQ36">
        <v>1002768.334</v>
      </c>
      <c r="BR36">
        <v>2258262.2450000001</v>
      </c>
      <c r="BS36">
        <v>2258262.2450000001</v>
      </c>
      <c r="BT36">
        <v>2258262.2450000001</v>
      </c>
      <c r="BU36">
        <v>2258262.2450000001</v>
      </c>
      <c r="BV36">
        <v>3513756.156</v>
      </c>
      <c r="BW36">
        <v>3513756.156</v>
      </c>
      <c r="BX36">
        <v>3513756.156</v>
      </c>
      <c r="BY36">
        <v>1E-4</v>
      </c>
      <c r="BZ36">
        <v>1E-4</v>
      </c>
      <c r="CA36">
        <v>1E-4</v>
      </c>
      <c r="CB36">
        <v>1E-4</v>
      </c>
      <c r="CC36">
        <v>1E-4</v>
      </c>
      <c r="CD36">
        <v>1E-4</v>
      </c>
      <c r="CE36">
        <v>1E-4</v>
      </c>
      <c r="CF36">
        <v>1E-4</v>
      </c>
      <c r="CG36">
        <v>1E-4</v>
      </c>
      <c r="CH36">
        <v>1E-4</v>
      </c>
      <c r="CI36">
        <v>1E-4</v>
      </c>
      <c r="CJ36">
        <v>1E-4</v>
      </c>
      <c r="CK36">
        <v>1E-4</v>
      </c>
      <c r="CL36">
        <v>1E-4</v>
      </c>
      <c r="CM36">
        <v>1E-4</v>
      </c>
      <c r="CN36">
        <v>1E-4</v>
      </c>
      <c r="CO36">
        <v>1E-4</v>
      </c>
      <c r="CP36">
        <v>1E-4</v>
      </c>
      <c r="CQ36">
        <v>1E-4</v>
      </c>
      <c r="CR36">
        <v>1E-4</v>
      </c>
      <c r="CS36">
        <v>188460030.69999999</v>
      </c>
      <c r="CT36">
        <v>90606242.489999995</v>
      </c>
      <c r="CU36">
        <v>110947716.40000001</v>
      </c>
      <c r="CV36">
        <v>110947716.40000001</v>
      </c>
      <c r="CW36">
        <v>110947716.40000001</v>
      </c>
      <c r="CX36">
        <v>110947716.40000001</v>
      </c>
      <c r="CY36">
        <v>110947716.40000001</v>
      </c>
      <c r="CZ36">
        <v>127517490.7</v>
      </c>
      <c r="DA36">
        <v>9176992.7609999999</v>
      </c>
      <c r="DB36">
        <v>9176992.7609999999</v>
      </c>
      <c r="DC36">
        <v>2269433.1889999998</v>
      </c>
      <c r="DD36">
        <v>2269433.1889999998</v>
      </c>
      <c r="DE36">
        <v>1473719.3689999999</v>
      </c>
      <c r="DF36">
        <v>1140420.07</v>
      </c>
      <c r="DG36">
        <v>1140420.07</v>
      </c>
      <c r="DH36">
        <v>1140420.07</v>
      </c>
      <c r="DI36">
        <v>1140420.07</v>
      </c>
      <c r="DJ36">
        <v>1140420.07</v>
      </c>
      <c r="DK36">
        <v>575913.50989999995</v>
      </c>
      <c r="DL36">
        <v>575913.50989999995</v>
      </c>
      <c r="DM36">
        <v>575913.50989999995</v>
      </c>
      <c r="DN36">
        <v>575913.50989999995</v>
      </c>
      <c r="DO36">
        <v>575913.50989999995</v>
      </c>
      <c r="DP36">
        <v>575913.50989999995</v>
      </c>
      <c r="DQ36">
        <v>575913.50989999995</v>
      </c>
      <c r="DR36">
        <v>575913.50989999995</v>
      </c>
      <c r="DS36">
        <v>473821.47070000001</v>
      </c>
      <c r="DT36">
        <v>1E-4</v>
      </c>
      <c r="DU36">
        <v>1E-4</v>
      </c>
      <c r="DV36">
        <v>1E-4</v>
      </c>
      <c r="DW36">
        <v>1E-4</v>
      </c>
      <c r="DX36">
        <v>1E-4</v>
      </c>
      <c r="DY36">
        <v>1E-4</v>
      </c>
      <c r="DZ36">
        <v>1E-4</v>
      </c>
      <c r="EA36">
        <v>1E-4</v>
      </c>
      <c r="EB36">
        <v>1E-4</v>
      </c>
      <c r="EC36">
        <v>1E-4</v>
      </c>
      <c r="ED36">
        <v>1E-4</v>
      </c>
      <c r="EE36">
        <v>1E-4</v>
      </c>
      <c r="EF36">
        <v>1E-4</v>
      </c>
      <c r="EG36">
        <v>1E-4</v>
      </c>
      <c r="EH36">
        <v>1E-4</v>
      </c>
      <c r="EI36">
        <v>1E-4</v>
      </c>
      <c r="EJ36">
        <v>1E-4</v>
      </c>
      <c r="EK36">
        <v>1E-4</v>
      </c>
      <c r="EL36">
        <v>1E-4</v>
      </c>
      <c r="EM36">
        <v>1E-4</v>
      </c>
      <c r="EN36">
        <v>1E-4</v>
      </c>
      <c r="EO36">
        <v>1E-4</v>
      </c>
      <c r="EP36">
        <v>1E-4</v>
      </c>
      <c r="EQ36">
        <v>1E-4</v>
      </c>
      <c r="ER36">
        <v>1E-4</v>
      </c>
      <c r="ES36">
        <v>1E-4</v>
      </c>
      <c r="ET36">
        <v>1E-4</v>
      </c>
      <c r="EU36">
        <v>1E-4</v>
      </c>
      <c r="EV36">
        <v>1E-4</v>
      </c>
      <c r="EW36">
        <v>4519842.5020000003</v>
      </c>
      <c r="EX36">
        <v>2286606.642</v>
      </c>
      <c r="EY36">
        <v>2286606.642</v>
      </c>
      <c r="EZ36">
        <v>2286606.642</v>
      </c>
      <c r="FA36">
        <v>2286606.642</v>
      </c>
      <c r="FB36">
        <v>2286606.642</v>
      </c>
      <c r="FC36">
        <v>2286606.642</v>
      </c>
      <c r="FD36">
        <v>2286606.642</v>
      </c>
      <c r="FE36">
        <v>2286606.642</v>
      </c>
      <c r="FF36">
        <v>1E-4</v>
      </c>
      <c r="FG36">
        <v>1E-4</v>
      </c>
      <c r="FH36">
        <v>1E-4</v>
      </c>
      <c r="FI36">
        <v>1E-4</v>
      </c>
      <c r="FJ36">
        <v>1E-4</v>
      </c>
      <c r="FK36">
        <v>1E-4</v>
      </c>
      <c r="FL36">
        <v>1E-4</v>
      </c>
      <c r="FM36">
        <v>1E-4</v>
      </c>
      <c r="FN36">
        <v>1E-4</v>
      </c>
      <c r="FO36" s="160" t="e">
        <v>#REF!</v>
      </c>
      <c r="FP36" s="160" t="e">
        <v>#REF!</v>
      </c>
      <c r="FQ36" s="160" t="e">
        <v>#REF!</v>
      </c>
      <c r="FR36" s="160" t="e">
        <v>#REF!</v>
      </c>
      <c r="FS36" s="160" t="e">
        <v>#REF!</v>
      </c>
      <c r="FT36" s="160" t="e">
        <v>#REF!</v>
      </c>
      <c r="FU36" s="160" t="e">
        <v>#REF!</v>
      </c>
      <c r="FV36" s="160" t="e">
        <v>#REF!</v>
      </c>
      <c r="FW36" s="160" t="e">
        <v>#REF!</v>
      </c>
      <c r="FX36" s="160" t="e">
        <v>#REF!</v>
      </c>
      <c r="FY36" s="160" t="e">
        <v>#REF!</v>
      </c>
      <c r="FZ36" s="160" t="e">
        <v>#REF!</v>
      </c>
      <c r="GA36" s="160" t="e">
        <v>#REF!</v>
      </c>
      <c r="GB36" s="160" t="e">
        <v>#REF!</v>
      </c>
      <c r="GC36" s="160" t="e">
        <v>#REF!</v>
      </c>
      <c r="GD36" s="160" t="e">
        <v>#REF!</v>
      </c>
      <c r="GE36" s="160" t="e">
        <v>#REF!</v>
      </c>
      <c r="GF36" s="160" t="e">
        <v>#REF!</v>
      </c>
      <c r="GG36" s="160" t="e">
        <v>#REF!</v>
      </c>
      <c r="GH36" s="160" t="e">
        <v>#REF!</v>
      </c>
      <c r="GI36" s="160" t="e">
        <v>#REF!</v>
      </c>
      <c r="GJ36" s="160" t="e">
        <v>#REF!</v>
      </c>
      <c r="GK36" s="160" t="e">
        <v>#REF!</v>
      </c>
      <c r="GL36" s="160" t="e">
        <v>#REF!</v>
      </c>
      <c r="GM36" s="160" t="e">
        <v>#REF!</v>
      </c>
      <c r="GN36" s="160" t="e">
        <v>#REF!</v>
      </c>
      <c r="GO36" s="160" t="e">
        <v>#REF!</v>
      </c>
      <c r="GP36" s="160" t="e">
        <v>#REF!</v>
      </c>
      <c r="GQ36" s="160" t="e">
        <v>#REF!</v>
      </c>
      <c r="GR36" s="160" t="e">
        <v>#REF!</v>
      </c>
      <c r="GS36" s="160" t="e">
        <v>#REF!</v>
      </c>
      <c r="GT36" s="160" t="e">
        <v>#REF!</v>
      </c>
      <c r="GU36" s="160" t="e">
        <v>#REF!</v>
      </c>
      <c r="GV36" s="160" t="e">
        <v>#REF!</v>
      </c>
      <c r="GW36" s="160" t="e">
        <v>#REF!</v>
      </c>
      <c r="GX36" s="160" t="e">
        <v>#REF!</v>
      </c>
      <c r="GY36" s="160" t="e">
        <v>#REF!</v>
      </c>
      <c r="GZ36" s="160"/>
      <c r="HA36" s="160"/>
      <c r="HB36" s="160"/>
      <c r="HC36" s="160"/>
      <c r="HD36" s="160"/>
      <c r="HE36" s="160"/>
      <c r="HF36" s="160"/>
      <c r="HG36" s="160"/>
      <c r="HH36" s="160"/>
      <c r="HI36" s="160"/>
      <c r="HJ36" s="160"/>
      <c r="HK36" s="160"/>
      <c r="HL36" s="160"/>
      <c r="HM36" s="160"/>
      <c r="HN36" s="304"/>
      <c r="HO36" s="304"/>
      <c r="HP36" s="304"/>
      <c r="HQ36" s="304"/>
      <c r="HR36" s="304"/>
      <c r="HS36" s="304"/>
      <c r="HT36" s="304"/>
      <c r="HU36" s="304"/>
      <c r="HV36" s="304"/>
      <c r="HW36" s="304"/>
      <c r="HX36" s="304"/>
      <c r="HY36" s="304"/>
      <c r="HZ36" s="304"/>
      <c r="IA36" s="304"/>
      <c r="IB36" s="304"/>
      <c r="IC36" s="304"/>
      <c r="ID36" s="304"/>
      <c r="IE36" s="304"/>
      <c r="IF36" s="304"/>
      <c r="IG36" s="305"/>
      <c r="IH36" s="305"/>
      <c r="II36" s="305"/>
      <c r="IJ36" s="305"/>
      <c r="IK36" s="305"/>
      <c r="IL36" s="305"/>
      <c r="IM36" s="305"/>
      <c r="IN36" s="305"/>
      <c r="IO36" s="305"/>
      <c r="IP36" s="305"/>
      <c r="IQ36" s="305"/>
      <c r="IR36" s="305"/>
      <c r="IS36" s="305"/>
    </row>
    <row r="37" spans="1:257" s="303" customFormat="1">
      <c r="A37" t="s">
        <v>2150</v>
      </c>
      <c r="B37">
        <v>1E-4</v>
      </c>
      <c r="C37">
        <v>1E-4</v>
      </c>
      <c r="D37">
        <v>1E-4</v>
      </c>
      <c r="E37">
        <v>1E-4</v>
      </c>
      <c r="F37">
        <v>1E-4</v>
      </c>
      <c r="G37">
        <v>1E-4</v>
      </c>
      <c r="H37">
        <v>1E-4</v>
      </c>
      <c r="I37">
        <v>1E-4</v>
      </c>
      <c r="J37">
        <v>1E-4</v>
      </c>
      <c r="K37" s="317">
        <v>1E-4</v>
      </c>
      <c r="L37">
        <v>1E-4</v>
      </c>
      <c r="M37">
        <v>1E-4</v>
      </c>
      <c r="N37">
        <v>1E-4</v>
      </c>
      <c r="O37">
        <v>1E-4</v>
      </c>
      <c r="P37">
        <v>1E-4</v>
      </c>
      <c r="Q37">
        <v>1E-4</v>
      </c>
      <c r="R37">
        <v>1E-4</v>
      </c>
      <c r="S37">
        <v>15567563.4</v>
      </c>
      <c r="T37">
        <v>30033959.800000001</v>
      </c>
      <c r="U37">
        <v>24064564.5</v>
      </c>
      <c r="V37">
        <v>23481595.600000001</v>
      </c>
      <c r="W37">
        <v>23398112.100000001</v>
      </c>
      <c r="X37">
        <v>23398112.100000001</v>
      </c>
      <c r="Y37">
        <v>23398112.100000001</v>
      </c>
      <c r="Z37">
        <v>23398112.100000001</v>
      </c>
      <c r="AA37">
        <v>26103138.199999999</v>
      </c>
      <c r="AB37">
        <v>26103138.199999999</v>
      </c>
      <c r="AC37">
        <v>12992969</v>
      </c>
      <c r="AD37">
        <v>654530.4</v>
      </c>
      <c r="AE37">
        <v>654530.4</v>
      </c>
      <c r="AF37">
        <v>8198019.5</v>
      </c>
      <c r="AG37">
        <v>9855275.5</v>
      </c>
      <c r="AH37">
        <v>13500916.300000001</v>
      </c>
      <c r="AI37">
        <v>13500916.300000001</v>
      </c>
      <c r="AJ37">
        <v>16047343.4</v>
      </c>
      <c r="AK37">
        <v>16047343.4</v>
      </c>
      <c r="AL37">
        <v>16047343.4</v>
      </c>
      <c r="AM37">
        <v>18612812.199999999</v>
      </c>
      <c r="AN37">
        <v>18612812.199999999</v>
      </c>
      <c r="AO37">
        <v>19187072.899999999</v>
      </c>
      <c r="AP37">
        <v>19346785.399999999</v>
      </c>
      <c r="AQ37">
        <v>3258863.2</v>
      </c>
      <c r="AR37">
        <v>25468523.399999999</v>
      </c>
      <c r="AS37">
        <v>25468523.399999999</v>
      </c>
      <c r="AT37">
        <v>25468523.399999999</v>
      </c>
      <c r="AU37">
        <v>25468523.399999999</v>
      </c>
      <c r="AV37">
        <v>25468523.399999999</v>
      </c>
      <c r="AW37">
        <v>25468523.399999999</v>
      </c>
      <c r="AX37">
        <v>25468523.399999999</v>
      </c>
      <c r="AY37">
        <v>25468523.399999999</v>
      </c>
      <c r="AZ37">
        <v>1E-4</v>
      </c>
      <c r="BA37">
        <v>1E-4</v>
      </c>
      <c r="BB37">
        <v>1819833.7</v>
      </c>
      <c r="BC37">
        <v>1819833.7</v>
      </c>
      <c r="BD37">
        <v>1819833.7</v>
      </c>
      <c r="BE37">
        <v>5715987.5</v>
      </c>
      <c r="BF37">
        <v>5715987.5</v>
      </c>
      <c r="BG37">
        <v>5715987.5</v>
      </c>
      <c r="BH37">
        <v>5715987.5</v>
      </c>
      <c r="BI37">
        <v>5715987.5</v>
      </c>
      <c r="BJ37">
        <v>5681218.2999999998</v>
      </c>
      <c r="BK37">
        <v>3941828.2</v>
      </c>
      <c r="BL37">
        <v>5880064.7999999998</v>
      </c>
      <c r="BM37">
        <v>5880064.7999999998</v>
      </c>
      <c r="BN37">
        <v>5880064.7999999998</v>
      </c>
      <c r="BO37">
        <v>1680757</v>
      </c>
      <c r="BP37">
        <v>1680757</v>
      </c>
      <c r="BQ37">
        <v>1680757</v>
      </c>
      <c r="BR37">
        <v>3522725.1</v>
      </c>
      <c r="BS37">
        <v>3522725.1</v>
      </c>
      <c r="BT37">
        <v>3522725.1</v>
      </c>
      <c r="BU37">
        <v>3522725.1</v>
      </c>
      <c r="BV37">
        <v>5364693.3</v>
      </c>
      <c r="BW37">
        <v>5364693.3</v>
      </c>
      <c r="BX37">
        <v>5364693.3</v>
      </c>
      <c r="BY37">
        <v>1E-4</v>
      </c>
      <c r="BZ37">
        <v>1E-4</v>
      </c>
      <c r="CA37">
        <v>1E-4</v>
      </c>
      <c r="CB37">
        <v>1E-4</v>
      </c>
      <c r="CC37">
        <v>1E-4</v>
      </c>
      <c r="CD37">
        <v>1E-4</v>
      </c>
      <c r="CE37">
        <v>1E-4</v>
      </c>
      <c r="CF37">
        <v>1E-4</v>
      </c>
      <c r="CG37">
        <v>1E-4</v>
      </c>
      <c r="CH37">
        <v>1E-4</v>
      </c>
      <c r="CI37">
        <v>1E-4</v>
      </c>
      <c r="CJ37">
        <v>1E-4</v>
      </c>
      <c r="CK37">
        <v>1E-4</v>
      </c>
      <c r="CL37">
        <v>1E-4</v>
      </c>
      <c r="CM37">
        <v>1E-4</v>
      </c>
      <c r="CN37">
        <v>1E-4</v>
      </c>
      <c r="CO37">
        <v>1E-4</v>
      </c>
      <c r="CP37">
        <v>1E-4</v>
      </c>
      <c r="CQ37">
        <v>1E-4</v>
      </c>
      <c r="CR37">
        <v>1E-4</v>
      </c>
      <c r="CS37">
        <v>176137940.09999999</v>
      </c>
      <c r="CT37">
        <v>98048371.599999994</v>
      </c>
      <c r="CU37">
        <v>99693241.900000006</v>
      </c>
      <c r="CV37">
        <v>99693241.900000006</v>
      </c>
      <c r="CW37">
        <v>99693241.900000006</v>
      </c>
      <c r="CX37">
        <v>99693241.900000006</v>
      </c>
      <c r="CY37">
        <v>99693241.900000006</v>
      </c>
      <c r="CZ37">
        <v>105408688.7</v>
      </c>
      <c r="DA37">
        <v>6172839.9000000004</v>
      </c>
      <c r="DB37">
        <v>6172839.9000000004</v>
      </c>
      <c r="DC37">
        <v>2259515</v>
      </c>
      <c r="DD37">
        <v>2259515</v>
      </c>
      <c r="DE37">
        <v>1374512.4</v>
      </c>
      <c r="DF37">
        <v>1015861.6</v>
      </c>
      <c r="DG37">
        <v>1015861.6</v>
      </c>
      <c r="DH37">
        <v>1015861.6</v>
      </c>
      <c r="DI37">
        <v>1015861.6</v>
      </c>
      <c r="DJ37">
        <v>1015861.6</v>
      </c>
      <c r="DK37">
        <v>394035</v>
      </c>
      <c r="DL37">
        <v>394035</v>
      </c>
      <c r="DM37">
        <v>394035</v>
      </c>
      <c r="DN37">
        <v>394035</v>
      </c>
      <c r="DO37">
        <v>394035</v>
      </c>
      <c r="DP37">
        <v>394035</v>
      </c>
      <c r="DQ37">
        <v>394035</v>
      </c>
      <c r="DR37">
        <v>394035</v>
      </c>
      <c r="DS37">
        <v>298560.2</v>
      </c>
      <c r="DT37">
        <v>1E-4</v>
      </c>
      <c r="DU37">
        <v>1E-4</v>
      </c>
      <c r="DV37">
        <v>1E-4</v>
      </c>
      <c r="DW37">
        <v>1E-4</v>
      </c>
      <c r="DX37">
        <v>1E-4</v>
      </c>
      <c r="DY37">
        <v>1E-4</v>
      </c>
      <c r="DZ37">
        <v>1E-4</v>
      </c>
      <c r="EA37">
        <v>1E-4</v>
      </c>
      <c r="EB37">
        <v>1E-4</v>
      </c>
      <c r="EC37">
        <v>1E-4</v>
      </c>
      <c r="ED37">
        <v>1E-4</v>
      </c>
      <c r="EE37">
        <v>1E-4</v>
      </c>
      <c r="EF37">
        <v>1E-4</v>
      </c>
      <c r="EG37">
        <v>1E-4</v>
      </c>
      <c r="EH37">
        <v>1E-4</v>
      </c>
      <c r="EI37">
        <v>1E-4</v>
      </c>
      <c r="EJ37">
        <v>1E-4</v>
      </c>
      <c r="EK37">
        <v>1E-4</v>
      </c>
      <c r="EL37">
        <v>1E-4</v>
      </c>
      <c r="EM37">
        <v>1E-4</v>
      </c>
      <c r="EN37">
        <v>1E-4</v>
      </c>
      <c r="EO37">
        <v>1E-4</v>
      </c>
      <c r="EP37">
        <v>1E-4</v>
      </c>
      <c r="EQ37">
        <v>1E-4</v>
      </c>
      <c r="ER37">
        <v>1E-4</v>
      </c>
      <c r="ES37">
        <v>1E-4</v>
      </c>
      <c r="ET37">
        <v>1E-4</v>
      </c>
      <c r="EU37">
        <v>1E-4</v>
      </c>
      <c r="EV37">
        <v>1E-4</v>
      </c>
      <c r="EW37">
        <v>5401329.5</v>
      </c>
      <c r="EX37">
        <v>2720153</v>
      </c>
      <c r="EY37">
        <v>2720153</v>
      </c>
      <c r="EZ37">
        <v>2720153</v>
      </c>
      <c r="FA37">
        <v>2720153</v>
      </c>
      <c r="FB37">
        <v>2720153</v>
      </c>
      <c r="FC37">
        <v>2720153</v>
      </c>
      <c r="FD37">
        <v>2720153</v>
      </c>
      <c r="FE37">
        <v>2720153</v>
      </c>
      <c r="FF37">
        <v>1E-4</v>
      </c>
      <c r="FG37">
        <v>1E-4</v>
      </c>
      <c r="FH37">
        <v>1E-4</v>
      </c>
      <c r="FI37">
        <v>1E-4</v>
      </c>
      <c r="FJ37">
        <v>1E-4</v>
      </c>
      <c r="FK37">
        <v>1E-4</v>
      </c>
      <c r="FL37">
        <v>1E-4</v>
      </c>
      <c r="FM37">
        <v>1E-4</v>
      </c>
      <c r="FN37">
        <v>1E-4</v>
      </c>
      <c r="FO37" s="160" t="e">
        <v>#REF!</v>
      </c>
      <c r="FP37" s="160" t="e">
        <v>#REF!</v>
      </c>
      <c r="FQ37" s="160" t="e">
        <v>#REF!</v>
      </c>
      <c r="FR37" s="160" t="e">
        <v>#REF!</v>
      </c>
      <c r="FS37" s="160" t="e">
        <v>#REF!</v>
      </c>
      <c r="FT37" s="160" t="e">
        <v>#REF!</v>
      </c>
      <c r="FU37" s="160" t="e">
        <v>#REF!</v>
      </c>
      <c r="FV37" s="160" t="e">
        <v>#REF!</v>
      </c>
      <c r="FW37" s="160" t="e">
        <v>#REF!</v>
      </c>
      <c r="FX37" s="160" t="e">
        <v>#REF!</v>
      </c>
      <c r="FY37" s="160" t="e">
        <v>#REF!</v>
      </c>
      <c r="FZ37" s="160" t="e">
        <v>#REF!</v>
      </c>
      <c r="GA37" s="160" t="e">
        <v>#REF!</v>
      </c>
      <c r="GB37" s="160" t="e">
        <v>#REF!</v>
      </c>
      <c r="GC37" s="160" t="e">
        <v>#REF!</v>
      </c>
      <c r="GD37" s="160" t="e">
        <v>#REF!</v>
      </c>
      <c r="GE37" s="160" t="e">
        <v>#REF!</v>
      </c>
      <c r="GF37" s="160" t="e">
        <v>#REF!</v>
      </c>
      <c r="GG37" s="160" t="e">
        <v>#REF!</v>
      </c>
      <c r="GH37" s="160" t="e">
        <v>#REF!</v>
      </c>
      <c r="GI37" s="160" t="e">
        <v>#REF!</v>
      </c>
      <c r="GJ37" s="160" t="e">
        <v>#REF!</v>
      </c>
      <c r="GK37" s="160" t="e">
        <v>#REF!</v>
      </c>
      <c r="GL37" s="160" t="e">
        <v>#REF!</v>
      </c>
      <c r="GM37" s="160" t="e">
        <v>#REF!</v>
      </c>
      <c r="GN37" s="160" t="e">
        <v>#REF!</v>
      </c>
      <c r="GO37" s="160" t="e">
        <v>#REF!</v>
      </c>
      <c r="GP37" s="160" t="e">
        <v>#REF!</v>
      </c>
      <c r="GQ37" s="160" t="e">
        <v>#REF!</v>
      </c>
      <c r="GR37" s="160" t="e">
        <v>#REF!</v>
      </c>
      <c r="GS37" s="160" t="e">
        <v>#REF!</v>
      </c>
      <c r="GT37" s="160" t="e">
        <v>#REF!</v>
      </c>
      <c r="GU37" s="160" t="e">
        <v>#REF!</v>
      </c>
      <c r="GV37" s="160" t="e">
        <v>#REF!</v>
      </c>
      <c r="GW37" s="160" t="e">
        <v>#REF!</v>
      </c>
      <c r="GX37" s="160" t="e">
        <v>#REF!</v>
      </c>
      <c r="GY37" s="160" t="e">
        <v>#REF!</v>
      </c>
      <c r="GZ37" s="160"/>
      <c r="HA37" s="160"/>
      <c r="HB37" s="160"/>
      <c r="HC37" s="160"/>
      <c r="HD37" s="160"/>
      <c r="HE37" s="160"/>
      <c r="HF37" s="160"/>
      <c r="HG37" s="160"/>
      <c r="HH37" s="160"/>
      <c r="HI37" s="160"/>
      <c r="HJ37" s="160"/>
      <c r="HK37" s="160"/>
      <c r="HL37" s="160"/>
      <c r="HM37" s="160"/>
      <c r="HN37" s="304"/>
      <c r="HO37" s="304"/>
      <c r="HP37" s="304"/>
      <c r="HQ37" s="304"/>
      <c r="HR37" s="304"/>
      <c r="HS37" s="304"/>
      <c r="HT37" s="304"/>
      <c r="HU37" s="304"/>
      <c r="HV37" s="304"/>
      <c r="HW37" s="304"/>
      <c r="HX37" s="304"/>
      <c r="HY37" s="304"/>
      <c r="HZ37" s="304"/>
      <c r="IA37" s="304"/>
      <c r="IB37" s="304"/>
      <c r="IC37" s="304"/>
      <c r="ID37" s="304"/>
      <c r="IE37" s="304"/>
      <c r="IF37" s="304"/>
      <c r="IG37" s="305"/>
      <c r="IH37" s="305"/>
      <c r="II37" s="305"/>
      <c r="IJ37" s="305"/>
      <c r="IK37" s="305"/>
      <c r="IL37" s="305"/>
      <c r="IM37" s="305"/>
      <c r="IN37" s="305"/>
      <c r="IO37" s="305"/>
      <c r="IP37" s="305"/>
      <c r="IQ37" s="305"/>
      <c r="IR37" s="305"/>
      <c r="IS37" s="305"/>
    </row>
    <row r="38" spans="1:257" s="303" customFormat="1">
      <c r="A38" t="s">
        <v>2151</v>
      </c>
      <c r="B38">
        <v>1E-4</v>
      </c>
      <c r="C38">
        <v>1E-4</v>
      </c>
      <c r="D38">
        <v>1E-4</v>
      </c>
      <c r="E38">
        <v>1E-4</v>
      </c>
      <c r="F38">
        <v>1E-4</v>
      </c>
      <c r="G38">
        <v>1E-4</v>
      </c>
      <c r="H38">
        <v>1E-4</v>
      </c>
      <c r="I38">
        <v>1E-4</v>
      </c>
      <c r="J38">
        <v>1E-4</v>
      </c>
      <c r="K38" s="317">
        <v>1E-4</v>
      </c>
      <c r="L38">
        <v>1E-4</v>
      </c>
      <c r="M38">
        <v>1E-4</v>
      </c>
      <c r="N38">
        <v>1E-4</v>
      </c>
      <c r="O38">
        <v>1E-4</v>
      </c>
      <c r="P38">
        <v>1E-4</v>
      </c>
      <c r="Q38">
        <v>1E-4</v>
      </c>
      <c r="R38">
        <v>1E-4</v>
      </c>
      <c r="S38">
        <v>4048973.25</v>
      </c>
      <c r="T38">
        <v>5724451.8799999999</v>
      </c>
      <c r="U38">
        <v>4110264.59</v>
      </c>
      <c r="V38">
        <v>7059431.2599999998</v>
      </c>
      <c r="W38">
        <v>6284028.5499999998</v>
      </c>
      <c r="X38">
        <v>6284028.5499999998</v>
      </c>
      <c r="Y38">
        <v>6284028.5499999998</v>
      </c>
      <c r="Z38">
        <v>6284028.5499999998</v>
      </c>
      <c r="AA38">
        <v>5610672.5899999999</v>
      </c>
      <c r="AB38">
        <v>5610672.5899999999</v>
      </c>
      <c r="AC38">
        <v>4998556.92</v>
      </c>
      <c r="AD38">
        <v>449053.81</v>
      </c>
      <c r="AE38">
        <v>449053.81</v>
      </c>
      <c r="AF38">
        <v>240878.36</v>
      </c>
      <c r="AG38">
        <v>2332160.75</v>
      </c>
      <c r="AH38">
        <v>1579889.4</v>
      </c>
      <c r="AI38">
        <v>1579889.4</v>
      </c>
      <c r="AJ38">
        <v>1816530.49</v>
      </c>
      <c r="AK38">
        <v>1816530.49</v>
      </c>
      <c r="AL38">
        <v>1816530.49</v>
      </c>
      <c r="AM38">
        <v>2044443.27</v>
      </c>
      <c r="AN38">
        <v>2044443.27</v>
      </c>
      <c r="AO38">
        <v>2446791.35</v>
      </c>
      <c r="AP38">
        <v>2656609.4900000002</v>
      </c>
      <c r="AQ38">
        <v>87179.51</v>
      </c>
      <c r="AR38">
        <v>26796415.739999998</v>
      </c>
      <c r="AS38">
        <v>26796415.739999998</v>
      </c>
      <c r="AT38">
        <v>26796415.739999998</v>
      </c>
      <c r="AU38">
        <v>26796415.739999998</v>
      </c>
      <c r="AV38">
        <v>26796415.739999998</v>
      </c>
      <c r="AW38">
        <v>26796415.739999998</v>
      </c>
      <c r="AX38">
        <v>26796415.739999998</v>
      </c>
      <c r="AY38">
        <v>26796415.739999998</v>
      </c>
      <c r="AZ38">
        <v>1E-4</v>
      </c>
      <c r="BA38">
        <v>1E-4</v>
      </c>
      <c r="BB38">
        <v>150208.32999999999</v>
      </c>
      <c r="BC38">
        <v>150208.32999999999</v>
      </c>
      <c r="BD38">
        <v>150208.32999999999</v>
      </c>
      <c r="BE38">
        <v>1419250.9</v>
      </c>
      <c r="BF38">
        <v>1419250.9</v>
      </c>
      <c r="BG38">
        <v>1419250.9</v>
      </c>
      <c r="BH38">
        <v>1419250.9</v>
      </c>
      <c r="BI38">
        <v>1419250.9</v>
      </c>
      <c r="BJ38">
        <v>1406394.7</v>
      </c>
      <c r="BK38">
        <v>82076.89</v>
      </c>
      <c r="BL38">
        <v>83734.48</v>
      </c>
      <c r="BM38">
        <v>83734.48</v>
      </c>
      <c r="BN38">
        <v>83734.48</v>
      </c>
      <c r="BO38">
        <v>98783.51</v>
      </c>
      <c r="BP38">
        <v>98783.51</v>
      </c>
      <c r="BQ38">
        <v>98783.51</v>
      </c>
      <c r="BR38">
        <v>572311.76</v>
      </c>
      <c r="BS38">
        <v>572311.76</v>
      </c>
      <c r="BT38">
        <v>572311.76</v>
      </c>
      <c r="BU38">
        <v>572311.76</v>
      </c>
      <c r="BV38">
        <v>1045840.01</v>
      </c>
      <c r="BW38">
        <v>1045840.01</v>
      </c>
      <c r="BX38">
        <v>1045840.01</v>
      </c>
      <c r="BY38">
        <v>1E-4</v>
      </c>
      <c r="BZ38">
        <v>1E-4</v>
      </c>
      <c r="CA38">
        <v>1E-4</v>
      </c>
      <c r="CB38">
        <v>1E-4</v>
      </c>
      <c r="CC38">
        <v>1E-4</v>
      </c>
      <c r="CD38">
        <v>1E-4</v>
      </c>
      <c r="CE38">
        <v>1E-4</v>
      </c>
      <c r="CF38">
        <v>1E-4</v>
      </c>
      <c r="CG38">
        <v>1E-4</v>
      </c>
      <c r="CH38">
        <v>1E-4</v>
      </c>
      <c r="CI38">
        <v>1E-4</v>
      </c>
      <c r="CJ38">
        <v>1E-4</v>
      </c>
      <c r="CK38">
        <v>1E-4</v>
      </c>
      <c r="CL38">
        <v>1E-4</v>
      </c>
      <c r="CM38">
        <v>1E-4</v>
      </c>
      <c r="CN38">
        <v>1E-4</v>
      </c>
      <c r="CO38">
        <v>1E-4</v>
      </c>
      <c r="CP38">
        <v>1E-4</v>
      </c>
      <c r="CQ38">
        <v>1E-4</v>
      </c>
      <c r="CR38">
        <v>1E-4</v>
      </c>
      <c r="CS38">
        <v>204889484.90000001</v>
      </c>
      <c r="CT38">
        <v>80683403.739999995</v>
      </c>
      <c r="CU38">
        <v>125953682.40000001</v>
      </c>
      <c r="CV38">
        <v>125953682.40000001</v>
      </c>
      <c r="CW38">
        <v>125953682.40000001</v>
      </c>
      <c r="CX38">
        <v>125953682.40000001</v>
      </c>
      <c r="CY38">
        <v>125953682.40000001</v>
      </c>
      <c r="CZ38">
        <v>156995893.40000001</v>
      </c>
      <c r="DA38">
        <v>13182529.859999999</v>
      </c>
      <c r="DB38">
        <v>13182529.859999999</v>
      </c>
      <c r="DC38">
        <v>2282657.46</v>
      </c>
      <c r="DD38">
        <v>2282657.46</v>
      </c>
      <c r="DE38">
        <v>1605995.38</v>
      </c>
      <c r="DF38">
        <v>1306497.97</v>
      </c>
      <c r="DG38">
        <v>1306497.97</v>
      </c>
      <c r="DH38">
        <v>1306497.97</v>
      </c>
      <c r="DI38">
        <v>1306497.97</v>
      </c>
      <c r="DJ38">
        <v>1306497.97</v>
      </c>
      <c r="DK38">
        <v>818418.22</v>
      </c>
      <c r="DL38">
        <v>818418.22</v>
      </c>
      <c r="DM38">
        <v>818418.22</v>
      </c>
      <c r="DN38">
        <v>818418.22</v>
      </c>
      <c r="DO38">
        <v>818418.22</v>
      </c>
      <c r="DP38">
        <v>818418.22</v>
      </c>
      <c r="DQ38">
        <v>818418.22</v>
      </c>
      <c r="DR38">
        <v>818418.22</v>
      </c>
      <c r="DS38">
        <v>707503.15</v>
      </c>
      <c r="DT38">
        <v>1E-4</v>
      </c>
      <c r="DU38">
        <v>1E-4</v>
      </c>
      <c r="DV38">
        <v>1E-4</v>
      </c>
      <c r="DW38">
        <v>1E-4</v>
      </c>
      <c r="DX38">
        <v>1E-4</v>
      </c>
      <c r="DY38">
        <v>1E-4</v>
      </c>
      <c r="DZ38">
        <v>1E-4</v>
      </c>
      <c r="EA38">
        <v>1E-4</v>
      </c>
      <c r="EB38">
        <v>1E-4</v>
      </c>
      <c r="EC38">
        <v>1E-4</v>
      </c>
      <c r="ED38">
        <v>1E-4</v>
      </c>
      <c r="EE38">
        <v>1E-4</v>
      </c>
      <c r="EF38">
        <v>1E-4</v>
      </c>
      <c r="EG38">
        <v>1E-4</v>
      </c>
      <c r="EH38">
        <v>1E-4</v>
      </c>
      <c r="EI38">
        <v>1E-4</v>
      </c>
      <c r="EJ38">
        <v>1E-4</v>
      </c>
      <c r="EK38">
        <v>1E-4</v>
      </c>
      <c r="EL38">
        <v>1E-4</v>
      </c>
      <c r="EM38">
        <v>1E-4</v>
      </c>
      <c r="EN38">
        <v>1E-4</v>
      </c>
      <c r="EO38">
        <v>1E-4</v>
      </c>
      <c r="EP38">
        <v>1E-4</v>
      </c>
      <c r="EQ38">
        <v>1E-4</v>
      </c>
      <c r="ER38">
        <v>1E-4</v>
      </c>
      <c r="ES38">
        <v>1E-4</v>
      </c>
      <c r="ET38">
        <v>1E-4</v>
      </c>
      <c r="EU38">
        <v>1E-4</v>
      </c>
      <c r="EV38">
        <v>1E-4</v>
      </c>
      <c r="EW38">
        <v>3344526.55</v>
      </c>
      <c r="EX38">
        <v>1708544.84</v>
      </c>
      <c r="EY38">
        <v>1708544.84</v>
      </c>
      <c r="EZ38">
        <v>1708544.84</v>
      </c>
      <c r="FA38">
        <v>1708544.84</v>
      </c>
      <c r="FB38">
        <v>1708544.84</v>
      </c>
      <c r="FC38">
        <v>1708544.84</v>
      </c>
      <c r="FD38">
        <v>1708544.84</v>
      </c>
      <c r="FE38">
        <v>1708544.84</v>
      </c>
      <c r="FF38">
        <v>1E-4</v>
      </c>
      <c r="FG38">
        <v>1E-4</v>
      </c>
      <c r="FH38">
        <v>1E-4</v>
      </c>
      <c r="FI38">
        <v>1E-4</v>
      </c>
      <c r="FJ38">
        <v>1E-4</v>
      </c>
      <c r="FK38">
        <v>1E-4</v>
      </c>
      <c r="FL38">
        <v>1E-4</v>
      </c>
      <c r="FM38">
        <v>1E-4</v>
      </c>
      <c r="FN38">
        <v>1E-4</v>
      </c>
      <c r="FO38" s="160" t="e">
        <v>#REF!</v>
      </c>
      <c r="FP38" s="160" t="e">
        <v>#REF!</v>
      </c>
      <c r="FQ38" s="160" t="e">
        <v>#REF!</v>
      </c>
      <c r="FR38" s="160" t="e">
        <v>#REF!</v>
      </c>
      <c r="FS38" s="160" t="e">
        <v>#REF!</v>
      </c>
      <c r="FT38" s="160" t="e">
        <v>#REF!</v>
      </c>
      <c r="FU38" s="160" t="e">
        <v>#REF!</v>
      </c>
      <c r="FV38" s="160" t="e">
        <v>#REF!</v>
      </c>
      <c r="FW38" s="160" t="e">
        <v>#REF!</v>
      </c>
      <c r="FX38" s="160" t="e">
        <v>#REF!</v>
      </c>
      <c r="FY38" s="160" t="e">
        <v>#REF!</v>
      </c>
      <c r="FZ38" s="160" t="e">
        <v>#REF!</v>
      </c>
      <c r="GA38" s="160" t="e">
        <v>#REF!</v>
      </c>
      <c r="GB38" s="160" t="e">
        <v>#REF!</v>
      </c>
      <c r="GC38" s="160" t="e">
        <v>#REF!</v>
      </c>
      <c r="GD38" s="160" t="e">
        <v>#REF!</v>
      </c>
      <c r="GE38" s="160" t="e">
        <v>#REF!</v>
      </c>
      <c r="GF38" s="160" t="e">
        <v>#REF!</v>
      </c>
      <c r="GG38" s="160" t="e">
        <v>#REF!</v>
      </c>
      <c r="GH38" s="160" t="e">
        <v>#REF!</v>
      </c>
      <c r="GI38" s="160" t="e">
        <v>#REF!</v>
      </c>
      <c r="GJ38" s="160" t="e">
        <v>#REF!</v>
      </c>
      <c r="GK38" s="160" t="e">
        <v>#REF!</v>
      </c>
      <c r="GL38" s="160" t="e">
        <v>#REF!</v>
      </c>
      <c r="GM38" s="160" t="e">
        <v>#REF!</v>
      </c>
      <c r="GN38" s="160" t="e">
        <v>#REF!</v>
      </c>
      <c r="GO38" s="160" t="e">
        <v>#REF!</v>
      </c>
      <c r="GP38" s="160" t="e">
        <v>#REF!</v>
      </c>
      <c r="GQ38" s="160" t="e">
        <v>#REF!</v>
      </c>
      <c r="GR38" s="160" t="e">
        <v>#REF!</v>
      </c>
      <c r="GS38" s="160" t="e">
        <v>#REF!</v>
      </c>
      <c r="GT38" s="160" t="e">
        <v>#REF!</v>
      </c>
      <c r="GU38" s="160" t="e">
        <v>#REF!</v>
      </c>
      <c r="GV38" s="160" t="e">
        <v>#REF!</v>
      </c>
      <c r="GW38" s="160" t="e">
        <v>#REF!</v>
      </c>
      <c r="GX38" s="160" t="e">
        <v>#REF!</v>
      </c>
      <c r="GY38" s="160" t="e">
        <v>#REF!</v>
      </c>
      <c r="GZ38" s="160"/>
      <c r="HA38" s="160"/>
      <c r="HB38" s="160"/>
      <c r="HC38" s="160"/>
      <c r="HD38" s="160"/>
      <c r="HE38" s="160"/>
      <c r="HF38" s="160"/>
      <c r="HG38" s="160"/>
      <c r="HH38" s="160"/>
      <c r="HI38" s="160"/>
      <c r="HJ38" s="160"/>
      <c r="HK38" s="160"/>
      <c r="HL38" s="160"/>
      <c r="HM38" s="160"/>
      <c r="HN38" s="304"/>
      <c r="HO38" s="304"/>
      <c r="HP38" s="304"/>
      <c r="HQ38" s="304"/>
      <c r="HR38" s="304"/>
      <c r="HS38" s="304"/>
      <c r="HT38" s="304"/>
      <c r="HU38" s="304"/>
      <c r="HV38" s="304"/>
      <c r="HW38" s="304"/>
      <c r="HX38" s="304"/>
      <c r="HY38" s="304"/>
      <c r="HZ38" s="304"/>
      <c r="IA38" s="304"/>
      <c r="IB38" s="304"/>
      <c r="IC38" s="304"/>
      <c r="ID38" s="304"/>
      <c r="IE38" s="304"/>
      <c r="IF38" s="304"/>
      <c r="IG38" s="305"/>
      <c r="IH38" s="305"/>
      <c r="II38" s="305"/>
      <c r="IJ38" s="305"/>
      <c r="IK38" s="305"/>
      <c r="IL38" s="305"/>
      <c r="IM38" s="305"/>
      <c r="IN38" s="305"/>
      <c r="IO38" s="305"/>
      <c r="IP38" s="305"/>
      <c r="IQ38" s="305"/>
      <c r="IR38" s="305"/>
      <c r="IS38" s="305"/>
    </row>
    <row r="39" spans="1:257" s="303" customFormat="1">
      <c r="A39" t="s">
        <v>2152</v>
      </c>
      <c r="B39">
        <v>1E-4</v>
      </c>
      <c r="C39">
        <v>1E-4</v>
      </c>
      <c r="D39">
        <v>1E-4</v>
      </c>
      <c r="E39">
        <v>1E-4</v>
      </c>
      <c r="F39">
        <v>1E-4</v>
      </c>
      <c r="G39">
        <v>1E-4</v>
      </c>
      <c r="H39">
        <v>1E-4</v>
      </c>
      <c r="I39">
        <v>1E-4</v>
      </c>
      <c r="J39">
        <v>1E-4</v>
      </c>
      <c r="K39" s="317">
        <v>1E-4</v>
      </c>
      <c r="L39">
        <v>1E-4</v>
      </c>
      <c r="M39">
        <v>1E-4</v>
      </c>
      <c r="N39">
        <v>1E-4</v>
      </c>
      <c r="O39">
        <v>1E-4</v>
      </c>
      <c r="P39">
        <v>1E-4</v>
      </c>
      <c r="Q39">
        <v>1E-4</v>
      </c>
      <c r="R39">
        <v>1E-4</v>
      </c>
      <c r="S39">
        <v>9917322.7400000002</v>
      </c>
      <c r="T39">
        <v>29509363.079999998</v>
      </c>
      <c r="U39">
        <v>26120326.210000001</v>
      </c>
      <c r="V39">
        <v>26298512.789999999</v>
      </c>
      <c r="W39">
        <v>23386069.68</v>
      </c>
      <c r="X39">
        <v>23386069.68</v>
      </c>
      <c r="Y39">
        <v>23386069.68</v>
      </c>
      <c r="Z39">
        <v>23386069.68</v>
      </c>
      <c r="AA39">
        <v>26080307.18</v>
      </c>
      <c r="AB39">
        <v>26080307.18</v>
      </c>
      <c r="AC39">
        <v>7119699.3399999999</v>
      </c>
      <c r="AD39">
        <v>94281.8</v>
      </c>
      <c r="AE39">
        <v>94281.8</v>
      </c>
      <c r="AF39">
        <v>124111.44</v>
      </c>
      <c r="AG39">
        <v>92688.56</v>
      </c>
      <c r="AH39">
        <v>219407</v>
      </c>
      <c r="AI39">
        <v>219407</v>
      </c>
      <c r="AJ39">
        <v>4127486.11</v>
      </c>
      <c r="AK39">
        <v>4127486.11</v>
      </c>
      <c r="AL39">
        <v>4127486.11</v>
      </c>
      <c r="AM39">
        <v>4799686.83</v>
      </c>
      <c r="AN39">
        <v>4799686.83</v>
      </c>
      <c r="AO39">
        <v>5728835.9699999997</v>
      </c>
      <c r="AP39">
        <v>7102543.7300000004</v>
      </c>
      <c r="AQ39">
        <v>451087.54</v>
      </c>
      <c r="AR39">
        <v>15626504.08</v>
      </c>
      <c r="AS39">
        <v>15626504.08</v>
      </c>
      <c r="AT39">
        <v>15626504.08</v>
      </c>
      <c r="AU39">
        <v>15626504.08</v>
      </c>
      <c r="AV39">
        <v>15626504.08</v>
      </c>
      <c r="AW39">
        <v>15626504.08</v>
      </c>
      <c r="AX39">
        <v>15626504.08</v>
      </c>
      <c r="AY39">
        <v>15626504.08</v>
      </c>
      <c r="AZ39">
        <v>1E-4</v>
      </c>
      <c r="BA39">
        <v>1E-4</v>
      </c>
      <c r="BB39">
        <v>351628.7</v>
      </c>
      <c r="BC39">
        <v>351628.7</v>
      </c>
      <c r="BD39">
        <v>351628.7</v>
      </c>
      <c r="BE39">
        <v>4372460.12</v>
      </c>
      <c r="BF39">
        <v>4372460.12</v>
      </c>
      <c r="BG39">
        <v>4372460.12</v>
      </c>
      <c r="BH39">
        <v>4372460.12</v>
      </c>
      <c r="BI39">
        <v>4372460.12</v>
      </c>
      <c r="BJ39">
        <v>5204682.05</v>
      </c>
      <c r="BK39">
        <v>4260898.51</v>
      </c>
      <c r="BL39">
        <v>5753869.5700000003</v>
      </c>
      <c r="BM39">
        <v>5753869.5700000003</v>
      </c>
      <c r="BN39">
        <v>5753869.5700000003</v>
      </c>
      <c r="BO39">
        <v>3680516.45</v>
      </c>
      <c r="BP39">
        <v>3680516.45</v>
      </c>
      <c r="BQ39">
        <v>3680516.45</v>
      </c>
      <c r="BR39">
        <v>5501902.4699999997</v>
      </c>
      <c r="BS39">
        <v>5501902.4699999997</v>
      </c>
      <c r="BT39">
        <v>5501902.4699999997</v>
      </c>
      <c r="BU39">
        <v>5501902.4699999997</v>
      </c>
      <c r="BV39">
        <v>7323288.4900000002</v>
      </c>
      <c r="BW39">
        <v>7323288.4900000002</v>
      </c>
      <c r="BX39">
        <v>7323288.4900000002</v>
      </c>
      <c r="BY39">
        <v>1E-4</v>
      </c>
      <c r="BZ39">
        <v>1E-4</v>
      </c>
      <c r="CA39">
        <v>1E-4</v>
      </c>
      <c r="CB39">
        <v>1E-4</v>
      </c>
      <c r="CC39">
        <v>1E-4</v>
      </c>
      <c r="CD39">
        <v>1E-4</v>
      </c>
      <c r="CE39">
        <v>1E-4</v>
      </c>
      <c r="CF39">
        <v>1E-4</v>
      </c>
      <c r="CG39">
        <v>1E-4</v>
      </c>
      <c r="CH39">
        <v>1E-4</v>
      </c>
      <c r="CI39">
        <v>1E-4</v>
      </c>
      <c r="CJ39">
        <v>1E-4</v>
      </c>
      <c r="CK39">
        <v>1E-4</v>
      </c>
      <c r="CL39">
        <v>1E-4</v>
      </c>
      <c r="CM39">
        <v>1E-4</v>
      </c>
      <c r="CN39">
        <v>1E-4</v>
      </c>
      <c r="CO39">
        <v>1E-4</v>
      </c>
      <c r="CP39">
        <v>1E-4</v>
      </c>
      <c r="CQ39">
        <v>1E-4</v>
      </c>
      <c r="CR39">
        <v>1E-4</v>
      </c>
      <c r="CS39">
        <v>131804007.59999999</v>
      </c>
      <c r="CT39">
        <v>57465629.840000004</v>
      </c>
      <c r="CU39">
        <v>58534794.43</v>
      </c>
      <c r="CV39">
        <v>58534794.43</v>
      </c>
      <c r="CW39">
        <v>58534794.43</v>
      </c>
      <c r="CX39">
        <v>58534794.43</v>
      </c>
      <c r="CY39">
        <v>58534794.43</v>
      </c>
      <c r="CZ39">
        <v>67767440.129999995</v>
      </c>
      <c r="DA39">
        <v>2437143.31</v>
      </c>
      <c r="DB39">
        <v>2437143.31</v>
      </c>
      <c r="DC39">
        <v>533016.41</v>
      </c>
      <c r="DD39">
        <v>533016.41</v>
      </c>
      <c r="DE39">
        <v>1210144.17</v>
      </c>
      <c r="DF39">
        <v>1094019.04</v>
      </c>
      <c r="DG39">
        <v>1094019.04</v>
      </c>
      <c r="DH39">
        <v>1094019.04</v>
      </c>
      <c r="DI39">
        <v>1094019.04</v>
      </c>
      <c r="DJ39">
        <v>1094019.04</v>
      </c>
      <c r="DK39">
        <v>1374520.36</v>
      </c>
      <c r="DL39">
        <v>1374520.36</v>
      </c>
      <c r="DM39">
        <v>1374520.36</v>
      </c>
      <c r="DN39">
        <v>1374520.36</v>
      </c>
      <c r="DO39">
        <v>1374520.36</v>
      </c>
      <c r="DP39">
        <v>1374520.36</v>
      </c>
      <c r="DQ39">
        <v>1374520.36</v>
      </c>
      <c r="DR39">
        <v>1374520.36</v>
      </c>
      <c r="DS39">
        <v>861768.78</v>
      </c>
      <c r="DT39">
        <v>1E-4</v>
      </c>
      <c r="DU39">
        <v>1E-4</v>
      </c>
      <c r="DV39">
        <v>1E-4</v>
      </c>
      <c r="DW39">
        <v>1E-4</v>
      </c>
      <c r="DX39">
        <v>1E-4</v>
      </c>
      <c r="DY39">
        <v>1E-4</v>
      </c>
      <c r="DZ39">
        <v>1E-4</v>
      </c>
      <c r="EA39">
        <v>1E-4</v>
      </c>
      <c r="EB39">
        <v>1E-4</v>
      </c>
      <c r="EC39">
        <v>1E-4</v>
      </c>
      <c r="ED39">
        <v>1E-4</v>
      </c>
      <c r="EE39">
        <v>1E-4</v>
      </c>
      <c r="EF39">
        <v>1E-4</v>
      </c>
      <c r="EG39">
        <v>1E-4</v>
      </c>
      <c r="EH39">
        <v>1E-4</v>
      </c>
      <c r="EI39">
        <v>1E-4</v>
      </c>
      <c r="EJ39">
        <v>1E-4</v>
      </c>
      <c r="EK39">
        <v>1E-4</v>
      </c>
      <c r="EL39">
        <v>1E-4</v>
      </c>
      <c r="EM39">
        <v>1E-4</v>
      </c>
      <c r="EN39">
        <v>1E-4</v>
      </c>
      <c r="EO39">
        <v>1E-4</v>
      </c>
      <c r="EP39">
        <v>1E-4</v>
      </c>
      <c r="EQ39">
        <v>1E-4</v>
      </c>
      <c r="ER39">
        <v>1E-4</v>
      </c>
      <c r="ES39">
        <v>1E-4</v>
      </c>
      <c r="ET39">
        <v>1E-4</v>
      </c>
      <c r="EU39">
        <v>1E-4</v>
      </c>
      <c r="EV39">
        <v>1E-4</v>
      </c>
      <c r="EW39">
        <v>9920694.2799999993</v>
      </c>
      <c r="EX39">
        <v>5026768.08</v>
      </c>
      <c r="EY39">
        <v>5026768.08</v>
      </c>
      <c r="EZ39">
        <v>5026768.08</v>
      </c>
      <c r="FA39">
        <v>5026768.08</v>
      </c>
      <c r="FB39">
        <v>5026768.08</v>
      </c>
      <c r="FC39">
        <v>5026768.08</v>
      </c>
      <c r="FD39">
        <v>5026768.08</v>
      </c>
      <c r="FE39">
        <v>5026768.08</v>
      </c>
      <c r="FF39">
        <v>1E-4</v>
      </c>
      <c r="FG39">
        <v>1E-4</v>
      </c>
      <c r="FH39">
        <v>1E-4</v>
      </c>
      <c r="FI39">
        <v>1E-4</v>
      </c>
      <c r="FJ39">
        <v>1E-4</v>
      </c>
      <c r="FK39">
        <v>1E-4</v>
      </c>
      <c r="FL39">
        <v>1E-4</v>
      </c>
      <c r="FM39">
        <v>1E-4</v>
      </c>
      <c r="FN39">
        <v>1E-4</v>
      </c>
      <c r="FO39" s="160" t="e">
        <v>#REF!</v>
      </c>
      <c r="FP39" s="160" t="e">
        <v>#REF!</v>
      </c>
      <c r="FQ39" s="160" t="e">
        <v>#REF!</v>
      </c>
      <c r="FR39" s="160" t="e">
        <v>#REF!</v>
      </c>
      <c r="FS39" s="160" t="e">
        <v>#REF!</v>
      </c>
      <c r="FT39" s="160" t="e">
        <v>#REF!</v>
      </c>
      <c r="FU39" s="160" t="e">
        <v>#REF!</v>
      </c>
      <c r="FV39" s="160" t="e">
        <v>#REF!</v>
      </c>
      <c r="FW39" s="160" t="e">
        <v>#REF!</v>
      </c>
      <c r="FX39" s="160" t="e">
        <v>#REF!</v>
      </c>
      <c r="FY39" s="160" t="e">
        <v>#REF!</v>
      </c>
      <c r="FZ39" s="160" t="e">
        <v>#REF!</v>
      </c>
      <c r="GA39" s="160" t="e">
        <v>#REF!</v>
      </c>
      <c r="GB39" s="160" t="e">
        <v>#REF!</v>
      </c>
      <c r="GC39" s="160" t="e">
        <v>#REF!</v>
      </c>
      <c r="GD39" s="160" t="e">
        <v>#REF!</v>
      </c>
      <c r="GE39" s="160" t="e">
        <v>#REF!</v>
      </c>
      <c r="GF39" s="160" t="e">
        <v>#REF!</v>
      </c>
      <c r="GG39" s="160" t="e">
        <v>#REF!</v>
      </c>
      <c r="GH39" s="160" t="e">
        <v>#REF!</v>
      </c>
      <c r="GI39" s="160" t="e">
        <v>#REF!</v>
      </c>
      <c r="GJ39" s="160" t="e">
        <v>#REF!</v>
      </c>
      <c r="GK39" s="160" t="e">
        <v>#REF!</v>
      </c>
      <c r="GL39" s="160" t="e">
        <v>#REF!</v>
      </c>
      <c r="GM39" s="160" t="e">
        <v>#REF!</v>
      </c>
      <c r="GN39" s="160" t="e">
        <v>#REF!</v>
      </c>
      <c r="GO39" s="160" t="e">
        <v>#REF!</v>
      </c>
      <c r="GP39" s="160" t="e">
        <v>#REF!</v>
      </c>
      <c r="GQ39" s="160" t="e">
        <v>#REF!</v>
      </c>
      <c r="GR39" s="160" t="e">
        <v>#REF!</v>
      </c>
      <c r="GS39" s="160" t="e">
        <v>#REF!</v>
      </c>
      <c r="GT39" s="160" t="e">
        <v>#REF!</v>
      </c>
      <c r="GU39" s="160" t="e">
        <v>#REF!</v>
      </c>
      <c r="GV39" s="160" t="e">
        <v>#REF!</v>
      </c>
      <c r="GW39" s="160" t="e">
        <v>#REF!</v>
      </c>
      <c r="GX39" s="160" t="e">
        <v>#REF!</v>
      </c>
      <c r="GY39" s="160" t="e">
        <v>#REF!</v>
      </c>
      <c r="GZ39" s="160"/>
      <c r="HA39" s="160"/>
      <c r="HB39" s="160"/>
      <c r="HC39" s="160"/>
      <c r="HD39" s="160"/>
      <c r="HE39" s="160"/>
      <c r="HF39" s="160"/>
      <c r="HG39" s="160"/>
      <c r="HH39" s="160"/>
      <c r="HI39" s="160"/>
      <c r="HJ39" s="160"/>
      <c r="HK39" s="160"/>
      <c r="HL39" s="160"/>
      <c r="HM39" s="160"/>
      <c r="HN39" s="304"/>
      <c r="HO39" s="304"/>
      <c r="HP39" s="304"/>
      <c r="HQ39" s="304"/>
      <c r="HR39" s="304"/>
      <c r="HS39" s="304"/>
      <c r="HT39" s="304"/>
      <c r="HU39" s="304"/>
      <c r="HV39" s="304"/>
      <c r="HW39" s="304"/>
      <c r="HX39" s="304"/>
      <c r="HY39" s="304"/>
      <c r="HZ39" s="304"/>
      <c r="IA39" s="304"/>
      <c r="IB39" s="304"/>
      <c r="IC39" s="304"/>
      <c r="ID39" s="304"/>
      <c r="IE39" s="304"/>
      <c r="IF39" s="304"/>
      <c r="IG39" s="305"/>
      <c r="IH39" s="305"/>
      <c r="II39" s="305"/>
      <c r="IJ39" s="305"/>
      <c r="IK39" s="305"/>
      <c r="IL39" s="305"/>
      <c r="IM39" s="305"/>
      <c r="IN39" s="305"/>
      <c r="IO39" s="305"/>
      <c r="IP39" s="305"/>
      <c r="IQ39" s="305"/>
      <c r="IR39" s="305"/>
      <c r="IS39" s="305"/>
    </row>
    <row r="40" spans="1:257" s="306" customFormat="1" ht="15" customHeight="1">
      <c r="A40" t="s">
        <v>2153</v>
      </c>
      <c r="B40">
        <v>1E-4</v>
      </c>
      <c r="C40">
        <v>1E-4</v>
      </c>
      <c r="D40">
        <v>1E-4</v>
      </c>
      <c r="E40">
        <v>1E-4</v>
      </c>
      <c r="F40">
        <v>1E-4</v>
      </c>
      <c r="G40">
        <v>1E-4</v>
      </c>
      <c r="H40">
        <v>1E-4</v>
      </c>
      <c r="I40">
        <v>1E-4</v>
      </c>
      <c r="J40">
        <v>1E-4</v>
      </c>
      <c r="K40" s="317">
        <v>1E-4</v>
      </c>
      <c r="L40">
        <v>1E-4</v>
      </c>
      <c r="M40">
        <v>1E-4</v>
      </c>
      <c r="N40">
        <v>1E-4</v>
      </c>
      <c r="O40">
        <v>1E-4</v>
      </c>
      <c r="P40">
        <v>1E-4</v>
      </c>
      <c r="Q40">
        <v>1E-4</v>
      </c>
      <c r="R40">
        <v>1E-4</v>
      </c>
      <c r="S40">
        <v>10502606.859999999</v>
      </c>
      <c r="T40">
        <v>9810452.7699999996</v>
      </c>
      <c r="U40">
        <v>7953397.5099999998</v>
      </c>
      <c r="V40">
        <v>9153304.2599999998</v>
      </c>
      <c r="W40">
        <v>11265153.949999999</v>
      </c>
      <c r="X40">
        <v>11265153.949999999</v>
      </c>
      <c r="Y40">
        <v>11265153.949999999</v>
      </c>
      <c r="Z40">
        <v>11265153.949999999</v>
      </c>
      <c r="AA40">
        <v>10833759.51</v>
      </c>
      <c r="AB40">
        <v>10833759.51</v>
      </c>
      <c r="AC40">
        <v>10128201.800000001</v>
      </c>
      <c r="AD40">
        <v>332581.05</v>
      </c>
      <c r="AE40">
        <v>332581.05</v>
      </c>
      <c r="AF40">
        <v>4611979.51</v>
      </c>
      <c r="AG40">
        <v>3331950.59</v>
      </c>
      <c r="AH40">
        <v>3446352.36</v>
      </c>
      <c r="AI40">
        <v>3446352.36</v>
      </c>
      <c r="AJ40">
        <v>3620367.11</v>
      </c>
      <c r="AK40">
        <v>3620367.11</v>
      </c>
      <c r="AL40">
        <v>3620367.11</v>
      </c>
      <c r="AM40">
        <v>4168331.46</v>
      </c>
      <c r="AN40">
        <v>4168331.46</v>
      </c>
      <c r="AO40">
        <v>3223722.15</v>
      </c>
      <c r="AP40">
        <v>3097418.13</v>
      </c>
      <c r="AQ40">
        <v>5098279.3499999996</v>
      </c>
      <c r="AR40">
        <v>10171548.460000001</v>
      </c>
      <c r="AS40">
        <v>10171548.460000001</v>
      </c>
      <c r="AT40">
        <v>10171548.460000001</v>
      </c>
      <c r="AU40">
        <v>10171548.460000001</v>
      </c>
      <c r="AV40">
        <v>10171548.460000001</v>
      </c>
      <c r="AW40">
        <v>10171548.460000001</v>
      </c>
      <c r="AX40">
        <v>10171548.460000001</v>
      </c>
      <c r="AY40">
        <v>10171548.460000001</v>
      </c>
      <c r="AZ40">
        <v>1E-4</v>
      </c>
      <c r="BA40">
        <v>1E-4</v>
      </c>
      <c r="BB40">
        <v>168169.36</v>
      </c>
      <c r="BC40">
        <v>168169.36</v>
      </c>
      <c r="BD40">
        <v>168169.36</v>
      </c>
      <c r="BE40">
        <v>960048.7</v>
      </c>
      <c r="BF40">
        <v>960048.7</v>
      </c>
      <c r="BG40">
        <v>960048.7</v>
      </c>
      <c r="BH40">
        <v>960048.7</v>
      </c>
      <c r="BI40">
        <v>960048.7</v>
      </c>
      <c r="BJ40">
        <v>1685913.93</v>
      </c>
      <c r="BK40">
        <v>1254723.3600000001</v>
      </c>
      <c r="BL40">
        <v>1831468.67</v>
      </c>
      <c r="BM40">
        <v>1831468.67</v>
      </c>
      <c r="BN40">
        <v>1831468.67</v>
      </c>
      <c r="BO40">
        <v>3071630.25</v>
      </c>
      <c r="BP40">
        <v>3071630.25</v>
      </c>
      <c r="BQ40">
        <v>3071630.25</v>
      </c>
      <c r="BR40">
        <v>10343894.99</v>
      </c>
      <c r="BS40">
        <v>10343894.99</v>
      </c>
      <c r="BT40">
        <v>10343894.99</v>
      </c>
      <c r="BU40">
        <v>10343894.99</v>
      </c>
      <c r="BV40">
        <v>17616159.73</v>
      </c>
      <c r="BW40">
        <v>17616159.73</v>
      </c>
      <c r="BX40">
        <v>17616159.73</v>
      </c>
      <c r="BY40">
        <v>1E-4</v>
      </c>
      <c r="BZ40">
        <v>1E-4</v>
      </c>
      <c r="CA40">
        <v>1E-4</v>
      </c>
      <c r="CB40">
        <v>1E-4</v>
      </c>
      <c r="CC40">
        <v>1E-4</v>
      </c>
      <c r="CD40">
        <v>1E-4</v>
      </c>
      <c r="CE40">
        <v>1E-4</v>
      </c>
      <c r="CF40">
        <v>1E-4</v>
      </c>
      <c r="CG40">
        <v>1E-4</v>
      </c>
      <c r="CH40">
        <v>1E-4</v>
      </c>
      <c r="CI40">
        <v>1E-4</v>
      </c>
      <c r="CJ40">
        <v>1E-4</v>
      </c>
      <c r="CK40">
        <v>1E-4</v>
      </c>
      <c r="CL40">
        <v>1E-4</v>
      </c>
      <c r="CM40">
        <v>1E-4</v>
      </c>
      <c r="CN40">
        <v>1E-4</v>
      </c>
      <c r="CO40">
        <v>1E-4</v>
      </c>
      <c r="CP40">
        <v>1E-4</v>
      </c>
      <c r="CQ40">
        <v>1E-4</v>
      </c>
      <c r="CR40">
        <v>1E-4</v>
      </c>
      <c r="CS40">
        <v>2366877.7400000002</v>
      </c>
      <c r="CT40">
        <v>1454925.5</v>
      </c>
      <c r="CU40">
        <v>913060.79</v>
      </c>
      <c r="CV40">
        <v>913060.79</v>
      </c>
      <c r="CW40">
        <v>913060.79</v>
      </c>
      <c r="CX40">
        <v>913060.79</v>
      </c>
      <c r="CY40">
        <v>913060.79</v>
      </c>
      <c r="CZ40">
        <v>773836.53</v>
      </c>
      <c r="DA40">
        <v>78139.960000000006</v>
      </c>
      <c r="DB40">
        <v>78139.960000000006</v>
      </c>
      <c r="DC40">
        <v>2364468.88</v>
      </c>
      <c r="DD40">
        <v>2364468.88</v>
      </c>
      <c r="DE40">
        <v>3632374.51</v>
      </c>
      <c r="DF40">
        <v>3445517.5</v>
      </c>
      <c r="DG40">
        <v>3445517.5</v>
      </c>
      <c r="DH40">
        <v>3445517.5</v>
      </c>
      <c r="DI40">
        <v>3445517.5</v>
      </c>
      <c r="DJ40">
        <v>3445517.5</v>
      </c>
      <c r="DK40">
        <v>3986041.81</v>
      </c>
      <c r="DL40">
        <v>3986041.81</v>
      </c>
      <c r="DM40">
        <v>3986041.81</v>
      </c>
      <c r="DN40">
        <v>3986041.81</v>
      </c>
      <c r="DO40">
        <v>3986041.81</v>
      </c>
      <c r="DP40">
        <v>3986041.81</v>
      </c>
      <c r="DQ40">
        <v>3986041.81</v>
      </c>
      <c r="DR40">
        <v>3986041.81</v>
      </c>
      <c r="DS40">
        <v>3071803.47</v>
      </c>
      <c r="DT40">
        <v>1E-4</v>
      </c>
      <c r="DU40">
        <v>1E-4</v>
      </c>
      <c r="DV40">
        <v>1E-4</v>
      </c>
      <c r="DW40">
        <v>1E-4</v>
      </c>
      <c r="DX40">
        <v>1E-4</v>
      </c>
      <c r="DY40">
        <v>1E-4</v>
      </c>
      <c r="DZ40">
        <v>1E-4</v>
      </c>
      <c r="EA40">
        <v>1E-4</v>
      </c>
      <c r="EB40">
        <v>1E-4</v>
      </c>
      <c r="EC40">
        <v>1E-4</v>
      </c>
      <c r="ED40">
        <v>1E-4</v>
      </c>
      <c r="EE40">
        <v>1E-4</v>
      </c>
      <c r="EF40">
        <v>1E-4</v>
      </c>
      <c r="EG40">
        <v>1E-4</v>
      </c>
      <c r="EH40">
        <v>1E-4</v>
      </c>
      <c r="EI40">
        <v>1E-4</v>
      </c>
      <c r="EJ40">
        <v>1E-4</v>
      </c>
      <c r="EK40">
        <v>1E-4</v>
      </c>
      <c r="EL40">
        <v>1E-4</v>
      </c>
      <c r="EM40">
        <v>1E-4</v>
      </c>
      <c r="EN40">
        <v>1E-4</v>
      </c>
      <c r="EO40">
        <v>1E-4</v>
      </c>
      <c r="EP40">
        <v>1E-4</v>
      </c>
      <c r="EQ40">
        <v>1E-4</v>
      </c>
      <c r="ER40">
        <v>1E-4</v>
      </c>
      <c r="ES40">
        <v>1E-4</v>
      </c>
      <c r="ET40">
        <v>1E-4</v>
      </c>
      <c r="EU40">
        <v>1E-4</v>
      </c>
      <c r="EV40">
        <v>1E-4</v>
      </c>
      <c r="EW40">
        <v>222908444</v>
      </c>
      <c r="EX40">
        <v>158652799.09999999</v>
      </c>
      <c r="EY40">
        <v>158652799.09999999</v>
      </c>
      <c r="EZ40">
        <v>158652799.09999999</v>
      </c>
      <c r="FA40">
        <v>158652799.09999999</v>
      </c>
      <c r="FB40">
        <v>158652799.09999999</v>
      </c>
      <c r="FC40">
        <v>158652799.09999999</v>
      </c>
      <c r="FD40">
        <v>158652799.09999999</v>
      </c>
      <c r="FE40">
        <v>158652799.09999999</v>
      </c>
      <c r="FF40">
        <v>1E-4</v>
      </c>
      <c r="FG40">
        <v>1E-4</v>
      </c>
      <c r="FH40">
        <v>1E-4</v>
      </c>
      <c r="FI40">
        <v>1E-4</v>
      </c>
      <c r="FJ40">
        <v>1E-4</v>
      </c>
      <c r="FK40">
        <v>1E-4</v>
      </c>
      <c r="FL40">
        <v>1E-4</v>
      </c>
      <c r="FM40">
        <v>1E-4</v>
      </c>
      <c r="FN40">
        <v>1E-4</v>
      </c>
      <c r="FO40" s="160" t="e">
        <v>#REF!</v>
      </c>
      <c r="FP40" s="160" t="e">
        <v>#REF!</v>
      </c>
      <c r="FQ40" s="160" t="e">
        <v>#REF!</v>
      </c>
      <c r="FR40" s="160" t="e">
        <v>#REF!</v>
      </c>
      <c r="FS40" s="160" t="e">
        <v>#REF!</v>
      </c>
      <c r="FT40" s="160" t="e">
        <v>#REF!</v>
      </c>
      <c r="FU40" s="160" t="e">
        <v>#REF!</v>
      </c>
      <c r="FV40" s="160" t="e">
        <v>#REF!</v>
      </c>
      <c r="FW40" s="160" t="e">
        <v>#REF!</v>
      </c>
      <c r="FX40" s="160" t="e">
        <v>#REF!</v>
      </c>
      <c r="FY40" s="160" t="e">
        <v>#REF!</v>
      </c>
      <c r="FZ40" s="160" t="e">
        <v>#REF!</v>
      </c>
      <c r="GA40" s="160" t="e">
        <v>#REF!</v>
      </c>
      <c r="GB40" s="160" t="e">
        <v>#REF!</v>
      </c>
      <c r="GC40" s="160" t="e">
        <v>#REF!</v>
      </c>
      <c r="GD40" s="160" t="e">
        <v>#REF!</v>
      </c>
      <c r="GE40" s="160" t="e">
        <v>#REF!</v>
      </c>
      <c r="GF40" s="160" t="e">
        <v>#REF!</v>
      </c>
      <c r="GG40" s="160" t="e">
        <v>#REF!</v>
      </c>
      <c r="GH40" s="160" t="e">
        <v>#REF!</v>
      </c>
      <c r="GI40" s="160" t="e">
        <v>#REF!</v>
      </c>
      <c r="GJ40" s="160" t="e">
        <v>#REF!</v>
      </c>
      <c r="GK40" s="160" t="e">
        <v>#REF!</v>
      </c>
      <c r="GL40" s="160" t="e">
        <v>#REF!</v>
      </c>
      <c r="GM40" s="160" t="e">
        <v>#REF!</v>
      </c>
      <c r="GN40" s="160" t="e">
        <v>#REF!</v>
      </c>
      <c r="GO40" s="160" t="e">
        <v>#REF!</v>
      </c>
      <c r="GP40" s="160" t="e">
        <v>#REF!</v>
      </c>
      <c r="GQ40" s="160" t="e">
        <v>#REF!</v>
      </c>
      <c r="GR40" s="160" t="e">
        <v>#REF!</v>
      </c>
      <c r="GS40" s="160" t="e">
        <v>#REF!</v>
      </c>
      <c r="GT40" s="160" t="e">
        <v>#REF!</v>
      </c>
      <c r="GU40" s="160" t="e">
        <v>#REF!</v>
      </c>
      <c r="GV40" s="160" t="e">
        <v>#REF!</v>
      </c>
      <c r="GW40" s="160" t="e">
        <v>#REF!</v>
      </c>
      <c r="GX40" s="160" t="e">
        <v>#REF!</v>
      </c>
      <c r="GY40" s="160" t="e">
        <v>#REF!</v>
      </c>
      <c r="GZ40" s="160"/>
      <c r="HA40" s="160"/>
      <c r="HB40" s="160"/>
      <c r="HC40" s="160"/>
      <c r="HD40" s="160"/>
      <c r="HE40" s="160"/>
      <c r="HF40" s="160"/>
      <c r="HG40" s="160"/>
      <c r="HH40" s="160"/>
      <c r="HI40" s="160"/>
      <c r="HJ40" s="160"/>
      <c r="HK40" s="160"/>
      <c r="HL40" s="160"/>
      <c r="HM40" s="160"/>
      <c r="HN40" s="304"/>
      <c r="HO40" s="304"/>
      <c r="HP40" s="304"/>
      <c r="HQ40" s="304"/>
      <c r="HR40" s="304"/>
      <c r="HS40" s="304"/>
      <c r="HT40" s="304"/>
      <c r="HU40" s="304"/>
      <c r="HV40" s="304"/>
      <c r="HW40" s="304"/>
      <c r="HX40" s="304"/>
      <c r="HY40" s="304"/>
      <c r="HZ40" s="304"/>
      <c r="IA40" s="304"/>
      <c r="IB40" s="304"/>
      <c r="IC40" s="304"/>
      <c r="ID40" s="304"/>
      <c r="IE40" s="304"/>
      <c r="IF40" s="304"/>
      <c r="IG40" s="305"/>
      <c r="IH40" s="305"/>
      <c r="II40" s="305"/>
      <c r="IJ40" s="305"/>
      <c r="IK40" s="305"/>
      <c r="IL40" s="305"/>
      <c r="IM40" s="305"/>
      <c r="IN40" s="305"/>
      <c r="IO40" s="305"/>
      <c r="IP40" s="305"/>
      <c r="IQ40" s="305"/>
      <c r="IR40" s="305"/>
      <c r="IS40" s="305"/>
      <c r="IT40" s="303"/>
      <c r="IU40" s="303"/>
      <c r="IV40" s="303"/>
      <c r="IW40" s="303"/>
    </row>
    <row r="41" spans="1:257" s="303" customFormat="1" ht="15" customHeight="1">
      <c r="A41" s="160"/>
      <c r="B41" s="160"/>
      <c r="C41" s="160"/>
      <c r="D41" s="160"/>
      <c r="E41" s="160"/>
      <c r="F41" s="160"/>
      <c r="G41" s="160"/>
      <c r="H41" s="160"/>
      <c r="I41" s="160"/>
      <c r="J41" s="160"/>
      <c r="K41" s="318"/>
      <c r="L41" s="320"/>
      <c r="M41" s="160"/>
      <c r="N41" s="160"/>
      <c r="O41" s="160"/>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0"/>
      <c r="AM41" s="160"/>
      <c r="AN41" s="160"/>
      <c r="AO41" s="160"/>
      <c r="AP41" s="160"/>
      <c r="AQ41" s="160"/>
      <c r="AR41" s="160"/>
      <c r="AS41" s="160"/>
      <c r="AT41" s="160"/>
      <c r="AU41" s="160"/>
      <c r="AV41" s="160"/>
      <c r="AW41" s="160"/>
      <c r="AX41" s="160"/>
      <c r="AY41" s="160"/>
      <c r="AZ41" s="160"/>
      <c r="BA41" s="160"/>
      <c r="BB41" s="160"/>
      <c r="BC41" s="160"/>
      <c r="BD41" s="160"/>
      <c r="BE41" s="160"/>
      <c r="BF41" s="160"/>
      <c r="BG41" s="160"/>
      <c r="BH41" s="160"/>
      <c r="BI41" s="160"/>
      <c r="BJ41" s="160"/>
      <c r="BK41" s="160"/>
      <c r="BL41" s="160"/>
      <c r="BM41" s="160"/>
      <c r="BN41" s="160"/>
      <c r="BO41" s="160"/>
      <c r="BP41" s="160"/>
      <c r="BQ41" s="160"/>
      <c r="BR41" s="160"/>
      <c r="BS41" s="160"/>
      <c r="BT41" s="160"/>
      <c r="BU41" s="160"/>
      <c r="BV41" s="160"/>
      <c r="BW41" s="160"/>
      <c r="BX41" s="160"/>
      <c r="BY41" s="160"/>
      <c r="BZ41" s="160"/>
      <c r="CA41" s="160"/>
      <c r="CB41" s="160"/>
      <c r="CC41" s="160"/>
      <c r="CD41" s="160"/>
      <c r="CE41" s="160"/>
      <c r="CF41" s="160"/>
      <c r="CG41" s="160"/>
      <c r="CH41" s="160"/>
      <c r="CI41" s="160"/>
      <c r="CJ41" s="160"/>
      <c r="CK41" s="160"/>
      <c r="CL41" s="160"/>
      <c r="CM41" s="160"/>
      <c r="CN41" s="160"/>
      <c r="CO41" s="160"/>
      <c r="CP41" s="160"/>
      <c r="CQ41" s="160"/>
      <c r="CR41" s="160"/>
      <c r="CS41" s="160"/>
      <c r="CT41" s="160"/>
      <c r="CU41" s="160"/>
      <c r="CV41" s="160"/>
      <c r="CW41" s="160"/>
      <c r="CX41" s="160"/>
      <c r="CY41" s="160"/>
      <c r="CZ41" s="160"/>
      <c r="DA41" s="160"/>
      <c r="DB41" s="160"/>
      <c r="DC41" s="160"/>
      <c r="DD41" s="160"/>
      <c r="DE41" s="160"/>
      <c r="DF41" s="160"/>
      <c r="DG41" s="160"/>
      <c r="DH41" s="160"/>
      <c r="DI41" s="160"/>
      <c r="DJ41" s="160"/>
      <c r="DK41" s="160"/>
      <c r="DL41" s="160"/>
      <c r="DM41" s="160"/>
      <c r="DN41" s="160"/>
      <c r="DO41" s="160"/>
      <c r="DP41" s="160"/>
      <c r="DQ41" s="160"/>
      <c r="DR41" s="160"/>
      <c r="DS41" s="160"/>
      <c r="DT41" s="160"/>
      <c r="DU41" s="160"/>
      <c r="DV41" s="160"/>
      <c r="DW41" s="160"/>
      <c r="DX41" s="160"/>
      <c r="DY41" s="160"/>
      <c r="DZ41" s="160"/>
      <c r="EA41" s="160"/>
      <c r="EB41" s="160"/>
      <c r="EC41" s="160"/>
      <c r="ED41" s="160"/>
      <c r="EE41" s="160"/>
      <c r="EF41" s="160"/>
      <c r="EG41" s="160"/>
      <c r="EH41" s="160"/>
      <c r="EI41" s="160"/>
      <c r="EJ41" s="160"/>
      <c r="EK41" s="160"/>
      <c r="EL41" s="160"/>
      <c r="EM41" s="160"/>
      <c r="EN41" s="160"/>
      <c r="EO41" s="160"/>
      <c r="EP41" s="160"/>
      <c r="EQ41" s="160"/>
      <c r="ER41" s="160"/>
      <c r="ES41" s="160"/>
      <c r="ET41" s="160"/>
      <c r="EU41" s="160"/>
      <c r="EV41" s="160"/>
      <c r="EW41" s="160"/>
      <c r="EX41" s="160"/>
      <c r="EY41" s="160"/>
      <c r="EZ41" s="160"/>
      <c r="FA41" s="160"/>
      <c r="FB41" s="160"/>
      <c r="FC41" s="160"/>
      <c r="FD41" s="160"/>
      <c r="FE41" s="160"/>
      <c r="FF41" s="160"/>
      <c r="FG41" s="160"/>
      <c r="FH41" s="160"/>
      <c r="FI41" s="160"/>
      <c r="FJ41" s="160"/>
      <c r="FK41" s="160"/>
      <c r="FL41" s="160"/>
      <c r="FM41" s="160"/>
      <c r="FN41" s="160"/>
      <c r="FO41" s="160"/>
      <c r="FP41" s="160"/>
      <c r="FQ41" s="160"/>
      <c r="FR41" s="160"/>
      <c r="FS41" s="160"/>
      <c r="FT41" s="160"/>
      <c r="FU41" s="160"/>
      <c r="FV41" s="160"/>
      <c r="FW41" s="160"/>
      <c r="FX41" s="160"/>
      <c r="FY41" s="160"/>
      <c r="FZ41" s="160"/>
      <c r="GA41" s="160"/>
      <c r="GB41" s="160"/>
      <c r="GC41" s="160"/>
      <c r="GD41" s="160"/>
      <c r="GE41" s="160"/>
      <c r="GF41" s="160"/>
      <c r="GG41" s="160"/>
      <c r="GH41" s="160"/>
      <c r="GI41" s="160"/>
      <c r="GJ41" s="160"/>
      <c r="GK41" s="160"/>
      <c r="GL41" s="160"/>
      <c r="GM41" s="160"/>
      <c r="GN41" s="160"/>
      <c r="GO41" s="160"/>
      <c r="GP41" s="160"/>
      <c r="GQ41" s="160"/>
      <c r="GR41" s="160"/>
      <c r="GS41" s="160"/>
      <c r="GT41" s="160"/>
      <c r="GU41" s="160"/>
      <c r="GV41" s="160"/>
      <c r="GW41" s="160"/>
      <c r="GX41" s="160"/>
      <c r="GY41" s="160"/>
      <c r="GZ41" s="160"/>
      <c r="HA41" s="160"/>
      <c r="HB41" s="160"/>
      <c r="HC41" s="160"/>
      <c r="HD41" s="160"/>
      <c r="HE41" s="160"/>
      <c r="HF41" s="160"/>
      <c r="HG41" s="160"/>
      <c r="HH41" s="160"/>
      <c r="HI41" s="160"/>
      <c r="HJ41" s="160"/>
      <c r="HK41" s="160"/>
      <c r="HL41" s="160"/>
      <c r="HM41" s="302"/>
      <c r="HN41" s="302"/>
      <c r="HO41" s="302"/>
      <c r="HP41" s="302"/>
      <c r="HQ41" s="302"/>
      <c r="HR41" s="302"/>
      <c r="HS41" s="302"/>
      <c r="HT41" s="302"/>
      <c r="HU41" s="302"/>
      <c r="HV41" s="302"/>
      <c r="HW41" s="302"/>
      <c r="HX41" s="302"/>
      <c r="HY41" s="302"/>
      <c r="HZ41" s="302"/>
      <c r="IA41" s="302"/>
      <c r="IB41" s="302"/>
      <c r="IC41" s="302"/>
      <c r="ID41" s="302"/>
      <c r="IE41" s="302"/>
      <c r="IF41" s="305"/>
      <c r="IG41" s="305"/>
      <c r="IH41" s="305"/>
      <c r="II41" s="305"/>
      <c r="IJ41" s="305"/>
      <c r="IK41" s="305"/>
      <c r="IL41" s="305"/>
      <c r="IM41" s="305"/>
      <c r="IN41" s="305"/>
      <c r="IO41" s="305"/>
      <c r="IP41" s="305"/>
      <c r="IQ41" s="305"/>
      <c r="IR41" s="305"/>
    </row>
    <row r="42" spans="1:257" s="283" customFormat="1" ht="15" customHeight="1">
      <c r="A42" s="297"/>
      <c r="K42" s="319"/>
      <c r="L42" s="321"/>
    </row>
    <row r="43" spans="1:257" s="15" customFormat="1" ht="15" customHeight="1">
      <c r="A43" s="300"/>
      <c r="B43" s="288"/>
      <c r="C43" s="288"/>
      <c r="D43" s="288"/>
      <c r="E43" s="288"/>
      <c r="F43" s="288"/>
      <c r="G43" s="288"/>
      <c r="H43" s="288"/>
      <c r="I43" s="288"/>
      <c r="J43" s="288"/>
      <c r="K43" s="288"/>
      <c r="L43" s="288"/>
      <c r="M43" s="288"/>
      <c r="N43" s="288"/>
      <c r="O43" s="288"/>
      <c r="P43" s="288"/>
      <c r="Q43" s="288"/>
      <c r="R43" s="288"/>
      <c r="S43" s="288"/>
      <c r="T43" s="288"/>
      <c r="U43" s="288"/>
      <c r="V43" s="288"/>
      <c r="W43" s="288"/>
      <c r="X43" s="288"/>
      <c r="Y43" s="288"/>
      <c r="Z43" s="288"/>
      <c r="AA43" s="288"/>
      <c r="AB43" s="288"/>
      <c r="AC43" s="288"/>
      <c r="AD43" s="288"/>
      <c r="AE43" s="288"/>
      <c r="AF43" s="288"/>
      <c r="AG43" s="288"/>
      <c r="AH43" s="288"/>
      <c r="AI43" s="288"/>
      <c r="AJ43" s="288"/>
      <c r="AK43" s="288"/>
      <c r="AL43" s="288"/>
      <c r="AM43" s="288"/>
      <c r="AN43" s="288"/>
      <c r="AO43" s="288"/>
      <c r="AP43" s="288"/>
      <c r="AQ43" s="288"/>
      <c r="AR43" s="288"/>
      <c r="AS43" s="288"/>
      <c r="AT43" s="288"/>
      <c r="AU43" s="288"/>
      <c r="AV43" s="288"/>
      <c r="AW43" s="288"/>
      <c r="AX43" s="288"/>
      <c r="AY43" s="288"/>
      <c r="AZ43" s="288"/>
      <c r="BA43" s="288"/>
      <c r="BB43" s="288"/>
      <c r="BC43" s="288"/>
      <c r="BD43" s="288"/>
      <c r="BE43" s="288"/>
      <c r="BF43" s="288"/>
      <c r="BG43" s="288"/>
      <c r="BH43" s="288"/>
      <c r="BI43" s="288"/>
      <c r="BJ43" s="288"/>
      <c r="BK43" s="288"/>
      <c r="BL43" s="288"/>
      <c r="BM43" s="288"/>
      <c r="BN43" s="288"/>
      <c r="BO43" s="288"/>
      <c r="BP43" s="288"/>
      <c r="BQ43" s="288"/>
      <c r="BR43" s="288"/>
      <c r="BS43" s="288"/>
      <c r="BT43" s="288"/>
      <c r="BU43" s="288"/>
      <c r="BV43" s="288"/>
      <c r="BW43" s="288"/>
      <c r="BX43" s="288"/>
      <c r="BY43" s="288"/>
      <c r="BZ43" s="288"/>
      <c r="CA43" s="288"/>
      <c r="CB43" s="288"/>
      <c r="CC43" s="288"/>
      <c r="CD43" s="288"/>
      <c r="CE43" s="288"/>
      <c r="CF43" s="288"/>
      <c r="CG43" s="288"/>
      <c r="CH43" s="288"/>
      <c r="CI43" s="288"/>
      <c r="CJ43" s="288"/>
      <c r="CK43" s="288"/>
      <c r="CL43" s="288"/>
      <c r="CM43" s="288"/>
      <c r="CN43" s="288"/>
      <c r="CO43" s="288"/>
      <c r="CP43" s="288"/>
      <c r="CQ43" s="288"/>
      <c r="CR43" s="288"/>
      <c r="CS43" s="288"/>
      <c r="CT43" s="288"/>
      <c r="CU43" s="288"/>
      <c r="CV43" s="288"/>
      <c r="CW43" s="288"/>
      <c r="CX43" s="288"/>
      <c r="CY43" s="288"/>
      <c r="CZ43" s="288"/>
      <c r="DA43" s="288"/>
      <c r="DB43" s="288"/>
      <c r="DC43" s="288"/>
      <c r="DD43" s="288"/>
      <c r="DE43" s="288"/>
      <c r="DF43" s="288"/>
      <c r="DG43" s="288"/>
      <c r="DH43" s="288"/>
      <c r="DI43" s="288"/>
      <c r="DJ43" s="288"/>
      <c r="DK43" s="288"/>
      <c r="DL43" s="288"/>
      <c r="DM43" s="288"/>
      <c r="DN43" s="288"/>
      <c r="DO43" s="288"/>
      <c r="DP43" s="288"/>
      <c r="DQ43" s="288"/>
      <c r="DR43" s="288"/>
      <c r="DS43" s="288"/>
      <c r="DT43" s="288"/>
      <c r="DU43" s="288"/>
      <c r="DV43" s="288"/>
      <c r="DW43" s="288"/>
      <c r="DX43" s="288"/>
      <c r="DY43" s="288"/>
      <c r="DZ43" s="288"/>
      <c r="EA43" s="288"/>
      <c r="EB43" s="288"/>
      <c r="EC43" s="288"/>
      <c r="ED43" s="288"/>
      <c r="EE43" s="288"/>
      <c r="EF43" s="288"/>
      <c r="EG43" s="288"/>
      <c r="EH43" s="288"/>
      <c r="EI43" s="288"/>
      <c r="EJ43" s="288"/>
      <c r="EK43" s="288"/>
      <c r="EL43" s="288"/>
      <c r="EM43" s="288"/>
      <c r="EN43" s="288"/>
      <c r="EO43" s="288"/>
      <c r="EP43" s="288"/>
      <c r="EQ43" s="288"/>
      <c r="ER43" s="288"/>
      <c r="ES43" s="288"/>
      <c r="ET43" s="288"/>
      <c r="EU43" s="288"/>
      <c r="EV43" s="288"/>
      <c r="EW43" s="288"/>
      <c r="EX43" s="288"/>
      <c r="EY43" s="288"/>
      <c r="EZ43" s="288"/>
      <c r="FA43" s="288"/>
      <c r="FB43" s="288"/>
      <c r="FC43" s="288"/>
      <c r="FD43" s="288"/>
      <c r="FE43" s="288"/>
      <c r="FF43" s="288"/>
      <c r="FG43" s="288"/>
      <c r="FH43" s="288"/>
      <c r="FI43" s="288"/>
      <c r="FJ43" s="288"/>
      <c r="FK43" s="288"/>
      <c r="FL43" s="288"/>
      <c r="FM43" s="288"/>
      <c r="FN43" s="288"/>
      <c r="FO43" s="288"/>
      <c r="FP43" s="288"/>
      <c r="FQ43" s="288"/>
      <c r="FR43" s="288"/>
      <c r="FS43" s="288"/>
      <c r="FT43" s="288"/>
      <c r="FU43" s="288"/>
      <c r="FV43" s="288"/>
      <c r="FW43" s="288"/>
      <c r="FX43" s="288"/>
      <c r="FY43" s="288"/>
      <c r="FZ43" s="288"/>
      <c r="GA43" s="288"/>
      <c r="GB43" s="288"/>
      <c r="GC43" s="288"/>
      <c r="GD43" s="288"/>
      <c r="GE43" s="288"/>
      <c r="GF43" s="288"/>
      <c r="GG43" s="288"/>
      <c r="GH43" s="288"/>
      <c r="GI43" s="288"/>
      <c r="GJ43" s="288"/>
      <c r="GK43" s="288"/>
      <c r="GL43" s="288"/>
      <c r="GM43" s="288"/>
      <c r="GN43" s="288"/>
      <c r="GO43" s="288"/>
      <c r="GP43" s="288"/>
      <c r="GQ43" s="288"/>
      <c r="GR43" s="288"/>
      <c r="GS43" s="288"/>
      <c r="GT43" s="288"/>
      <c r="GU43" s="288"/>
      <c r="GV43" s="288"/>
      <c r="GW43" s="288"/>
      <c r="GX43" s="288"/>
      <c r="GY43" s="288"/>
      <c r="GZ43" s="288"/>
      <c r="HA43" s="288"/>
      <c r="HB43" s="288"/>
      <c r="HC43" s="288"/>
      <c r="HD43" s="288"/>
      <c r="HE43" s="288"/>
      <c r="HF43" s="288"/>
      <c r="HG43" s="288"/>
      <c r="HH43" s="288"/>
      <c r="HI43" s="288"/>
      <c r="HJ43" s="288"/>
      <c r="HK43" s="288"/>
      <c r="HL43" s="288"/>
      <c r="HM43" s="288"/>
      <c r="HN43" s="288"/>
      <c r="HO43" s="288"/>
      <c r="HP43" s="288"/>
      <c r="HQ43" s="288"/>
      <c r="HR43" s="288"/>
      <c r="HS43" s="288"/>
      <c r="HT43" s="288"/>
      <c r="HU43" s="288"/>
      <c r="HV43" s="288"/>
      <c r="HW43" s="288"/>
      <c r="HX43" s="288"/>
      <c r="HY43" s="288"/>
      <c r="HZ43" s="288"/>
      <c r="IA43" s="288"/>
      <c r="IB43" s="288"/>
      <c r="IC43" s="288"/>
      <c r="ID43" s="288"/>
      <c r="IE43" s="288"/>
      <c r="IF43" s="288"/>
      <c r="IG43" s="288"/>
      <c r="IH43" s="288"/>
      <c r="II43" s="288"/>
      <c r="IJ43" s="288"/>
      <c r="IK43" s="288"/>
      <c r="IL43" s="288"/>
      <c r="IM43" s="288"/>
      <c r="IN43" s="288"/>
      <c r="IO43" s="288"/>
      <c r="IP43" s="288"/>
      <c r="IQ43" s="288"/>
      <c r="IR43" s="288"/>
    </row>
    <row r="44" spans="1:257" s="15" customFormat="1" ht="15" customHeight="1">
      <c r="A44" s="300"/>
      <c r="B44" s="288"/>
      <c r="C44" s="288"/>
      <c r="D44" s="288"/>
      <c r="E44" s="288"/>
      <c r="F44" s="288"/>
      <c r="G44" s="288"/>
      <c r="H44" s="288"/>
      <c r="I44" s="288"/>
      <c r="J44" s="288"/>
      <c r="K44" s="288"/>
      <c r="L44" s="288"/>
      <c r="M44" s="288"/>
      <c r="N44" s="288"/>
      <c r="O44" s="288"/>
      <c r="P44" s="288"/>
      <c r="Q44" s="288"/>
      <c r="R44" s="288"/>
      <c r="S44" s="288"/>
      <c r="T44" s="288"/>
      <c r="U44" s="288"/>
      <c r="V44" s="288"/>
      <c r="W44" s="288"/>
      <c r="X44" s="288"/>
      <c r="Y44" s="288"/>
      <c r="Z44" s="288"/>
      <c r="AA44" s="288"/>
      <c r="AB44" s="288"/>
      <c r="AC44" s="288"/>
      <c r="AD44" s="288"/>
      <c r="AE44" s="288"/>
      <c r="AF44" s="288"/>
      <c r="AG44" s="288"/>
      <c r="AH44" s="288"/>
      <c r="AI44" s="288"/>
      <c r="AJ44" s="288"/>
      <c r="AK44" s="288"/>
      <c r="AL44" s="288"/>
      <c r="AM44" s="288"/>
      <c r="AN44" s="288"/>
      <c r="AO44" s="288"/>
      <c r="AP44" s="288"/>
      <c r="AQ44" s="288"/>
      <c r="AR44" s="288"/>
      <c r="AS44" s="288"/>
      <c r="AT44" s="288"/>
      <c r="AU44" s="288"/>
      <c r="AV44" s="288"/>
      <c r="AW44" s="288"/>
      <c r="AX44" s="288"/>
      <c r="AY44" s="288"/>
      <c r="AZ44" s="288"/>
      <c r="BA44" s="288"/>
      <c r="BB44" s="288"/>
      <c r="BC44" s="288"/>
      <c r="BD44" s="288"/>
      <c r="BE44" s="288"/>
      <c r="BF44" s="288"/>
      <c r="BG44" s="288"/>
      <c r="BH44" s="288"/>
      <c r="BI44" s="288"/>
      <c r="BJ44" s="288"/>
      <c r="BK44" s="288"/>
      <c r="BL44" s="288"/>
      <c r="BM44" s="288"/>
      <c r="BN44" s="288"/>
      <c r="BO44" s="288"/>
      <c r="BP44" s="288"/>
      <c r="BQ44" s="288"/>
      <c r="BR44" s="288"/>
      <c r="BS44" s="288"/>
      <c r="BT44" s="288"/>
      <c r="BU44" s="288"/>
      <c r="BV44" s="288"/>
      <c r="BW44" s="288"/>
      <c r="BX44" s="288"/>
      <c r="BY44" s="288"/>
      <c r="BZ44" s="288"/>
      <c r="CA44" s="288"/>
      <c r="CB44" s="288"/>
      <c r="CC44" s="288"/>
      <c r="CD44" s="288"/>
      <c r="CE44" s="288"/>
      <c r="CF44" s="288"/>
      <c r="CG44" s="288"/>
      <c r="CH44" s="288"/>
      <c r="CI44" s="288"/>
      <c r="CJ44" s="288"/>
      <c r="CK44" s="288"/>
      <c r="CL44" s="288"/>
      <c r="CM44" s="288"/>
      <c r="CN44" s="288"/>
      <c r="CO44" s="288"/>
      <c r="CP44" s="288"/>
      <c r="CQ44" s="288"/>
      <c r="CR44" s="288"/>
      <c r="CS44" s="288"/>
      <c r="CT44" s="288"/>
      <c r="CU44" s="288"/>
      <c r="CV44" s="288"/>
      <c r="CW44" s="288"/>
      <c r="CX44" s="288"/>
      <c r="CY44" s="288"/>
      <c r="CZ44" s="288"/>
      <c r="DA44" s="288"/>
      <c r="DB44" s="288"/>
      <c r="DC44" s="288"/>
      <c r="DD44" s="288"/>
      <c r="DE44" s="288"/>
      <c r="DF44" s="288"/>
      <c r="DG44" s="288"/>
      <c r="DH44" s="288"/>
      <c r="DI44" s="288"/>
      <c r="DJ44" s="288"/>
      <c r="DK44" s="288"/>
      <c r="DL44" s="288"/>
      <c r="DM44" s="288"/>
      <c r="DN44" s="288"/>
      <c r="DO44" s="288"/>
      <c r="DP44" s="288"/>
      <c r="DQ44" s="288"/>
      <c r="DR44" s="288"/>
      <c r="DS44" s="288"/>
      <c r="DT44" s="288"/>
      <c r="DU44" s="288"/>
      <c r="DV44" s="288"/>
      <c r="DW44" s="288"/>
      <c r="DX44" s="288"/>
      <c r="DY44" s="288"/>
      <c r="DZ44" s="288"/>
      <c r="EA44" s="288"/>
      <c r="EB44" s="288"/>
      <c r="EC44" s="288"/>
      <c r="ED44" s="288"/>
      <c r="EE44" s="288"/>
      <c r="EF44" s="288"/>
      <c r="EG44" s="288"/>
      <c r="EH44" s="288"/>
      <c r="EI44" s="288"/>
      <c r="EJ44" s="288"/>
      <c r="EK44" s="288"/>
      <c r="EL44" s="288"/>
      <c r="EM44" s="288"/>
      <c r="EN44" s="288"/>
      <c r="EO44" s="288"/>
      <c r="EP44" s="288"/>
      <c r="EQ44" s="288"/>
      <c r="ER44" s="288"/>
      <c r="ES44" s="288"/>
      <c r="ET44" s="288"/>
      <c r="EU44" s="288"/>
      <c r="EV44" s="288"/>
      <c r="EW44" s="288"/>
      <c r="EX44" s="288"/>
      <c r="EY44" s="288"/>
      <c r="EZ44" s="288"/>
      <c r="FA44" s="288"/>
      <c r="FB44" s="288"/>
      <c r="FC44" s="288"/>
      <c r="FD44" s="288"/>
      <c r="FE44" s="288"/>
      <c r="FF44" s="288"/>
      <c r="FG44" s="288"/>
      <c r="FH44" s="288"/>
      <c r="FI44" s="288"/>
      <c r="FJ44" s="288"/>
      <c r="FK44" s="288"/>
      <c r="FL44" s="288"/>
      <c r="FM44" s="288"/>
      <c r="FN44" s="288"/>
      <c r="FO44" s="288"/>
      <c r="FP44" s="288"/>
      <c r="FQ44" s="288"/>
      <c r="FR44" s="288"/>
      <c r="FS44" s="288"/>
      <c r="FT44" s="288"/>
      <c r="FU44" s="288"/>
      <c r="FV44" s="288"/>
      <c r="FW44" s="288"/>
      <c r="FX44" s="288"/>
      <c r="FY44" s="288"/>
      <c r="FZ44" s="288"/>
      <c r="GA44" s="288"/>
      <c r="GB44" s="288"/>
      <c r="GC44" s="288"/>
      <c r="GD44" s="288"/>
      <c r="GE44" s="288"/>
      <c r="GF44" s="288"/>
      <c r="GG44" s="288"/>
      <c r="GH44" s="288"/>
      <c r="GI44" s="288"/>
      <c r="GJ44" s="288"/>
      <c r="GK44" s="288"/>
      <c r="GL44" s="288"/>
      <c r="GM44" s="288"/>
      <c r="GN44" s="288"/>
      <c r="GO44" s="288"/>
      <c r="GP44" s="288"/>
      <c r="GQ44" s="288"/>
      <c r="GR44" s="288"/>
      <c r="GS44" s="288"/>
      <c r="GT44" s="288"/>
      <c r="GU44" s="288"/>
      <c r="GV44" s="288"/>
      <c r="GW44" s="288"/>
      <c r="GX44" s="288"/>
      <c r="GY44" s="288"/>
      <c r="GZ44" s="288"/>
      <c r="HA44" s="288"/>
      <c r="HB44" s="288"/>
      <c r="HC44" s="288"/>
      <c r="HD44" s="288"/>
      <c r="HE44" s="288"/>
      <c r="HF44" s="288"/>
      <c r="HG44" s="288"/>
      <c r="HH44" s="288"/>
      <c r="HI44" s="288"/>
      <c r="HJ44" s="288"/>
      <c r="HK44" s="288"/>
      <c r="HL44" s="288"/>
      <c r="HM44" s="288"/>
      <c r="HN44" s="288"/>
      <c r="HO44" s="288"/>
      <c r="HP44" s="288"/>
      <c r="HQ44" s="288"/>
      <c r="HR44" s="288"/>
      <c r="HS44" s="288"/>
      <c r="HT44" s="288"/>
      <c r="HU44" s="288"/>
      <c r="HV44" s="288"/>
      <c r="HW44" s="288"/>
      <c r="HX44" s="288"/>
      <c r="HY44" s="288"/>
      <c r="HZ44" s="288"/>
      <c r="IA44" s="288"/>
      <c r="IB44" s="288"/>
      <c r="IC44" s="288"/>
      <c r="ID44" s="288"/>
      <c r="IE44" s="288"/>
      <c r="IF44" s="288"/>
      <c r="IG44" s="288"/>
      <c r="IH44" s="288"/>
      <c r="II44" s="288"/>
      <c r="IJ44" s="288"/>
      <c r="IK44" s="288"/>
      <c r="IL44" s="288"/>
      <c r="IM44" s="288"/>
      <c r="IN44" s="288"/>
      <c r="IO44" s="288"/>
      <c r="IP44" s="288"/>
      <c r="IQ44" s="288"/>
      <c r="IR44" s="288"/>
    </row>
    <row r="45" spans="1:257" s="15" customFormat="1" ht="15" customHeight="1">
      <c r="A45" s="300"/>
      <c r="B45" s="288"/>
      <c r="C45" s="288"/>
      <c r="D45" s="288"/>
      <c r="E45" s="288"/>
      <c r="F45" s="288"/>
      <c r="G45" s="288"/>
      <c r="H45" s="288"/>
      <c r="I45" s="288"/>
      <c r="J45" s="288"/>
      <c r="K45" s="288"/>
      <c r="L45" s="288"/>
      <c r="M45" s="288"/>
      <c r="N45" s="288"/>
      <c r="O45" s="288"/>
      <c r="P45" s="288"/>
      <c r="Q45" s="288"/>
      <c r="R45" s="288"/>
      <c r="S45" s="288"/>
      <c r="T45" s="288"/>
      <c r="U45" s="288"/>
      <c r="V45" s="288"/>
      <c r="W45" s="288"/>
      <c r="X45" s="288"/>
      <c r="Y45" s="288"/>
      <c r="Z45" s="288"/>
      <c r="AA45" s="288"/>
      <c r="AB45" s="288"/>
      <c r="AC45" s="288"/>
      <c r="AD45" s="288"/>
      <c r="AE45" s="288"/>
      <c r="AF45" s="288"/>
      <c r="AG45" s="288"/>
      <c r="AH45" s="288"/>
      <c r="AI45" s="288"/>
      <c r="AJ45" s="288"/>
      <c r="AK45" s="288"/>
      <c r="AL45" s="288"/>
      <c r="AM45" s="288"/>
      <c r="AN45" s="288"/>
      <c r="AO45" s="288"/>
      <c r="AP45" s="288"/>
      <c r="AQ45" s="288"/>
      <c r="AR45" s="288"/>
      <c r="AS45" s="288"/>
      <c r="AT45" s="288"/>
      <c r="AU45" s="288"/>
      <c r="AV45" s="288"/>
      <c r="AW45" s="288"/>
      <c r="AX45" s="288"/>
      <c r="AY45" s="288"/>
      <c r="AZ45" s="288"/>
      <c r="BA45" s="288"/>
      <c r="BB45" s="288"/>
      <c r="BC45" s="288"/>
      <c r="BD45" s="288"/>
      <c r="BE45" s="288"/>
      <c r="BF45" s="288"/>
      <c r="BG45" s="288"/>
      <c r="BH45" s="288"/>
      <c r="BI45" s="288"/>
      <c r="BJ45" s="288"/>
      <c r="BK45" s="288"/>
      <c r="BL45" s="288"/>
      <c r="BM45" s="288"/>
      <c r="BN45" s="288"/>
      <c r="BO45" s="288"/>
      <c r="BP45" s="288"/>
      <c r="BQ45" s="288"/>
      <c r="BR45" s="288"/>
      <c r="BS45" s="288"/>
      <c r="BT45" s="288"/>
      <c r="BU45" s="288"/>
      <c r="BV45" s="288"/>
      <c r="BW45" s="288"/>
      <c r="BX45" s="288"/>
      <c r="BY45" s="288"/>
      <c r="BZ45" s="288"/>
      <c r="CA45" s="288"/>
      <c r="CB45" s="288"/>
      <c r="CC45" s="288"/>
      <c r="CD45" s="288"/>
      <c r="CE45" s="288"/>
      <c r="CF45" s="288"/>
      <c r="CG45" s="288"/>
      <c r="CH45" s="288"/>
      <c r="CI45" s="288"/>
      <c r="CJ45" s="288"/>
      <c r="CK45" s="288"/>
      <c r="CL45" s="288"/>
      <c r="CM45" s="288"/>
      <c r="CN45" s="288"/>
      <c r="CO45" s="288"/>
      <c r="CP45" s="288"/>
      <c r="CQ45" s="288"/>
      <c r="CR45" s="288"/>
      <c r="CS45" s="288"/>
      <c r="CT45" s="288"/>
      <c r="CU45" s="288"/>
      <c r="CV45" s="288"/>
      <c r="CW45" s="288"/>
      <c r="CX45" s="288"/>
      <c r="CY45" s="288"/>
      <c r="CZ45" s="288"/>
      <c r="DA45" s="288"/>
      <c r="DB45" s="288"/>
      <c r="DC45" s="288"/>
      <c r="DD45" s="288"/>
      <c r="DE45" s="288"/>
      <c r="DF45" s="288"/>
      <c r="DG45" s="288"/>
      <c r="DH45" s="288"/>
      <c r="DI45" s="288"/>
      <c r="DJ45" s="288"/>
      <c r="DK45" s="288"/>
      <c r="DL45" s="288"/>
      <c r="DM45" s="288"/>
      <c r="DN45" s="288"/>
      <c r="DO45" s="288"/>
      <c r="DP45" s="288"/>
      <c r="DQ45" s="288"/>
      <c r="DR45" s="288"/>
      <c r="DS45" s="288"/>
      <c r="DT45" s="288"/>
      <c r="DU45" s="288"/>
      <c r="DV45" s="288"/>
      <c r="DW45" s="288"/>
      <c r="DX45" s="288"/>
      <c r="DY45" s="288"/>
      <c r="DZ45" s="288"/>
      <c r="EA45" s="288"/>
      <c r="EB45" s="288"/>
      <c r="EC45" s="288"/>
      <c r="ED45" s="288"/>
      <c r="EE45" s="288"/>
      <c r="EF45" s="288"/>
      <c r="EG45" s="288"/>
      <c r="EH45" s="288"/>
      <c r="EI45" s="288"/>
      <c r="EJ45" s="288"/>
      <c r="EK45" s="288"/>
      <c r="EL45" s="288"/>
      <c r="EM45" s="288"/>
      <c r="EN45" s="288"/>
      <c r="EO45" s="288"/>
      <c r="EP45" s="288"/>
      <c r="EQ45" s="288"/>
      <c r="ER45" s="288"/>
      <c r="ES45" s="288"/>
      <c r="ET45" s="288"/>
      <c r="EU45" s="288"/>
      <c r="EV45" s="288"/>
      <c r="EW45" s="288"/>
      <c r="EX45" s="288"/>
      <c r="EY45" s="288"/>
      <c r="EZ45" s="288"/>
      <c r="FA45" s="288"/>
      <c r="FB45" s="288"/>
      <c r="FC45" s="288"/>
      <c r="FD45" s="288"/>
      <c r="FE45" s="288"/>
      <c r="FF45" s="288"/>
      <c r="FG45" s="288"/>
      <c r="FH45" s="288"/>
      <c r="FI45" s="288"/>
      <c r="FJ45" s="288"/>
      <c r="FK45" s="288"/>
      <c r="FL45" s="288"/>
      <c r="FM45" s="288"/>
      <c r="FN45" s="288"/>
      <c r="FO45" s="288"/>
      <c r="FP45" s="288"/>
      <c r="FQ45" s="288"/>
      <c r="FR45" s="288"/>
      <c r="FS45" s="288"/>
      <c r="FT45" s="288"/>
      <c r="FU45" s="288"/>
      <c r="FV45" s="288"/>
      <c r="FW45" s="288"/>
      <c r="FX45" s="288"/>
      <c r="FY45" s="288"/>
      <c r="FZ45" s="288"/>
      <c r="GA45" s="288"/>
      <c r="GB45" s="288"/>
      <c r="GC45" s="288"/>
      <c r="GD45" s="288"/>
      <c r="GE45" s="288"/>
      <c r="GF45" s="288"/>
      <c r="GG45" s="288"/>
      <c r="GH45" s="288"/>
      <c r="GI45" s="288"/>
      <c r="GJ45" s="288"/>
      <c r="GK45" s="288"/>
      <c r="GL45" s="288"/>
      <c r="GM45" s="288"/>
      <c r="GN45" s="288"/>
      <c r="GO45" s="288"/>
      <c r="GP45" s="288"/>
      <c r="GQ45" s="288"/>
      <c r="GR45" s="288"/>
      <c r="GS45" s="288"/>
      <c r="GT45" s="288"/>
      <c r="GU45" s="288"/>
      <c r="GV45" s="288"/>
      <c r="GW45" s="288"/>
      <c r="GX45" s="288"/>
      <c r="GY45" s="288"/>
      <c r="GZ45" s="288"/>
      <c r="HA45" s="288"/>
      <c r="HB45" s="288"/>
      <c r="HC45" s="288"/>
      <c r="HD45" s="288"/>
      <c r="HE45" s="288"/>
      <c r="HF45" s="288"/>
      <c r="HG45" s="288"/>
      <c r="HH45" s="288"/>
      <c r="HI45" s="288"/>
      <c r="HJ45" s="288"/>
      <c r="HK45" s="288"/>
      <c r="HL45" s="288"/>
      <c r="HM45" s="288"/>
      <c r="HN45" s="288"/>
      <c r="HO45" s="288"/>
      <c r="HP45" s="288"/>
      <c r="HQ45" s="288"/>
      <c r="HR45" s="288"/>
      <c r="HS45" s="288"/>
      <c r="HT45" s="288"/>
      <c r="HU45" s="288"/>
      <c r="HV45" s="288"/>
      <c r="HW45" s="288"/>
      <c r="HX45" s="288"/>
      <c r="HY45" s="288"/>
      <c r="HZ45" s="288"/>
      <c r="IA45" s="288"/>
      <c r="IB45" s="288"/>
      <c r="IC45" s="288"/>
      <c r="ID45" s="288"/>
      <c r="IE45" s="288"/>
      <c r="IF45" s="288"/>
      <c r="IG45" s="288"/>
      <c r="IH45" s="288"/>
      <c r="II45" s="288"/>
      <c r="IJ45" s="288"/>
      <c r="IK45" s="288"/>
      <c r="IL45" s="288"/>
      <c r="IM45" s="288"/>
      <c r="IN45" s="288"/>
      <c r="IO45" s="288"/>
      <c r="IP45" s="288"/>
      <c r="IQ45" s="288"/>
      <c r="IR45" s="288"/>
    </row>
    <row r="46" spans="1:257" s="15" customFormat="1" ht="15" customHeight="1">
      <c r="A46" s="300"/>
      <c r="B46" s="288"/>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288"/>
      <c r="AZ46" s="288"/>
      <c r="BA46" s="288"/>
      <c r="BB46" s="288"/>
      <c r="BC46" s="288"/>
      <c r="BD46" s="288"/>
      <c r="BE46" s="288"/>
      <c r="BF46" s="288"/>
      <c r="BG46" s="288"/>
      <c r="BH46" s="288"/>
      <c r="BI46" s="288"/>
      <c r="BJ46" s="288"/>
      <c r="BK46" s="288"/>
      <c r="BL46" s="288"/>
      <c r="BM46" s="288"/>
      <c r="BN46" s="288"/>
      <c r="BO46" s="288"/>
      <c r="BP46" s="288"/>
      <c r="BQ46" s="288"/>
      <c r="BR46" s="288"/>
      <c r="BS46" s="288"/>
      <c r="BT46" s="288"/>
      <c r="BU46" s="288"/>
      <c r="BV46" s="288"/>
      <c r="BW46" s="288"/>
      <c r="BX46" s="288"/>
      <c r="BY46" s="288"/>
      <c r="BZ46" s="288"/>
      <c r="CA46" s="288"/>
      <c r="CB46" s="288"/>
      <c r="CC46" s="288"/>
      <c r="CD46" s="288"/>
      <c r="CE46" s="288"/>
      <c r="CF46" s="288"/>
      <c r="CG46" s="288"/>
      <c r="CH46" s="288"/>
      <c r="CI46" s="288"/>
      <c r="CJ46" s="288"/>
      <c r="CK46" s="288"/>
      <c r="CL46" s="288"/>
      <c r="CM46" s="288"/>
      <c r="CN46" s="288"/>
      <c r="CO46" s="288"/>
      <c r="CP46" s="288"/>
      <c r="CQ46" s="288"/>
      <c r="CR46" s="288"/>
      <c r="CS46" s="288"/>
      <c r="CT46" s="288"/>
      <c r="CU46" s="288"/>
      <c r="CV46" s="288"/>
      <c r="CW46" s="288"/>
      <c r="CX46" s="288"/>
      <c r="CY46" s="288"/>
      <c r="CZ46" s="288"/>
      <c r="DA46" s="288"/>
      <c r="DB46" s="288"/>
      <c r="DC46" s="288"/>
      <c r="DD46" s="288"/>
      <c r="DE46" s="288"/>
      <c r="DF46" s="288"/>
      <c r="DG46" s="288"/>
      <c r="DH46" s="288"/>
      <c r="DI46" s="288"/>
      <c r="DJ46" s="288"/>
      <c r="DK46" s="288"/>
      <c r="DL46" s="288"/>
      <c r="DM46" s="288"/>
      <c r="DN46" s="288"/>
      <c r="DO46" s="288"/>
      <c r="DP46" s="288"/>
      <c r="DQ46" s="288"/>
      <c r="DR46" s="288"/>
      <c r="DS46" s="288"/>
      <c r="DT46" s="288"/>
      <c r="DU46" s="288"/>
      <c r="DV46" s="288"/>
      <c r="DW46" s="288"/>
      <c r="DX46" s="288"/>
      <c r="DY46" s="288"/>
      <c r="DZ46" s="288"/>
      <c r="EA46" s="288"/>
      <c r="EB46" s="288"/>
      <c r="EC46" s="288"/>
      <c r="ED46" s="288"/>
      <c r="EE46" s="288"/>
      <c r="EF46" s="288"/>
      <c r="EG46" s="288"/>
      <c r="EH46" s="288"/>
      <c r="EI46" s="288"/>
      <c r="EJ46" s="288"/>
      <c r="EK46" s="288"/>
      <c r="EL46" s="288"/>
      <c r="EM46" s="288"/>
      <c r="EN46" s="288"/>
      <c r="EO46" s="288"/>
      <c r="EP46" s="288"/>
      <c r="EQ46" s="288"/>
      <c r="ER46" s="288"/>
      <c r="ES46" s="288"/>
      <c r="ET46" s="288"/>
      <c r="EU46" s="288"/>
      <c r="EV46" s="288"/>
      <c r="EW46" s="288"/>
      <c r="EX46" s="288"/>
      <c r="EY46" s="288"/>
      <c r="EZ46" s="288"/>
      <c r="FA46" s="288"/>
      <c r="FB46" s="288"/>
      <c r="FC46" s="288"/>
      <c r="FD46" s="288"/>
      <c r="FE46" s="288"/>
      <c r="FF46" s="288"/>
      <c r="FG46" s="288"/>
      <c r="FH46" s="288"/>
      <c r="FI46" s="288"/>
      <c r="FJ46" s="288"/>
      <c r="FK46" s="288"/>
      <c r="FL46" s="288"/>
      <c r="FM46" s="288"/>
      <c r="FN46" s="288"/>
      <c r="FO46" s="288"/>
      <c r="FP46" s="288"/>
      <c r="FQ46" s="288"/>
      <c r="FR46" s="288"/>
      <c r="FS46" s="288"/>
      <c r="FT46" s="288"/>
      <c r="FU46" s="288"/>
      <c r="FV46" s="288"/>
      <c r="FW46" s="288"/>
      <c r="FX46" s="288"/>
      <c r="FY46" s="288"/>
      <c r="FZ46" s="288"/>
      <c r="GA46" s="288"/>
      <c r="GB46" s="288"/>
      <c r="GC46" s="288"/>
      <c r="GD46" s="288"/>
      <c r="GE46" s="288"/>
      <c r="GF46" s="288"/>
      <c r="GG46" s="288"/>
      <c r="GH46" s="288"/>
      <c r="GI46" s="288"/>
      <c r="GJ46" s="288"/>
      <c r="GK46" s="288"/>
      <c r="GL46" s="288"/>
      <c r="GM46" s="288"/>
      <c r="GN46" s="288"/>
      <c r="GO46" s="288"/>
      <c r="GP46" s="288"/>
      <c r="GQ46" s="288"/>
      <c r="GR46" s="288"/>
      <c r="GS46" s="288"/>
      <c r="GT46" s="288"/>
      <c r="GU46" s="288"/>
      <c r="GV46" s="288"/>
      <c r="GW46" s="288"/>
      <c r="GX46" s="288"/>
      <c r="GY46" s="288"/>
      <c r="GZ46" s="288"/>
      <c r="HA46" s="288"/>
      <c r="HB46" s="288"/>
      <c r="HC46" s="288"/>
      <c r="HD46" s="288"/>
      <c r="HE46" s="288"/>
      <c r="HF46" s="288"/>
      <c r="HG46" s="288"/>
      <c r="HH46" s="288"/>
      <c r="HI46" s="288"/>
      <c r="HJ46" s="288"/>
      <c r="HK46" s="288"/>
      <c r="HL46" s="288"/>
      <c r="HM46" s="288"/>
      <c r="HN46" s="288"/>
      <c r="HO46" s="288"/>
      <c r="HP46" s="288"/>
      <c r="HQ46" s="288"/>
      <c r="HR46" s="288"/>
      <c r="HS46" s="288"/>
      <c r="HT46" s="288"/>
      <c r="HU46" s="288"/>
      <c r="HV46" s="288"/>
      <c r="HW46" s="288"/>
      <c r="HX46" s="288"/>
      <c r="HY46" s="288"/>
      <c r="HZ46" s="288"/>
      <c r="IA46" s="288"/>
      <c r="IB46" s="288"/>
      <c r="IC46" s="288"/>
      <c r="ID46" s="288"/>
      <c r="IE46" s="288"/>
      <c r="IF46" s="288"/>
      <c r="IG46" s="288"/>
      <c r="IH46" s="288"/>
      <c r="II46" s="288"/>
      <c r="IJ46" s="288"/>
      <c r="IK46" s="288"/>
      <c r="IL46" s="288"/>
      <c r="IM46" s="288"/>
      <c r="IN46" s="288"/>
      <c r="IO46" s="288"/>
      <c r="IP46" s="288"/>
      <c r="IQ46" s="288"/>
      <c r="IR46" s="288"/>
    </row>
    <row r="47" spans="1:257" ht="15" customHeight="1">
      <c r="A47" s="296"/>
      <c r="K47" s="433" t="s">
        <v>2108</v>
      </c>
      <c r="IS47" s="281"/>
    </row>
    <row r="48" spans="1:257" ht="15" customHeight="1">
      <c r="A48" s="296"/>
      <c r="K48" s="433"/>
      <c r="IS48" s="281"/>
    </row>
    <row r="49" spans="1:253" ht="15" customHeight="1">
      <c r="A49" s="296"/>
      <c r="K49" s="282"/>
      <c r="IS49" s="281"/>
    </row>
    <row r="50" spans="1:253" ht="15" customHeight="1">
      <c r="A50" s="296"/>
      <c r="K50" s="282"/>
      <c r="IS50" s="281"/>
    </row>
    <row r="51" spans="1:253" ht="15" customHeight="1">
      <c r="A51" s="296"/>
      <c r="K51" s="282"/>
      <c r="IS51" s="281"/>
    </row>
    <row r="52" spans="1:253" ht="15" customHeight="1">
      <c r="A52" s="296"/>
      <c r="K52" s="282"/>
      <c r="IS52" s="281"/>
    </row>
    <row r="53" spans="1:253" ht="15" customHeight="1">
      <c r="A53" s="296"/>
      <c r="K53" s="282"/>
      <c r="IS53" s="281"/>
    </row>
    <row r="54" spans="1:253" ht="15" customHeight="1">
      <c r="A54" s="296"/>
      <c r="K54" s="282"/>
      <c r="IS54" s="281"/>
    </row>
    <row r="55" spans="1:253" ht="15" customHeight="1">
      <c r="A55" s="296"/>
      <c r="K55" s="282"/>
      <c r="IS55" s="281"/>
    </row>
    <row r="56" spans="1:253" s="289" customFormat="1" ht="15" customHeight="1">
      <c r="A56" s="298"/>
      <c r="B56" s="291"/>
      <c r="C56" s="291"/>
      <c r="D56" s="291"/>
      <c r="E56" s="291"/>
      <c r="F56" s="291"/>
      <c r="G56" s="291"/>
      <c r="H56" s="291"/>
      <c r="I56" s="291"/>
      <c r="J56" s="282"/>
      <c r="K56" s="282"/>
      <c r="L56" s="282"/>
      <c r="M56" s="282"/>
      <c r="N56" s="282"/>
      <c r="O56" s="282"/>
      <c r="P56" s="282"/>
      <c r="Q56" s="282"/>
      <c r="R56" s="282"/>
      <c r="S56" s="282"/>
      <c r="T56" s="282"/>
      <c r="U56" s="282"/>
      <c r="V56" s="282"/>
      <c r="W56" s="282"/>
      <c r="X56" s="282"/>
      <c r="Y56" s="282"/>
      <c r="Z56" s="282"/>
      <c r="AA56" s="282"/>
      <c r="AB56" s="282"/>
      <c r="AC56" s="282"/>
      <c r="AD56" s="282"/>
      <c r="AE56" s="282"/>
      <c r="AF56" s="282"/>
      <c r="AG56" s="282"/>
      <c r="AH56" s="282"/>
      <c r="AI56" s="282"/>
      <c r="AJ56" s="282"/>
      <c r="AK56" s="282"/>
      <c r="AL56" s="282"/>
      <c r="AM56" s="282"/>
      <c r="AN56" s="282"/>
      <c r="AO56" s="282"/>
      <c r="AP56" s="282"/>
      <c r="AQ56" s="282"/>
      <c r="AR56" s="282"/>
      <c r="AS56" s="282"/>
      <c r="AT56" s="282"/>
      <c r="AU56" s="282"/>
      <c r="AV56" s="282"/>
      <c r="AW56" s="282"/>
      <c r="AX56" s="282"/>
      <c r="AY56" s="282"/>
      <c r="AZ56" s="282"/>
      <c r="BA56" s="282"/>
      <c r="BB56" s="282"/>
      <c r="BC56" s="282"/>
      <c r="BD56" s="282"/>
      <c r="BE56" s="282"/>
      <c r="BF56" s="282"/>
      <c r="BG56" s="282"/>
      <c r="BH56" s="282"/>
      <c r="BI56" s="282"/>
      <c r="BJ56" s="282"/>
      <c r="BK56" s="282"/>
      <c r="BL56" s="282"/>
      <c r="BM56" s="282"/>
      <c r="BN56" s="282"/>
      <c r="BO56" s="282"/>
      <c r="BP56" s="282"/>
      <c r="BQ56" s="282"/>
      <c r="BR56" s="282"/>
      <c r="BS56" s="282"/>
      <c r="BT56" s="282"/>
      <c r="BU56" s="282"/>
      <c r="BV56" s="282"/>
      <c r="BW56" s="282"/>
      <c r="BX56" s="282"/>
      <c r="BY56" s="282"/>
      <c r="BZ56" s="282"/>
      <c r="CA56" s="282"/>
      <c r="CB56" s="282"/>
      <c r="CC56" s="282"/>
      <c r="CD56" s="282"/>
      <c r="CE56" s="282"/>
      <c r="CF56" s="282"/>
      <c r="CG56" s="282"/>
      <c r="CH56" s="282"/>
      <c r="CI56" s="282"/>
      <c r="CJ56" s="282"/>
      <c r="CK56" s="282"/>
      <c r="CL56" s="282"/>
      <c r="CM56" s="282"/>
      <c r="CN56" s="282"/>
      <c r="CO56" s="282"/>
      <c r="CP56" s="282"/>
      <c r="CQ56" s="282"/>
      <c r="CR56" s="282"/>
      <c r="CS56" s="282"/>
      <c r="CT56" s="282"/>
      <c r="CU56" s="282"/>
      <c r="CV56" s="282"/>
      <c r="CW56" s="282"/>
      <c r="CX56" s="282"/>
      <c r="CY56" s="282"/>
      <c r="CZ56" s="282"/>
      <c r="DA56" s="282"/>
      <c r="DB56" s="282"/>
      <c r="DC56" s="282"/>
      <c r="DD56" s="282"/>
      <c r="DE56" s="282"/>
      <c r="DF56" s="282"/>
      <c r="DG56" s="282"/>
      <c r="DH56" s="282"/>
      <c r="DI56" s="282"/>
      <c r="DJ56" s="282"/>
      <c r="DK56" s="282"/>
      <c r="DL56" s="282"/>
      <c r="DM56" s="282"/>
      <c r="DN56" s="282"/>
      <c r="DO56" s="282"/>
      <c r="DP56" s="282"/>
      <c r="DQ56" s="282"/>
      <c r="DR56" s="282"/>
      <c r="DS56" s="282"/>
      <c r="DT56" s="282"/>
      <c r="DU56" s="282"/>
      <c r="DV56" s="282"/>
      <c r="DW56" s="282"/>
      <c r="DX56" s="282"/>
      <c r="DY56" s="282"/>
      <c r="DZ56" s="282"/>
      <c r="EA56" s="282"/>
      <c r="EB56" s="282"/>
      <c r="EC56" s="282"/>
      <c r="ED56" s="282"/>
      <c r="EE56" s="282"/>
      <c r="EF56" s="282"/>
      <c r="EG56" s="282"/>
      <c r="EH56" s="282"/>
      <c r="EI56" s="282"/>
      <c r="EJ56" s="282"/>
      <c r="EK56" s="282"/>
      <c r="EL56" s="282"/>
      <c r="EM56" s="282"/>
      <c r="EN56" s="282"/>
      <c r="EO56" s="282"/>
      <c r="EP56" s="282"/>
      <c r="EQ56" s="282"/>
      <c r="ER56" s="282"/>
      <c r="ES56" s="282"/>
      <c r="ET56" s="282"/>
      <c r="EU56" s="282"/>
      <c r="EV56" s="282"/>
      <c r="EW56" s="282"/>
      <c r="EX56" s="282"/>
      <c r="EY56" s="282"/>
      <c r="EZ56" s="282"/>
      <c r="FA56" s="282"/>
      <c r="FB56" s="282"/>
      <c r="FC56" s="282"/>
      <c r="FD56" s="282"/>
      <c r="FE56" s="282"/>
      <c r="FF56" s="282"/>
      <c r="FG56" s="282"/>
      <c r="FH56" s="282"/>
      <c r="FI56" s="282"/>
      <c r="FJ56" s="282"/>
      <c r="FK56" s="282"/>
      <c r="FL56" s="282"/>
      <c r="FM56" s="282"/>
      <c r="FN56" s="282"/>
      <c r="FO56" s="282"/>
      <c r="FP56" s="282"/>
      <c r="FQ56" s="282"/>
      <c r="FR56" s="282"/>
      <c r="FS56" s="282"/>
      <c r="FT56" s="282"/>
      <c r="FU56" s="282"/>
      <c r="FV56" s="282"/>
      <c r="FW56" s="282"/>
      <c r="FX56" s="282"/>
      <c r="FY56" s="282"/>
      <c r="FZ56" s="282"/>
      <c r="GA56" s="282"/>
      <c r="GB56" s="282"/>
      <c r="GC56" s="282"/>
      <c r="GD56" s="282"/>
      <c r="GE56" s="282"/>
      <c r="GF56" s="282"/>
      <c r="GG56" s="282"/>
      <c r="GH56" s="282"/>
      <c r="GI56" s="282"/>
      <c r="GJ56" s="282"/>
      <c r="GK56" s="282"/>
      <c r="GL56" s="282"/>
      <c r="GM56" s="282"/>
      <c r="GN56" s="282"/>
      <c r="GO56" s="282"/>
      <c r="GP56" s="282"/>
      <c r="GQ56" s="282"/>
      <c r="GR56" s="282"/>
      <c r="GS56" s="282"/>
      <c r="GT56" s="282"/>
      <c r="GU56" s="282"/>
      <c r="GV56" s="282"/>
      <c r="GW56" s="282"/>
      <c r="GX56" s="282"/>
      <c r="GY56" s="282"/>
      <c r="GZ56" s="282"/>
      <c r="HA56" s="282"/>
      <c r="HB56" s="282"/>
      <c r="HC56" s="282"/>
      <c r="HD56" s="282"/>
      <c r="HE56" s="282"/>
      <c r="HF56" s="282"/>
      <c r="HG56" s="282"/>
      <c r="HH56" s="282"/>
      <c r="HI56" s="282"/>
      <c r="HJ56" s="282"/>
      <c r="HK56" s="282"/>
      <c r="HL56" s="282"/>
      <c r="HM56" s="282"/>
      <c r="HN56" s="282"/>
      <c r="HO56" s="282"/>
      <c r="HP56" s="282"/>
      <c r="HQ56" s="282"/>
      <c r="HR56" s="282"/>
      <c r="HS56" s="282"/>
      <c r="HT56" s="282"/>
      <c r="HU56" s="282"/>
      <c r="HV56" s="282"/>
      <c r="HW56" s="282"/>
      <c r="HX56" s="282"/>
      <c r="HY56" s="291"/>
      <c r="HZ56" s="291"/>
      <c r="IA56" s="291"/>
      <c r="IB56" s="291"/>
      <c r="IC56" s="291"/>
      <c r="ID56" s="291"/>
      <c r="IE56" s="291"/>
      <c r="IF56" s="291"/>
      <c r="IG56" s="291"/>
      <c r="IH56" s="291"/>
      <c r="II56" s="291"/>
      <c r="IJ56" s="291"/>
      <c r="IK56" s="291"/>
      <c r="IL56" s="291"/>
      <c r="IM56" s="291"/>
      <c r="IN56" s="291"/>
      <c r="IO56" s="291"/>
      <c r="IP56" s="291"/>
      <c r="IQ56" s="291"/>
      <c r="IR56" s="291"/>
    </row>
    <row r="57" spans="1:253" ht="15" customHeight="1">
      <c r="A57" s="296"/>
      <c r="K57" s="282"/>
      <c r="IS57" s="281"/>
    </row>
    <row r="58" spans="1:253" ht="15" customHeight="1">
      <c r="A58" s="296"/>
      <c r="K58" s="282"/>
      <c r="IS58" s="281"/>
    </row>
    <row r="59" spans="1:253" ht="15" customHeight="1">
      <c r="A59" s="296"/>
      <c r="K59" s="282"/>
      <c r="IS59" s="281"/>
    </row>
    <row r="60" spans="1:253" ht="15" customHeight="1">
      <c r="A60" s="296"/>
      <c r="J60" s="322"/>
      <c r="K60" s="322"/>
      <c r="L60" s="283"/>
      <c r="M60" s="284" t="s">
        <v>2109</v>
      </c>
      <c r="N60" s="284" t="s">
        <v>2110</v>
      </c>
      <c r="O60" s="284" t="s">
        <v>2111</v>
      </c>
      <c r="P60" s="284" t="s">
        <v>2112</v>
      </c>
      <c r="Q60" s="284" t="s">
        <v>2110</v>
      </c>
      <c r="R60" s="284" t="s">
        <v>2113</v>
      </c>
      <c r="S60" s="284" t="s">
        <v>2111</v>
      </c>
      <c r="T60" s="284" t="s">
        <v>2112</v>
      </c>
      <c r="U60" s="284" t="s">
        <v>2114</v>
      </c>
      <c r="V60" s="284" t="s">
        <v>2115</v>
      </c>
      <c r="W60" s="284" t="s">
        <v>2116</v>
      </c>
      <c r="X60" s="284" t="s">
        <v>2110</v>
      </c>
      <c r="Y60" s="284" t="s">
        <v>2114</v>
      </c>
      <c r="Z60" s="284" t="s">
        <v>2117</v>
      </c>
      <c r="AA60" s="284" t="s">
        <v>2118</v>
      </c>
      <c r="AB60" s="284" t="s">
        <v>2116</v>
      </c>
      <c r="AC60" s="284" t="s">
        <v>2119</v>
      </c>
      <c r="AD60" s="284" t="s">
        <v>2117</v>
      </c>
      <c r="AE60" s="284" t="s">
        <v>2119</v>
      </c>
      <c r="AF60" s="284" t="s">
        <v>2116</v>
      </c>
      <c r="AG60" s="284" t="s">
        <v>2116</v>
      </c>
      <c r="AH60" s="284" t="s">
        <v>2109</v>
      </c>
      <c r="AI60" s="284" t="s">
        <v>2120</v>
      </c>
      <c r="AJ60" s="284" t="s">
        <v>2120</v>
      </c>
      <c r="AK60" s="284" t="s">
        <v>2118</v>
      </c>
      <c r="AL60" s="284" t="s">
        <v>2108</v>
      </c>
      <c r="AM60" s="284" t="s">
        <v>2110</v>
      </c>
      <c r="AN60" s="284" t="s">
        <v>2120</v>
      </c>
      <c r="AO60" s="284" t="s">
        <v>2110</v>
      </c>
      <c r="AP60" s="284" t="s">
        <v>2117</v>
      </c>
      <c r="AQ60" s="284" t="s">
        <v>2118</v>
      </c>
      <c r="AR60" s="284" t="s">
        <v>2120</v>
      </c>
      <c r="AS60" s="284" t="s">
        <v>2115</v>
      </c>
      <c r="AT60" s="284" t="s">
        <v>2111</v>
      </c>
      <c r="AU60" s="284" t="s">
        <v>2117</v>
      </c>
      <c r="AV60" s="284" t="s">
        <v>2111</v>
      </c>
      <c r="AW60" s="284" t="s">
        <v>2118</v>
      </c>
      <c r="AX60" s="284" t="s">
        <v>2119</v>
      </c>
      <c r="AY60" s="284" t="s">
        <v>2117</v>
      </c>
      <c r="AZ60" s="284" t="s">
        <v>2116</v>
      </c>
      <c r="BA60" s="284" t="s">
        <v>2121</v>
      </c>
      <c r="BB60" s="284" t="s">
        <v>2111</v>
      </c>
      <c r="BC60" s="284" t="s">
        <v>2122</v>
      </c>
      <c r="BD60" s="284" t="s">
        <v>2113</v>
      </c>
      <c r="BE60" s="284" t="s">
        <v>2115</v>
      </c>
      <c r="BF60" s="284" t="s">
        <v>2121</v>
      </c>
      <c r="BG60" s="284" t="s">
        <v>2117</v>
      </c>
      <c r="BH60" s="284" t="s">
        <v>2121</v>
      </c>
      <c r="BI60" s="284" t="s">
        <v>2123</v>
      </c>
      <c r="BJ60" s="284" t="s">
        <v>2117</v>
      </c>
      <c r="BK60" s="284" t="s">
        <v>2122</v>
      </c>
      <c r="BL60" s="284" t="s">
        <v>2114</v>
      </c>
      <c r="BM60" s="284" t="s">
        <v>2108</v>
      </c>
      <c r="BN60" s="284" t="s">
        <v>2124</v>
      </c>
      <c r="BO60" s="284" t="s">
        <v>2117</v>
      </c>
      <c r="BP60" s="284" t="s">
        <v>2122</v>
      </c>
      <c r="BQ60" s="284" t="s">
        <v>2113</v>
      </c>
      <c r="BR60" s="284" t="s">
        <v>2111</v>
      </c>
      <c r="BS60" s="284" t="s">
        <v>2114</v>
      </c>
      <c r="BT60" s="284" t="s">
        <v>2124</v>
      </c>
      <c r="BU60" s="284" t="s">
        <v>2117</v>
      </c>
      <c r="BV60" s="284" t="s">
        <v>2108</v>
      </c>
      <c r="BW60" s="284" t="s">
        <v>2117</v>
      </c>
      <c r="BX60" s="284" t="s">
        <v>2121</v>
      </c>
      <c r="BY60" s="284" t="s">
        <v>2113</v>
      </c>
      <c r="BZ60" s="284" t="s">
        <v>2121</v>
      </c>
      <c r="CA60" s="284" t="s">
        <v>2121</v>
      </c>
      <c r="CB60" s="284" t="s">
        <v>2121</v>
      </c>
      <c r="CC60" s="284" t="s">
        <v>2117</v>
      </c>
      <c r="CD60" s="284" t="s">
        <v>2117</v>
      </c>
      <c r="CE60" s="284" t="s">
        <v>2113</v>
      </c>
      <c r="CF60" s="284" t="s">
        <v>2118</v>
      </c>
      <c r="CG60" s="284" t="s">
        <v>2110</v>
      </c>
      <c r="CH60" s="284" t="s">
        <v>2119</v>
      </c>
      <c r="CI60" s="284" t="s">
        <v>2121</v>
      </c>
      <c r="CJ60" s="284" t="s">
        <v>2118</v>
      </c>
      <c r="CK60" s="284" t="s">
        <v>2117</v>
      </c>
      <c r="CL60" s="284" t="s">
        <v>2114</v>
      </c>
      <c r="CM60" s="284" t="s">
        <v>2111</v>
      </c>
      <c r="CN60" s="284" t="s">
        <v>2112</v>
      </c>
      <c r="CO60" s="284" t="s">
        <v>2113</v>
      </c>
      <c r="CP60" s="284" t="s">
        <v>2114</v>
      </c>
      <c r="CQ60" s="284" t="s">
        <v>2111</v>
      </c>
      <c r="CR60" s="284" t="s">
        <v>2117</v>
      </c>
      <c r="CS60" s="284" t="s">
        <v>2122</v>
      </c>
      <c r="CT60" s="284" t="s">
        <v>2118</v>
      </c>
      <c r="CU60" s="284" t="s">
        <v>2110</v>
      </c>
      <c r="CV60" s="284" t="s">
        <v>2121</v>
      </c>
      <c r="CW60" s="284" t="s">
        <v>2117</v>
      </c>
      <c r="CX60" s="284" t="s">
        <v>2109</v>
      </c>
      <c r="CY60" s="284" t="s">
        <v>2125</v>
      </c>
      <c r="CZ60" s="284" t="s">
        <v>2116</v>
      </c>
      <c r="DA60" s="284" t="s">
        <v>2115</v>
      </c>
      <c r="DB60" s="284" t="s">
        <v>2125</v>
      </c>
      <c r="DC60" s="284" t="s">
        <v>2116</v>
      </c>
      <c r="DD60" s="284" t="s">
        <v>2117</v>
      </c>
      <c r="DE60" s="284" t="s">
        <v>2114</v>
      </c>
      <c r="DF60" s="284" t="s">
        <v>2116</v>
      </c>
      <c r="DG60" s="284" t="s">
        <v>2116</v>
      </c>
      <c r="DH60" s="284" t="s">
        <v>2109</v>
      </c>
      <c r="DI60" s="284" t="s">
        <v>2116</v>
      </c>
      <c r="DJ60" s="284" t="s">
        <v>2111</v>
      </c>
      <c r="DK60" s="284" t="s">
        <v>2111</v>
      </c>
      <c r="DL60" s="284" t="s">
        <v>2125</v>
      </c>
      <c r="DM60" s="284" t="s">
        <v>2111</v>
      </c>
      <c r="DN60" s="284" t="s">
        <v>2118</v>
      </c>
      <c r="DO60" s="284" t="s">
        <v>2110</v>
      </c>
      <c r="DP60" s="284" t="s">
        <v>2114</v>
      </c>
      <c r="DQ60" s="284" t="s">
        <v>2116</v>
      </c>
      <c r="DR60" s="284" t="s">
        <v>2117</v>
      </c>
      <c r="DS60" s="284" t="s">
        <v>2113</v>
      </c>
      <c r="DT60" s="284" t="s">
        <v>2118</v>
      </c>
      <c r="DU60" s="284" t="s">
        <v>2110</v>
      </c>
      <c r="DV60" s="284" t="s">
        <v>2119</v>
      </c>
      <c r="DW60" s="284" t="s">
        <v>2121</v>
      </c>
      <c r="DX60" s="284" t="s">
        <v>2108</v>
      </c>
      <c r="DY60" s="284" t="s">
        <v>2117</v>
      </c>
      <c r="DZ60" s="284" t="s">
        <v>2117</v>
      </c>
      <c r="EA60" s="284" t="s">
        <v>2109</v>
      </c>
      <c r="EB60" s="284" t="s">
        <v>2116</v>
      </c>
      <c r="EC60" s="284" t="s">
        <v>2112</v>
      </c>
      <c r="ED60" s="284" t="s">
        <v>2121</v>
      </c>
      <c r="EE60" s="284" t="s">
        <v>2124</v>
      </c>
      <c r="EF60" s="284" t="s">
        <v>2111</v>
      </c>
      <c r="EG60" s="284" t="s">
        <v>2117</v>
      </c>
      <c r="EH60" s="284" t="s">
        <v>2115</v>
      </c>
      <c r="EI60" s="284" t="s">
        <v>2113</v>
      </c>
      <c r="EJ60" s="284" t="s">
        <v>2112</v>
      </c>
      <c r="EK60" s="284" t="s">
        <v>2108</v>
      </c>
      <c r="EL60" s="284" t="s">
        <v>2114</v>
      </c>
      <c r="EM60" s="284" t="s">
        <v>2114</v>
      </c>
      <c r="EN60" s="284" t="s">
        <v>2111</v>
      </c>
      <c r="EO60" s="284" t="s">
        <v>2117</v>
      </c>
      <c r="EP60" s="284" t="s">
        <v>2110</v>
      </c>
      <c r="EQ60" s="284" t="s">
        <v>2124</v>
      </c>
      <c r="ER60" s="284" t="s">
        <v>2113</v>
      </c>
      <c r="ES60" s="284" t="s">
        <v>2115</v>
      </c>
      <c r="ET60" s="284" t="s">
        <v>2118</v>
      </c>
      <c r="EU60" s="284" t="s">
        <v>2119</v>
      </c>
      <c r="EV60" s="284" t="s">
        <v>2114</v>
      </c>
      <c r="EW60" s="284" t="s">
        <v>2117</v>
      </c>
      <c r="EX60" s="284" t="s">
        <v>2116</v>
      </c>
      <c r="EY60" s="284" t="s">
        <v>2108</v>
      </c>
      <c r="EZ60" s="284" t="s">
        <v>2125</v>
      </c>
      <c r="FA60" s="284" t="s">
        <v>2120</v>
      </c>
      <c r="FB60" s="284" t="s">
        <v>2125</v>
      </c>
      <c r="FC60" s="284" t="s">
        <v>2110</v>
      </c>
      <c r="FD60" s="284" t="s">
        <v>2117</v>
      </c>
      <c r="FE60" s="284" t="s">
        <v>2116</v>
      </c>
      <c r="FF60" s="284" t="s">
        <v>2120</v>
      </c>
      <c r="FG60" s="284" t="s">
        <v>2109</v>
      </c>
      <c r="FH60" s="284" t="s">
        <v>2114</v>
      </c>
      <c r="FI60" s="284" t="s">
        <v>2120</v>
      </c>
      <c r="FJ60" s="284" t="s">
        <v>2125</v>
      </c>
      <c r="FK60" s="284" t="s">
        <v>2114</v>
      </c>
      <c r="FL60" s="284" t="s">
        <v>2116</v>
      </c>
      <c r="FM60" s="284" t="s">
        <v>2122</v>
      </c>
      <c r="FN60" s="284" t="s">
        <v>2108</v>
      </c>
      <c r="FO60" s="284" t="s">
        <v>2125</v>
      </c>
      <c r="FP60" s="284" t="s">
        <v>2110</v>
      </c>
      <c r="FQ60" s="284" t="s">
        <v>2121</v>
      </c>
      <c r="FR60" s="284" t="s">
        <v>2115</v>
      </c>
      <c r="FS60" s="284" t="s">
        <v>2108</v>
      </c>
      <c r="FT60" s="284" t="s">
        <v>2126</v>
      </c>
      <c r="FU60" s="284" t="s">
        <v>2125</v>
      </c>
      <c r="FV60" s="284" t="s">
        <v>2125</v>
      </c>
      <c r="FW60" s="284" t="s">
        <v>2118</v>
      </c>
      <c r="FX60" s="284" t="s">
        <v>2110</v>
      </c>
      <c r="FY60" s="284" t="s">
        <v>2116</v>
      </c>
      <c r="FZ60" s="284" t="s">
        <v>2115</v>
      </c>
      <c r="GA60" s="284" t="s">
        <v>2123</v>
      </c>
      <c r="GB60" s="284" t="s">
        <v>2114</v>
      </c>
      <c r="GC60" s="284" t="s">
        <v>2125</v>
      </c>
      <c r="GD60" s="284" t="s">
        <v>2123</v>
      </c>
      <c r="GE60" s="284" t="s">
        <v>2122</v>
      </c>
      <c r="GF60" s="284" t="s">
        <v>2108</v>
      </c>
      <c r="GG60" s="284" t="s">
        <v>2110</v>
      </c>
      <c r="GH60" s="284" t="s">
        <v>2121</v>
      </c>
      <c r="GI60" s="284" t="s">
        <v>2120</v>
      </c>
      <c r="GJ60" s="284" t="s">
        <v>2121</v>
      </c>
      <c r="GK60" s="284" t="s">
        <v>2122</v>
      </c>
      <c r="GL60" s="284" t="s">
        <v>2113</v>
      </c>
      <c r="GM60" s="284" t="s">
        <v>2110</v>
      </c>
      <c r="GN60" s="284" t="s">
        <v>2119</v>
      </c>
      <c r="GO60" s="284" t="s">
        <v>2110</v>
      </c>
      <c r="GP60" s="284" t="s">
        <v>2113</v>
      </c>
      <c r="GQ60" s="284" t="s">
        <v>2115</v>
      </c>
      <c r="GR60" s="284" t="s">
        <v>2121</v>
      </c>
      <c r="GS60" s="284" t="s">
        <v>2117</v>
      </c>
      <c r="GT60" s="284" t="s">
        <v>2119</v>
      </c>
      <c r="GU60" s="284" t="s">
        <v>2121</v>
      </c>
      <c r="GV60" s="284" t="s">
        <v>2117</v>
      </c>
      <c r="GW60" s="284" t="s">
        <v>2111</v>
      </c>
      <c r="GX60" s="284" t="s">
        <v>2123</v>
      </c>
      <c r="GY60" s="284" t="s">
        <v>2123</v>
      </c>
      <c r="GZ60" s="284" t="s">
        <v>2124</v>
      </c>
      <c r="HA60" s="284" t="s">
        <v>2110</v>
      </c>
      <c r="HB60" s="284" t="s">
        <v>2116</v>
      </c>
      <c r="HC60" s="284" t="s">
        <v>2126</v>
      </c>
      <c r="HD60" s="283"/>
      <c r="HE60" s="283"/>
      <c r="HF60" s="283"/>
      <c r="HG60" s="283"/>
      <c r="HH60" s="283"/>
      <c r="HI60" s="283"/>
      <c r="HJ60" s="283"/>
      <c r="HK60" s="283"/>
      <c r="HL60" s="283"/>
      <c r="HM60" s="283"/>
      <c r="HN60" s="283"/>
      <c r="HO60" s="283"/>
      <c r="HP60" s="283"/>
      <c r="HQ60" s="283"/>
      <c r="HR60" s="283"/>
      <c r="HS60" s="283"/>
      <c r="HT60" s="283"/>
      <c r="HU60" s="283"/>
      <c r="HV60" s="283"/>
      <c r="HW60" s="283"/>
      <c r="HX60" s="283"/>
      <c r="IS60" s="281"/>
    </row>
    <row r="61" spans="1:253" ht="15" customHeight="1">
      <c r="A61" s="296"/>
      <c r="J61" s="323"/>
      <c r="K61" s="433" t="s">
        <v>2127</v>
      </c>
      <c r="L61" s="285">
        <v>0</v>
      </c>
      <c r="M61" s="286">
        <f>B14</f>
        <v>11</v>
      </c>
      <c r="N61" s="286">
        <f t="shared" ref="N61:BY61" si="0">C14</f>
        <v>12</v>
      </c>
      <c r="O61" s="286">
        <f t="shared" si="0"/>
        <v>13</v>
      </c>
      <c r="P61" s="286">
        <f t="shared" si="0"/>
        <v>14</v>
      </c>
      <c r="Q61" s="286">
        <f t="shared" si="0"/>
        <v>14</v>
      </c>
      <c r="R61" s="286">
        <f t="shared" si="0"/>
        <v>14</v>
      </c>
      <c r="S61" s="286">
        <f t="shared" si="0"/>
        <v>14</v>
      </c>
      <c r="T61" s="286">
        <f t="shared" si="0"/>
        <v>12</v>
      </c>
      <c r="U61" s="286">
        <f t="shared" si="0"/>
        <v>11</v>
      </c>
      <c r="V61" s="286">
        <f t="shared" si="0"/>
        <v>8</v>
      </c>
      <c r="W61" s="286">
        <f t="shared" si="0"/>
        <v>10</v>
      </c>
      <c r="X61" s="286">
        <f t="shared" si="0"/>
        <v>10</v>
      </c>
      <c r="Y61" s="286">
        <f t="shared" si="0"/>
        <v>9</v>
      </c>
      <c r="Z61" s="286">
        <f t="shared" si="0"/>
        <v>9</v>
      </c>
      <c r="AA61" s="286">
        <f t="shared" si="0"/>
        <v>10</v>
      </c>
      <c r="AB61" s="286">
        <f t="shared" si="0"/>
        <v>11</v>
      </c>
      <c r="AC61" s="286">
        <f t="shared" si="0"/>
        <v>12</v>
      </c>
      <c r="AD61" s="286">
        <f t="shared" si="0"/>
        <v>11</v>
      </c>
      <c r="AE61" s="286">
        <f t="shared" si="0"/>
        <v>11</v>
      </c>
      <c r="AF61" s="286">
        <f t="shared" si="0"/>
        <v>10</v>
      </c>
      <c r="AG61" s="286">
        <f t="shared" si="0"/>
        <v>9</v>
      </c>
      <c r="AH61" s="286">
        <f t="shared" si="0"/>
        <v>8</v>
      </c>
      <c r="AI61" s="286">
        <f t="shared" si="0"/>
        <v>6</v>
      </c>
      <c r="AJ61" s="286">
        <f t="shared" si="0"/>
        <v>14</v>
      </c>
      <c r="AK61" s="286">
        <f t="shared" si="0"/>
        <v>25</v>
      </c>
      <c r="AL61" s="286">
        <f t="shared" si="0"/>
        <v>32</v>
      </c>
      <c r="AM61" s="286">
        <f t="shared" si="0"/>
        <v>35</v>
      </c>
      <c r="AN61" s="286">
        <f t="shared" si="0"/>
        <v>38</v>
      </c>
      <c r="AO61" s="286">
        <f t="shared" si="0"/>
        <v>39</v>
      </c>
      <c r="AP61" s="286">
        <f t="shared" si="0"/>
        <v>39</v>
      </c>
      <c r="AQ61" s="286">
        <f t="shared" si="0"/>
        <v>38</v>
      </c>
      <c r="AR61" s="286">
        <f t="shared" si="0"/>
        <v>37</v>
      </c>
      <c r="AS61" s="286">
        <f t="shared" si="0"/>
        <v>35</v>
      </c>
      <c r="AT61" s="286">
        <f t="shared" si="0"/>
        <v>32</v>
      </c>
      <c r="AU61" s="286">
        <f t="shared" si="0"/>
        <v>26</v>
      </c>
      <c r="AV61" s="286">
        <f t="shared" si="0"/>
        <v>21</v>
      </c>
      <c r="AW61" s="286">
        <f t="shared" si="0"/>
        <v>16</v>
      </c>
      <c r="AX61" s="286">
        <f t="shared" si="0"/>
        <v>13</v>
      </c>
      <c r="AY61" s="286">
        <f t="shared" si="0"/>
        <v>11</v>
      </c>
      <c r="AZ61" s="286">
        <f t="shared" si="0"/>
        <v>9</v>
      </c>
      <c r="BA61" s="286">
        <f t="shared" si="0"/>
        <v>5</v>
      </c>
      <c r="BB61" s="286">
        <f t="shared" si="0"/>
        <v>3</v>
      </c>
      <c r="BC61" s="286">
        <f t="shared" si="0"/>
        <v>2</v>
      </c>
      <c r="BD61" s="286">
        <f t="shared" si="0"/>
        <v>1</v>
      </c>
      <c r="BE61" s="286">
        <f t="shared" si="0"/>
        <v>1</v>
      </c>
      <c r="BF61" s="286">
        <f t="shared" si="0"/>
        <v>0</v>
      </c>
      <c r="BG61" s="286">
        <f t="shared" si="0"/>
        <v>0</v>
      </c>
      <c r="BH61" s="286">
        <f t="shared" si="0"/>
        <v>0</v>
      </c>
      <c r="BI61" s="286">
        <f t="shared" si="0"/>
        <v>0</v>
      </c>
      <c r="BJ61" s="286">
        <f t="shared" si="0"/>
        <v>0</v>
      </c>
      <c r="BK61" s="286">
        <f t="shared" si="0"/>
        <v>0</v>
      </c>
      <c r="BL61" s="286">
        <f t="shared" si="0"/>
        <v>0</v>
      </c>
      <c r="BM61" s="286">
        <f t="shared" si="0"/>
        <v>0</v>
      </c>
      <c r="BN61" s="286">
        <f t="shared" si="0"/>
        <v>0</v>
      </c>
      <c r="BO61" s="286">
        <f t="shared" si="0"/>
        <v>0</v>
      </c>
      <c r="BP61" s="286">
        <f t="shared" si="0"/>
        <v>0</v>
      </c>
      <c r="BQ61" s="286">
        <f t="shared" si="0"/>
        <v>0</v>
      </c>
      <c r="BR61" s="286">
        <f t="shared" si="0"/>
        <v>0</v>
      </c>
      <c r="BS61" s="286">
        <f t="shared" si="0"/>
        <v>0</v>
      </c>
      <c r="BT61" s="286">
        <f t="shared" si="0"/>
        <v>0</v>
      </c>
      <c r="BU61" s="286">
        <f t="shared" si="0"/>
        <v>0</v>
      </c>
      <c r="BV61" s="286">
        <f t="shared" si="0"/>
        <v>0</v>
      </c>
      <c r="BW61" s="286">
        <f t="shared" si="0"/>
        <v>0</v>
      </c>
      <c r="BX61" s="286">
        <f t="shared" si="0"/>
        <v>0</v>
      </c>
      <c r="BY61" s="286">
        <f t="shared" si="0"/>
        <v>0</v>
      </c>
      <c r="BZ61" s="286">
        <f t="shared" ref="BZ61:EK61" si="1">BO14</f>
        <v>0</v>
      </c>
      <c r="CA61" s="286">
        <f t="shared" si="1"/>
        <v>0</v>
      </c>
      <c r="CB61" s="286">
        <f t="shared" si="1"/>
        <v>0</v>
      </c>
      <c r="CC61" s="286">
        <f t="shared" si="1"/>
        <v>0</v>
      </c>
      <c r="CD61" s="286">
        <f t="shared" si="1"/>
        <v>0</v>
      </c>
      <c r="CE61" s="286">
        <f t="shared" si="1"/>
        <v>1</v>
      </c>
      <c r="CF61" s="286">
        <f t="shared" si="1"/>
        <v>1</v>
      </c>
      <c r="CG61" s="286">
        <f t="shared" si="1"/>
        <v>1</v>
      </c>
      <c r="CH61" s="286">
        <f t="shared" si="1"/>
        <v>1</v>
      </c>
      <c r="CI61" s="286">
        <f t="shared" si="1"/>
        <v>1</v>
      </c>
      <c r="CJ61" s="286">
        <f t="shared" si="1"/>
        <v>1</v>
      </c>
      <c r="CK61" s="286">
        <f t="shared" si="1"/>
        <v>1</v>
      </c>
      <c r="CL61" s="286">
        <f t="shared" si="1"/>
        <v>1</v>
      </c>
      <c r="CM61" s="286">
        <f t="shared" si="1"/>
        <v>2</v>
      </c>
      <c r="CN61" s="286">
        <f t="shared" si="1"/>
        <v>1</v>
      </c>
      <c r="CO61" s="286">
        <f t="shared" si="1"/>
        <v>3</v>
      </c>
      <c r="CP61" s="286">
        <f t="shared" si="1"/>
        <v>3</v>
      </c>
      <c r="CQ61" s="286">
        <f t="shared" si="1"/>
        <v>8</v>
      </c>
      <c r="CR61" s="286">
        <f t="shared" si="1"/>
        <v>14</v>
      </c>
      <c r="CS61" s="286">
        <f t="shared" si="1"/>
        <v>21</v>
      </c>
      <c r="CT61" s="286">
        <f t="shared" si="1"/>
        <v>27</v>
      </c>
      <c r="CU61" s="286">
        <f t="shared" si="1"/>
        <v>30</v>
      </c>
      <c r="CV61" s="286">
        <f t="shared" si="1"/>
        <v>31</v>
      </c>
      <c r="CW61" s="286">
        <f t="shared" si="1"/>
        <v>34</v>
      </c>
      <c r="CX61" s="286">
        <f t="shared" si="1"/>
        <v>35</v>
      </c>
      <c r="CY61" s="286">
        <f t="shared" si="1"/>
        <v>38</v>
      </c>
      <c r="CZ61" s="286">
        <f t="shared" si="1"/>
        <v>40</v>
      </c>
      <c r="DA61" s="286">
        <f t="shared" si="1"/>
        <v>34</v>
      </c>
      <c r="DB61" s="286">
        <f t="shared" si="1"/>
        <v>32</v>
      </c>
      <c r="DC61" s="286">
        <f t="shared" si="1"/>
        <v>29</v>
      </c>
      <c r="DD61" s="286">
        <f t="shared" si="1"/>
        <v>27</v>
      </c>
      <c r="DE61" s="286">
        <f t="shared" si="1"/>
        <v>22</v>
      </c>
      <c r="DF61" s="286">
        <f t="shared" si="1"/>
        <v>19</v>
      </c>
      <c r="DG61" s="286">
        <f t="shared" si="1"/>
        <v>13</v>
      </c>
      <c r="DH61" s="286">
        <f t="shared" si="1"/>
        <v>13</v>
      </c>
      <c r="DI61" s="286">
        <f t="shared" si="1"/>
        <v>7</v>
      </c>
      <c r="DJ61" s="286">
        <f t="shared" si="1"/>
        <v>9</v>
      </c>
      <c r="DK61" s="286">
        <f t="shared" si="1"/>
        <v>11</v>
      </c>
      <c r="DL61" s="286">
        <f t="shared" si="1"/>
        <v>12</v>
      </c>
      <c r="DM61" s="286">
        <f t="shared" si="1"/>
        <v>12</v>
      </c>
      <c r="DN61" s="286">
        <f t="shared" si="1"/>
        <v>15</v>
      </c>
      <c r="DO61" s="286">
        <f t="shared" si="1"/>
        <v>15</v>
      </c>
      <c r="DP61" s="286">
        <f t="shared" si="1"/>
        <v>16</v>
      </c>
      <c r="DQ61" s="286">
        <f t="shared" si="1"/>
        <v>16</v>
      </c>
      <c r="DR61" s="286">
        <f t="shared" si="1"/>
        <v>14</v>
      </c>
      <c r="DS61" s="286">
        <f t="shared" si="1"/>
        <v>11</v>
      </c>
      <c r="DT61" s="286">
        <f t="shared" si="1"/>
        <v>11</v>
      </c>
      <c r="DU61" s="286">
        <f t="shared" si="1"/>
        <v>11</v>
      </c>
      <c r="DV61" s="286">
        <f t="shared" si="1"/>
        <v>11</v>
      </c>
      <c r="DW61" s="286">
        <f t="shared" si="1"/>
        <v>5</v>
      </c>
      <c r="DX61" s="286">
        <f t="shared" si="1"/>
        <v>5</v>
      </c>
      <c r="DY61" s="286">
        <f t="shared" si="1"/>
        <v>5</v>
      </c>
      <c r="DZ61" s="286">
        <f t="shared" si="1"/>
        <v>5</v>
      </c>
      <c r="EA61" s="286">
        <f t="shared" si="1"/>
        <v>5</v>
      </c>
      <c r="EB61" s="286">
        <f t="shared" si="1"/>
        <v>5</v>
      </c>
      <c r="EC61" s="286">
        <f t="shared" si="1"/>
        <v>2</v>
      </c>
      <c r="ED61" s="286">
        <f t="shared" si="1"/>
        <v>0</v>
      </c>
      <c r="EE61" s="286">
        <f t="shared" si="1"/>
        <v>0</v>
      </c>
      <c r="EF61" s="286">
        <f t="shared" si="1"/>
        <v>0</v>
      </c>
      <c r="EG61" s="286">
        <f t="shared" si="1"/>
        <v>0</v>
      </c>
      <c r="EH61" s="286">
        <f t="shared" si="1"/>
        <v>0</v>
      </c>
      <c r="EI61" s="286">
        <f t="shared" si="1"/>
        <v>0</v>
      </c>
      <c r="EJ61" s="286">
        <f t="shared" si="1"/>
        <v>0</v>
      </c>
      <c r="EK61" s="286">
        <f t="shared" si="1"/>
        <v>0</v>
      </c>
      <c r="EL61" s="286">
        <f t="shared" ref="EL61:GW61" si="2">EA14</f>
        <v>0</v>
      </c>
      <c r="EM61" s="286">
        <f t="shared" si="2"/>
        <v>0</v>
      </c>
      <c r="EN61" s="286">
        <f t="shared" si="2"/>
        <v>1</v>
      </c>
      <c r="EO61" s="286">
        <f t="shared" si="2"/>
        <v>2</v>
      </c>
      <c r="EP61" s="286">
        <f t="shared" si="2"/>
        <v>2</v>
      </c>
      <c r="EQ61" s="286">
        <f t="shared" si="2"/>
        <v>2</v>
      </c>
      <c r="ER61" s="286">
        <f t="shared" si="2"/>
        <v>2</v>
      </c>
      <c r="ES61" s="286">
        <f t="shared" si="2"/>
        <v>2</v>
      </c>
      <c r="ET61" s="286">
        <f t="shared" si="2"/>
        <v>2</v>
      </c>
      <c r="EU61" s="286">
        <f t="shared" si="2"/>
        <v>2</v>
      </c>
      <c r="EV61" s="286">
        <f t="shared" si="2"/>
        <v>1</v>
      </c>
      <c r="EW61" s="286">
        <f t="shared" si="2"/>
        <v>1</v>
      </c>
      <c r="EX61" s="286">
        <f t="shared" si="2"/>
        <v>1</v>
      </c>
      <c r="EY61" s="286">
        <f t="shared" si="2"/>
        <v>0</v>
      </c>
      <c r="EZ61" s="286">
        <f t="shared" si="2"/>
        <v>2</v>
      </c>
      <c r="FA61" s="286">
        <f t="shared" si="2"/>
        <v>3</v>
      </c>
      <c r="FB61" s="286">
        <f t="shared" si="2"/>
        <v>4</v>
      </c>
      <c r="FC61" s="286">
        <f t="shared" si="2"/>
        <v>4</v>
      </c>
      <c r="FD61" s="286">
        <f t="shared" si="2"/>
        <v>4</v>
      </c>
      <c r="FE61" s="286">
        <f t="shared" si="2"/>
        <v>5</v>
      </c>
      <c r="FF61" s="286">
        <f t="shared" si="2"/>
        <v>5</v>
      </c>
      <c r="FG61" s="286">
        <f t="shared" si="2"/>
        <v>5</v>
      </c>
      <c r="FH61" s="286">
        <f t="shared" si="2"/>
        <v>5</v>
      </c>
      <c r="FI61" s="286">
        <f t="shared" si="2"/>
        <v>3</v>
      </c>
      <c r="FJ61" s="286">
        <f t="shared" si="2"/>
        <v>1</v>
      </c>
      <c r="FK61" s="286">
        <f t="shared" si="2"/>
        <v>2</v>
      </c>
      <c r="FL61" s="286">
        <f t="shared" si="2"/>
        <v>3</v>
      </c>
      <c r="FM61" s="286">
        <f t="shared" si="2"/>
        <v>4</v>
      </c>
      <c r="FN61" s="286">
        <f t="shared" si="2"/>
        <v>4</v>
      </c>
      <c r="FO61" s="286">
        <f t="shared" si="2"/>
        <v>5</v>
      </c>
      <c r="FP61" s="286">
        <f t="shared" si="2"/>
        <v>5</v>
      </c>
      <c r="FQ61" s="286">
        <f t="shared" si="2"/>
        <v>5</v>
      </c>
      <c r="FR61" s="286">
        <f t="shared" si="2"/>
        <v>5</v>
      </c>
      <c r="FS61" s="286">
        <f t="shared" si="2"/>
        <v>5</v>
      </c>
      <c r="FT61" s="286">
        <f t="shared" si="2"/>
        <v>5</v>
      </c>
      <c r="FU61" s="286">
        <f t="shared" si="2"/>
        <v>1</v>
      </c>
      <c r="FV61" s="286">
        <f t="shared" si="2"/>
        <v>4</v>
      </c>
      <c r="FW61" s="286">
        <f t="shared" si="2"/>
        <v>5</v>
      </c>
      <c r="FX61" s="286">
        <f t="shared" si="2"/>
        <v>5</v>
      </c>
      <c r="FY61" s="286">
        <f t="shared" si="2"/>
        <v>5</v>
      </c>
      <c r="FZ61" s="286">
        <f t="shared" si="2"/>
        <v>5</v>
      </c>
      <c r="GA61" s="286">
        <f t="shared" si="2"/>
        <v>5</v>
      </c>
      <c r="GB61" s="286">
        <f t="shared" si="2"/>
        <v>5</v>
      </c>
      <c r="GC61" s="286">
        <f t="shared" si="2"/>
        <v>4</v>
      </c>
      <c r="GD61" s="286">
        <f t="shared" si="2"/>
        <v>2</v>
      </c>
      <c r="GE61" s="286">
        <f t="shared" si="2"/>
        <v>2</v>
      </c>
      <c r="GF61" s="286">
        <f t="shared" si="2"/>
        <v>4</v>
      </c>
      <c r="GG61" s="286">
        <f t="shared" si="2"/>
        <v>4</v>
      </c>
      <c r="GH61" s="286">
        <f t="shared" si="2"/>
        <v>4</v>
      </c>
      <c r="GI61" s="286">
        <f t="shared" si="2"/>
        <v>7</v>
      </c>
      <c r="GJ61" s="286">
        <f t="shared" si="2"/>
        <v>9</v>
      </c>
      <c r="GK61" s="286">
        <f t="shared" si="2"/>
        <v>11</v>
      </c>
      <c r="GL61" s="286">
        <f t="shared" si="2"/>
        <v>15</v>
      </c>
      <c r="GM61" s="286">
        <f t="shared" si="2"/>
        <v>16</v>
      </c>
      <c r="GN61" s="286">
        <f t="shared" si="2"/>
        <v>16</v>
      </c>
      <c r="GO61" s="286">
        <f t="shared" si="2"/>
        <v>16</v>
      </c>
      <c r="GP61" s="286">
        <f t="shared" si="2"/>
        <v>16</v>
      </c>
      <c r="GQ61" s="286">
        <f t="shared" si="2"/>
        <v>16</v>
      </c>
      <c r="GR61" s="286">
        <f t="shared" si="2"/>
        <v>13</v>
      </c>
      <c r="GS61" s="286">
        <f t="shared" si="2"/>
        <v>13</v>
      </c>
      <c r="GT61" s="286">
        <f t="shared" si="2"/>
        <v>6</v>
      </c>
      <c r="GU61" s="286">
        <f t="shared" si="2"/>
        <v>1</v>
      </c>
      <c r="GV61" s="286">
        <f t="shared" si="2"/>
        <v>1</v>
      </c>
      <c r="GW61" s="286">
        <f t="shared" si="2"/>
        <v>1</v>
      </c>
      <c r="GX61" s="286">
        <f t="shared" ref="GX61:HC61" si="3">GM14</f>
        <v>1</v>
      </c>
      <c r="GY61" s="286">
        <f t="shared" si="3"/>
        <v>1</v>
      </c>
      <c r="GZ61" s="286">
        <f t="shared" si="3"/>
        <v>1</v>
      </c>
      <c r="HA61" s="286">
        <f t="shared" si="3"/>
        <v>1</v>
      </c>
      <c r="HB61" s="286">
        <f t="shared" si="3"/>
        <v>1</v>
      </c>
      <c r="HC61" s="286">
        <f t="shared" si="3"/>
        <v>0</v>
      </c>
      <c r="HD61" s="287"/>
      <c r="HE61" s="288"/>
      <c r="HF61" s="288"/>
      <c r="HG61" s="288"/>
      <c r="HH61" s="288"/>
      <c r="HI61" s="288"/>
      <c r="HJ61" s="288"/>
      <c r="HK61" s="288"/>
      <c r="HL61" s="288"/>
      <c r="HM61" s="288"/>
      <c r="HN61" s="288"/>
      <c r="HO61" s="288"/>
      <c r="IS61" s="281"/>
    </row>
    <row r="62" spans="1:253" ht="15" customHeight="1">
      <c r="A62" s="296"/>
      <c r="K62" s="433"/>
      <c r="M62" s="288"/>
      <c r="N62" s="288"/>
      <c r="O62" s="288"/>
      <c r="P62" s="288"/>
      <c r="Q62" s="288"/>
      <c r="R62" s="288"/>
      <c r="S62" s="288"/>
      <c r="T62" s="288"/>
      <c r="U62" s="288"/>
      <c r="V62" s="288"/>
      <c r="W62" s="288"/>
      <c r="X62" s="288"/>
      <c r="Y62" s="288"/>
      <c r="Z62" s="288"/>
      <c r="AA62" s="288"/>
      <c r="AB62" s="288"/>
      <c r="AC62" s="288"/>
      <c r="AD62" s="288"/>
      <c r="AE62" s="288"/>
      <c r="AF62" s="288"/>
      <c r="AG62" s="288"/>
      <c r="AH62" s="288"/>
      <c r="AI62" s="288"/>
      <c r="AJ62" s="288"/>
      <c r="AK62" s="288"/>
      <c r="AL62" s="288"/>
      <c r="AM62" s="288"/>
      <c r="AN62" s="288"/>
      <c r="AO62" s="288"/>
      <c r="AP62" s="288"/>
      <c r="AQ62" s="288"/>
      <c r="AR62" s="288"/>
      <c r="AS62" s="288"/>
      <c r="AT62" s="288"/>
      <c r="AU62" s="288"/>
      <c r="AV62" s="288"/>
      <c r="AW62" s="288"/>
      <c r="AX62" s="288"/>
      <c r="AY62" s="288"/>
      <c r="AZ62" s="288"/>
      <c r="BA62" s="288"/>
      <c r="BB62" s="288"/>
      <c r="BC62" s="288"/>
      <c r="BD62" s="288"/>
      <c r="BE62" s="288"/>
      <c r="BF62" s="288"/>
      <c r="BG62" s="288"/>
      <c r="BH62" s="288"/>
      <c r="BI62" s="288"/>
      <c r="BJ62" s="288"/>
      <c r="BK62" s="288"/>
      <c r="BL62" s="288"/>
      <c r="BM62" s="288"/>
      <c r="BN62" s="288"/>
      <c r="BO62" s="288"/>
      <c r="BP62" s="288"/>
      <c r="BQ62" s="288"/>
      <c r="BR62" s="288"/>
      <c r="BS62" s="288"/>
      <c r="BT62" s="288"/>
      <c r="BU62" s="288"/>
      <c r="BV62" s="288"/>
      <c r="BW62" s="288"/>
      <c r="BX62" s="288"/>
      <c r="BY62" s="288"/>
      <c r="BZ62" s="288"/>
      <c r="CA62" s="288"/>
      <c r="CB62" s="288"/>
      <c r="CC62" s="288"/>
      <c r="CD62" s="288"/>
      <c r="CE62" s="288"/>
      <c r="CF62" s="288"/>
      <c r="CG62" s="288"/>
      <c r="CH62" s="288"/>
      <c r="CI62" s="288"/>
      <c r="CJ62" s="288"/>
      <c r="CK62" s="288"/>
      <c r="CL62" s="288"/>
      <c r="CM62" s="288"/>
      <c r="CN62" s="288"/>
      <c r="CO62" s="288"/>
      <c r="CP62" s="288"/>
      <c r="CQ62" s="288"/>
      <c r="CR62" s="288"/>
      <c r="CS62" s="288"/>
      <c r="CT62" s="288"/>
      <c r="CU62" s="288"/>
      <c r="CV62" s="288"/>
      <c r="CW62" s="288"/>
      <c r="CX62" s="288"/>
      <c r="CY62" s="288"/>
      <c r="CZ62" s="288"/>
      <c r="DA62" s="288"/>
      <c r="DB62" s="288"/>
      <c r="DC62" s="288"/>
      <c r="DD62" s="288"/>
      <c r="DE62" s="288"/>
      <c r="DF62" s="288"/>
      <c r="DG62" s="288"/>
      <c r="DH62" s="288"/>
      <c r="DI62" s="288"/>
      <c r="DJ62" s="288"/>
      <c r="DK62" s="288"/>
      <c r="DL62" s="288"/>
      <c r="DM62" s="288"/>
      <c r="DN62" s="288"/>
      <c r="DO62" s="288"/>
      <c r="DP62" s="288"/>
      <c r="DQ62" s="288"/>
      <c r="DR62" s="288"/>
      <c r="DS62" s="288"/>
      <c r="DT62" s="288"/>
      <c r="DU62" s="288"/>
      <c r="DV62" s="288"/>
      <c r="DW62" s="288"/>
      <c r="DX62" s="288"/>
      <c r="DY62" s="288"/>
      <c r="DZ62" s="288"/>
      <c r="EA62" s="288"/>
      <c r="EB62" s="288"/>
      <c r="EC62" s="288"/>
      <c r="ED62" s="288"/>
      <c r="EE62" s="288"/>
      <c r="EF62" s="288"/>
      <c r="EG62" s="288"/>
      <c r="EH62" s="288"/>
      <c r="EI62" s="288"/>
      <c r="EJ62" s="288"/>
      <c r="EK62" s="288"/>
      <c r="EL62" s="288"/>
      <c r="EM62" s="288"/>
      <c r="EN62" s="288"/>
      <c r="EO62" s="288"/>
      <c r="EP62" s="288"/>
      <c r="EQ62" s="288"/>
      <c r="ER62" s="288"/>
      <c r="ES62" s="288"/>
      <c r="ET62" s="288"/>
      <c r="EU62" s="288"/>
      <c r="EV62" s="288"/>
      <c r="EW62" s="288"/>
      <c r="EX62" s="288"/>
      <c r="EY62" s="288"/>
      <c r="EZ62" s="288"/>
      <c r="FA62" s="288"/>
      <c r="FB62" s="288"/>
      <c r="FC62" s="288"/>
      <c r="FD62" s="288"/>
      <c r="FE62" s="288"/>
      <c r="FF62" s="288"/>
      <c r="FG62" s="288"/>
      <c r="FH62" s="288"/>
      <c r="FI62" s="288"/>
      <c r="FJ62" s="288"/>
      <c r="FK62" s="288"/>
      <c r="FL62" s="288"/>
      <c r="FM62" s="288"/>
      <c r="FN62" s="288"/>
      <c r="FO62" s="288"/>
      <c r="FP62" s="288"/>
      <c r="FQ62" s="288"/>
      <c r="FR62" s="288"/>
      <c r="FS62" s="288"/>
      <c r="FT62" s="288"/>
      <c r="FU62" s="288"/>
      <c r="FV62" s="288"/>
      <c r="FW62" s="288"/>
      <c r="FX62" s="288"/>
      <c r="FY62" s="288"/>
      <c r="FZ62" s="288"/>
      <c r="GA62" s="288"/>
      <c r="GB62" s="288"/>
      <c r="GC62" s="288"/>
      <c r="GD62" s="288"/>
      <c r="GE62" s="288"/>
      <c r="GF62" s="288"/>
      <c r="GG62" s="288"/>
      <c r="GH62" s="288"/>
      <c r="GI62" s="288"/>
      <c r="GJ62" s="288"/>
      <c r="GK62" s="288"/>
      <c r="GL62" s="288"/>
      <c r="GM62" s="288"/>
      <c r="GN62" s="288"/>
      <c r="GO62" s="288"/>
      <c r="GP62" s="288"/>
      <c r="GQ62" s="288"/>
      <c r="GR62" s="288"/>
      <c r="GS62" s="288"/>
      <c r="GT62" s="288"/>
      <c r="GU62" s="288"/>
      <c r="GV62" s="288"/>
      <c r="GW62" s="288"/>
      <c r="GX62" s="288"/>
      <c r="GY62" s="288"/>
      <c r="GZ62" s="288"/>
      <c r="HA62" s="288"/>
      <c r="HB62" s="288"/>
      <c r="HC62" s="288"/>
      <c r="HD62" s="288"/>
      <c r="HE62" s="288"/>
      <c r="HF62" s="288"/>
      <c r="HG62" s="288"/>
      <c r="HH62" s="288"/>
      <c r="HI62" s="288"/>
      <c r="HJ62" s="288"/>
      <c r="HK62" s="288"/>
      <c r="HL62" s="288"/>
      <c r="HM62" s="288"/>
      <c r="HN62" s="288"/>
      <c r="HO62" s="288"/>
      <c r="IS62" s="281"/>
    </row>
    <row r="63" spans="1:253" ht="15" customHeight="1">
      <c r="A63" s="296"/>
      <c r="K63" s="282"/>
      <c r="M63" s="288"/>
      <c r="N63" s="288"/>
      <c r="O63" s="288"/>
      <c r="P63" s="288"/>
      <c r="Q63" s="288"/>
      <c r="R63" s="288"/>
      <c r="S63" s="288"/>
      <c r="T63" s="288"/>
      <c r="U63" s="288"/>
      <c r="V63" s="288"/>
      <c r="W63" s="288"/>
      <c r="X63" s="288"/>
      <c r="Y63" s="288"/>
      <c r="Z63" s="288"/>
      <c r="AA63" s="288"/>
      <c r="AB63" s="288"/>
      <c r="AC63" s="288"/>
      <c r="AD63" s="288"/>
      <c r="AE63" s="288"/>
      <c r="AF63" s="288"/>
      <c r="AG63" s="288"/>
      <c r="AH63" s="288"/>
      <c r="AI63" s="288"/>
      <c r="AJ63" s="288"/>
      <c r="AK63" s="288"/>
      <c r="AL63" s="288"/>
      <c r="AM63" s="288"/>
      <c r="AN63" s="288"/>
      <c r="AO63" s="288"/>
      <c r="AP63" s="288"/>
      <c r="AQ63" s="288"/>
      <c r="AR63" s="288"/>
      <c r="AS63" s="288"/>
      <c r="AT63" s="288"/>
      <c r="AU63" s="288"/>
      <c r="AV63" s="288"/>
      <c r="AW63" s="288"/>
      <c r="AX63" s="288"/>
      <c r="AY63" s="288"/>
      <c r="AZ63" s="288"/>
      <c r="BA63" s="288"/>
      <c r="BB63" s="288"/>
      <c r="BC63" s="288"/>
      <c r="BD63" s="288"/>
      <c r="BE63" s="288"/>
      <c r="BF63" s="288"/>
      <c r="BG63" s="288"/>
      <c r="BH63" s="288"/>
      <c r="BI63" s="288"/>
      <c r="BJ63" s="288"/>
      <c r="BK63" s="288"/>
      <c r="BL63" s="288"/>
      <c r="BM63" s="288"/>
      <c r="BN63" s="288"/>
      <c r="BO63" s="288"/>
      <c r="BP63" s="288"/>
      <c r="BQ63" s="288"/>
      <c r="BR63" s="288"/>
      <c r="BS63" s="288"/>
      <c r="BT63" s="288"/>
      <c r="BU63" s="288"/>
      <c r="BV63" s="288"/>
      <c r="BW63" s="288"/>
      <c r="BX63" s="288"/>
      <c r="BY63" s="288"/>
      <c r="BZ63" s="288"/>
      <c r="CA63" s="288"/>
      <c r="CB63" s="288"/>
      <c r="CC63" s="288"/>
      <c r="CD63" s="288"/>
      <c r="CE63" s="288"/>
      <c r="CF63" s="288"/>
      <c r="CG63" s="288"/>
      <c r="CH63" s="288"/>
      <c r="CI63" s="288"/>
      <c r="CJ63" s="288"/>
      <c r="CK63" s="288"/>
      <c r="CL63" s="288"/>
      <c r="CM63" s="288"/>
      <c r="CN63" s="288"/>
      <c r="CO63" s="288"/>
      <c r="CP63" s="288"/>
      <c r="CQ63" s="288"/>
      <c r="CR63" s="288"/>
      <c r="CS63" s="288"/>
      <c r="CT63" s="288"/>
      <c r="CU63" s="288"/>
      <c r="CV63" s="288"/>
      <c r="CW63" s="288"/>
      <c r="CX63" s="288"/>
      <c r="CY63" s="288"/>
      <c r="CZ63" s="288"/>
      <c r="DA63" s="288"/>
      <c r="DB63" s="288"/>
      <c r="DC63" s="288"/>
      <c r="DD63" s="288"/>
      <c r="DE63" s="288"/>
      <c r="DF63" s="288"/>
      <c r="DG63" s="288"/>
      <c r="DH63" s="288"/>
      <c r="DI63" s="288"/>
      <c r="DJ63" s="288"/>
      <c r="DK63" s="288"/>
      <c r="DL63" s="288"/>
      <c r="DM63" s="288"/>
      <c r="DN63" s="288"/>
      <c r="DO63" s="288"/>
      <c r="DP63" s="288"/>
      <c r="DQ63" s="288"/>
      <c r="DR63" s="288"/>
      <c r="DS63" s="288"/>
      <c r="DT63" s="288"/>
      <c r="DU63" s="288"/>
      <c r="DV63" s="288"/>
      <c r="DW63" s="288"/>
      <c r="DX63" s="288"/>
      <c r="DY63" s="288"/>
      <c r="DZ63" s="288"/>
      <c r="EA63" s="288"/>
      <c r="EB63" s="288"/>
      <c r="EC63" s="288"/>
      <c r="ED63" s="288"/>
      <c r="EE63" s="288"/>
      <c r="EF63" s="288"/>
      <c r="EG63" s="288"/>
      <c r="EH63" s="288"/>
      <c r="EI63" s="288"/>
      <c r="EJ63" s="288"/>
      <c r="EK63" s="288"/>
      <c r="EL63" s="288"/>
      <c r="EM63" s="288"/>
      <c r="EN63" s="288"/>
      <c r="EO63" s="288"/>
      <c r="EP63" s="288"/>
      <c r="EQ63" s="288"/>
      <c r="ER63" s="288"/>
      <c r="ES63" s="288"/>
      <c r="ET63" s="288"/>
      <c r="EU63" s="288"/>
      <c r="EV63" s="288"/>
      <c r="EW63" s="288"/>
      <c r="EX63" s="288"/>
      <c r="EY63" s="288"/>
      <c r="EZ63" s="288"/>
      <c r="FA63" s="288"/>
      <c r="FB63" s="288"/>
      <c r="FC63" s="288"/>
      <c r="FD63" s="288"/>
      <c r="FE63" s="288"/>
      <c r="FF63" s="288"/>
      <c r="FG63" s="288"/>
      <c r="FH63" s="288"/>
      <c r="FI63" s="288"/>
      <c r="FJ63" s="288"/>
      <c r="FK63" s="288"/>
      <c r="FL63" s="288"/>
      <c r="FM63" s="288"/>
      <c r="FN63" s="288"/>
      <c r="FO63" s="288"/>
      <c r="FP63" s="288"/>
      <c r="FQ63" s="288"/>
      <c r="FR63" s="288"/>
      <c r="FS63" s="288"/>
      <c r="FT63" s="288"/>
      <c r="FU63" s="288"/>
      <c r="FV63" s="288"/>
      <c r="FW63" s="288"/>
      <c r="FX63" s="288"/>
      <c r="FY63" s="288"/>
      <c r="FZ63" s="288"/>
      <c r="GA63" s="288"/>
      <c r="GB63" s="288"/>
      <c r="GC63" s="288"/>
      <c r="GD63" s="288"/>
      <c r="GE63" s="288"/>
      <c r="GF63" s="288"/>
      <c r="GG63" s="288"/>
      <c r="GH63" s="288"/>
      <c r="GI63" s="288"/>
      <c r="GJ63" s="288"/>
      <c r="GK63" s="288"/>
      <c r="GL63" s="288"/>
      <c r="GM63" s="288"/>
      <c r="GN63" s="288"/>
      <c r="GO63" s="288"/>
      <c r="GP63" s="288"/>
      <c r="GQ63" s="288"/>
      <c r="GR63" s="288"/>
      <c r="GS63" s="288"/>
      <c r="GT63" s="288"/>
      <c r="GU63" s="288"/>
      <c r="GV63" s="288"/>
      <c r="GW63" s="288"/>
      <c r="GX63" s="288"/>
      <c r="GY63" s="288"/>
      <c r="GZ63" s="288"/>
      <c r="HA63" s="288"/>
      <c r="HB63" s="288"/>
      <c r="HC63" s="288"/>
      <c r="HD63" s="288"/>
      <c r="HE63" s="288"/>
      <c r="HF63" s="288"/>
      <c r="HG63" s="288"/>
      <c r="HH63" s="288"/>
      <c r="HI63" s="288"/>
      <c r="HJ63" s="288"/>
      <c r="HK63" s="288"/>
      <c r="HL63" s="288"/>
      <c r="HM63" s="288"/>
      <c r="HN63" s="288"/>
      <c r="HO63" s="288"/>
      <c r="IS63" s="281"/>
    </row>
    <row r="64" spans="1:253" ht="15" customHeight="1">
      <c r="A64" s="296"/>
      <c r="K64" s="282"/>
      <c r="M64" s="288"/>
      <c r="N64" s="288"/>
      <c r="O64" s="288"/>
      <c r="P64" s="288"/>
      <c r="Q64" s="288"/>
      <c r="R64" s="288"/>
      <c r="S64" s="288"/>
      <c r="T64" s="288"/>
      <c r="U64" s="288"/>
      <c r="V64" s="288"/>
      <c r="W64" s="288"/>
      <c r="X64" s="288"/>
      <c r="Y64" s="288"/>
      <c r="Z64" s="288"/>
      <c r="AA64" s="288"/>
      <c r="AB64" s="288"/>
      <c r="AC64" s="288"/>
      <c r="AD64" s="288"/>
      <c r="AE64" s="288"/>
      <c r="AF64" s="288"/>
      <c r="AG64" s="288"/>
      <c r="AH64" s="288"/>
      <c r="AI64" s="288"/>
      <c r="AJ64" s="288"/>
      <c r="AK64" s="288"/>
      <c r="AL64" s="288"/>
      <c r="AM64" s="288"/>
      <c r="AN64" s="288"/>
      <c r="AO64" s="288"/>
      <c r="AP64" s="288"/>
      <c r="AQ64" s="288"/>
      <c r="AR64" s="288"/>
      <c r="AS64" s="288"/>
      <c r="AT64" s="288"/>
      <c r="AU64" s="288"/>
      <c r="AV64" s="288"/>
      <c r="AW64" s="288"/>
      <c r="AX64" s="288"/>
      <c r="AY64" s="288"/>
      <c r="AZ64" s="288"/>
      <c r="BA64" s="288"/>
      <c r="BB64" s="288"/>
      <c r="BC64" s="288"/>
      <c r="BD64" s="288"/>
      <c r="BE64" s="288"/>
      <c r="BF64" s="288"/>
      <c r="BG64" s="288"/>
      <c r="BH64" s="288"/>
      <c r="BI64" s="288"/>
      <c r="BJ64" s="288"/>
      <c r="BK64" s="288"/>
      <c r="BL64" s="288"/>
      <c r="BM64" s="288"/>
      <c r="BN64" s="288"/>
      <c r="BO64" s="288"/>
      <c r="BP64" s="288"/>
      <c r="BQ64" s="288"/>
      <c r="BR64" s="288"/>
      <c r="BS64" s="288"/>
      <c r="BT64" s="288"/>
      <c r="BU64" s="288"/>
      <c r="BV64" s="288"/>
      <c r="BW64" s="288"/>
      <c r="BX64" s="288"/>
      <c r="BY64" s="288"/>
      <c r="BZ64" s="288"/>
      <c r="CA64" s="288"/>
      <c r="CB64" s="288"/>
      <c r="CC64" s="288"/>
      <c r="CD64" s="288"/>
      <c r="CE64" s="288"/>
      <c r="CF64" s="288"/>
      <c r="CG64" s="288"/>
      <c r="CH64" s="288"/>
      <c r="CI64" s="288"/>
      <c r="CJ64" s="288"/>
      <c r="CK64" s="288"/>
      <c r="CL64" s="288"/>
      <c r="CM64" s="288"/>
      <c r="CN64" s="288"/>
      <c r="CO64" s="288"/>
      <c r="CP64" s="288"/>
      <c r="CQ64" s="288"/>
      <c r="CR64" s="288"/>
      <c r="CS64" s="288"/>
      <c r="CT64" s="288"/>
      <c r="CU64" s="288"/>
      <c r="CV64" s="288"/>
      <c r="CW64" s="288"/>
      <c r="CX64" s="288"/>
      <c r="CY64" s="288"/>
      <c r="CZ64" s="288"/>
      <c r="DA64" s="288"/>
      <c r="DB64" s="288"/>
      <c r="DC64" s="288"/>
      <c r="DD64" s="288"/>
      <c r="DE64" s="288"/>
      <c r="DF64" s="288"/>
      <c r="DG64" s="288"/>
      <c r="DH64" s="288"/>
      <c r="DI64" s="288"/>
      <c r="DJ64" s="288"/>
      <c r="DK64" s="288"/>
      <c r="DL64" s="288"/>
      <c r="DM64" s="288"/>
      <c r="DN64" s="288"/>
      <c r="DO64" s="288"/>
      <c r="DP64" s="288"/>
      <c r="DQ64" s="288"/>
      <c r="DR64" s="288"/>
      <c r="DS64" s="288"/>
      <c r="DT64" s="288"/>
      <c r="DU64" s="288"/>
      <c r="DV64" s="288"/>
      <c r="DW64" s="288"/>
      <c r="DX64" s="288"/>
      <c r="DY64" s="288"/>
      <c r="DZ64" s="288"/>
      <c r="EA64" s="288"/>
      <c r="EB64" s="288"/>
      <c r="EC64" s="288"/>
      <c r="ED64" s="288"/>
      <c r="EE64" s="288"/>
      <c r="EF64" s="288"/>
      <c r="EG64" s="288"/>
      <c r="EH64" s="288"/>
      <c r="EI64" s="288"/>
      <c r="EJ64" s="288"/>
      <c r="EK64" s="288"/>
      <c r="EL64" s="288"/>
      <c r="EM64" s="288"/>
      <c r="EN64" s="288"/>
      <c r="EO64" s="288"/>
      <c r="EP64" s="288"/>
      <c r="EQ64" s="288"/>
      <c r="ER64" s="288"/>
      <c r="ES64" s="288"/>
      <c r="ET64" s="288"/>
      <c r="EU64" s="288"/>
      <c r="EV64" s="288"/>
      <c r="EW64" s="288"/>
      <c r="EX64" s="288"/>
      <c r="EY64" s="288"/>
      <c r="EZ64" s="288"/>
      <c r="FA64" s="288"/>
      <c r="FB64" s="288"/>
      <c r="FC64" s="288"/>
      <c r="FD64" s="288"/>
      <c r="FE64" s="288"/>
      <c r="FF64" s="288"/>
      <c r="FG64" s="288"/>
      <c r="FH64" s="288"/>
      <c r="FI64" s="288"/>
      <c r="FJ64" s="288"/>
      <c r="FK64" s="288"/>
      <c r="FL64" s="288"/>
      <c r="FM64" s="288"/>
      <c r="FN64" s="288"/>
      <c r="FO64" s="288"/>
      <c r="FP64" s="288"/>
      <c r="FQ64" s="288"/>
      <c r="FR64" s="288"/>
      <c r="FS64" s="288"/>
      <c r="FT64" s="288"/>
      <c r="FU64" s="288"/>
      <c r="FV64" s="288"/>
      <c r="FW64" s="288"/>
      <c r="FX64" s="288"/>
      <c r="FY64" s="288"/>
      <c r="FZ64" s="288"/>
      <c r="GA64" s="288"/>
      <c r="GB64" s="288"/>
      <c r="GC64" s="288"/>
      <c r="GD64" s="288"/>
      <c r="GE64" s="288"/>
      <c r="GF64" s="288"/>
      <c r="GG64" s="288"/>
      <c r="GH64" s="288"/>
      <c r="GI64" s="288"/>
      <c r="GJ64" s="288"/>
      <c r="GK64" s="288"/>
      <c r="GL64" s="288"/>
      <c r="GM64" s="288"/>
      <c r="GN64" s="288"/>
      <c r="GO64" s="288"/>
      <c r="GP64" s="288"/>
      <c r="GQ64" s="288"/>
      <c r="GR64" s="288"/>
      <c r="GS64" s="288"/>
      <c r="GT64" s="288"/>
      <c r="GU64" s="288"/>
      <c r="GV64" s="288"/>
      <c r="GW64" s="288"/>
      <c r="GX64" s="288"/>
      <c r="GY64" s="288"/>
      <c r="GZ64" s="288"/>
      <c r="HA64" s="288"/>
      <c r="HB64" s="288"/>
      <c r="HC64" s="288"/>
      <c r="HD64" s="288"/>
      <c r="HE64" s="288"/>
      <c r="HF64" s="288"/>
      <c r="HG64" s="288"/>
      <c r="HH64" s="288"/>
      <c r="HI64" s="288"/>
      <c r="HJ64" s="288"/>
      <c r="HK64" s="288"/>
      <c r="HL64" s="288"/>
      <c r="HM64" s="288"/>
      <c r="HN64" s="288"/>
      <c r="HO64" s="288"/>
      <c r="IS64" s="281"/>
    </row>
    <row r="65" spans="1:253" s="282" customFormat="1" ht="15" customHeight="1">
      <c r="A65" s="296"/>
      <c r="M65" s="288"/>
      <c r="N65" s="288"/>
      <c r="O65" s="288"/>
      <c r="P65" s="324"/>
      <c r="Q65" s="288"/>
      <c r="R65" s="288"/>
      <c r="S65" s="288"/>
      <c r="T65" s="288"/>
      <c r="U65" s="288"/>
      <c r="V65" s="288"/>
      <c r="W65" s="288"/>
      <c r="X65" s="288"/>
      <c r="Y65" s="288"/>
      <c r="Z65" s="288"/>
      <c r="AA65" s="288"/>
      <c r="AB65" s="288"/>
      <c r="AC65" s="288"/>
      <c r="AD65" s="288"/>
      <c r="AE65" s="288"/>
      <c r="AF65" s="288"/>
      <c r="AG65" s="288"/>
      <c r="AH65" s="288"/>
      <c r="AI65" s="288"/>
      <c r="AJ65" s="288"/>
      <c r="AK65" s="288"/>
      <c r="AL65" s="288"/>
      <c r="AM65" s="288"/>
      <c r="AN65" s="288"/>
      <c r="AO65" s="288"/>
      <c r="AP65" s="288"/>
      <c r="AQ65" s="288"/>
      <c r="AR65" s="288"/>
      <c r="AS65" s="288"/>
      <c r="AT65" s="288"/>
      <c r="AU65" s="288"/>
      <c r="AV65" s="288"/>
      <c r="AW65" s="288"/>
      <c r="AX65" s="288"/>
      <c r="AY65" s="288"/>
      <c r="AZ65" s="288"/>
      <c r="BA65" s="288"/>
      <c r="BB65" s="288"/>
      <c r="BC65" s="288"/>
      <c r="BD65" s="288"/>
      <c r="BE65" s="288"/>
      <c r="BF65" s="288"/>
      <c r="BG65" s="288"/>
      <c r="BH65" s="288"/>
      <c r="BI65" s="288"/>
      <c r="BJ65" s="288"/>
      <c r="BK65" s="288"/>
      <c r="BL65" s="288"/>
      <c r="BM65" s="288"/>
      <c r="BN65" s="288"/>
      <c r="BO65" s="288"/>
      <c r="BP65" s="288"/>
      <c r="BQ65" s="288"/>
      <c r="BR65" s="288"/>
      <c r="BS65" s="288"/>
      <c r="BT65" s="288"/>
      <c r="BU65" s="288"/>
      <c r="BV65" s="288"/>
      <c r="BW65" s="288"/>
      <c r="BX65" s="288"/>
      <c r="BY65" s="288"/>
      <c r="BZ65" s="288"/>
      <c r="CA65" s="288"/>
      <c r="CB65" s="288"/>
      <c r="CC65" s="288"/>
      <c r="CD65" s="288"/>
      <c r="CE65" s="288"/>
      <c r="CF65" s="288"/>
      <c r="CG65" s="288"/>
      <c r="CH65" s="288"/>
      <c r="CI65" s="288"/>
      <c r="CJ65" s="288"/>
      <c r="CK65" s="288"/>
      <c r="CL65" s="288"/>
      <c r="CM65" s="288"/>
      <c r="CN65" s="288"/>
      <c r="CO65" s="288"/>
      <c r="CP65" s="288"/>
      <c r="CQ65" s="288"/>
      <c r="CR65" s="288"/>
      <c r="CS65" s="288"/>
      <c r="CT65" s="288"/>
      <c r="CU65" s="288"/>
      <c r="CV65" s="288"/>
      <c r="CW65" s="288"/>
      <c r="CX65" s="288"/>
      <c r="CY65" s="288"/>
      <c r="CZ65" s="288"/>
      <c r="DA65" s="288"/>
      <c r="DB65" s="288"/>
      <c r="DC65" s="288"/>
      <c r="DD65" s="288"/>
      <c r="DE65" s="288"/>
      <c r="DF65" s="288"/>
      <c r="DG65" s="288"/>
      <c r="DH65" s="288"/>
      <c r="DI65" s="288"/>
      <c r="DJ65" s="288"/>
      <c r="DK65" s="288"/>
      <c r="DL65" s="288"/>
      <c r="DM65" s="288"/>
      <c r="DN65" s="288"/>
      <c r="DO65" s="288"/>
      <c r="DP65" s="288"/>
      <c r="DQ65" s="288"/>
      <c r="DR65" s="288"/>
      <c r="DS65" s="288"/>
      <c r="DT65" s="288"/>
      <c r="DU65" s="288"/>
      <c r="DV65" s="288"/>
      <c r="DW65" s="288"/>
      <c r="DX65" s="288"/>
      <c r="DY65" s="288"/>
      <c r="DZ65" s="288"/>
      <c r="EA65" s="288"/>
      <c r="EB65" s="288"/>
      <c r="EC65" s="288"/>
      <c r="ED65" s="288"/>
      <c r="EE65" s="288"/>
      <c r="EF65" s="288"/>
      <c r="EG65" s="288"/>
      <c r="EH65" s="288"/>
      <c r="EI65" s="288"/>
      <c r="EJ65" s="288"/>
      <c r="EK65" s="288"/>
      <c r="EL65" s="288"/>
      <c r="EM65" s="288"/>
      <c r="EN65" s="288"/>
      <c r="EO65" s="288"/>
      <c r="EP65" s="288"/>
      <c r="EQ65" s="288"/>
      <c r="ER65" s="288"/>
      <c r="ES65" s="288"/>
      <c r="ET65" s="288"/>
      <c r="EU65" s="288"/>
      <c r="EV65" s="288"/>
      <c r="EW65" s="288"/>
      <c r="EX65" s="288"/>
      <c r="EY65" s="288"/>
      <c r="EZ65" s="288"/>
      <c r="FA65" s="288"/>
      <c r="FB65" s="288"/>
      <c r="FC65" s="288"/>
      <c r="FD65" s="288"/>
      <c r="FE65" s="288"/>
      <c r="FF65" s="288"/>
      <c r="FG65" s="288"/>
      <c r="FH65" s="288"/>
      <c r="FI65" s="288"/>
      <c r="FJ65" s="288"/>
      <c r="FK65" s="288"/>
      <c r="FL65" s="288"/>
      <c r="FM65" s="288"/>
      <c r="FN65" s="288"/>
      <c r="FO65" s="288"/>
      <c r="FP65" s="288"/>
      <c r="FQ65" s="288"/>
      <c r="FR65" s="288"/>
      <c r="FS65" s="288"/>
      <c r="FT65" s="288"/>
      <c r="FU65" s="288"/>
      <c r="FV65" s="288"/>
      <c r="FW65" s="288"/>
      <c r="FX65" s="288"/>
      <c r="FY65" s="288"/>
      <c r="FZ65" s="288"/>
      <c r="GA65" s="288"/>
      <c r="GB65" s="288"/>
      <c r="GC65" s="288"/>
      <c r="GD65" s="288"/>
      <c r="GE65" s="288"/>
      <c r="GF65" s="288"/>
      <c r="GG65" s="288"/>
      <c r="GH65" s="288"/>
      <c r="GI65" s="288"/>
      <c r="GJ65" s="288"/>
      <c r="GK65" s="288"/>
      <c r="GL65" s="288"/>
      <c r="GM65" s="288"/>
      <c r="GN65" s="288"/>
      <c r="GO65" s="288"/>
      <c r="GP65" s="288"/>
      <c r="GQ65" s="288"/>
      <c r="GR65" s="288"/>
      <c r="GS65" s="288"/>
      <c r="GT65" s="288"/>
      <c r="GU65" s="288"/>
      <c r="GV65" s="288"/>
      <c r="GW65" s="288"/>
      <c r="GX65" s="288"/>
      <c r="GY65" s="288"/>
      <c r="GZ65" s="288"/>
      <c r="HA65" s="288"/>
      <c r="HB65" s="288"/>
      <c r="HC65" s="288"/>
      <c r="HD65" s="288"/>
      <c r="HE65" s="288"/>
      <c r="HF65" s="288"/>
      <c r="HG65" s="288"/>
      <c r="HH65" s="288"/>
      <c r="HI65" s="288"/>
      <c r="HJ65" s="288"/>
      <c r="HK65" s="288"/>
      <c r="HL65" s="288"/>
      <c r="HM65" s="288"/>
      <c r="HN65" s="288"/>
      <c r="HO65" s="288"/>
      <c r="IS65" s="281"/>
    </row>
    <row r="66" spans="1:253" s="282" customFormat="1" ht="15" customHeight="1">
      <c r="A66" s="296"/>
      <c r="M66" s="288"/>
      <c r="N66" s="288"/>
      <c r="O66" s="288"/>
      <c r="P66" s="288"/>
      <c r="Q66" s="288"/>
      <c r="R66" s="288"/>
      <c r="S66" s="288"/>
      <c r="T66" s="288"/>
      <c r="U66" s="288"/>
      <c r="V66" s="288"/>
      <c r="W66" s="288"/>
      <c r="X66" s="288"/>
      <c r="Y66" s="288"/>
      <c r="Z66" s="288"/>
      <c r="AA66" s="288"/>
      <c r="AB66" s="288"/>
      <c r="AC66" s="288"/>
      <c r="AD66" s="288"/>
      <c r="AE66" s="288"/>
      <c r="AF66" s="288"/>
      <c r="AG66" s="288"/>
      <c r="AH66" s="288"/>
      <c r="AI66" s="288"/>
      <c r="AJ66" s="288"/>
      <c r="AK66" s="288"/>
      <c r="AL66" s="288"/>
      <c r="AM66" s="288"/>
      <c r="AN66" s="288"/>
      <c r="AO66" s="288"/>
      <c r="AP66" s="288"/>
      <c r="AQ66" s="288"/>
      <c r="AR66" s="288"/>
      <c r="AS66" s="288"/>
      <c r="AT66" s="288"/>
      <c r="AU66" s="288"/>
      <c r="AV66" s="288"/>
      <c r="AW66" s="288"/>
      <c r="AX66" s="288"/>
      <c r="AY66" s="288"/>
      <c r="AZ66" s="288"/>
      <c r="BA66" s="288"/>
      <c r="BB66" s="288"/>
      <c r="BC66" s="288"/>
      <c r="BD66" s="288"/>
      <c r="BE66" s="288"/>
      <c r="BF66" s="288"/>
      <c r="BG66" s="288"/>
      <c r="BH66" s="288"/>
      <c r="BI66" s="288"/>
      <c r="BJ66" s="288"/>
      <c r="BK66" s="288"/>
      <c r="BL66" s="288"/>
      <c r="BM66" s="288"/>
      <c r="BN66" s="288"/>
      <c r="BO66" s="288"/>
      <c r="BP66" s="288"/>
      <c r="BQ66" s="288"/>
      <c r="BR66" s="288"/>
      <c r="BS66" s="288"/>
      <c r="BT66" s="288"/>
      <c r="BU66" s="288"/>
      <c r="BV66" s="288"/>
      <c r="BW66" s="288"/>
      <c r="BX66" s="288"/>
      <c r="BY66" s="288"/>
      <c r="BZ66" s="288"/>
      <c r="CA66" s="288"/>
      <c r="CB66" s="288"/>
      <c r="CC66" s="288"/>
      <c r="CD66" s="288"/>
      <c r="CE66" s="288"/>
      <c r="CF66" s="288"/>
      <c r="CG66" s="288"/>
      <c r="CH66" s="288"/>
      <c r="CI66" s="288"/>
      <c r="CJ66" s="288"/>
      <c r="CK66" s="288"/>
      <c r="CL66" s="288"/>
      <c r="CM66" s="288"/>
      <c r="CN66" s="288"/>
      <c r="CO66" s="288"/>
      <c r="CP66" s="288"/>
      <c r="CQ66" s="288"/>
      <c r="CR66" s="288"/>
      <c r="CS66" s="288"/>
      <c r="CT66" s="288"/>
      <c r="CU66" s="288"/>
      <c r="CV66" s="288"/>
      <c r="CW66" s="288"/>
      <c r="CX66" s="288"/>
      <c r="CY66" s="288"/>
      <c r="CZ66" s="288"/>
      <c r="DA66" s="288"/>
      <c r="DB66" s="288"/>
      <c r="DC66" s="288"/>
      <c r="DD66" s="288"/>
      <c r="DE66" s="288"/>
      <c r="DF66" s="288"/>
      <c r="DG66" s="288"/>
      <c r="DH66" s="288"/>
      <c r="DI66" s="288"/>
      <c r="DJ66" s="288"/>
      <c r="DK66" s="288"/>
      <c r="DL66" s="288"/>
      <c r="DM66" s="288"/>
      <c r="DN66" s="288"/>
      <c r="DO66" s="288"/>
      <c r="DP66" s="288"/>
      <c r="DQ66" s="288"/>
      <c r="DR66" s="288"/>
      <c r="DS66" s="288"/>
      <c r="DT66" s="288"/>
      <c r="DU66" s="288"/>
      <c r="DV66" s="288"/>
      <c r="DW66" s="288"/>
      <c r="DX66" s="288"/>
      <c r="DY66" s="288"/>
      <c r="DZ66" s="288"/>
      <c r="EA66" s="288"/>
      <c r="EB66" s="288"/>
      <c r="EC66" s="288"/>
      <c r="ED66" s="288"/>
      <c r="EE66" s="288"/>
      <c r="EF66" s="288"/>
      <c r="EG66" s="288"/>
      <c r="EH66" s="288"/>
      <c r="EI66" s="288"/>
      <c r="EJ66" s="288"/>
      <c r="EK66" s="288"/>
      <c r="EL66" s="288"/>
      <c r="EM66" s="288"/>
      <c r="EN66" s="288"/>
      <c r="EO66" s="288"/>
      <c r="EP66" s="288"/>
      <c r="EQ66" s="288"/>
      <c r="ER66" s="288"/>
      <c r="ES66" s="288"/>
      <c r="ET66" s="288"/>
      <c r="EU66" s="288"/>
      <c r="EV66" s="288"/>
      <c r="EW66" s="288"/>
      <c r="EX66" s="288"/>
      <c r="EY66" s="288"/>
      <c r="EZ66" s="288"/>
      <c r="FA66" s="288"/>
      <c r="FB66" s="288"/>
      <c r="FC66" s="288"/>
      <c r="FD66" s="288"/>
      <c r="FE66" s="288"/>
      <c r="FF66" s="288"/>
      <c r="FG66" s="288"/>
      <c r="FH66" s="288"/>
      <c r="FI66" s="288"/>
      <c r="FJ66" s="288"/>
      <c r="FK66" s="288"/>
      <c r="FL66" s="288"/>
      <c r="FM66" s="288"/>
      <c r="FN66" s="288"/>
      <c r="FO66" s="288"/>
      <c r="FP66" s="288"/>
      <c r="FQ66" s="288"/>
      <c r="FR66" s="288"/>
      <c r="FS66" s="288"/>
      <c r="FT66" s="288"/>
      <c r="FU66" s="288"/>
      <c r="FV66" s="288"/>
      <c r="FW66" s="288"/>
      <c r="FX66" s="288"/>
      <c r="FY66" s="288"/>
      <c r="FZ66" s="288"/>
      <c r="GA66" s="288"/>
      <c r="GB66" s="288"/>
      <c r="GC66" s="288"/>
      <c r="GD66" s="288"/>
      <c r="GE66" s="288"/>
      <c r="GF66" s="288"/>
      <c r="GG66" s="288"/>
      <c r="GH66" s="288"/>
      <c r="GI66" s="288"/>
      <c r="GJ66" s="288"/>
      <c r="GK66" s="288"/>
      <c r="GL66" s="288"/>
      <c r="GM66" s="288"/>
      <c r="GN66" s="288"/>
      <c r="GO66" s="288"/>
      <c r="GP66" s="288"/>
      <c r="GQ66" s="288"/>
      <c r="GR66" s="288"/>
      <c r="GS66" s="288"/>
      <c r="GT66" s="288"/>
      <c r="GU66" s="288"/>
      <c r="GV66" s="288"/>
      <c r="GW66" s="288"/>
      <c r="GX66" s="288"/>
      <c r="GY66" s="288"/>
      <c r="GZ66" s="288"/>
      <c r="HA66" s="288"/>
      <c r="HB66" s="288"/>
      <c r="HC66" s="288"/>
      <c r="HD66" s="288"/>
      <c r="HE66" s="288"/>
      <c r="HF66" s="288"/>
      <c r="HG66" s="288"/>
      <c r="HH66" s="288"/>
      <c r="HI66" s="288"/>
      <c r="HJ66" s="288"/>
      <c r="HK66" s="288"/>
      <c r="HL66" s="288"/>
      <c r="HM66" s="288"/>
      <c r="HN66" s="288"/>
      <c r="HO66" s="288"/>
      <c r="IS66" s="281"/>
    </row>
    <row r="67" spans="1:253" s="282" customFormat="1" ht="15" customHeight="1">
      <c r="A67" s="296"/>
      <c r="M67" s="288"/>
      <c r="N67" s="288"/>
      <c r="O67" s="288"/>
      <c r="P67" s="288"/>
      <c r="Q67" s="288"/>
      <c r="R67" s="288"/>
      <c r="S67" s="288"/>
      <c r="T67" s="288"/>
      <c r="U67" s="288"/>
      <c r="V67" s="288"/>
      <c r="W67" s="288"/>
      <c r="X67" s="288"/>
      <c r="Y67" s="288"/>
      <c r="Z67" s="288"/>
      <c r="AA67" s="288"/>
      <c r="AB67" s="288"/>
      <c r="AC67" s="288"/>
      <c r="AD67" s="288"/>
      <c r="AE67" s="288"/>
      <c r="AF67" s="288"/>
      <c r="AG67" s="288"/>
      <c r="AH67" s="288"/>
      <c r="AI67" s="288"/>
      <c r="AJ67" s="288"/>
      <c r="AK67" s="288"/>
      <c r="AL67" s="288"/>
      <c r="AM67" s="288"/>
      <c r="AN67" s="288"/>
      <c r="AO67" s="288"/>
      <c r="AP67" s="288"/>
      <c r="AQ67" s="288"/>
      <c r="AR67" s="288"/>
      <c r="AS67" s="288"/>
      <c r="AT67" s="288"/>
      <c r="AU67" s="288"/>
      <c r="AV67" s="288"/>
      <c r="AW67" s="288"/>
      <c r="AX67" s="288"/>
      <c r="AY67" s="288"/>
      <c r="AZ67" s="288"/>
      <c r="BA67" s="288"/>
      <c r="BB67" s="288"/>
      <c r="BC67" s="288"/>
      <c r="BD67" s="288"/>
      <c r="BE67" s="288"/>
      <c r="BF67" s="288"/>
      <c r="BG67" s="288"/>
      <c r="BH67" s="288"/>
      <c r="BI67" s="288"/>
      <c r="BJ67" s="288"/>
      <c r="BK67" s="288"/>
      <c r="BL67" s="288"/>
      <c r="BM67" s="288"/>
      <c r="BN67" s="288"/>
      <c r="BO67" s="288"/>
      <c r="BP67" s="288"/>
      <c r="BQ67" s="288"/>
      <c r="BR67" s="288"/>
      <c r="BS67" s="288"/>
      <c r="BT67" s="288"/>
      <c r="BU67" s="288"/>
      <c r="BV67" s="288"/>
      <c r="BW67" s="288"/>
      <c r="BX67" s="288"/>
      <c r="BY67" s="288"/>
      <c r="BZ67" s="288"/>
      <c r="CA67" s="288"/>
      <c r="CB67" s="288"/>
      <c r="CC67" s="288"/>
      <c r="CD67" s="288"/>
      <c r="CE67" s="288"/>
      <c r="CF67" s="288"/>
      <c r="CG67" s="288"/>
      <c r="CH67" s="288"/>
      <c r="CI67" s="288"/>
      <c r="CJ67" s="288"/>
      <c r="CK67" s="288"/>
      <c r="CL67" s="288"/>
      <c r="CM67" s="288"/>
      <c r="CN67" s="288"/>
      <c r="CO67" s="288"/>
      <c r="CP67" s="288"/>
      <c r="CQ67" s="288"/>
      <c r="CR67" s="288"/>
      <c r="CS67" s="288"/>
      <c r="CT67" s="288"/>
      <c r="CU67" s="288"/>
      <c r="CV67" s="288"/>
      <c r="CW67" s="288"/>
      <c r="CX67" s="288"/>
      <c r="CY67" s="288"/>
      <c r="CZ67" s="288"/>
      <c r="DA67" s="288"/>
      <c r="DB67" s="288"/>
      <c r="DC67" s="288"/>
      <c r="DD67" s="288"/>
      <c r="DE67" s="288"/>
      <c r="DF67" s="288"/>
      <c r="DG67" s="288"/>
      <c r="DH67" s="288"/>
      <c r="DI67" s="288"/>
      <c r="DJ67" s="288"/>
      <c r="DK67" s="288"/>
      <c r="DL67" s="288"/>
      <c r="DM67" s="288"/>
      <c r="DN67" s="288"/>
      <c r="DO67" s="288"/>
      <c r="DP67" s="288"/>
      <c r="DQ67" s="288"/>
      <c r="DR67" s="288"/>
      <c r="DS67" s="288"/>
      <c r="DT67" s="288"/>
      <c r="DU67" s="288"/>
      <c r="DV67" s="288"/>
      <c r="DW67" s="288"/>
      <c r="DX67" s="288"/>
      <c r="DY67" s="288"/>
      <c r="DZ67" s="288"/>
      <c r="EA67" s="288"/>
      <c r="EB67" s="288"/>
      <c r="EC67" s="288"/>
      <c r="ED67" s="288"/>
      <c r="EE67" s="288"/>
      <c r="EF67" s="288"/>
      <c r="EG67" s="288"/>
      <c r="EH67" s="288"/>
      <c r="EI67" s="288"/>
      <c r="EJ67" s="288"/>
      <c r="EK67" s="288"/>
      <c r="EL67" s="288"/>
      <c r="EM67" s="288"/>
      <c r="EN67" s="288"/>
      <c r="EO67" s="288"/>
      <c r="EP67" s="288"/>
      <c r="EQ67" s="288"/>
      <c r="ER67" s="288"/>
      <c r="ES67" s="288"/>
      <c r="ET67" s="288"/>
      <c r="EU67" s="288"/>
      <c r="EV67" s="288"/>
      <c r="EW67" s="288"/>
      <c r="EX67" s="288"/>
      <c r="EY67" s="288"/>
      <c r="EZ67" s="288"/>
      <c r="FA67" s="288"/>
      <c r="FB67" s="288"/>
      <c r="FC67" s="288"/>
      <c r="FD67" s="288"/>
      <c r="FE67" s="288"/>
      <c r="FF67" s="288"/>
      <c r="FG67" s="288"/>
      <c r="FH67" s="288"/>
      <c r="FI67" s="288"/>
      <c r="FJ67" s="288"/>
      <c r="FK67" s="288"/>
      <c r="FL67" s="288"/>
      <c r="FM67" s="288"/>
      <c r="FN67" s="288"/>
      <c r="FO67" s="288"/>
      <c r="FP67" s="288"/>
      <c r="FQ67" s="288"/>
      <c r="FR67" s="288"/>
      <c r="FS67" s="288"/>
      <c r="FT67" s="288"/>
      <c r="FU67" s="288"/>
      <c r="FV67" s="288"/>
      <c r="FW67" s="288"/>
      <c r="FX67" s="288"/>
      <c r="FY67" s="288"/>
      <c r="FZ67" s="288"/>
      <c r="GA67" s="288"/>
      <c r="GB67" s="288"/>
      <c r="GC67" s="288"/>
      <c r="GD67" s="288"/>
      <c r="GE67" s="288"/>
      <c r="GF67" s="288"/>
      <c r="GG67" s="288"/>
      <c r="GH67" s="288"/>
      <c r="GI67" s="288"/>
      <c r="GJ67" s="288"/>
      <c r="GK67" s="288"/>
      <c r="GL67" s="288"/>
      <c r="GM67" s="288"/>
      <c r="GN67" s="288"/>
      <c r="GO67" s="288"/>
      <c r="GP67" s="288"/>
      <c r="GQ67" s="288"/>
      <c r="GR67" s="288"/>
      <c r="GS67" s="288"/>
      <c r="GT67" s="288"/>
      <c r="GU67" s="288"/>
      <c r="GV67" s="288"/>
      <c r="GW67" s="288"/>
      <c r="GX67" s="288"/>
      <c r="GY67" s="288"/>
      <c r="GZ67" s="288"/>
      <c r="HA67" s="288"/>
      <c r="HB67" s="288"/>
      <c r="HC67" s="288"/>
      <c r="HD67" s="288"/>
      <c r="HE67" s="288"/>
      <c r="HF67" s="288"/>
      <c r="HG67" s="288"/>
      <c r="HH67" s="288"/>
      <c r="HI67" s="288"/>
      <c r="HJ67" s="288"/>
      <c r="HK67" s="288"/>
      <c r="HL67" s="288"/>
      <c r="HM67" s="288"/>
      <c r="HN67" s="288"/>
      <c r="HO67" s="288"/>
      <c r="IS67" s="281"/>
    </row>
    <row r="68" spans="1:253" s="282" customFormat="1" ht="15" customHeight="1">
      <c r="A68" s="296"/>
      <c r="M68" s="288"/>
      <c r="N68" s="288"/>
      <c r="O68" s="288"/>
      <c r="P68" s="288"/>
      <c r="Q68" s="288"/>
      <c r="R68" s="288"/>
      <c r="S68" s="288"/>
      <c r="T68" s="288"/>
      <c r="U68" s="288"/>
      <c r="V68" s="288"/>
      <c r="W68" s="288"/>
      <c r="X68" s="288"/>
      <c r="Y68" s="288"/>
      <c r="Z68" s="288"/>
      <c r="AA68" s="288"/>
      <c r="AB68" s="288"/>
      <c r="AC68" s="288"/>
      <c r="AD68" s="288"/>
      <c r="AE68" s="288"/>
      <c r="AF68" s="288"/>
      <c r="AG68" s="288"/>
      <c r="AH68" s="288"/>
      <c r="AI68" s="288"/>
      <c r="AJ68" s="288"/>
      <c r="AK68" s="288"/>
      <c r="AL68" s="288"/>
      <c r="AM68" s="288"/>
      <c r="AN68" s="288"/>
      <c r="AO68" s="288"/>
      <c r="AP68" s="288"/>
      <c r="AQ68" s="288"/>
      <c r="AR68" s="288"/>
      <c r="AS68" s="288"/>
      <c r="AT68" s="288"/>
      <c r="AU68" s="288"/>
      <c r="AV68" s="288"/>
      <c r="AW68" s="288"/>
      <c r="AX68" s="288"/>
      <c r="AY68" s="288"/>
      <c r="AZ68" s="288"/>
      <c r="BA68" s="288"/>
      <c r="BB68" s="288"/>
      <c r="BC68" s="288"/>
      <c r="BD68" s="288"/>
      <c r="BE68" s="288"/>
      <c r="BF68" s="288"/>
      <c r="BG68" s="288"/>
      <c r="BH68" s="288"/>
      <c r="BI68" s="288"/>
      <c r="BJ68" s="288"/>
      <c r="BK68" s="288"/>
      <c r="BL68" s="288"/>
      <c r="BM68" s="288"/>
      <c r="BN68" s="288"/>
      <c r="BO68" s="288"/>
      <c r="BP68" s="288"/>
      <c r="BQ68" s="288"/>
      <c r="BR68" s="288"/>
      <c r="BS68" s="288"/>
      <c r="BT68" s="288"/>
      <c r="BU68" s="288"/>
      <c r="BV68" s="288"/>
      <c r="BW68" s="288"/>
      <c r="BX68" s="288"/>
      <c r="BY68" s="288"/>
      <c r="BZ68" s="288"/>
      <c r="CA68" s="288"/>
      <c r="CB68" s="288"/>
      <c r="CC68" s="288"/>
      <c r="CD68" s="288"/>
      <c r="CE68" s="288"/>
      <c r="CF68" s="288"/>
      <c r="CG68" s="288"/>
      <c r="CH68" s="288"/>
      <c r="CI68" s="288"/>
      <c r="CJ68" s="288"/>
      <c r="CK68" s="288"/>
      <c r="CL68" s="288"/>
      <c r="CM68" s="288"/>
      <c r="CN68" s="288"/>
      <c r="CO68" s="288"/>
      <c r="CP68" s="288"/>
      <c r="CQ68" s="288"/>
      <c r="CR68" s="288"/>
      <c r="CS68" s="288"/>
      <c r="CT68" s="288"/>
      <c r="CU68" s="288"/>
      <c r="CV68" s="288"/>
      <c r="CW68" s="288"/>
      <c r="CX68" s="288"/>
      <c r="CY68" s="288"/>
      <c r="CZ68" s="288"/>
      <c r="DA68" s="288"/>
      <c r="DB68" s="288"/>
      <c r="DC68" s="288"/>
      <c r="DD68" s="288"/>
      <c r="DE68" s="288"/>
      <c r="DF68" s="288"/>
      <c r="DG68" s="288"/>
      <c r="DH68" s="288"/>
      <c r="DI68" s="288"/>
      <c r="DJ68" s="288"/>
      <c r="DK68" s="288"/>
      <c r="DL68" s="288"/>
      <c r="DM68" s="288"/>
      <c r="DN68" s="288"/>
      <c r="DO68" s="288"/>
      <c r="DP68" s="288"/>
      <c r="DQ68" s="288"/>
      <c r="DR68" s="288"/>
      <c r="DS68" s="288"/>
      <c r="DT68" s="288"/>
      <c r="DU68" s="288"/>
      <c r="DV68" s="288"/>
      <c r="DW68" s="288"/>
      <c r="DX68" s="288"/>
      <c r="DY68" s="288"/>
      <c r="DZ68" s="288"/>
      <c r="EA68" s="288"/>
      <c r="EB68" s="288"/>
      <c r="EC68" s="288"/>
      <c r="ED68" s="288"/>
      <c r="EE68" s="288"/>
      <c r="EF68" s="288"/>
      <c r="EG68" s="288"/>
      <c r="EH68" s="288"/>
      <c r="EI68" s="288"/>
      <c r="EJ68" s="288"/>
      <c r="EK68" s="288"/>
      <c r="EL68" s="288"/>
      <c r="EM68" s="288"/>
      <c r="EN68" s="288"/>
      <c r="EO68" s="288"/>
      <c r="EP68" s="288"/>
      <c r="EQ68" s="288"/>
      <c r="ER68" s="288"/>
      <c r="ES68" s="288"/>
      <c r="ET68" s="288"/>
      <c r="EU68" s="288"/>
      <c r="EV68" s="288"/>
      <c r="EW68" s="288"/>
      <c r="EX68" s="288"/>
      <c r="EY68" s="288"/>
      <c r="EZ68" s="288"/>
      <c r="FA68" s="288"/>
      <c r="FB68" s="288"/>
      <c r="FC68" s="288"/>
      <c r="FD68" s="288"/>
      <c r="FE68" s="288"/>
      <c r="FF68" s="288"/>
      <c r="FG68" s="288"/>
      <c r="FH68" s="288"/>
      <c r="FI68" s="288"/>
      <c r="FJ68" s="288"/>
      <c r="FK68" s="288"/>
      <c r="FL68" s="288"/>
      <c r="FM68" s="288"/>
      <c r="FN68" s="288"/>
      <c r="FO68" s="288"/>
      <c r="FP68" s="288"/>
      <c r="FQ68" s="288"/>
      <c r="FR68" s="288"/>
      <c r="FS68" s="288"/>
      <c r="FT68" s="288"/>
      <c r="FU68" s="288"/>
      <c r="FV68" s="288"/>
      <c r="FW68" s="288"/>
      <c r="FX68" s="288"/>
      <c r="FY68" s="288"/>
      <c r="FZ68" s="288"/>
      <c r="GA68" s="288"/>
      <c r="GB68" s="288"/>
      <c r="GC68" s="288"/>
      <c r="GD68" s="288"/>
      <c r="GE68" s="288"/>
      <c r="GF68" s="288"/>
      <c r="GG68" s="288"/>
      <c r="GH68" s="288"/>
      <c r="GI68" s="288"/>
      <c r="GJ68" s="288"/>
      <c r="GK68" s="288"/>
      <c r="GL68" s="288"/>
      <c r="GM68" s="288"/>
      <c r="GN68" s="288"/>
      <c r="GO68" s="288"/>
      <c r="GP68" s="288"/>
      <c r="GQ68" s="288"/>
      <c r="GR68" s="288"/>
      <c r="GS68" s="288"/>
      <c r="GT68" s="288"/>
      <c r="GU68" s="288"/>
      <c r="GV68" s="288"/>
      <c r="GW68" s="288"/>
      <c r="GX68" s="288"/>
      <c r="GY68" s="288"/>
      <c r="GZ68" s="288"/>
      <c r="HA68" s="288"/>
      <c r="HB68" s="288"/>
      <c r="HC68" s="288"/>
      <c r="HD68" s="288"/>
      <c r="HE68" s="288"/>
      <c r="HF68" s="288"/>
      <c r="HG68" s="288"/>
      <c r="HH68" s="288"/>
      <c r="HI68" s="288"/>
      <c r="HJ68" s="288"/>
      <c r="HK68" s="288"/>
      <c r="HL68" s="288"/>
      <c r="HM68" s="288"/>
      <c r="HN68" s="288"/>
      <c r="HO68" s="288"/>
      <c r="IS68" s="281"/>
    </row>
    <row r="69" spans="1:253" s="282" customFormat="1" ht="15" customHeight="1">
      <c r="A69" s="296"/>
      <c r="M69" s="288"/>
      <c r="N69" s="288"/>
      <c r="O69" s="288"/>
      <c r="P69" s="288"/>
      <c r="Q69" s="288"/>
      <c r="R69" s="288"/>
      <c r="S69" s="288"/>
      <c r="T69" s="288"/>
      <c r="U69" s="288"/>
      <c r="V69" s="288"/>
      <c r="W69" s="288"/>
      <c r="X69" s="288"/>
      <c r="Y69" s="288"/>
      <c r="Z69" s="288"/>
      <c r="AA69" s="288"/>
      <c r="AB69" s="288"/>
      <c r="AC69" s="288"/>
      <c r="AD69" s="288"/>
      <c r="AE69" s="288"/>
      <c r="AF69" s="288"/>
      <c r="AG69" s="288"/>
      <c r="AH69" s="288"/>
      <c r="AI69" s="288"/>
      <c r="AJ69" s="288"/>
      <c r="AK69" s="288"/>
      <c r="AL69" s="288"/>
      <c r="AM69" s="288"/>
      <c r="AN69" s="288"/>
      <c r="AO69" s="288"/>
      <c r="AP69" s="288"/>
      <c r="AQ69" s="288"/>
      <c r="AR69" s="288"/>
      <c r="AS69" s="288"/>
      <c r="AT69" s="288"/>
      <c r="AU69" s="288"/>
      <c r="AV69" s="288"/>
      <c r="AW69" s="288"/>
      <c r="AX69" s="288"/>
      <c r="AY69" s="288"/>
      <c r="AZ69" s="288"/>
      <c r="BA69" s="288"/>
      <c r="BB69" s="288"/>
      <c r="BC69" s="288"/>
      <c r="BD69" s="288"/>
      <c r="BE69" s="288"/>
      <c r="BF69" s="288"/>
      <c r="BG69" s="288"/>
      <c r="BH69" s="288"/>
      <c r="BI69" s="288"/>
      <c r="BJ69" s="288"/>
      <c r="BK69" s="288"/>
      <c r="BL69" s="288"/>
      <c r="BM69" s="288"/>
      <c r="BN69" s="288"/>
      <c r="BO69" s="288"/>
      <c r="BP69" s="288"/>
      <c r="BQ69" s="288"/>
      <c r="BR69" s="288"/>
      <c r="BS69" s="288"/>
      <c r="BT69" s="288"/>
      <c r="BU69" s="288"/>
      <c r="BV69" s="288"/>
      <c r="BW69" s="288"/>
      <c r="BX69" s="288"/>
      <c r="BY69" s="288"/>
      <c r="BZ69" s="288"/>
      <c r="CA69" s="288"/>
      <c r="CB69" s="288"/>
      <c r="CC69" s="288"/>
      <c r="CD69" s="288"/>
      <c r="CE69" s="288"/>
      <c r="CF69" s="288"/>
      <c r="CG69" s="288"/>
      <c r="CH69" s="288"/>
      <c r="CI69" s="288"/>
      <c r="CJ69" s="288"/>
      <c r="CK69" s="288"/>
      <c r="CL69" s="288"/>
      <c r="CM69" s="288"/>
      <c r="CN69" s="288"/>
      <c r="CO69" s="288"/>
      <c r="CP69" s="288"/>
      <c r="CQ69" s="288"/>
      <c r="CR69" s="288"/>
      <c r="CS69" s="288"/>
      <c r="CT69" s="288"/>
      <c r="CU69" s="288"/>
      <c r="CV69" s="288"/>
      <c r="CW69" s="288"/>
      <c r="CX69" s="288"/>
      <c r="CY69" s="288"/>
      <c r="CZ69" s="288"/>
      <c r="DA69" s="288"/>
      <c r="DB69" s="288"/>
      <c r="DC69" s="288"/>
      <c r="DD69" s="288"/>
      <c r="DE69" s="288"/>
      <c r="DF69" s="288"/>
      <c r="DG69" s="288"/>
      <c r="DH69" s="288"/>
      <c r="DI69" s="288"/>
      <c r="DJ69" s="288"/>
      <c r="DK69" s="288"/>
      <c r="DL69" s="288"/>
      <c r="DM69" s="288"/>
      <c r="DN69" s="288"/>
      <c r="DO69" s="288"/>
      <c r="DP69" s="288"/>
      <c r="DQ69" s="288"/>
      <c r="DR69" s="288"/>
      <c r="DS69" s="288"/>
      <c r="DT69" s="288"/>
      <c r="DU69" s="288"/>
      <c r="DV69" s="288"/>
      <c r="DW69" s="288"/>
      <c r="DX69" s="288"/>
      <c r="DY69" s="288"/>
      <c r="DZ69" s="288"/>
      <c r="EA69" s="288"/>
      <c r="EB69" s="288"/>
      <c r="EC69" s="288"/>
      <c r="ED69" s="288"/>
      <c r="EE69" s="288"/>
      <c r="EF69" s="288"/>
      <c r="EG69" s="288"/>
      <c r="EH69" s="288"/>
      <c r="EI69" s="288"/>
      <c r="EJ69" s="288"/>
      <c r="EK69" s="288"/>
      <c r="EL69" s="288"/>
      <c r="EM69" s="288"/>
      <c r="EN69" s="288"/>
      <c r="EO69" s="288"/>
      <c r="EP69" s="288"/>
      <c r="EQ69" s="288"/>
      <c r="ER69" s="288"/>
      <c r="ES69" s="288"/>
      <c r="ET69" s="288"/>
      <c r="EU69" s="288"/>
      <c r="EV69" s="288"/>
      <c r="EW69" s="288"/>
      <c r="EX69" s="288"/>
      <c r="EY69" s="288"/>
      <c r="EZ69" s="288"/>
      <c r="FA69" s="288"/>
      <c r="FB69" s="288"/>
      <c r="FC69" s="288"/>
      <c r="FD69" s="288"/>
      <c r="FE69" s="288"/>
      <c r="FF69" s="288"/>
      <c r="FG69" s="288"/>
      <c r="FH69" s="288"/>
      <c r="FI69" s="288"/>
      <c r="FJ69" s="288"/>
      <c r="FK69" s="288"/>
      <c r="FL69" s="288"/>
      <c r="FM69" s="288"/>
      <c r="FN69" s="288"/>
      <c r="FO69" s="288"/>
      <c r="FP69" s="288"/>
      <c r="FQ69" s="288"/>
      <c r="FR69" s="288"/>
      <c r="FS69" s="288"/>
      <c r="FT69" s="288"/>
      <c r="FU69" s="288"/>
      <c r="FV69" s="288"/>
      <c r="FW69" s="288"/>
      <c r="FX69" s="288"/>
      <c r="FY69" s="288"/>
      <c r="FZ69" s="288"/>
      <c r="GA69" s="288"/>
      <c r="GB69" s="288"/>
      <c r="GC69" s="288"/>
      <c r="GD69" s="288"/>
      <c r="GE69" s="288"/>
      <c r="GF69" s="288"/>
      <c r="GG69" s="288"/>
      <c r="GH69" s="288"/>
      <c r="GI69" s="288"/>
      <c r="GJ69" s="288"/>
      <c r="GK69" s="288"/>
      <c r="GL69" s="288"/>
      <c r="GM69" s="288"/>
      <c r="GN69" s="288"/>
      <c r="GO69" s="288"/>
      <c r="GP69" s="288"/>
      <c r="GQ69" s="288"/>
      <c r="GR69" s="288"/>
      <c r="GS69" s="288"/>
      <c r="GT69" s="288"/>
      <c r="GU69" s="288"/>
      <c r="GV69" s="288"/>
      <c r="GW69" s="288"/>
      <c r="GX69" s="288"/>
      <c r="GY69" s="288"/>
      <c r="GZ69" s="288"/>
      <c r="HA69" s="288"/>
      <c r="HB69" s="288"/>
      <c r="HC69" s="288"/>
      <c r="HD69" s="288"/>
      <c r="HE69" s="288"/>
      <c r="HF69" s="288"/>
      <c r="HG69" s="288"/>
      <c r="HH69" s="288"/>
      <c r="HI69" s="288"/>
      <c r="HJ69" s="288"/>
      <c r="HK69" s="288"/>
      <c r="HL69" s="288"/>
      <c r="HM69" s="288"/>
      <c r="HN69" s="288"/>
      <c r="HO69" s="288"/>
      <c r="IS69" s="281"/>
    </row>
    <row r="70" spans="1:253" s="282" customFormat="1" ht="15" customHeight="1">
      <c r="A70" s="296"/>
      <c r="M70" s="288"/>
      <c r="N70" s="288"/>
      <c r="O70" s="288"/>
      <c r="P70" s="288"/>
      <c r="Q70" s="288"/>
      <c r="R70" s="288"/>
      <c r="S70" s="288"/>
      <c r="T70" s="288"/>
      <c r="U70" s="288"/>
      <c r="V70" s="288"/>
      <c r="W70" s="288"/>
      <c r="X70" s="288"/>
      <c r="Y70" s="288"/>
      <c r="Z70" s="288"/>
      <c r="AA70" s="288"/>
      <c r="AB70" s="288"/>
      <c r="AC70" s="288"/>
      <c r="AD70" s="288"/>
      <c r="AE70" s="288"/>
      <c r="AF70" s="288"/>
      <c r="AG70" s="288"/>
      <c r="AH70" s="288"/>
      <c r="AI70" s="288"/>
      <c r="AJ70" s="288"/>
      <c r="AK70" s="288"/>
      <c r="AL70" s="288"/>
      <c r="AM70" s="288"/>
      <c r="AN70" s="288"/>
      <c r="AO70" s="288"/>
      <c r="AP70" s="288"/>
      <c r="AQ70" s="288"/>
      <c r="AR70" s="288"/>
      <c r="AS70" s="288"/>
      <c r="AT70" s="288"/>
      <c r="AU70" s="288"/>
      <c r="AV70" s="288"/>
      <c r="AW70" s="288"/>
      <c r="AX70" s="288"/>
      <c r="AY70" s="288"/>
      <c r="AZ70" s="288"/>
      <c r="BA70" s="288"/>
      <c r="BB70" s="288"/>
      <c r="BC70" s="288"/>
      <c r="BD70" s="288"/>
      <c r="BE70" s="288"/>
      <c r="BF70" s="288"/>
      <c r="BG70" s="288"/>
      <c r="BH70" s="288"/>
      <c r="BI70" s="288"/>
      <c r="BJ70" s="288"/>
      <c r="BK70" s="288"/>
      <c r="BL70" s="288"/>
      <c r="BM70" s="288"/>
      <c r="BN70" s="288"/>
      <c r="BO70" s="288"/>
      <c r="BP70" s="288"/>
      <c r="BQ70" s="288"/>
      <c r="BR70" s="288"/>
      <c r="BS70" s="288"/>
      <c r="BT70" s="288"/>
      <c r="BU70" s="288"/>
      <c r="BV70" s="288"/>
      <c r="BW70" s="288"/>
      <c r="BX70" s="288"/>
      <c r="BY70" s="288"/>
      <c r="BZ70" s="288"/>
      <c r="CA70" s="288"/>
      <c r="CB70" s="288"/>
      <c r="CC70" s="288"/>
      <c r="CD70" s="288"/>
      <c r="CE70" s="288"/>
      <c r="CF70" s="288"/>
      <c r="CG70" s="288"/>
      <c r="CH70" s="288"/>
      <c r="CI70" s="288"/>
      <c r="CJ70" s="288"/>
      <c r="CK70" s="288"/>
      <c r="CL70" s="288"/>
      <c r="CM70" s="288"/>
      <c r="CN70" s="288"/>
      <c r="CO70" s="288"/>
      <c r="CP70" s="288"/>
      <c r="CQ70" s="288"/>
      <c r="CR70" s="288"/>
      <c r="CS70" s="288"/>
      <c r="CT70" s="288"/>
      <c r="CU70" s="288"/>
      <c r="CV70" s="288"/>
      <c r="CW70" s="288"/>
      <c r="CX70" s="288"/>
      <c r="CY70" s="288"/>
      <c r="CZ70" s="288"/>
      <c r="DA70" s="288"/>
      <c r="DB70" s="288"/>
      <c r="DC70" s="288"/>
      <c r="DD70" s="288"/>
      <c r="DE70" s="288"/>
      <c r="DF70" s="288"/>
      <c r="DG70" s="288"/>
      <c r="DH70" s="288"/>
      <c r="DI70" s="288"/>
      <c r="DJ70" s="288"/>
      <c r="DK70" s="288"/>
      <c r="DL70" s="288"/>
      <c r="DM70" s="288"/>
      <c r="DN70" s="288"/>
      <c r="DO70" s="288"/>
      <c r="DP70" s="288"/>
      <c r="DQ70" s="288"/>
      <c r="DR70" s="288"/>
      <c r="DS70" s="288"/>
      <c r="DT70" s="288"/>
      <c r="DU70" s="288"/>
      <c r="DV70" s="288"/>
      <c r="DW70" s="288"/>
      <c r="DX70" s="288"/>
      <c r="DY70" s="288"/>
      <c r="DZ70" s="288"/>
      <c r="EA70" s="288"/>
      <c r="EB70" s="288"/>
      <c r="EC70" s="288"/>
      <c r="ED70" s="288"/>
      <c r="EE70" s="288"/>
      <c r="EF70" s="288"/>
      <c r="EG70" s="288"/>
      <c r="EH70" s="288"/>
      <c r="EI70" s="288"/>
      <c r="EJ70" s="288"/>
      <c r="EK70" s="288"/>
      <c r="EL70" s="288"/>
      <c r="EM70" s="288"/>
      <c r="EN70" s="288"/>
      <c r="EO70" s="288"/>
      <c r="EP70" s="288"/>
      <c r="EQ70" s="288"/>
      <c r="ER70" s="288"/>
      <c r="ES70" s="288"/>
      <c r="ET70" s="288"/>
      <c r="EU70" s="288"/>
      <c r="EV70" s="288"/>
      <c r="EW70" s="288"/>
      <c r="EX70" s="288"/>
      <c r="EY70" s="288"/>
      <c r="EZ70" s="288"/>
      <c r="FA70" s="288"/>
      <c r="FB70" s="288"/>
      <c r="FC70" s="288"/>
      <c r="FD70" s="288"/>
      <c r="FE70" s="288"/>
      <c r="FF70" s="288"/>
      <c r="FG70" s="288"/>
      <c r="FH70" s="288"/>
      <c r="FI70" s="288"/>
      <c r="FJ70" s="288"/>
      <c r="FK70" s="288"/>
      <c r="FL70" s="288"/>
      <c r="FM70" s="288"/>
      <c r="FN70" s="288"/>
      <c r="FO70" s="288"/>
      <c r="FP70" s="288"/>
      <c r="FQ70" s="288"/>
      <c r="FR70" s="288"/>
      <c r="FS70" s="288"/>
      <c r="FT70" s="288"/>
      <c r="FU70" s="288"/>
      <c r="FV70" s="288"/>
      <c r="FW70" s="288"/>
      <c r="FX70" s="288"/>
      <c r="FY70" s="288"/>
      <c r="FZ70" s="288"/>
      <c r="GA70" s="288"/>
      <c r="GB70" s="288"/>
      <c r="GC70" s="288"/>
      <c r="GD70" s="288"/>
      <c r="GE70" s="288"/>
      <c r="GF70" s="288"/>
      <c r="GG70" s="288"/>
      <c r="GH70" s="288"/>
      <c r="GI70" s="288"/>
      <c r="GJ70" s="288"/>
      <c r="GK70" s="288"/>
      <c r="GL70" s="288"/>
      <c r="GM70" s="288"/>
      <c r="GN70" s="288"/>
      <c r="GO70" s="288"/>
      <c r="GP70" s="288"/>
      <c r="GQ70" s="288"/>
      <c r="GR70" s="288"/>
      <c r="GS70" s="288"/>
      <c r="GT70" s="288"/>
      <c r="GU70" s="288"/>
      <c r="GV70" s="288"/>
      <c r="GW70" s="288"/>
      <c r="GX70" s="288"/>
      <c r="GY70" s="288"/>
      <c r="GZ70" s="288"/>
      <c r="HA70" s="288"/>
      <c r="HB70" s="288"/>
      <c r="HC70" s="288"/>
      <c r="HD70" s="288"/>
      <c r="HE70" s="288"/>
      <c r="HF70" s="288"/>
      <c r="HG70" s="288"/>
      <c r="HH70" s="288"/>
      <c r="HI70" s="288"/>
      <c r="HJ70" s="288"/>
      <c r="HK70" s="288"/>
      <c r="HL70" s="288"/>
      <c r="HM70" s="288"/>
      <c r="HN70" s="288"/>
      <c r="HO70" s="288"/>
      <c r="IS70" s="281"/>
    </row>
    <row r="71" spans="1:253" s="282" customFormat="1" ht="15" customHeight="1">
      <c r="A71" s="296"/>
      <c r="M71" s="288"/>
      <c r="N71" s="288"/>
      <c r="O71" s="288"/>
      <c r="P71" s="288"/>
      <c r="Q71" s="288"/>
      <c r="R71" s="288"/>
      <c r="S71" s="288"/>
      <c r="T71" s="288"/>
      <c r="U71" s="288"/>
      <c r="V71" s="288"/>
      <c r="W71" s="288"/>
      <c r="X71" s="288"/>
      <c r="Y71" s="288"/>
      <c r="Z71" s="288"/>
      <c r="AA71" s="288"/>
      <c r="AB71" s="288"/>
      <c r="AC71" s="288"/>
      <c r="AD71" s="288"/>
      <c r="AE71" s="288"/>
      <c r="AF71" s="288"/>
      <c r="AG71" s="288"/>
      <c r="AH71" s="288"/>
      <c r="AI71" s="288"/>
      <c r="AJ71" s="288"/>
      <c r="AK71" s="288"/>
      <c r="AL71" s="288"/>
      <c r="AM71" s="288"/>
      <c r="AN71" s="288"/>
      <c r="AO71" s="288"/>
      <c r="AP71" s="288"/>
      <c r="AQ71" s="288"/>
      <c r="AR71" s="288"/>
      <c r="AS71" s="288"/>
      <c r="AT71" s="288"/>
      <c r="AU71" s="288"/>
      <c r="AV71" s="288"/>
      <c r="AW71" s="288"/>
      <c r="AX71" s="288"/>
      <c r="AY71" s="288"/>
      <c r="AZ71" s="288"/>
      <c r="BA71" s="288"/>
      <c r="BB71" s="288"/>
      <c r="BC71" s="288"/>
      <c r="BD71" s="288"/>
      <c r="BE71" s="288"/>
      <c r="BF71" s="288"/>
      <c r="BG71" s="288"/>
      <c r="BH71" s="288"/>
      <c r="BI71" s="288"/>
      <c r="BJ71" s="288"/>
      <c r="BK71" s="288"/>
      <c r="BL71" s="288"/>
      <c r="BM71" s="288"/>
      <c r="BN71" s="288"/>
      <c r="BO71" s="288"/>
      <c r="BP71" s="288"/>
      <c r="BQ71" s="288"/>
      <c r="BR71" s="288"/>
      <c r="BS71" s="288"/>
      <c r="BT71" s="288"/>
      <c r="BU71" s="288"/>
      <c r="BV71" s="288"/>
      <c r="BW71" s="288"/>
      <c r="BX71" s="288"/>
      <c r="BY71" s="288"/>
      <c r="BZ71" s="288"/>
      <c r="CA71" s="288"/>
      <c r="CB71" s="288"/>
      <c r="CC71" s="288"/>
      <c r="CD71" s="288"/>
      <c r="CE71" s="288"/>
      <c r="CF71" s="288"/>
      <c r="CG71" s="288"/>
      <c r="CH71" s="288"/>
      <c r="CI71" s="288"/>
      <c r="CJ71" s="288"/>
      <c r="CK71" s="288"/>
      <c r="CL71" s="288"/>
      <c r="CM71" s="288"/>
      <c r="CN71" s="288"/>
      <c r="CO71" s="288"/>
      <c r="CP71" s="288"/>
      <c r="CQ71" s="288"/>
      <c r="CR71" s="288"/>
      <c r="CS71" s="288"/>
      <c r="CT71" s="288"/>
      <c r="CU71" s="288"/>
      <c r="CV71" s="288"/>
      <c r="CW71" s="288"/>
      <c r="CX71" s="288"/>
      <c r="CY71" s="288"/>
      <c r="CZ71" s="288"/>
      <c r="DA71" s="288"/>
      <c r="DB71" s="288"/>
      <c r="DC71" s="288"/>
      <c r="DD71" s="288"/>
      <c r="DE71" s="288"/>
      <c r="DF71" s="288"/>
      <c r="DG71" s="288"/>
      <c r="DH71" s="288"/>
      <c r="DI71" s="288"/>
      <c r="DJ71" s="288"/>
      <c r="DK71" s="288"/>
      <c r="DL71" s="288"/>
      <c r="DM71" s="288"/>
      <c r="DN71" s="288"/>
      <c r="DO71" s="288"/>
      <c r="DP71" s="288"/>
      <c r="DQ71" s="288"/>
      <c r="DR71" s="288"/>
      <c r="DS71" s="288"/>
      <c r="DT71" s="288"/>
      <c r="DU71" s="288"/>
      <c r="DV71" s="288"/>
      <c r="DW71" s="288"/>
      <c r="DX71" s="288"/>
      <c r="DY71" s="288"/>
      <c r="DZ71" s="288"/>
      <c r="EA71" s="288"/>
      <c r="EB71" s="288"/>
      <c r="EC71" s="288"/>
      <c r="ED71" s="288"/>
      <c r="EE71" s="288"/>
      <c r="EF71" s="288"/>
      <c r="EG71" s="288"/>
      <c r="EH71" s="288"/>
      <c r="EI71" s="288"/>
      <c r="EJ71" s="288"/>
      <c r="EK71" s="288"/>
      <c r="EL71" s="288"/>
      <c r="EM71" s="288"/>
      <c r="EN71" s="288"/>
      <c r="EO71" s="288"/>
      <c r="EP71" s="288"/>
      <c r="EQ71" s="288"/>
      <c r="ER71" s="288"/>
      <c r="ES71" s="288"/>
      <c r="ET71" s="288"/>
      <c r="EU71" s="288"/>
      <c r="EV71" s="288"/>
      <c r="EW71" s="288"/>
      <c r="EX71" s="288"/>
      <c r="EY71" s="288"/>
      <c r="EZ71" s="288"/>
      <c r="FA71" s="288"/>
      <c r="FB71" s="288"/>
      <c r="FC71" s="288"/>
      <c r="FD71" s="288"/>
      <c r="FE71" s="288"/>
      <c r="FF71" s="288"/>
      <c r="FG71" s="288"/>
      <c r="FH71" s="288"/>
      <c r="FI71" s="288"/>
      <c r="FJ71" s="288"/>
      <c r="FK71" s="288"/>
      <c r="FL71" s="288"/>
      <c r="FM71" s="288"/>
      <c r="FN71" s="288"/>
      <c r="FO71" s="288"/>
      <c r="FP71" s="288"/>
      <c r="FQ71" s="288"/>
      <c r="FR71" s="288"/>
      <c r="FS71" s="288"/>
      <c r="FT71" s="288"/>
      <c r="FU71" s="288"/>
      <c r="FV71" s="288"/>
      <c r="FW71" s="288"/>
      <c r="FX71" s="288"/>
      <c r="FY71" s="288"/>
      <c r="FZ71" s="288"/>
      <c r="GA71" s="288"/>
      <c r="GB71" s="288"/>
      <c r="GC71" s="288"/>
      <c r="GD71" s="288"/>
      <c r="GE71" s="288"/>
      <c r="GF71" s="288"/>
      <c r="GG71" s="288"/>
      <c r="GH71" s="288"/>
      <c r="GI71" s="288"/>
      <c r="GJ71" s="288"/>
      <c r="GK71" s="288"/>
      <c r="GL71" s="288"/>
      <c r="GM71" s="288"/>
      <c r="GN71" s="288"/>
      <c r="GO71" s="288"/>
      <c r="GP71" s="288"/>
      <c r="GQ71" s="288"/>
      <c r="GR71" s="288"/>
      <c r="GS71" s="288"/>
      <c r="GT71" s="288"/>
      <c r="GU71" s="288"/>
      <c r="GV71" s="288"/>
      <c r="GW71" s="288"/>
      <c r="GX71" s="288"/>
      <c r="GY71" s="288"/>
      <c r="GZ71" s="288"/>
      <c r="HA71" s="288"/>
      <c r="HB71" s="288"/>
      <c r="HC71" s="288"/>
      <c r="HD71" s="288"/>
      <c r="HE71" s="288"/>
      <c r="HF71" s="288"/>
      <c r="HG71" s="288"/>
      <c r="HH71" s="288"/>
      <c r="HI71" s="288"/>
      <c r="HJ71" s="288"/>
      <c r="HK71" s="288"/>
      <c r="HL71" s="288"/>
      <c r="HM71" s="288"/>
      <c r="HN71" s="288"/>
      <c r="HO71" s="288"/>
      <c r="IS71" s="281"/>
    </row>
    <row r="72" spans="1:253" s="282" customFormat="1" ht="15" customHeight="1">
      <c r="A72" s="296"/>
      <c r="M72" s="288"/>
      <c r="N72" s="288"/>
      <c r="O72" s="288"/>
      <c r="P72" s="288"/>
      <c r="Q72" s="288"/>
      <c r="R72" s="288"/>
      <c r="S72" s="288"/>
      <c r="T72" s="288"/>
      <c r="U72" s="288"/>
      <c r="V72" s="288"/>
      <c r="W72" s="288"/>
      <c r="X72" s="288"/>
      <c r="Y72" s="288"/>
      <c r="Z72" s="288"/>
      <c r="AA72" s="288"/>
      <c r="AB72" s="288"/>
      <c r="AC72" s="288"/>
      <c r="AD72" s="288"/>
      <c r="AE72" s="288"/>
      <c r="AF72" s="288"/>
      <c r="AG72" s="288"/>
      <c r="AH72" s="288"/>
      <c r="AI72" s="288"/>
      <c r="AJ72" s="288"/>
      <c r="AK72" s="288"/>
      <c r="AL72" s="288"/>
      <c r="AM72" s="288"/>
      <c r="AN72" s="288"/>
      <c r="AO72" s="288"/>
      <c r="AP72" s="288"/>
      <c r="AQ72" s="288"/>
      <c r="AR72" s="288"/>
      <c r="AS72" s="288"/>
      <c r="AT72" s="288"/>
      <c r="AU72" s="288"/>
      <c r="AV72" s="288"/>
      <c r="AW72" s="288"/>
      <c r="AX72" s="288"/>
      <c r="AY72" s="288"/>
      <c r="AZ72" s="288"/>
      <c r="BA72" s="288"/>
      <c r="BB72" s="288"/>
      <c r="BC72" s="288"/>
      <c r="BD72" s="288"/>
      <c r="BE72" s="288"/>
      <c r="BF72" s="288"/>
      <c r="BG72" s="288"/>
      <c r="BH72" s="288"/>
      <c r="BI72" s="288"/>
      <c r="BJ72" s="288"/>
      <c r="BK72" s="288"/>
      <c r="BL72" s="288"/>
      <c r="BM72" s="288"/>
      <c r="BN72" s="288"/>
      <c r="BO72" s="288"/>
      <c r="BP72" s="288"/>
      <c r="BQ72" s="288"/>
      <c r="BR72" s="288"/>
      <c r="BS72" s="288"/>
      <c r="BT72" s="288"/>
      <c r="BU72" s="288"/>
      <c r="BV72" s="288"/>
      <c r="BW72" s="288"/>
      <c r="BX72" s="288"/>
      <c r="BY72" s="288"/>
      <c r="BZ72" s="288"/>
      <c r="CA72" s="288"/>
      <c r="CB72" s="288"/>
      <c r="CC72" s="288"/>
      <c r="CD72" s="288"/>
      <c r="CE72" s="288"/>
      <c r="CF72" s="288"/>
      <c r="CG72" s="288"/>
      <c r="CH72" s="288"/>
      <c r="CI72" s="288"/>
      <c r="CJ72" s="288"/>
      <c r="CK72" s="288"/>
      <c r="CL72" s="288"/>
      <c r="CM72" s="288"/>
      <c r="CN72" s="288"/>
      <c r="CO72" s="288"/>
      <c r="CP72" s="288"/>
      <c r="CQ72" s="288"/>
      <c r="CR72" s="288"/>
      <c r="CS72" s="288"/>
      <c r="CT72" s="288"/>
      <c r="CU72" s="288"/>
      <c r="CV72" s="288"/>
      <c r="CW72" s="288"/>
      <c r="CX72" s="288"/>
      <c r="CY72" s="288"/>
      <c r="CZ72" s="288"/>
      <c r="DA72" s="288"/>
      <c r="DB72" s="288"/>
      <c r="DC72" s="288"/>
      <c r="DD72" s="288"/>
      <c r="DE72" s="288"/>
      <c r="DF72" s="288"/>
      <c r="DG72" s="288"/>
      <c r="DH72" s="288"/>
      <c r="DI72" s="288"/>
      <c r="DJ72" s="288"/>
      <c r="DK72" s="288"/>
      <c r="DL72" s="288"/>
      <c r="DM72" s="288"/>
      <c r="DN72" s="288"/>
      <c r="DO72" s="288"/>
      <c r="DP72" s="288"/>
      <c r="DQ72" s="288"/>
      <c r="DR72" s="288"/>
      <c r="DS72" s="288"/>
      <c r="DT72" s="288"/>
      <c r="DU72" s="288"/>
      <c r="DV72" s="288"/>
      <c r="DW72" s="288"/>
      <c r="DX72" s="288"/>
      <c r="DY72" s="288"/>
      <c r="DZ72" s="288"/>
      <c r="EA72" s="288"/>
      <c r="EB72" s="288"/>
      <c r="EC72" s="288"/>
      <c r="ED72" s="288"/>
      <c r="EE72" s="288"/>
      <c r="EF72" s="288"/>
      <c r="EG72" s="288"/>
      <c r="EH72" s="288"/>
      <c r="EI72" s="288"/>
      <c r="EJ72" s="288"/>
      <c r="EK72" s="288"/>
      <c r="EL72" s="288"/>
      <c r="EM72" s="288"/>
      <c r="EN72" s="288"/>
      <c r="EO72" s="288"/>
      <c r="EP72" s="288"/>
      <c r="EQ72" s="288"/>
      <c r="ER72" s="288"/>
      <c r="ES72" s="288"/>
      <c r="ET72" s="288"/>
      <c r="EU72" s="288"/>
      <c r="EV72" s="288"/>
      <c r="EW72" s="288"/>
      <c r="EX72" s="288"/>
      <c r="EY72" s="288"/>
      <c r="EZ72" s="288"/>
      <c r="FA72" s="288"/>
      <c r="FB72" s="288"/>
      <c r="FC72" s="288"/>
      <c r="FD72" s="288"/>
      <c r="FE72" s="288"/>
      <c r="FF72" s="288"/>
      <c r="FG72" s="288"/>
      <c r="FH72" s="288"/>
      <c r="FI72" s="288"/>
      <c r="FJ72" s="288"/>
      <c r="FK72" s="288"/>
      <c r="FL72" s="288"/>
      <c r="FM72" s="288"/>
      <c r="FN72" s="288"/>
      <c r="FO72" s="288"/>
      <c r="FP72" s="288"/>
      <c r="FQ72" s="288"/>
      <c r="FR72" s="288"/>
      <c r="FS72" s="288"/>
      <c r="FT72" s="288"/>
      <c r="FU72" s="288"/>
      <c r="FV72" s="288"/>
      <c r="FW72" s="288"/>
      <c r="FX72" s="288"/>
      <c r="FY72" s="288"/>
      <c r="FZ72" s="288"/>
      <c r="GA72" s="288"/>
      <c r="GB72" s="288"/>
      <c r="GC72" s="288"/>
      <c r="GD72" s="288"/>
      <c r="GE72" s="288"/>
      <c r="GF72" s="288"/>
      <c r="GG72" s="288"/>
      <c r="GH72" s="288"/>
      <c r="GI72" s="288"/>
      <c r="GJ72" s="288"/>
      <c r="GK72" s="288"/>
      <c r="GL72" s="288"/>
      <c r="GM72" s="288"/>
      <c r="GN72" s="288"/>
      <c r="GO72" s="288"/>
      <c r="GP72" s="288"/>
      <c r="GQ72" s="288"/>
      <c r="GR72" s="288"/>
      <c r="GS72" s="288"/>
      <c r="GT72" s="288"/>
      <c r="GU72" s="288"/>
      <c r="GV72" s="288"/>
      <c r="GW72" s="288"/>
      <c r="GX72" s="288"/>
      <c r="GY72" s="288"/>
      <c r="GZ72" s="288"/>
      <c r="HA72" s="288"/>
      <c r="HB72" s="288"/>
      <c r="HC72" s="288"/>
      <c r="HD72" s="288"/>
      <c r="HE72" s="288"/>
      <c r="HF72" s="288"/>
      <c r="HG72" s="288"/>
      <c r="HH72" s="288"/>
      <c r="HI72" s="288"/>
      <c r="HJ72" s="288"/>
      <c r="HK72" s="288"/>
      <c r="HL72" s="288"/>
      <c r="HM72" s="288"/>
      <c r="HN72" s="288"/>
      <c r="HO72" s="288"/>
      <c r="IS72" s="281"/>
    </row>
    <row r="73" spans="1:253" s="282" customFormat="1" ht="15" customHeight="1">
      <c r="A73" s="296"/>
      <c r="M73" s="288"/>
      <c r="N73" s="288"/>
      <c r="O73" s="288"/>
      <c r="P73" s="288"/>
      <c r="Q73" s="288"/>
      <c r="R73" s="288"/>
      <c r="S73" s="288"/>
      <c r="T73" s="288"/>
      <c r="U73" s="288"/>
      <c r="V73" s="288"/>
      <c r="W73" s="288"/>
      <c r="X73" s="288"/>
      <c r="Y73" s="288"/>
      <c r="Z73" s="288"/>
      <c r="AA73" s="288"/>
      <c r="AB73" s="288"/>
      <c r="AC73" s="288"/>
      <c r="AD73" s="288"/>
      <c r="AE73" s="288"/>
      <c r="AF73" s="288"/>
      <c r="AG73" s="288"/>
      <c r="AH73" s="288"/>
      <c r="AI73" s="288"/>
      <c r="AJ73" s="288"/>
      <c r="AK73" s="288"/>
      <c r="AL73" s="288"/>
      <c r="AM73" s="288"/>
      <c r="AN73" s="288"/>
      <c r="AO73" s="288"/>
      <c r="AP73" s="288"/>
      <c r="AQ73" s="288"/>
      <c r="AR73" s="288"/>
      <c r="AS73" s="288"/>
      <c r="AT73" s="288"/>
      <c r="AU73" s="288"/>
      <c r="AV73" s="288"/>
      <c r="AW73" s="288"/>
      <c r="AX73" s="288"/>
      <c r="AY73" s="288"/>
      <c r="AZ73" s="288"/>
      <c r="BA73" s="288"/>
      <c r="BB73" s="288"/>
      <c r="BC73" s="288"/>
      <c r="BD73" s="288"/>
      <c r="BE73" s="288"/>
      <c r="BF73" s="288"/>
      <c r="BG73" s="288"/>
      <c r="BH73" s="288"/>
      <c r="BI73" s="288"/>
      <c r="BJ73" s="288"/>
      <c r="BK73" s="288"/>
      <c r="BL73" s="288"/>
      <c r="BM73" s="288"/>
      <c r="BN73" s="288"/>
      <c r="BO73" s="288"/>
      <c r="BP73" s="288"/>
      <c r="BQ73" s="288"/>
      <c r="BR73" s="288"/>
      <c r="BS73" s="288"/>
      <c r="BT73" s="288"/>
      <c r="BU73" s="288"/>
      <c r="BV73" s="288"/>
      <c r="BW73" s="288"/>
      <c r="BX73" s="288"/>
      <c r="BY73" s="288"/>
      <c r="BZ73" s="288"/>
      <c r="CA73" s="288"/>
      <c r="CB73" s="288"/>
      <c r="CC73" s="288"/>
      <c r="CD73" s="288"/>
      <c r="CE73" s="288"/>
      <c r="CF73" s="288"/>
      <c r="CG73" s="288"/>
      <c r="CH73" s="288"/>
      <c r="CI73" s="288"/>
      <c r="CJ73" s="288"/>
      <c r="CK73" s="288"/>
      <c r="CL73" s="288"/>
      <c r="CM73" s="288"/>
      <c r="CN73" s="288"/>
      <c r="CO73" s="288"/>
      <c r="CP73" s="288"/>
      <c r="CQ73" s="288"/>
      <c r="CR73" s="288"/>
      <c r="CS73" s="288"/>
      <c r="CT73" s="288"/>
      <c r="CU73" s="288"/>
      <c r="CV73" s="288"/>
      <c r="CW73" s="288"/>
      <c r="CX73" s="288"/>
      <c r="CY73" s="288"/>
      <c r="CZ73" s="288"/>
      <c r="DA73" s="288"/>
      <c r="DB73" s="288"/>
      <c r="DC73" s="288"/>
      <c r="DD73" s="288"/>
      <c r="DE73" s="288"/>
      <c r="DF73" s="288"/>
      <c r="DG73" s="288"/>
      <c r="DH73" s="288"/>
      <c r="DI73" s="288"/>
      <c r="DJ73" s="288"/>
      <c r="DK73" s="288"/>
      <c r="DL73" s="288"/>
      <c r="DM73" s="288"/>
      <c r="DN73" s="288"/>
      <c r="DO73" s="288"/>
      <c r="DP73" s="288"/>
      <c r="DQ73" s="288"/>
      <c r="DR73" s="288"/>
      <c r="DS73" s="288"/>
      <c r="DT73" s="288"/>
      <c r="DU73" s="288"/>
      <c r="DV73" s="288"/>
      <c r="DW73" s="288"/>
      <c r="DX73" s="288"/>
      <c r="DY73" s="288"/>
      <c r="DZ73" s="288"/>
      <c r="EA73" s="288"/>
      <c r="EB73" s="288"/>
      <c r="EC73" s="288"/>
      <c r="ED73" s="288"/>
      <c r="EE73" s="288"/>
      <c r="EF73" s="288"/>
      <c r="EG73" s="288"/>
      <c r="EH73" s="288"/>
      <c r="EI73" s="288"/>
      <c r="EJ73" s="288"/>
      <c r="EK73" s="288"/>
      <c r="EL73" s="288"/>
      <c r="EM73" s="288"/>
      <c r="EN73" s="288"/>
      <c r="EO73" s="288"/>
      <c r="EP73" s="288"/>
      <c r="EQ73" s="288"/>
      <c r="ER73" s="288"/>
      <c r="ES73" s="288"/>
      <c r="ET73" s="288"/>
      <c r="EU73" s="288"/>
      <c r="EV73" s="288"/>
      <c r="EW73" s="288"/>
      <c r="EX73" s="288"/>
      <c r="EY73" s="288"/>
      <c r="EZ73" s="288"/>
      <c r="FA73" s="288"/>
      <c r="FB73" s="288"/>
      <c r="FC73" s="288"/>
      <c r="FD73" s="288"/>
      <c r="FE73" s="288"/>
      <c r="FF73" s="288"/>
      <c r="FG73" s="288"/>
      <c r="FH73" s="288"/>
      <c r="FI73" s="288"/>
      <c r="FJ73" s="288"/>
      <c r="FK73" s="288"/>
      <c r="FL73" s="288"/>
      <c r="FM73" s="288"/>
      <c r="FN73" s="288"/>
      <c r="FO73" s="288"/>
      <c r="FP73" s="288"/>
      <c r="FQ73" s="288"/>
      <c r="FR73" s="288"/>
      <c r="FS73" s="288"/>
      <c r="FT73" s="288"/>
      <c r="FU73" s="288"/>
      <c r="FV73" s="288"/>
      <c r="FW73" s="288"/>
      <c r="FX73" s="288"/>
      <c r="FY73" s="288"/>
      <c r="FZ73" s="288"/>
      <c r="GA73" s="288"/>
      <c r="GB73" s="288"/>
      <c r="GC73" s="288"/>
      <c r="GD73" s="288"/>
      <c r="GE73" s="288"/>
      <c r="GF73" s="288"/>
      <c r="GG73" s="288"/>
      <c r="GH73" s="288"/>
      <c r="GI73" s="288"/>
      <c r="GJ73" s="288"/>
      <c r="GK73" s="288"/>
      <c r="GL73" s="288"/>
      <c r="GM73" s="288"/>
      <c r="GN73" s="288"/>
      <c r="GO73" s="288"/>
      <c r="GP73" s="288"/>
      <c r="GQ73" s="288"/>
      <c r="GR73" s="288"/>
      <c r="GS73" s="288"/>
      <c r="GT73" s="288"/>
      <c r="GU73" s="288"/>
      <c r="GV73" s="288"/>
      <c r="GW73" s="288"/>
      <c r="GX73" s="288"/>
      <c r="GY73" s="288"/>
      <c r="GZ73" s="288"/>
      <c r="HA73" s="288"/>
      <c r="HB73" s="288"/>
      <c r="HC73" s="288"/>
      <c r="HD73" s="288"/>
      <c r="HE73" s="288"/>
      <c r="HF73" s="288"/>
      <c r="HG73" s="288"/>
      <c r="HH73" s="288"/>
      <c r="HI73" s="288"/>
      <c r="HJ73" s="288"/>
      <c r="HK73" s="288"/>
      <c r="HL73" s="288"/>
      <c r="HM73" s="288"/>
      <c r="HN73" s="288"/>
      <c r="HO73" s="288"/>
      <c r="IS73" s="281"/>
    </row>
    <row r="74" spans="1:253" s="282" customFormat="1" ht="15" customHeight="1">
      <c r="A74" s="296"/>
      <c r="J74" s="290"/>
      <c r="K74" s="290"/>
      <c r="L74" s="291"/>
      <c r="M74" s="283" t="s">
        <v>2111</v>
      </c>
      <c r="N74" s="283" t="s">
        <v>2119</v>
      </c>
      <c r="O74" s="283" t="s">
        <v>2123</v>
      </c>
      <c r="P74" s="283" t="s">
        <v>2124</v>
      </c>
      <c r="Q74" s="283" t="s">
        <v>2117</v>
      </c>
      <c r="R74" s="283" t="s">
        <v>2112</v>
      </c>
      <c r="S74" s="283" t="s">
        <v>2118</v>
      </c>
      <c r="T74" s="283" t="s">
        <v>2121</v>
      </c>
      <c r="U74" s="283" t="s">
        <v>2121</v>
      </c>
      <c r="V74" s="283" t="s">
        <v>2121</v>
      </c>
      <c r="W74" s="283" t="s">
        <v>2117</v>
      </c>
      <c r="X74" s="283" t="s">
        <v>2117</v>
      </c>
      <c r="Y74" s="283" t="s">
        <v>2121</v>
      </c>
      <c r="Z74" s="283" t="s">
        <v>2113</v>
      </c>
      <c r="AA74" s="283" t="s">
        <v>2113</v>
      </c>
      <c r="AB74" s="283" t="s">
        <v>2121</v>
      </c>
      <c r="AC74" s="283" t="s">
        <v>2114</v>
      </c>
      <c r="AD74" s="283" t="s">
        <v>2117</v>
      </c>
      <c r="AE74" s="283" t="s">
        <v>2123</v>
      </c>
      <c r="AF74" s="283" t="s">
        <v>2125</v>
      </c>
      <c r="AG74" s="283" t="s">
        <v>2111</v>
      </c>
      <c r="AH74" s="283" t="s">
        <v>2114</v>
      </c>
      <c r="AI74" s="283" t="s">
        <v>2117</v>
      </c>
      <c r="AJ74" s="283" t="s">
        <v>2111</v>
      </c>
      <c r="AK74" s="283" t="s">
        <v>2119</v>
      </c>
      <c r="AL74" s="283" t="s">
        <v>2124</v>
      </c>
      <c r="AM74" s="283" t="s">
        <v>2108</v>
      </c>
      <c r="AN74" s="283" t="s">
        <v>2113</v>
      </c>
      <c r="AO74" s="283" t="s">
        <v>2119</v>
      </c>
      <c r="AP74" s="283" t="s">
        <v>2110</v>
      </c>
      <c r="AQ74" s="283" t="s">
        <v>2121</v>
      </c>
      <c r="AR74" s="283" t="s">
        <v>2111</v>
      </c>
      <c r="AS74" s="283" t="s">
        <v>2117</v>
      </c>
      <c r="AT74" s="283" t="s">
        <v>2119</v>
      </c>
      <c r="AU74" s="283" t="s">
        <v>2116</v>
      </c>
      <c r="AV74" s="283" t="s">
        <v>2128</v>
      </c>
      <c r="AW74" s="283" t="s">
        <v>2121</v>
      </c>
      <c r="AX74" s="283" t="s">
        <v>2123</v>
      </c>
      <c r="AY74" s="283" t="s">
        <v>2120</v>
      </c>
      <c r="AZ74" s="283" t="s">
        <v>2128</v>
      </c>
      <c r="BA74" s="283" t="s">
        <v>2111</v>
      </c>
      <c r="BB74" s="283" t="s">
        <v>2117</v>
      </c>
      <c r="BC74" s="283" t="s">
        <v>2118</v>
      </c>
      <c r="BD74" s="283" t="s">
        <v>2118</v>
      </c>
      <c r="BE74" s="283" t="s">
        <v>2109</v>
      </c>
      <c r="BF74" s="283" t="s">
        <v>2119</v>
      </c>
      <c r="BG74" s="283" t="s">
        <v>2108</v>
      </c>
      <c r="BH74" s="283" t="s">
        <v>2119</v>
      </c>
      <c r="BI74" s="283" t="s">
        <v>2117</v>
      </c>
      <c r="BJ74" s="283" t="s">
        <v>2117</v>
      </c>
      <c r="BK74" s="283" t="s">
        <v>2117</v>
      </c>
      <c r="BL74" s="283" t="s">
        <v>2125</v>
      </c>
      <c r="BM74" s="283" t="s">
        <v>2121</v>
      </c>
      <c r="BN74" s="283" t="s">
        <v>2113</v>
      </c>
      <c r="BO74" s="283" t="s">
        <v>2115</v>
      </c>
      <c r="BP74" s="283" t="s">
        <v>2121</v>
      </c>
      <c r="BQ74" s="283" t="s">
        <v>2121</v>
      </c>
      <c r="BR74" s="283" t="s">
        <v>2121</v>
      </c>
      <c r="BS74" s="283" t="s">
        <v>2117</v>
      </c>
      <c r="BT74" s="283" t="s">
        <v>2117</v>
      </c>
      <c r="BU74" s="283" t="s">
        <v>2121</v>
      </c>
      <c r="BV74" s="283" t="s">
        <v>2108</v>
      </c>
      <c r="BW74" s="283" t="s">
        <v>2117</v>
      </c>
      <c r="BX74" s="283" t="s">
        <v>2118</v>
      </c>
      <c r="BY74" s="283" t="s">
        <v>2108</v>
      </c>
      <c r="BZ74" s="283" t="s">
        <v>2123</v>
      </c>
      <c r="CA74" s="283" t="s">
        <v>2117</v>
      </c>
      <c r="CB74" s="283" t="s">
        <v>2117</v>
      </c>
      <c r="CC74" s="283" t="s">
        <v>2118</v>
      </c>
      <c r="CD74" s="283" t="s">
        <v>2111</v>
      </c>
      <c r="CE74" s="283" t="s">
        <v>2113</v>
      </c>
      <c r="CF74" s="283" t="s">
        <v>2123</v>
      </c>
      <c r="CG74" s="283" t="s">
        <v>2118</v>
      </c>
      <c r="CH74" s="283" t="s">
        <v>2122</v>
      </c>
      <c r="CI74" s="283" t="s">
        <v>2122</v>
      </c>
      <c r="CJ74" s="283" t="s">
        <v>2111</v>
      </c>
      <c r="CK74" s="283" t="s">
        <v>2112</v>
      </c>
      <c r="CL74" s="283" t="s">
        <v>2125</v>
      </c>
      <c r="CM74" s="283" t="s">
        <v>2114</v>
      </c>
      <c r="CN74" s="283" t="s">
        <v>2111</v>
      </c>
      <c r="CO74" s="283" t="s">
        <v>2108</v>
      </c>
      <c r="CP74" s="283" t="s">
        <v>2116</v>
      </c>
      <c r="CQ74" s="283" t="s">
        <v>2119</v>
      </c>
      <c r="CR74" s="283" t="s">
        <v>2117</v>
      </c>
      <c r="CS74" s="283" t="s">
        <v>2113</v>
      </c>
      <c r="CT74" s="283" t="s">
        <v>2119</v>
      </c>
      <c r="CU74" s="283" t="s">
        <v>2114</v>
      </c>
      <c r="CV74" s="283" t="s">
        <v>2120</v>
      </c>
      <c r="CW74" s="283" t="s">
        <v>2125</v>
      </c>
      <c r="CX74" s="283" t="s">
        <v>2114</v>
      </c>
      <c r="CY74" s="283" t="s">
        <v>2111</v>
      </c>
      <c r="CZ74" s="283" t="s">
        <v>2120</v>
      </c>
      <c r="DA74" s="283" t="s">
        <v>2110</v>
      </c>
      <c r="DB74" s="283" t="s">
        <v>2114</v>
      </c>
      <c r="DC74" s="283" t="s">
        <v>2125</v>
      </c>
      <c r="DD74" s="283" t="s">
        <v>2116</v>
      </c>
      <c r="DE74" s="283" t="s">
        <v>2114</v>
      </c>
      <c r="DF74" s="283" t="s">
        <v>2125</v>
      </c>
      <c r="DG74" s="283" t="s">
        <v>2116</v>
      </c>
      <c r="DH74" s="283" t="s">
        <v>2125</v>
      </c>
      <c r="DI74" s="283" t="s">
        <v>2114</v>
      </c>
      <c r="DJ74" s="283" t="s">
        <v>2115</v>
      </c>
      <c r="DK74" s="283" t="s">
        <v>2110</v>
      </c>
      <c r="DL74" s="283" t="s">
        <v>2113</v>
      </c>
      <c r="DM74" s="283" t="s">
        <v>2118</v>
      </c>
      <c r="DN74" s="283" t="s">
        <v>2116</v>
      </c>
      <c r="DO74" s="283" t="s">
        <v>2119</v>
      </c>
      <c r="DP74" s="283" t="s">
        <v>2110</v>
      </c>
      <c r="DQ74" s="283" t="s">
        <v>2126</v>
      </c>
      <c r="DR74" s="283" t="s">
        <v>2122</v>
      </c>
      <c r="DS74" s="283" t="s">
        <v>2114</v>
      </c>
      <c r="DT74" s="283" t="s">
        <v>2118</v>
      </c>
      <c r="DU74" s="283" t="s">
        <v>2111</v>
      </c>
      <c r="DV74" s="283" t="s">
        <v>2109</v>
      </c>
      <c r="DW74" s="283" t="s">
        <v>2119</v>
      </c>
      <c r="DX74" s="283" t="s">
        <v>2108</v>
      </c>
      <c r="DY74" s="283" t="s">
        <v>2118</v>
      </c>
      <c r="DZ74" s="283" t="s">
        <v>2110</v>
      </c>
      <c r="EA74" s="283" t="s">
        <v>2113</v>
      </c>
      <c r="EB74" s="283" t="s">
        <v>2123</v>
      </c>
      <c r="EC74" s="283" t="s">
        <v>2110</v>
      </c>
      <c r="ED74" s="283" t="s">
        <v>2123</v>
      </c>
      <c r="EE74" s="283" t="s">
        <v>2116</v>
      </c>
      <c r="EF74" s="283" t="s">
        <v>2119</v>
      </c>
      <c r="EG74" s="283" t="s">
        <v>2109</v>
      </c>
      <c r="EH74" s="283" t="s">
        <v>2117</v>
      </c>
      <c r="EI74" s="283" t="s">
        <v>2114</v>
      </c>
      <c r="EJ74" s="283" t="s">
        <v>2116</v>
      </c>
      <c r="EK74" s="283" t="s">
        <v>2121</v>
      </c>
      <c r="EL74" s="283" t="s">
        <v>2123</v>
      </c>
      <c r="EM74" s="283" t="s">
        <v>2121</v>
      </c>
      <c r="EN74" s="283" t="s">
        <v>2117</v>
      </c>
      <c r="EO74" s="283" t="s">
        <v>2117</v>
      </c>
      <c r="EP74" s="283" t="s">
        <v>2119</v>
      </c>
      <c r="EQ74" s="283" t="s">
        <v>2121</v>
      </c>
      <c r="ER74" s="283" t="s">
        <v>2111</v>
      </c>
      <c r="ES74" s="283" t="s">
        <v>2111</v>
      </c>
      <c r="ET74" s="283" t="s">
        <v>2123</v>
      </c>
      <c r="EU74" s="283" t="s">
        <v>2118</v>
      </c>
      <c r="EV74" s="283" t="s">
        <v>2122</v>
      </c>
      <c r="EW74" s="283" t="s">
        <v>2124</v>
      </c>
      <c r="EX74" s="283" t="s">
        <v>2117</v>
      </c>
      <c r="EY74" s="283" t="s">
        <v>2121</v>
      </c>
      <c r="EZ74" s="283" t="s">
        <v>2123</v>
      </c>
      <c r="FA74" s="283" t="s">
        <v>2117</v>
      </c>
      <c r="FB74" s="283" t="s">
        <v>2118</v>
      </c>
      <c r="FC74" s="283" t="s">
        <v>2120</v>
      </c>
      <c r="FD74" s="283" t="s">
        <v>2123</v>
      </c>
      <c r="FE74" s="283" t="s">
        <v>2111</v>
      </c>
      <c r="FF74" s="283" t="s">
        <v>2111</v>
      </c>
      <c r="FG74" s="283" t="s">
        <v>2123</v>
      </c>
      <c r="FH74" s="283" t="s">
        <v>2111</v>
      </c>
      <c r="FI74" s="283" t="s">
        <v>2116</v>
      </c>
      <c r="FJ74" s="283" t="s">
        <v>2123</v>
      </c>
      <c r="FK74" s="283" t="s">
        <v>2117</v>
      </c>
      <c r="FL74" s="283" t="s">
        <v>2117</v>
      </c>
      <c r="FM74" s="283" t="s">
        <v>2117</v>
      </c>
      <c r="FN74" s="283" t="s">
        <v>2111</v>
      </c>
      <c r="FO74" s="283" t="s">
        <v>2119</v>
      </c>
      <c r="FP74" s="283" t="s">
        <v>2109</v>
      </c>
      <c r="FQ74" s="283" t="s">
        <v>2116</v>
      </c>
      <c r="FR74" s="283" t="s">
        <v>2119</v>
      </c>
      <c r="FS74" s="283" t="s">
        <v>2120</v>
      </c>
      <c r="FT74" s="283" t="s">
        <v>2116</v>
      </c>
      <c r="FU74" s="283" t="s">
        <v>2111</v>
      </c>
      <c r="FV74" s="283" t="s">
        <v>2111</v>
      </c>
      <c r="FW74" s="283" t="s">
        <v>2113</v>
      </c>
      <c r="FX74" s="283" t="s">
        <v>2121</v>
      </c>
      <c r="FY74" s="283" t="s">
        <v>2114</v>
      </c>
      <c r="FZ74" s="283" t="s">
        <v>2109</v>
      </c>
      <c r="GA74" s="283" t="s">
        <v>2125</v>
      </c>
      <c r="GB74" s="283" t="s">
        <v>2114</v>
      </c>
      <c r="GC74" s="283" t="s">
        <v>2111</v>
      </c>
      <c r="GD74" s="283" t="s">
        <v>2120</v>
      </c>
      <c r="GE74" s="283" t="s">
        <v>2108</v>
      </c>
      <c r="GF74" s="283" t="s">
        <v>2116</v>
      </c>
      <c r="GG74" s="283" t="s">
        <v>2110</v>
      </c>
      <c r="GH74" s="283" t="s">
        <v>2114</v>
      </c>
      <c r="GI74" s="283" t="s">
        <v>2125</v>
      </c>
      <c r="GJ74" s="283" t="s">
        <v>2116</v>
      </c>
      <c r="GK74" s="283" t="s">
        <v>2111</v>
      </c>
      <c r="GL74" s="283" t="s">
        <v>2123</v>
      </c>
      <c r="GM74" s="283" t="s">
        <v>2118</v>
      </c>
      <c r="GN74" s="283" t="s">
        <v>2125</v>
      </c>
      <c r="GO74" s="283" t="s">
        <v>2114</v>
      </c>
      <c r="GP74" s="283" t="s">
        <v>2112</v>
      </c>
      <c r="GQ74" s="283" t="s">
        <v>2114</v>
      </c>
      <c r="GR74" s="283" t="s">
        <v>2111</v>
      </c>
      <c r="GS74" s="283" t="s">
        <v>2108</v>
      </c>
      <c r="GT74" s="283" t="s">
        <v>2124</v>
      </c>
      <c r="GU74" s="283" t="s">
        <v>2111</v>
      </c>
      <c r="GV74" s="283" t="s">
        <v>2110</v>
      </c>
      <c r="GW74" s="283" t="s">
        <v>2126</v>
      </c>
      <c r="GX74" s="283" t="s">
        <v>2113</v>
      </c>
      <c r="GY74" s="283" t="s">
        <v>2114</v>
      </c>
      <c r="GZ74" s="283" t="s">
        <v>2110</v>
      </c>
      <c r="HA74" s="283" t="s">
        <v>2111</v>
      </c>
      <c r="HB74" s="283" t="s">
        <v>2123</v>
      </c>
      <c r="HC74" s="283" t="s">
        <v>2111</v>
      </c>
      <c r="HD74" s="283" t="s">
        <v>2118</v>
      </c>
      <c r="HE74" s="283" t="s">
        <v>2113</v>
      </c>
      <c r="HF74" s="283" t="s">
        <v>2110</v>
      </c>
      <c r="HG74" s="283" t="s">
        <v>2125</v>
      </c>
      <c r="HH74" s="283" t="s">
        <v>2118</v>
      </c>
      <c r="HI74" s="283" t="s">
        <v>2109</v>
      </c>
      <c r="HJ74" s="283" t="s">
        <v>2125</v>
      </c>
      <c r="HK74" s="283" t="s">
        <v>2116</v>
      </c>
      <c r="HL74" s="283"/>
      <c r="HM74" s="283"/>
      <c r="HN74" s="283"/>
      <c r="HO74" s="283"/>
      <c r="HP74" s="291"/>
      <c r="HQ74" s="291"/>
      <c r="HR74" s="291"/>
      <c r="HS74" s="291"/>
      <c r="HT74" s="291"/>
      <c r="HU74" s="291"/>
      <c r="HV74" s="291"/>
      <c r="HW74" s="291"/>
      <c r="HX74" s="291"/>
      <c r="IS74" s="281"/>
    </row>
    <row r="75" spans="1:253" s="282" customFormat="1" ht="15" customHeight="1">
      <c r="A75" s="296"/>
      <c r="J75" s="159"/>
      <c r="K75" s="433" t="s">
        <v>2128</v>
      </c>
      <c r="L75" s="285">
        <v>0</v>
      </c>
      <c r="M75" s="286">
        <f>B24</f>
        <v>0</v>
      </c>
      <c r="N75" s="286">
        <f t="shared" ref="N75:BY75" si="4">C24</f>
        <v>0</v>
      </c>
      <c r="O75" s="286">
        <f t="shared" si="4"/>
        <v>0</v>
      </c>
      <c r="P75" s="286">
        <f t="shared" si="4"/>
        <v>0</v>
      </c>
      <c r="Q75" s="286">
        <f t="shared" si="4"/>
        <v>0</v>
      </c>
      <c r="R75" s="286">
        <f t="shared" si="4"/>
        <v>0</v>
      </c>
      <c r="S75" s="286">
        <f t="shared" si="4"/>
        <v>0</v>
      </c>
      <c r="T75" s="286">
        <f t="shared" si="4"/>
        <v>0</v>
      </c>
      <c r="U75" s="286">
        <f t="shared" si="4"/>
        <v>0</v>
      </c>
      <c r="V75" s="286">
        <f t="shared" si="4"/>
        <v>0</v>
      </c>
      <c r="W75" s="286">
        <f t="shared" si="4"/>
        <v>0</v>
      </c>
      <c r="X75" s="286">
        <f t="shared" si="4"/>
        <v>0</v>
      </c>
      <c r="Y75" s="286">
        <f t="shared" si="4"/>
        <v>1</v>
      </c>
      <c r="Z75" s="286">
        <f t="shared" si="4"/>
        <v>4</v>
      </c>
      <c r="AA75" s="286">
        <f t="shared" si="4"/>
        <v>4</v>
      </c>
      <c r="AB75" s="286">
        <f t="shared" si="4"/>
        <v>4</v>
      </c>
      <c r="AC75" s="286">
        <f t="shared" si="4"/>
        <v>4</v>
      </c>
      <c r="AD75" s="286">
        <f t="shared" si="4"/>
        <v>4</v>
      </c>
      <c r="AE75" s="286">
        <f t="shared" si="4"/>
        <v>4</v>
      </c>
      <c r="AF75" s="286">
        <f t="shared" si="4"/>
        <v>4</v>
      </c>
      <c r="AG75" s="286">
        <f t="shared" si="4"/>
        <v>4</v>
      </c>
      <c r="AH75" s="286">
        <f t="shared" si="4"/>
        <v>1</v>
      </c>
      <c r="AI75" s="286">
        <f t="shared" si="4"/>
        <v>0</v>
      </c>
      <c r="AJ75" s="286">
        <f t="shared" si="4"/>
        <v>0</v>
      </c>
      <c r="AK75" s="286">
        <f t="shared" si="4"/>
        <v>0</v>
      </c>
      <c r="AL75" s="286">
        <f t="shared" si="4"/>
        <v>2</v>
      </c>
      <c r="AM75" s="286">
        <f t="shared" si="4"/>
        <v>4</v>
      </c>
      <c r="AN75" s="286">
        <f t="shared" si="4"/>
        <v>5</v>
      </c>
      <c r="AO75" s="286">
        <f t="shared" si="4"/>
        <v>5</v>
      </c>
      <c r="AP75" s="286">
        <f t="shared" si="4"/>
        <v>5</v>
      </c>
      <c r="AQ75" s="286">
        <f t="shared" si="4"/>
        <v>5</v>
      </c>
      <c r="AR75" s="286">
        <f t="shared" si="4"/>
        <v>5</v>
      </c>
      <c r="AS75" s="286">
        <f t="shared" si="4"/>
        <v>5</v>
      </c>
      <c r="AT75" s="286">
        <f t="shared" si="4"/>
        <v>3</v>
      </c>
      <c r="AU75" s="286">
        <f t="shared" si="4"/>
        <v>3</v>
      </c>
      <c r="AV75" s="286">
        <f t="shared" si="4"/>
        <v>0</v>
      </c>
      <c r="AW75" s="286">
        <f t="shared" si="4"/>
        <v>0</v>
      </c>
      <c r="AX75" s="286">
        <f t="shared" si="4"/>
        <v>0</v>
      </c>
      <c r="AY75" s="286">
        <f t="shared" si="4"/>
        <v>0</v>
      </c>
      <c r="AZ75" s="286">
        <f t="shared" si="4"/>
        <v>0</v>
      </c>
      <c r="BA75" s="286">
        <f t="shared" si="4"/>
        <v>0</v>
      </c>
      <c r="BB75" s="286">
        <f t="shared" si="4"/>
        <v>0</v>
      </c>
      <c r="BC75" s="286">
        <f t="shared" si="4"/>
        <v>0</v>
      </c>
      <c r="BD75" s="286">
        <f t="shared" si="4"/>
        <v>0</v>
      </c>
      <c r="BE75" s="286">
        <f t="shared" si="4"/>
        <v>0</v>
      </c>
      <c r="BF75" s="286">
        <f t="shared" si="4"/>
        <v>0</v>
      </c>
      <c r="BG75" s="286">
        <f t="shared" si="4"/>
        <v>0</v>
      </c>
      <c r="BH75" s="286">
        <f t="shared" si="4"/>
        <v>0</v>
      </c>
      <c r="BI75" s="286">
        <f t="shared" si="4"/>
        <v>0</v>
      </c>
      <c r="BJ75" s="286">
        <f t="shared" si="4"/>
        <v>0</v>
      </c>
      <c r="BK75" s="286">
        <f t="shared" si="4"/>
        <v>0</v>
      </c>
      <c r="BL75" s="286">
        <f t="shared" si="4"/>
        <v>0</v>
      </c>
      <c r="BM75" s="286">
        <f t="shared" si="4"/>
        <v>0</v>
      </c>
      <c r="BN75" s="286">
        <f t="shared" si="4"/>
        <v>0</v>
      </c>
      <c r="BO75" s="286">
        <f t="shared" si="4"/>
        <v>0</v>
      </c>
      <c r="BP75" s="286">
        <f t="shared" si="4"/>
        <v>0</v>
      </c>
      <c r="BQ75" s="286">
        <f t="shared" si="4"/>
        <v>0</v>
      </c>
      <c r="BR75" s="286">
        <f t="shared" si="4"/>
        <v>0</v>
      </c>
      <c r="BS75" s="286">
        <f t="shared" si="4"/>
        <v>0</v>
      </c>
      <c r="BT75" s="286">
        <f t="shared" si="4"/>
        <v>0</v>
      </c>
      <c r="BU75" s="286">
        <f t="shared" si="4"/>
        <v>0</v>
      </c>
      <c r="BV75" s="286">
        <f t="shared" si="4"/>
        <v>0</v>
      </c>
      <c r="BW75" s="286">
        <f t="shared" si="4"/>
        <v>0</v>
      </c>
      <c r="BX75" s="286">
        <f t="shared" si="4"/>
        <v>0</v>
      </c>
      <c r="BY75" s="286">
        <f t="shared" si="4"/>
        <v>0</v>
      </c>
      <c r="BZ75" s="286">
        <f t="shared" ref="BZ75:EK75" si="5">BO24</f>
        <v>0</v>
      </c>
      <c r="CA75" s="286">
        <f t="shared" si="5"/>
        <v>0</v>
      </c>
      <c r="CB75" s="286">
        <f t="shared" si="5"/>
        <v>3</v>
      </c>
      <c r="CC75" s="286">
        <f t="shared" si="5"/>
        <v>6</v>
      </c>
      <c r="CD75" s="286">
        <f t="shared" si="5"/>
        <v>6</v>
      </c>
      <c r="CE75" s="286">
        <f t="shared" si="5"/>
        <v>8</v>
      </c>
      <c r="CF75" s="286">
        <f t="shared" si="5"/>
        <v>8</v>
      </c>
      <c r="CG75" s="286">
        <f t="shared" si="5"/>
        <v>8</v>
      </c>
      <c r="CH75" s="286">
        <f t="shared" si="5"/>
        <v>8</v>
      </c>
      <c r="CI75" s="286">
        <f t="shared" si="5"/>
        <v>7</v>
      </c>
      <c r="CJ75" s="286">
        <f t="shared" si="5"/>
        <v>7</v>
      </c>
      <c r="CK75" s="286">
        <f t="shared" si="5"/>
        <v>7</v>
      </c>
      <c r="CL75" s="286">
        <f t="shared" si="5"/>
        <v>7</v>
      </c>
      <c r="CM75" s="286">
        <f t="shared" si="5"/>
        <v>6</v>
      </c>
      <c r="CN75" s="286">
        <f t="shared" si="5"/>
        <v>3</v>
      </c>
      <c r="CO75" s="286">
        <f t="shared" si="5"/>
        <v>1</v>
      </c>
      <c r="CP75" s="286">
        <f t="shared" si="5"/>
        <v>1</v>
      </c>
      <c r="CQ75" s="286">
        <f t="shared" si="5"/>
        <v>1</v>
      </c>
      <c r="CR75" s="286">
        <f t="shared" si="5"/>
        <v>1</v>
      </c>
      <c r="CS75" s="286">
        <f t="shared" si="5"/>
        <v>1</v>
      </c>
      <c r="CT75" s="286">
        <f t="shared" si="5"/>
        <v>1</v>
      </c>
      <c r="CU75" s="286">
        <f t="shared" si="5"/>
        <v>1</v>
      </c>
      <c r="CV75" s="286">
        <f t="shared" si="5"/>
        <v>1</v>
      </c>
      <c r="CW75" s="286">
        <f t="shared" si="5"/>
        <v>2</v>
      </c>
      <c r="CX75" s="286">
        <f t="shared" si="5"/>
        <v>3</v>
      </c>
      <c r="CY75" s="286">
        <f t="shared" si="5"/>
        <v>3</v>
      </c>
      <c r="CZ75" s="286">
        <f t="shared" si="5"/>
        <v>3</v>
      </c>
      <c r="DA75" s="286">
        <f t="shared" si="5"/>
        <v>3</v>
      </c>
      <c r="DB75" s="286">
        <f t="shared" si="5"/>
        <v>3</v>
      </c>
      <c r="DC75" s="286">
        <f t="shared" si="5"/>
        <v>2</v>
      </c>
      <c r="DD75" s="286">
        <f t="shared" si="5"/>
        <v>0</v>
      </c>
      <c r="DE75" s="286">
        <f t="shared" si="5"/>
        <v>0</v>
      </c>
      <c r="DF75" s="286">
        <f t="shared" si="5"/>
        <v>0</v>
      </c>
      <c r="DG75" s="286">
        <f t="shared" si="5"/>
        <v>5</v>
      </c>
      <c r="DH75" s="286">
        <f t="shared" si="5"/>
        <v>11</v>
      </c>
      <c r="DI75" s="286">
        <f t="shared" si="5"/>
        <v>17</v>
      </c>
      <c r="DJ75" s="286">
        <f t="shared" si="5"/>
        <v>23</v>
      </c>
      <c r="DK75" s="286">
        <f t="shared" si="5"/>
        <v>23</v>
      </c>
      <c r="DL75" s="286">
        <f t="shared" si="5"/>
        <v>30</v>
      </c>
      <c r="DM75" s="286">
        <f t="shared" si="5"/>
        <v>35</v>
      </c>
      <c r="DN75" s="286">
        <f t="shared" si="5"/>
        <v>38</v>
      </c>
      <c r="DO75" s="286">
        <f t="shared" si="5"/>
        <v>40</v>
      </c>
      <c r="DP75" s="286">
        <f t="shared" si="5"/>
        <v>41</v>
      </c>
      <c r="DQ75" s="286">
        <f t="shared" si="5"/>
        <v>41</v>
      </c>
      <c r="DR75" s="286">
        <f t="shared" si="5"/>
        <v>39</v>
      </c>
      <c r="DS75" s="286">
        <f t="shared" si="5"/>
        <v>38</v>
      </c>
      <c r="DT75" s="286">
        <f t="shared" si="5"/>
        <v>33</v>
      </c>
      <c r="DU75" s="286">
        <f t="shared" si="5"/>
        <v>31</v>
      </c>
      <c r="DV75" s="286">
        <f t="shared" si="5"/>
        <v>26</v>
      </c>
      <c r="DW75" s="286">
        <f t="shared" si="5"/>
        <v>20</v>
      </c>
      <c r="DX75" s="286">
        <f t="shared" si="5"/>
        <v>17</v>
      </c>
      <c r="DY75" s="286">
        <f t="shared" si="5"/>
        <v>18</v>
      </c>
      <c r="DZ75" s="286">
        <f t="shared" si="5"/>
        <v>18</v>
      </c>
      <c r="EA75" s="286">
        <f t="shared" si="5"/>
        <v>17</v>
      </c>
      <c r="EB75" s="286">
        <f t="shared" si="5"/>
        <v>17</v>
      </c>
      <c r="EC75" s="286">
        <f t="shared" si="5"/>
        <v>17</v>
      </c>
      <c r="ED75" s="286">
        <f t="shared" si="5"/>
        <v>17</v>
      </c>
      <c r="EE75" s="286">
        <f t="shared" si="5"/>
        <v>11</v>
      </c>
      <c r="EF75" s="286">
        <f t="shared" si="5"/>
        <v>8</v>
      </c>
      <c r="EG75" s="286">
        <f t="shared" si="5"/>
        <v>6</v>
      </c>
      <c r="EH75" s="286">
        <f t="shared" si="5"/>
        <v>5</v>
      </c>
      <c r="EI75" s="286">
        <f t="shared" si="5"/>
        <v>3</v>
      </c>
      <c r="EJ75" s="286">
        <f t="shared" si="5"/>
        <v>3</v>
      </c>
      <c r="EK75" s="286">
        <f t="shared" si="5"/>
        <v>0</v>
      </c>
      <c r="EL75" s="286">
        <f t="shared" ref="EL75:GW75" si="6">EA24</f>
        <v>0</v>
      </c>
      <c r="EM75" s="286">
        <f t="shared" si="6"/>
        <v>0</v>
      </c>
      <c r="EN75" s="286">
        <f t="shared" si="6"/>
        <v>0</v>
      </c>
      <c r="EO75" s="286">
        <f t="shared" si="6"/>
        <v>0</v>
      </c>
      <c r="EP75" s="286">
        <f t="shared" si="6"/>
        <v>0</v>
      </c>
      <c r="EQ75" s="286">
        <f t="shared" si="6"/>
        <v>0</v>
      </c>
      <c r="ER75" s="286">
        <f t="shared" si="6"/>
        <v>0</v>
      </c>
      <c r="ES75" s="286">
        <f t="shared" si="6"/>
        <v>0</v>
      </c>
      <c r="ET75" s="286">
        <f t="shared" si="6"/>
        <v>0</v>
      </c>
      <c r="EU75" s="286">
        <f t="shared" si="6"/>
        <v>0</v>
      </c>
      <c r="EV75" s="286">
        <f t="shared" si="6"/>
        <v>0</v>
      </c>
      <c r="EW75" s="286">
        <f t="shared" si="6"/>
        <v>0</v>
      </c>
      <c r="EX75" s="286">
        <f t="shared" si="6"/>
        <v>0</v>
      </c>
      <c r="EY75" s="286">
        <f t="shared" si="6"/>
        <v>0</v>
      </c>
      <c r="EZ75" s="286">
        <f t="shared" si="6"/>
        <v>0</v>
      </c>
      <c r="FA75" s="286">
        <f t="shared" si="6"/>
        <v>0</v>
      </c>
      <c r="FB75" s="286">
        <f t="shared" si="6"/>
        <v>0</v>
      </c>
      <c r="FC75" s="286">
        <f t="shared" si="6"/>
        <v>0</v>
      </c>
      <c r="FD75" s="286">
        <f t="shared" si="6"/>
        <v>0</v>
      </c>
      <c r="FE75" s="286">
        <f t="shared" si="6"/>
        <v>0</v>
      </c>
      <c r="FF75" s="286">
        <f t="shared" si="6"/>
        <v>0</v>
      </c>
      <c r="FG75" s="286">
        <f t="shared" si="6"/>
        <v>0</v>
      </c>
      <c r="FH75" s="286">
        <f t="shared" si="6"/>
        <v>0</v>
      </c>
      <c r="FI75" s="286">
        <f t="shared" si="6"/>
        <v>0</v>
      </c>
      <c r="FJ75" s="286">
        <f t="shared" si="6"/>
        <v>0</v>
      </c>
      <c r="FK75" s="286">
        <f t="shared" si="6"/>
        <v>0</v>
      </c>
      <c r="FL75" s="286">
        <f t="shared" si="6"/>
        <v>0</v>
      </c>
      <c r="FM75" s="286">
        <f t="shared" si="6"/>
        <v>1</v>
      </c>
      <c r="FN75" s="286">
        <f t="shared" si="6"/>
        <v>1</v>
      </c>
      <c r="FO75" s="286">
        <f t="shared" si="6"/>
        <v>1</v>
      </c>
      <c r="FP75" s="286">
        <f t="shared" si="6"/>
        <v>1</v>
      </c>
      <c r="FQ75" s="286">
        <f t="shared" si="6"/>
        <v>1</v>
      </c>
      <c r="FR75" s="286">
        <f t="shared" si="6"/>
        <v>2</v>
      </c>
      <c r="FS75" s="286">
        <f t="shared" si="6"/>
        <v>3</v>
      </c>
      <c r="FT75" s="286">
        <f t="shared" si="6"/>
        <v>3</v>
      </c>
      <c r="FU75" s="286">
        <f t="shared" si="6"/>
        <v>3</v>
      </c>
      <c r="FV75" s="286">
        <f t="shared" si="6"/>
        <v>4</v>
      </c>
      <c r="FW75" s="286">
        <f t="shared" si="6"/>
        <v>4</v>
      </c>
      <c r="FX75" s="286">
        <f t="shared" si="6"/>
        <v>4</v>
      </c>
      <c r="FY75" s="286">
        <f t="shared" si="6"/>
        <v>3</v>
      </c>
      <c r="FZ75" s="286">
        <f t="shared" si="6"/>
        <v>3</v>
      </c>
      <c r="GA75" s="286">
        <f t="shared" si="6"/>
        <v>3</v>
      </c>
      <c r="GB75" s="286">
        <f t="shared" si="6"/>
        <v>1</v>
      </c>
      <c r="GC75" s="286">
        <f t="shared" si="6"/>
        <v>1</v>
      </c>
      <c r="GD75" s="286">
        <f t="shared" si="6"/>
        <v>2</v>
      </c>
      <c r="GE75" s="286">
        <f t="shared" si="6"/>
        <v>4</v>
      </c>
      <c r="GF75" s="286">
        <f t="shared" si="6"/>
        <v>6</v>
      </c>
      <c r="GG75" s="286">
        <f t="shared" si="6"/>
        <v>7</v>
      </c>
      <c r="GH75" s="286">
        <f t="shared" si="6"/>
        <v>7</v>
      </c>
      <c r="GI75" s="286">
        <f t="shared" si="6"/>
        <v>6</v>
      </c>
      <c r="GJ75" s="286">
        <f t="shared" si="6"/>
        <v>6</v>
      </c>
      <c r="GK75" s="286">
        <f t="shared" si="6"/>
        <v>6</v>
      </c>
      <c r="GL75" s="286">
        <f t="shared" si="6"/>
        <v>3</v>
      </c>
      <c r="GM75" s="286">
        <f t="shared" si="6"/>
        <v>0</v>
      </c>
      <c r="GN75" s="286">
        <f t="shared" si="6"/>
        <v>0</v>
      </c>
      <c r="GO75" s="286">
        <f t="shared" si="6"/>
        <v>0</v>
      </c>
      <c r="GP75" s="286">
        <f t="shared" si="6"/>
        <v>0</v>
      </c>
      <c r="GQ75" s="286">
        <f t="shared" si="6"/>
        <v>1</v>
      </c>
      <c r="GR75" s="286">
        <f t="shared" si="6"/>
        <v>2</v>
      </c>
      <c r="GS75" s="286">
        <f t="shared" si="6"/>
        <v>8</v>
      </c>
      <c r="GT75" s="286">
        <f t="shared" si="6"/>
        <v>11</v>
      </c>
      <c r="GU75" s="286">
        <f t="shared" si="6"/>
        <v>17</v>
      </c>
      <c r="GV75" s="286">
        <f t="shared" si="6"/>
        <v>18</v>
      </c>
      <c r="GW75" s="286">
        <f t="shared" si="6"/>
        <v>19</v>
      </c>
      <c r="GX75" s="286">
        <f t="shared" ref="GX75:HK75" si="7">GM24</f>
        <v>21</v>
      </c>
      <c r="GY75" s="286">
        <f t="shared" si="7"/>
        <v>21</v>
      </c>
      <c r="GZ75" s="286">
        <f t="shared" si="7"/>
        <v>22</v>
      </c>
      <c r="HA75" s="286">
        <f t="shared" si="7"/>
        <v>20</v>
      </c>
      <c r="HB75" s="286">
        <f t="shared" si="7"/>
        <v>15</v>
      </c>
      <c r="HC75" s="286">
        <f t="shared" si="7"/>
        <v>10</v>
      </c>
      <c r="HD75" s="286">
        <f t="shared" si="7"/>
        <v>8</v>
      </c>
      <c r="HE75" s="286">
        <f t="shared" si="7"/>
        <v>9</v>
      </c>
      <c r="HF75" s="286">
        <f t="shared" si="7"/>
        <v>9</v>
      </c>
      <c r="HG75" s="286">
        <f t="shared" si="7"/>
        <v>6</v>
      </c>
      <c r="HH75" s="286">
        <f t="shared" si="7"/>
        <v>2</v>
      </c>
      <c r="HI75" s="286">
        <f t="shared" si="7"/>
        <v>2</v>
      </c>
      <c r="HJ75" s="286">
        <f t="shared" si="7"/>
        <v>2</v>
      </c>
      <c r="HK75" s="286">
        <f t="shared" si="7"/>
        <v>2</v>
      </c>
      <c r="HL75" s="288"/>
      <c r="HM75" s="288"/>
      <c r="HN75" s="288"/>
      <c r="HO75" s="288"/>
      <c r="IS75" s="281"/>
    </row>
    <row r="76" spans="1:253" s="282" customFormat="1" ht="15" customHeight="1">
      <c r="A76" s="296"/>
      <c r="K76" s="433"/>
      <c r="M76" s="288"/>
      <c r="N76" s="288"/>
      <c r="O76" s="288"/>
      <c r="P76" s="288"/>
      <c r="Q76" s="288"/>
      <c r="R76" s="288"/>
      <c r="S76" s="288"/>
      <c r="T76" s="288"/>
      <c r="U76" s="288"/>
      <c r="V76" s="288"/>
      <c r="W76" s="288"/>
      <c r="X76" s="288"/>
      <c r="Y76" s="288"/>
      <c r="Z76" s="288"/>
      <c r="AA76" s="288"/>
      <c r="AB76" s="288"/>
      <c r="AC76" s="288"/>
      <c r="AD76" s="288"/>
      <c r="AE76" s="288"/>
      <c r="AF76" s="288"/>
      <c r="AG76" s="288"/>
      <c r="AH76" s="288"/>
      <c r="AI76" s="288"/>
      <c r="AJ76" s="288"/>
      <c r="AK76" s="288"/>
      <c r="AL76" s="288"/>
      <c r="AM76" s="288"/>
      <c r="AN76" s="288"/>
      <c r="AO76" s="288"/>
      <c r="AP76" s="288"/>
      <c r="AQ76" s="288"/>
      <c r="AR76" s="288"/>
      <c r="AS76" s="288"/>
      <c r="AT76" s="288"/>
      <c r="AU76" s="288"/>
      <c r="AV76" s="288"/>
      <c r="AW76" s="288"/>
      <c r="AX76" s="288"/>
      <c r="AY76" s="288"/>
      <c r="AZ76" s="288"/>
      <c r="BA76" s="288"/>
      <c r="BB76" s="288"/>
      <c r="BC76" s="288"/>
      <c r="BD76" s="288"/>
      <c r="BE76" s="288"/>
      <c r="BF76" s="288"/>
      <c r="BG76" s="288"/>
      <c r="BH76" s="288"/>
      <c r="BI76" s="288"/>
      <c r="BJ76" s="288"/>
      <c r="BK76" s="288"/>
      <c r="BL76" s="288"/>
      <c r="BM76" s="288"/>
      <c r="BN76" s="288"/>
      <c r="BO76" s="288"/>
      <c r="BP76" s="288"/>
      <c r="BQ76" s="288"/>
      <c r="BR76" s="288"/>
      <c r="BS76" s="288"/>
      <c r="BT76" s="288"/>
      <c r="BU76" s="288"/>
      <c r="BV76" s="288"/>
      <c r="BW76" s="288"/>
      <c r="BX76" s="288"/>
      <c r="BY76" s="288"/>
      <c r="BZ76" s="288"/>
      <c r="CA76" s="288"/>
      <c r="CB76" s="288"/>
      <c r="CC76" s="288"/>
      <c r="CD76" s="288"/>
      <c r="CE76" s="288"/>
      <c r="CF76" s="288"/>
      <c r="CG76" s="288"/>
      <c r="CH76" s="288"/>
      <c r="CI76" s="288"/>
      <c r="CJ76" s="288"/>
      <c r="CK76" s="288"/>
      <c r="CL76" s="288"/>
      <c r="CM76" s="288"/>
      <c r="CN76" s="288"/>
      <c r="CO76" s="288"/>
      <c r="CP76" s="288"/>
      <c r="CQ76" s="288"/>
      <c r="CR76" s="288"/>
      <c r="CS76" s="288"/>
      <c r="CT76" s="288"/>
      <c r="CU76" s="288"/>
      <c r="CV76" s="288"/>
      <c r="CW76" s="288"/>
      <c r="CX76" s="288"/>
      <c r="CY76" s="288"/>
      <c r="CZ76" s="288"/>
      <c r="DA76" s="288"/>
      <c r="DB76" s="288"/>
      <c r="DC76" s="288"/>
      <c r="DD76" s="288"/>
      <c r="DE76" s="288"/>
      <c r="DF76" s="288"/>
      <c r="DG76" s="288"/>
      <c r="DH76" s="288"/>
      <c r="DI76" s="288"/>
      <c r="DJ76" s="288"/>
      <c r="DK76" s="288"/>
      <c r="DL76" s="288"/>
      <c r="DM76" s="288"/>
      <c r="DN76" s="288"/>
      <c r="DO76" s="288"/>
      <c r="DP76" s="288"/>
      <c r="DQ76" s="288"/>
      <c r="DR76" s="288"/>
      <c r="DS76" s="288"/>
      <c r="DT76" s="288"/>
      <c r="DU76" s="288"/>
      <c r="DV76" s="288"/>
      <c r="DW76" s="288"/>
      <c r="DX76" s="288"/>
      <c r="DY76" s="288"/>
      <c r="DZ76" s="288"/>
      <c r="EA76" s="288"/>
      <c r="EB76" s="288"/>
      <c r="EC76" s="288"/>
      <c r="ED76" s="288"/>
      <c r="EE76" s="288"/>
      <c r="EF76" s="288"/>
      <c r="EG76" s="288"/>
      <c r="EH76" s="288"/>
      <c r="EI76" s="288"/>
      <c r="EJ76" s="288"/>
      <c r="EK76" s="288"/>
      <c r="EL76" s="288"/>
      <c r="EM76" s="288"/>
      <c r="EN76" s="288"/>
      <c r="EO76" s="288"/>
      <c r="EP76" s="288"/>
      <c r="EQ76" s="288"/>
      <c r="ER76" s="288"/>
      <c r="ES76" s="288"/>
      <c r="ET76" s="288"/>
      <c r="EU76" s="288"/>
      <c r="EV76" s="288"/>
      <c r="EW76" s="288"/>
      <c r="EX76" s="288"/>
      <c r="EY76" s="288"/>
      <c r="EZ76" s="288"/>
      <c r="FA76" s="288"/>
      <c r="FB76" s="288"/>
      <c r="FC76" s="288"/>
      <c r="FD76" s="288"/>
      <c r="FE76" s="288"/>
      <c r="FF76" s="288"/>
      <c r="FG76" s="288"/>
      <c r="FH76" s="288"/>
      <c r="FI76" s="288"/>
      <c r="FJ76" s="288"/>
      <c r="FK76" s="288"/>
      <c r="FL76" s="288"/>
      <c r="FM76" s="288"/>
      <c r="FN76" s="288"/>
      <c r="FO76" s="288"/>
      <c r="FP76" s="288"/>
      <c r="FQ76" s="288"/>
      <c r="FR76" s="288"/>
      <c r="FS76" s="288"/>
      <c r="FT76" s="288"/>
      <c r="FU76" s="288"/>
      <c r="FV76" s="288"/>
      <c r="FW76" s="288"/>
      <c r="FX76" s="288"/>
      <c r="FY76" s="288"/>
      <c r="FZ76" s="288"/>
      <c r="GA76" s="288"/>
      <c r="GB76" s="288"/>
      <c r="GC76" s="288"/>
      <c r="GD76" s="288"/>
      <c r="GE76" s="288"/>
      <c r="GF76" s="288"/>
      <c r="GG76" s="288"/>
      <c r="GH76" s="288"/>
      <c r="GI76" s="288"/>
      <c r="GJ76" s="288"/>
      <c r="GK76" s="288"/>
      <c r="GL76" s="288"/>
      <c r="GM76" s="288"/>
      <c r="GN76" s="288"/>
      <c r="GO76" s="288"/>
      <c r="GP76" s="288"/>
      <c r="GQ76" s="288"/>
      <c r="GR76" s="288"/>
      <c r="GS76" s="288"/>
      <c r="GT76" s="288"/>
      <c r="GU76" s="288"/>
      <c r="GV76" s="288"/>
      <c r="GW76" s="288"/>
      <c r="GX76" s="288"/>
      <c r="GY76" s="288"/>
      <c r="GZ76" s="288"/>
      <c r="HA76" s="288"/>
      <c r="HB76" s="288"/>
      <c r="HC76" s="288"/>
      <c r="HD76" s="288"/>
      <c r="HE76" s="288"/>
      <c r="HF76" s="288"/>
      <c r="HG76" s="288"/>
      <c r="HH76" s="288"/>
      <c r="HI76" s="288"/>
      <c r="HJ76" s="288"/>
      <c r="HK76" s="288"/>
      <c r="HL76" s="288"/>
      <c r="HM76" s="288"/>
      <c r="HN76" s="288"/>
      <c r="HO76" s="288"/>
      <c r="IS76" s="281"/>
    </row>
    <row r="77" spans="1:253" s="282" customFormat="1" ht="15" customHeight="1">
      <c r="A77" s="296"/>
      <c r="M77" s="288"/>
      <c r="N77" s="288"/>
      <c r="O77" s="288"/>
      <c r="P77" s="288"/>
      <c r="Q77" s="288"/>
      <c r="R77" s="288"/>
      <c r="S77" s="288"/>
      <c r="T77" s="288"/>
      <c r="U77" s="288"/>
      <c r="V77" s="288"/>
      <c r="W77" s="288"/>
      <c r="X77" s="288"/>
      <c r="Y77" s="288"/>
      <c r="Z77" s="288"/>
      <c r="AA77" s="288"/>
      <c r="AB77" s="288"/>
      <c r="AC77" s="288"/>
      <c r="AD77" s="288"/>
      <c r="AE77" s="288"/>
      <c r="AF77" s="288"/>
      <c r="AG77" s="288"/>
      <c r="AH77" s="288"/>
      <c r="AI77" s="288"/>
      <c r="AJ77" s="288"/>
      <c r="AK77" s="288"/>
      <c r="AL77" s="288"/>
      <c r="AM77" s="288"/>
      <c r="AN77" s="288"/>
      <c r="AO77" s="288"/>
      <c r="AP77" s="288"/>
      <c r="AQ77" s="288"/>
      <c r="AR77" s="288"/>
      <c r="AS77" s="288"/>
      <c r="AT77" s="288"/>
      <c r="AU77" s="288"/>
      <c r="AV77" s="288"/>
      <c r="AW77" s="288"/>
      <c r="AX77" s="288"/>
      <c r="AY77" s="288"/>
      <c r="AZ77" s="288"/>
      <c r="BA77" s="288"/>
      <c r="BB77" s="288"/>
      <c r="BC77" s="288"/>
      <c r="BD77" s="288"/>
      <c r="BE77" s="288"/>
      <c r="BF77" s="288"/>
      <c r="BG77" s="288"/>
      <c r="BH77" s="288"/>
      <c r="BI77" s="288"/>
      <c r="BJ77" s="288"/>
      <c r="BK77" s="288"/>
      <c r="BL77" s="288"/>
      <c r="BM77" s="288"/>
      <c r="BN77" s="288"/>
      <c r="BO77" s="288"/>
      <c r="BP77" s="288"/>
      <c r="BQ77" s="288"/>
      <c r="BR77" s="288"/>
      <c r="BS77" s="288"/>
      <c r="BT77" s="288"/>
      <c r="BU77" s="288"/>
      <c r="BV77" s="288"/>
      <c r="BW77" s="288"/>
      <c r="BX77" s="288"/>
      <c r="BY77" s="288"/>
      <c r="BZ77" s="288"/>
      <c r="CA77" s="288"/>
      <c r="CB77" s="288"/>
      <c r="CC77" s="288"/>
      <c r="CD77" s="288"/>
      <c r="CE77" s="288"/>
      <c r="CF77" s="288"/>
      <c r="CG77" s="288"/>
      <c r="CH77" s="288"/>
      <c r="CI77" s="288"/>
      <c r="CJ77" s="288"/>
      <c r="CK77" s="288"/>
      <c r="CL77" s="288"/>
      <c r="CM77" s="288"/>
      <c r="CN77" s="288"/>
      <c r="CO77" s="288"/>
      <c r="CP77" s="288"/>
      <c r="CQ77" s="288"/>
      <c r="CR77" s="288"/>
      <c r="CS77" s="288"/>
      <c r="CT77" s="288"/>
      <c r="CU77" s="288"/>
      <c r="CV77" s="288"/>
      <c r="CW77" s="288"/>
      <c r="CX77" s="288"/>
      <c r="CY77" s="288"/>
      <c r="CZ77" s="288"/>
      <c r="DA77" s="288"/>
      <c r="DB77" s="288"/>
      <c r="DC77" s="288"/>
      <c r="DD77" s="288"/>
      <c r="DE77" s="288"/>
      <c r="DF77" s="288"/>
      <c r="DG77" s="288"/>
      <c r="DH77" s="288"/>
      <c r="DI77" s="288"/>
      <c r="DJ77" s="288"/>
      <c r="DK77" s="288"/>
      <c r="DL77" s="288"/>
      <c r="DM77" s="288"/>
      <c r="DN77" s="288"/>
      <c r="DO77" s="288"/>
      <c r="DP77" s="288"/>
      <c r="DQ77" s="288"/>
      <c r="DR77" s="288"/>
      <c r="DS77" s="288"/>
      <c r="DT77" s="288"/>
      <c r="DU77" s="288"/>
      <c r="DV77" s="288"/>
      <c r="DW77" s="288"/>
      <c r="DX77" s="288"/>
      <c r="DY77" s="288"/>
      <c r="DZ77" s="288"/>
      <c r="EA77" s="288"/>
      <c r="EB77" s="288"/>
      <c r="EC77" s="288"/>
      <c r="ED77" s="288"/>
      <c r="EE77" s="288"/>
      <c r="EF77" s="288"/>
      <c r="EG77" s="288"/>
      <c r="EH77" s="288"/>
      <c r="EI77" s="288"/>
      <c r="EJ77" s="288"/>
      <c r="EK77" s="288"/>
      <c r="EL77" s="288"/>
      <c r="EM77" s="288"/>
      <c r="EN77" s="288"/>
      <c r="EO77" s="288"/>
      <c r="EP77" s="288"/>
      <c r="EQ77" s="288"/>
      <c r="ER77" s="288"/>
      <c r="ES77" s="288"/>
      <c r="ET77" s="288"/>
      <c r="EU77" s="288"/>
      <c r="EV77" s="288"/>
      <c r="EW77" s="288"/>
      <c r="EX77" s="288"/>
      <c r="EY77" s="288"/>
      <c r="EZ77" s="288"/>
      <c r="FA77" s="288"/>
      <c r="FB77" s="288"/>
      <c r="FC77" s="288"/>
      <c r="FD77" s="288"/>
      <c r="FE77" s="288"/>
      <c r="FF77" s="288"/>
      <c r="FG77" s="288"/>
      <c r="FH77" s="288"/>
      <c r="FI77" s="288"/>
      <c r="FJ77" s="288"/>
      <c r="FK77" s="288"/>
      <c r="FL77" s="288"/>
      <c r="FM77" s="288"/>
      <c r="FN77" s="288"/>
      <c r="FO77" s="288"/>
      <c r="FP77" s="288"/>
      <c r="FQ77" s="288"/>
      <c r="FR77" s="288"/>
      <c r="FS77" s="288"/>
      <c r="FT77" s="288"/>
      <c r="FU77" s="288"/>
      <c r="FV77" s="288"/>
      <c r="FW77" s="288"/>
      <c r="FX77" s="288"/>
      <c r="FY77" s="288"/>
      <c r="FZ77" s="288"/>
      <c r="GA77" s="288"/>
      <c r="GB77" s="288"/>
      <c r="GC77" s="288"/>
      <c r="GD77" s="288"/>
      <c r="GE77" s="288"/>
      <c r="GF77" s="288"/>
      <c r="GG77" s="288"/>
      <c r="GH77" s="288"/>
      <c r="GI77" s="288"/>
      <c r="GJ77" s="288"/>
      <c r="GK77" s="288"/>
      <c r="GL77" s="288"/>
      <c r="GM77" s="288"/>
      <c r="GN77" s="288"/>
      <c r="GO77" s="288"/>
      <c r="GP77" s="288"/>
      <c r="GQ77" s="288"/>
      <c r="GR77" s="288"/>
      <c r="GS77" s="288"/>
      <c r="GT77" s="288"/>
      <c r="GU77" s="288"/>
      <c r="GV77" s="288"/>
      <c r="GW77" s="288"/>
      <c r="GX77" s="288"/>
      <c r="GY77" s="288"/>
      <c r="GZ77" s="288"/>
      <c r="HA77" s="288"/>
      <c r="HB77" s="288"/>
      <c r="HC77" s="288"/>
      <c r="HD77" s="288"/>
      <c r="HE77" s="288"/>
      <c r="HF77" s="288"/>
      <c r="HG77" s="288"/>
      <c r="HH77" s="288"/>
      <c r="HI77" s="288"/>
      <c r="HJ77" s="288"/>
      <c r="HK77" s="288"/>
      <c r="HL77" s="288"/>
      <c r="HM77" s="288"/>
      <c r="HN77" s="288"/>
      <c r="HO77" s="288"/>
      <c r="IS77" s="281"/>
    </row>
    <row r="78" spans="1:253" s="282" customFormat="1" ht="15" customHeight="1">
      <c r="A78" s="296"/>
      <c r="M78" s="288"/>
      <c r="N78" s="288"/>
      <c r="O78" s="288"/>
      <c r="P78" s="288"/>
      <c r="Q78" s="288"/>
      <c r="R78" s="288"/>
      <c r="S78" s="288"/>
      <c r="T78" s="288"/>
      <c r="U78" s="288"/>
      <c r="V78" s="288"/>
      <c r="W78" s="288"/>
      <c r="X78" s="288"/>
      <c r="Y78" s="288"/>
      <c r="Z78" s="288"/>
      <c r="AA78" s="288"/>
      <c r="AB78" s="288"/>
      <c r="AC78" s="288"/>
      <c r="AD78" s="288"/>
      <c r="AE78" s="288"/>
      <c r="AF78" s="288"/>
      <c r="AG78" s="288"/>
      <c r="AH78" s="288"/>
      <c r="AI78" s="288"/>
      <c r="AJ78" s="288"/>
      <c r="AK78" s="288"/>
      <c r="AL78" s="288"/>
      <c r="AM78" s="288"/>
      <c r="AN78" s="288"/>
      <c r="AO78" s="288"/>
      <c r="AP78" s="288"/>
      <c r="AQ78" s="288"/>
      <c r="AR78" s="288"/>
      <c r="AS78" s="288"/>
      <c r="AT78" s="288"/>
      <c r="AU78" s="288"/>
      <c r="AV78" s="288"/>
      <c r="AW78" s="288"/>
      <c r="AX78" s="288"/>
      <c r="AY78" s="288"/>
      <c r="AZ78" s="288"/>
      <c r="BA78" s="288"/>
      <c r="BB78" s="288"/>
      <c r="BC78" s="288"/>
      <c r="BD78" s="288"/>
      <c r="BE78" s="288"/>
      <c r="BF78" s="288"/>
      <c r="BG78" s="288"/>
      <c r="BH78" s="288"/>
      <c r="BI78" s="288"/>
      <c r="BJ78" s="288"/>
      <c r="BK78" s="288"/>
      <c r="BL78" s="288"/>
      <c r="BM78" s="288"/>
      <c r="BN78" s="288"/>
      <c r="BO78" s="288"/>
      <c r="BP78" s="288"/>
      <c r="BQ78" s="288"/>
      <c r="BR78" s="288"/>
      <c r="BS78" s="288"/>
      <c r="BT78" s="288"/>
      <c r="BU78" s="288"/>
      <c r="BV78" s="288"/>
      <c r="BW78" s="288"/>
      <c r="BX78" s="288"/>
      <c r="BY78" s="288"/>
      <c r="BZ78" s="288"/>
      <c r="CA78" s="288"/>
      <c r="CB78" s="288"/>
      <c r="CC78" s="288"/>
      <c r="CD78" s="288"/>
      <c r="CE78" s="288"/>
      <c r="CF78" s="288"/>
      <c r="CG78" s="288"/>
      <c r="CH78" s="288"/>
      <c r="CI78" s="288"/>
      <c r="CJ78" s="288"/>
      <c r="CK78" s="288"/>
      <c r="CL78" s="288"/>
      <c r="CM78" s="288"/>
      <c r="CN78" s="288"/>
      <c r="CO78" s="288"/>
      <c r="CP78" s="288"/>
      <c r="CQ78" s="288"/>
      <c r="CR78" s="288"/>
      <c r="CS78" s="288"/>
      <c r="CT78" s="288"/>
      <c r="CU78" s="288"/>
      <c r="CV78" s="288"/>
      <c r="CW78" s="288"/>
      <c r="CX78" s="288"/>
      <c r="CY78" s="288"/>
      <c r="CZ78" s="288"/>
      <c r="DA78" s="288"/>
      <c r="DB78" s="288"/>
      <c r="DC78" s="288"/>
      <c r="DD78" s="288"/>
      <c r="DE78" s="288"/>
      <c r="DF78" s="288"/>
      <c r="DG78" s="288"/>
      <c r="DH78" s="288"/>
      <c r="DI78" s="288"/>
      <c r="DJ78" s="288"/>
      <c r="DK78" s="288"/>
      <c r="DL78" s="288"/>
      <c r="DM78" s="288"/>
      <c r="DN78" s="288"/>
      <c r="DO78" s="288"/>
      <c r="DP78" s="288"/>
      <c r="DQ78" s="288"/>
      <c r="DR78" s="288"/>
      <c r="DS78" s="288"/>
      <c r="DT78" s="288"/>
      <c r="DU78" s="288"/>
      <c r="DV78" s="288"/>
      <c r="DW78" s="288"/>
      <c r="DX78" s="288"/>
      <c r="DY78" s="288"/>
      <c r="DZ78" s="288"/>
      <c r="EA78" s="288"/>
      <c r="EB78" s="288"/>
      <c r="EC78" s="288"/>
      <c r="ED78" s="288"/>
      <c r="EE78" s="288"/>
      <c r="EF78" s="288"/>
      <c r="EG78" s="288"/>
      <c r="EH78" s="288"/>
      <c r="EI78" s="288"/>
      <c r="EJ78" s="288"/>
      <c r="EK78" s="288"/>
      <c r="EL78" s="288"/>
      <c r="EM78" s="288"/>
      <c r="EN78" s="288"/>
      <c r="EO78" s="288"/>
      <c r="EP78" s="288"/>
      <c r="EQ78" s="288"/>
      <c r="ER78" s="288"/>
      <c r="ES78" s="288"/>
      <c r="ET78" s="288"/>
      <c r="EU78" s="288"/>
      <c r="EV78" s="288"/>
      <c r="EW78" s="288"/>
      <c r="EX78" s="288"/>
      <c r="EY78" s="288"/>
      <c r="EZ78" s="288"/>
      <c r="FA78" s="288"/>
      <c r="FB78" s="288"/>
      <c r="FC78" s="288"/>
      <c r="FD78" s="288"/>
      <c r="FE78" s="288"/>
      <c r="FF78" s="288"/>
      <c r="FG78" s="288"/>
      <c r="FH78" s="288"/>
      <c r="FI78" s="288"/>
      <c r="FJ78" s="288"/>
      <c r="FK78" s="288"/>
      <c r="FL78" s="288"/>
      <c r="FM78" s="288"/>
      <c r="FN78" s="288"/>
      <c r="FO78" s="288"/>
      <c r="FP78" s="288"/>
      <c r="FQ78" s="288"/>
      <c r="FR78" s="288"/>
      <c r="FS78" s="288"/>
      <c r="FT78" s="288"/>
      <c r="FU78" s="288"/>
      <c r="FV78" s="288"/>
      <c r="FW78" s="288"/>
      <c r="FX78" s="288"/>
      <c r="FY78" s="288"/>
      <c r="FZ78" s="288"/>
      <c r="GA78" s="288"/>
      <c r="GB78" s="288"/>
      <c r="GC78" s="288"/>
      <c r="GD78" s="288"/>
      <c r="GE78" s="288"/>
      <c r="GF78" s="288"/>
      <c r="GG78" s="288"/>
      <c r="GH78" s="288"/>
      <c r="GI78" s="288"/>
      <c r="GJ78" s="288"/>
      <c r="GK78" s="288"/>
      <c r="GL78" s="288"/>
      <c r="GM78" s="288"/>
      <c r="GN78" s="288"/>
      <c r="GO78" s="288"/>
      <c r="GP78" s="288"/>
      <c r="GQ78" s="288"/>
      <c r="GR78" s="288"/>
      <c r="GS78" s="288"/>
      <c r="GT78" s="288"/>
      <c r="GU78" s="288"/>
      <c r="GV78" s="288"/>
      <c r="GW78" s="288"/>
      <c r="GX78" s="288"/>
      <c r="GY78" s="288"/>
      <c r="GZ78" s="288"/>
      <c r="HA78" s="288"/>
      <c r="HB78" s="288"/>
      <c r="HC78" s="288"/>
      <c r="HD78" s="288"/>
      <c r="HE78" s="288"/>
      <c r="HF78" s="288"/>
      <c r="HG78" s="288"/>
      <c r="HH78" s="288"/>
      <c r="HI78" s="288"/>
      <c r="HJ78" s="288"/>
      <c r="HK78" s="288"/>
      <c r="HL78" s="288"/>
      <c r="HM78" s="288"/>
      <c r="HN78" s="288"/>
      <c r="HO78" s="288"/>
      <c r="IS78" s="281"/>
    </row>
    <row r="79" spans="1:253" s="282" customFormat="1" ht="15" customHeight="1">
      <c r="A79" s="296"/>
      <c r="M79" s="288"/>
      <c r="N79" s="288"/>
      <c r="O79" s="288"/>
      <c r="P79" s="288"/>
      <c r="Q79" s="288"/>
      <c r="R79" s="288"/>
      <c r="S79" s="288"/>
      <c r="T79" s="288"/>
      <c r="U79" s="288"/>
      <c r="V79" s="288"/>
      <c r="W79" s="288"/>
      <c r="X79" s="288"/>
      <c r="Y79" s="288"/>
      <c r="Z79" s="288"/>
      <c r="AA79" s="288"/>
      <c r="AB79" s="288"/>
      <c r="AC79" s="288"/>
      <c r="AD79" s="288"/>
      <c r="AE79" s="288"/>
      <c r="AF79" s="288"/>
      <c r="AG79" s="288"/>
      <c r="AH79" s="288"/>
      <c r="AI79" s="288"/>
      <c r="AJ79" s="288"/>
      <c r="AK79" s="288"/>
      <c r="AL79" s="288"/>
      <c r="AM79" s="288"/>
      <c r="AN79" s="288"/>
      <c r="AO79" s="288"/>
      <c r="AP79" s="288"/>
      <c r="AQ79" s="288"/>
      <c r="AR79" s="288"/>
      <c r="AS79" s="288"/>
      <c r="AT79" s="288"/>
      <c r="AU79" s="288"/>
      <c r="AV79" s="288"/>
      <c r="AW79" s="288"/>
      <c r="AX79" s="288"/>
      <c r="AY79" s="288"/>
      <c r="AZ79" s="288"/>
      <c r="BA79" s="288"/>
      <c r="BB79" s="288"/>
      <c r="BC79" s="288"/>
      <c r="BD79" s="288"/>
      <c r="BE79" s="288"/>
      <c r="BF79" s="288"/>
      <c r="BG79" s="288"/>
      <c r="BH79" s="288"/>
      <c r="BI79" s="288"/>
      <c r="BJ79" s="288"/>
      <c r="BK79" s="288"/>
      <c r="BL79" s="288"/>
      <c r="BM79" s="288"/>
      <c r="BN79" s="288"/>
      <c r="BO79" s="288"/>
      <c r="BP79" s="288"/>
      <c r="BQ79" s="288"/>
      <c r="BR79" s="288"/>
      <c r="BS79" s="288"/>
      <c r="BT79" s="288"/>
      <c r="BU79" s="288"/>
      <c r="BV79" s="288"/>
      <c r="BW79" s="288"/>
      <c r="BX79" s="288"/>
      <c r="BY79" s="288"/>
      <c r="BZ79" s="288"/>
      <c r="CA79" s="288"/>
      <c r="CB79" s="288"/>
      <c r="CC79" s="288"/>
      <c r="CD79" s="288"/>
      <c r="CE79" s="288"/>
      <c r="CF79" s="288"/>
      <c r="CG79" s="288"/>
      <c r="CH79" s="288"/>
      <c r="CI79" s="288"/>
      <c r="CJ79" s="288"/>
      <c r="CK79" s="288"/>
      <c r="CL79" s="288"/>
      <c r="CM79" s="288"/>
      <c r="CN79" s="288"/>
      <c r="CO79" s="288"/>
      <c r="CP79" s="288"/>
      <c r="CQ79" s="288"/>
      <c r="CR79" s="288"/>
      <c r="CS79" s="288"/>
      <c r="CT79" s="288"/>
      <c r="CU79" s="288"/>
      <c r="CV79" s="288"/>
      <c r="CW79" s="288"/>
      <c r="CX79" s="288"/>
      <c r="CY79" s="288"/>
      <c r="CZ79" s="288"/>
      <c r="DA79" s="288"/>
      <c r="DB79" s="288"/>
      <c r="DC79" s="288"/>
      <c r="DD79" s="288"/>
      <c r="DE79" s="288"/>
      <c r="DF79" s="288"/>
      <c r="DG79" s="288"/>
      <c r="DH79" s="288"/>
      <c r="DI79" s="288"/>
      <c r="DJ79" s="288"/>
      <c r="DK79" s="288"/>
      <c r="DL79" s="288"/>
      <c r="DM79" s="288"/>
      <c r="DN79" s="288"/>
      <c r="DO79" s="288"/>
      <c r="DP79" s="288"/>
      <c r="DQ79" s="288"/>
      <c r="DR79" s="288"/>
      <c r="DS79" s="288"/>
      <c r="DT79" s="288"/>
      <c r="DU79" s="288"/>
      <c r="DV79" s="288"/>
      <c r="DW79" s="288"/>
      <c r="DX79" s="288"/>
      <c r="DY79" s="288"/>
      <c r="DZ79" s="288"/>
      <c r="EA79" s="288"/>
      <c r="EB79" s="288"/>
      <c r="EC79" s="288"/>
      <c r="ED79" s="288"/>
      <c r="EE79" s="288"/>
      <c r="EF79" s="288"/>
      <c r="EG79" s="288"/>
      <c r="EH79" s="288"/>
      <c r="EI79" s="288"/>
      <c r="EJ79" s="288"/>
      <c r="EK79" s="288"/>
      <c r="EL79" s="288"/>
      <c r="EM79" s="288"/>
      <c r="EN79" s="288"/>
      <c r="EO79" s="288"/>
      <c r="EP79" s="288"/>
      <c r="EQ79" s="288"/>
      <c r="ER79" s="288"/>
      <c r="ES79" s="288"/>
      <c r="ET79" s="288"/>
      <c r="EU79" s="288"/>
      <c r="EV79" s="288"/>
      <c r="EW79" s="288"/>
      <c r="EX79" s="288"/>
      <c r="EY79" s="288"/>
      <c r="EZ79" s="288"/>
      <c r="FA79" s="288"/>
      <c r="FB79" s="288"/>
      <c r="FC79" s="288"/>
      <c r="FD79" s="288"/>
      <c r="FE79" s="288"/>
      <c r="FF79" s="288"/>
      <c r="FG79" s="288"/>
      <c r="FH79" s="288"/>
      <c r="FI79" s="288"/>
      <c r="FJ79" s="288"/>
      <c r="FK79" s="288"/>
      <c r="FL79" s="288"/>
      <c r="FM79" s="288"/>
      <c r="FN79" s="288"/>
      <c r="FO79" s="288"/>
      <c r="FP79" s="288"/>
      <c r="FQ79" s="288"/>
      <c r="FR79" s="288"/>
      <c r="FS79" s="288"/>
      <c r="FT79" s="288"/>
      <c r="FU79" s="288"/>
      <c r="FV79" s="288"/>
      <c r="FW79" s="288"/>
      <c r="FX79" s="288"/>
      <c r="FY79" s="288"/>
      <c r="FZ79" s="288"/>
      <c r="GA79" s="288"/>
      <c r="GB79" s="288"/>
      <c r="GC79" s="288"/>
      <c r="GD79" s="288"/>
      <c r="GE79" s="288"/>
      <c r="GF79" s="288"/>
      <c r="GG79" s="288"/>
      <c r="GH79" s="288"/>
      <c r="GI79" s="288"/>
      <c r="GJ79" s="288"/>
      <c r="GK79" s="288"/>
      <c r="GL79" s="288"/>
      <c r="GM79" s="288"/>
      <c r="GN79" s="288"/>
      <c r="GO79" s="288"/>
      <c r="GP79" s="288"/>
      <c r="GQ79" s="288"/>
      <c r="GR79" s="288"/>
      <c r="GS79" s="288"/>
      <c r="GT79" s="288"/>
      <c r="GU79" s="288"/>
      <c r="GV79" s="288"/>
      <c r="GW79" s="288"/>
      <c r="GX79" s="288"/>
      <c r="GY79" s="288"/>
      <c r="GZ79" s="288"/>
      <c r="HA79" s="288"/>
      <c r="HB79" s="288"/>
      <c r="HC79" s="288"/>
      <c r="HD79" s="288"/>
      <c r="HE79" s="288"/>
      <c r="HF79" s="288"/>
      <c r="HG79" s="288"/>
      <c r="HH79" s="288"/>
      <c r="HI79" s="288"/>
      <c r="HJ79" s="288"/>
      <c r="HK79" s="288"/>
      <c r="HL79" s="288"/>
      <c r="HM79" s="288"/>
      <c r="HN79" s="288"/>
      <c r="HO79" s="288"/>
      <c r="IS79" s="281"/>
    </row>
    <row r="80" spans="1:253" s="282" customFormat="1" ht="15" customHeight="1">
      <c r="A80" s="296"/>
      <c r="M80" s="288"/>
      <c r="N80" s="288"/>
      <c r="O80" s="288"/>
      <c r="P80" s="288"/>
      <c r="Q80" s="288"/>
      <c r="R80" s="288"/>
      <c r="S80" s="288"/>
      <c r="T80" s="288"/>
      <c r="U80" s="288"/>
      <c r="V80" s="288"/>
      <c r="W80" s="288"/>
      <c r="X80" s="288"/>
      <c r="Y80" s="288"/>
      <c r="Z80" s="288"/>
      <c r="AA80" s="288"/>
      <c r="AB80" s="288"/>
      <c r="AC80" s="288"/>
      <c r="AD80" s="288"/>
      <c r="AE80" s="288"/>
      <c r="AF80" s="288"/>
      <c r="AG80" s="288"/>
      <c r="AH80" s="288"/>
      <c r="AI80" s="288"/>
      <c r="AJ80" s="288"/>
      <c r="AK80" s="288"/>
      <c r="AL80" s="288"/>
      <c r="AM80" s="288"/>
      <c r="AN80" s="288"/>
      <c r="AO80" s="288"/>
      <c r="AP80" s="288"/>
      <c r="AQ80" s="288"/>
      <c r="AR80" s="288"/>
      <c r="AS80" s="288"/>
      <c r="AT80" s="288"/>
      <c r="AU80" s="288"/>
      <c r="AV80" s="288"/>
      <c r="AW80" s="288"/>
      <c r="AX80" s="288"/>
      <c r="AY80" s="288"/>
      <c r="AZ80" s="288"/>
      <c r="BA80" s="288"/>
      <c r="BB80" s="288"/>
      <c r="BC80" s="288"/>
      <c r="BD80" s="288"/>
      <c r="BE80" s="288"/>
      <c r="BF80" s="288"/>
      <c r="BG80" s="288"/>
      <c r="BH80" s="288"/>
      <c r="BI80" s="288"/>
      <c r="BJ80" s="288"/>
      <c r="BK80" s="288"/>
      <c r="BL80" s="288"/>
      <c r="BM80" s="288"/>
      <c r="BN80" s="288"/>
      <c r="BO80" s="288"/>
      <c r="BP80" s="288"/>
      <c r="BQ80" s="288"/>
      <c r="BR80" s="288"/>
      <c r="BS80" s="288"/>
      <c r="BT80" s="288"/>
      <c r="BU80" s="288"/>
      <c r="BV80" s="288"/>
      <c r="BW80" s="288"/>
      <c r="BX80" s="288"/>
      <c r="BY80" s="288"/>
      <c r="BZ80" s="288"/>
      <c r="CA80" s="288"/>
      <c r="CB80" s="288"/>
      <c r="CC80" s="288"/>
      <c r="CD80" s="288"/>
      <c r="CE80" s="288"/>
      <c r="CF80" s="288"/>
      <c r="CG80" s="288"/>
      <c r="CH80" s="288"/>
      <c r="CI80" s="288"/>
      <c r="CJ80" s="288"/>
      <c r="CK80" s="288"/>
      <c r="CL80" s="288"/>
      <c r="CM80" s="288"/>
      <c r="CN80" s="288"/>
      <c r="CO80" s="288"/>
      <c r="CP80" s="288"/>
      <c r="CQ80" s="288"/>
      <c r="CR80" s="288"/>
      <c r="CS80" s="288"/>
      <c r="CT80" s="288"/>
      <c r="CU80" s="288"/>
      <c r="CV80" s="288"/>
      <c r="CW80" s="288"/>
      <c r="CX80" s="288"/>
      <c r="CY80" s="288"/>
      <c r="CZ80" s="288"/>
      <c r="DA80" s="288"/>
      <c r="DB80" s="288"/>
      <c r="DC80" s="288"/>
      <c r="DD80" s="288"/>
      <c r="DE80" s="288"/>
      <c r="DF80" s="288"/>
      <c r="DG80" s="288"/>
      <c r="DH80" s="288"/>
      <c r="DI80" s="288"/>
      <c r="DJ80" s="288"/>
      <c r="DK80" s="288"/>
      <c r="DL80" s="288"/>
      <c r="DM80" s="288"/>
      <c r="DN80" s="288"/>
      <c r="DO80" s="288"/>
      <c r="DP80" s="288"/>
      <c r="DQ80" s="288"/>
      <c r="DR80" s="288"/>
      <c r="DS80" s="288"/>
      <c r="DT80" s="288"/>
      <c r="DU80" s="288"/>
      <c r="DV80" s="288"/>
      <c r="DW80" s="288"/>
      <c r="DX80" s="288"/>
      <c r="DY80" s="288"/>
      <c r="DZ80" s="288"/>
      <c r="EA80" s="288"/>
      <c r="EB80" s="288"/>
      <c r="EC80" s="288"/>
      <c r="ED80" s="288"/>
      <c r="EE80" s="288"/>
      <c r="EF80" s="288"/>
      <c r="EG80" s="288"/>
      <c r="EH80" s="288"/>
      <c r="EI80" s="288"/>
      <c r="EJ80" s="288"/>
      <c r="EK80" s="288"/>
      <c r="EL80" s="288"/>
      <c r="EM80" s="288"/>
      <c r="EN80" s="288"/>
      <c r="EO80" s="288"/>
      <c r="EP80" s="288"/>
      <c r="EQ80" s="288"/>
      <c r="ER80" s="288"/>
      <c r="ES80" s="288"/>
      <c r="ET80" s="288"/>
      <c r="EU80" s="288"/>
      <c r="EV80" s="288"/>
      <c r="EW80" s="288"/>
      <c r="EX80" s="288"/>
      <c r="EY80" s="288"/>
      <c r="EZ80" s="288"/>
      <c r="FA80" s="288"/>
      <c r="FB80" s="288"/>
      <c r="FC80" s="288"/>
      <c r="FD80" s="288"/>
      <c r="FE80" s="288"/>
      <c r="FF80" s="288"/>
      <c r="FG80" s="288"/>
      <c r="FH80" s="288"/>
      <c r="FI80" s="288"/>
      <c r="FJ80" s="288"/>
      <c r="FK80" s="288"/>
      <c r="FL80" s="288"/>
      <c r="FM80" s="288"/>
      <c r="FN80" s="288"/>
      <c r="FO80" s="288"/>
      <c r="FP80" s="288"/>
      <c r="FQ80" s="288"/>
      <c r="FR80" s="288"/>
      <c r="FS80" s="288"/>
      <c r="FT80" s="288"/>
      <c r="FU80" s="288"/>
      <c r="FV80" s="288"/>
      <c r="FW80" s="288"/>
      <c r="FX80" s="288"/>
      <c r="FY80" s="288"/>
      <c r="FZ80" s="288"/>
      <c r="GA80" s="288"/>
      <c r="GB80" s="288"/>
      <c r="GC80" s="288"/>
      <c r="GD80" s="288"/>
      <c r="GE80" s="288"/>
      <c r="GF80" s="288"/>
      <c r="GG80" s="288"/>
      <c r="GH80" s="288"/>
      <c r="GI80" s="288"/>
      <c r="GJ80" s="288"/>
      <c r="GK80" s="288"/>
      <c r="GL80" s="288"/>
      <c r="GM80" s="288"/>
      <c r="GN80" s="288"/>
      <c r="GO80" s="288"/>
      <c r="GP80" s="288"/>
      <c r="GQ80" s="288"/>
      <c r="GR80" s="288"/>
      <c r="GS80" s="288"/>
      <c r="GT80" s="288"/>
      <c r="GU80" s="288"/>
      <c r="GV80" s="288"/>
      <c r="GW80" s="288"/>
      <c r="GX80" s="288"/>
      <c r="GY80" s="288"/>
      <c r="GZ80" s="288"/>
      <c r="HA80" s="288"/>
      <c r="HB80" s="288"/>
      <c r="HC80" s="288"/>
      <c r="HD80" s="288"/>
      <c r="HE80" s="288"/>
      <c r="HF80" s="288"/>
      <c r="HG80" s="288"/>
      <c r="HH80" s="288"/>
      <c r="HI80" s="288"/>
      <c r="HJ80" s="288"/>
      <c r="HK80" s="288"/>
      <c r="HL80" s="288"/>
      <c r="HM80" s="288"/>
      <c r="HN80" s="288"/>
      <c r="HO80" s="288"/>
      <c r="IS80" s="281"/>
    </row>
    <row r="81" spans="1:253" ht="15" customHeight="1">
      <c r="A81" s="296"/>
      <c r="K81" s="282"/>
      <c r="M81" s="288"/>
      <c r="N81" s="288"/>
      <c r="O81" s="288"/>
      <c r="P81" s="288"/>
      <c r="Q81" s="288"/>
      <c r="R81" s="288"/>
      <c r="S81" s="288"/>
      <c r="T81" s="288"/>
      <c r="U81" s="288"/>
      <c r="V81" s="288"/>
      <c r="W81" s="288"/>
      <c r="X81" s="288"/>
      <c r="Y81" s="288"/>
      <c r="Z81" s="288"/>
      <c r="AA81" s="288"/>
      <c r="AB81" s="288"/>
      <c r="AC81" s="288"/>
      <c r="AD81" s="288"/>
      <c r="AE81" s="288"/>
      <c r="AF81" s="288"/>
      <c r="AG81" s="288"/>
      <c r="AH81" s="288"/>
      <c r="AI81" s="288"/>
      <c r="AJ81" s="288"/>
      <c r="AK81" s="288"/>
      <c r="AL81" s="288"/>
      <c r="AM81" s="288"/>
      <c r="AN81" s="288"/>
      <c r="AO81" s="288"/>
      <c r="AP81" s="288"/>
      <c r="AQ81" s="288"/>
      <c r="AR81" s="288"/>
      <c r="AS81" s="288"/>
      <c r="AT81" s="288"/>
      <c r="AU81" s="288"/>
      <c r="AV81" s="288"/>
      <c r="AW81" s="288"/>
      <c r="AX81" s="288"/>
      <c r="AY81" s="288"/>
      <c r="AZ81" s="288"/>
      <c r="BA81" s="288"/>
      <c r="BB81" s="288"/>
      <c r="BC81" s="288"/>
      <c r="BD81" s="288"/>
      <c r="BE81" s="288"/>
      <c r="BF81" s="288"/>
      <c r="BG81" s="288"/>
      <c r="BH81" s="288"/>
      <c r="BI81" s="288"/>
      <c r="BJ81" s="288"/>
      <c r="BK81" s="288"/>
      <c r="BL81" s="288"/>
      <c r="BM81" s="288"/>
      <c r="BN81" s="288"/>
      <c r="BO81" s="288"/>
      <c r="BP81" s="288"/>
      <c r="BQ81" s="288"/>
      <c r="BR81" s="288"/>
      <c r="BS81" s="288"/>
      <c r="BT81" s="288"/>
      <c r="BU81" s="288"/>
      <c r="BV81" s="288"/>
      <c r="BW81" s="288"/>
      <c r="BX81" s="288"/>
      <c r="BY81" s="288"/>
      <c r="BZ81" s="288"/>
      <c r="CA81" s="288"/>
      <c r="CB81" s="288"/>
      <c r="CC81" s="288"/>
      <c r="CD81" s="288"/>
      <c r="CE81" s="288"/>
      <c r="CF81" s="288"/>
      <c r="CG81" s="288"/>
      <c r="CH81" s="288"/>
      <c r="CI81" s="288"/>
      <c r="CJ81" s="288"/>
      <c r="CK81" s="288"/>
      <c r="CL81" s="288"/>
      <c r="CM81" s="288"/>
      <c r="CN81" s="288"/>
      <c r="CO81" s="288"/>
      <c r="CP81" s="288"/>
      <c r="CQ81" s="288"/>
      <c r="CR81" s="288"/>
      <c r="CS81" s="288"/>
      <c r="CT81" s="288"/>
      <c r="CU81" s="288"/>
      <c r="CV81" s="288"/>
      <c r="CW81" s="288"/>
      <c r="CX81" s="288"/>
      <c r="CY81" s="288"/>
      <c r="CZ81" s="288"/>
      <c r="DA81" s="288"/>
      <c r="DB81" s="288"/>
      <c r="DC81" s="288"/>
      <c r="DD81" s="288"/>
      <c r="DE81" s="288"/>
      <c r="DF81" s="288"/>
      <c r="DG81" s="288"/>
      <c r="DH81" s="288"/>
      <c r="DI81" s="288"/>
      <c r="DJ81" s="288"/>
      <c r="DK81" s="288"/>
      <c r="DL81" s="288"/>
      <c r="DM81" s="288"/>
      <c r="DN81" s="288"/>
      <c r="DO81" s="288"/>
      <c r="DP81" s="288"/>
      <c r="DQ81" s="288"/>
      <c r="DR81" s="288"/>
      <c r="DS81" s="288"/>
      <c r="DT81" s="288"/>
      <c r="DU81" s="288"/>
      <c r="DV81" s="288"/>
      <c r="DW81" s="288"/>
      <c r="DX81" s="288"/>
      <c r="DY81" s="288"/>
      <c r="DZ81" s="288"/>
      <c r="EA81" s="288"/>
      <c r="EB81" s="288"/>
      <c r="EC81" s="288"/>
      <c r="ED81" s="288"/>
      <c r="EE81" s="288"/>
      <c r="EF81" s="288"/>
      <c r="EG81" s="288"/>
      <c r="EH81" s="288"/>
      <c r="EI81" s="288"/>
      <c r="EJ81" s="288"/>
      <c r="EK81" s="288"/>
      <c r="EL81" s="288"/>
      <c r="EM81" s="288"/>
      <c r="EN81" s="288"/>
      <c r="EO81" s="288"/>
      <c r="EP81" s="288"/>
      <c r="EQ81" s="288"/>
      <c r="ER81" s="288"/>
      <c r="ES81" s="288"/>
      <c r="ET81" s="288"/>
      <c r="EU81" s="288"/>
      <c r="EV81" s="288"/>
      <c r="EW81" s="288"/>
      <c r="EX81" s="288"/>
      <c r="EY81" s="288"/>
      <c r="EZ81" s="288"/>
      <c r="FA81" s="288"/>
      <c r="FB81" s="288"/>
      <c r="FC81" s="288"/>
      <c r="FD81" s="288"/>
      <c r="FE81" s="288"/>
      <c r="FF81" s="288"/>
      <c r="FG81" s="288"/>
      <c r="FH81" s="288"/>
      <c r="FI81" s="288"/>
      <c r="FJ81" s="288"/>
      <c r="FK81" s="288"/>
      <c r="FL81" s="288"/>
      <c r="FM81" s="288"/>
      <c r="FN81" s="288"/>
      <c r="FO81" s="288"/>
      <c r="FP81" s="288"/>
      <c r="FQ81" s="288"/>
      <c r="FR81" s="288"/>
      <c r="FS81" s="288"/>
      <c r="FT81" s="288"/>
      <c r="FU81" s="288"/>
      <c r="FV81" s="288"/>
      <c r="FW81" s="288"/>
      <c r="FX81" s="288"/>
      <c r="FY81" s="288"/>
      <c r="FZ81" s="288"/>
      <c r="GA81" s="288"/>
      <c r="GB81" s="288"/>
      <c r="GC81" s="288"/>
      <c r="GD81" s="288"/>
      <c r="GE81" s="288"/>
      <c r="GF81" s="288"/>
      <c r="GG81" s="288"/>
      <c r="GH81" s="288"/>
      <c r="GI81" s="288"/>
      <c r="GJ81" s="288"/>
      <c r="GK81" s="288"/>
      <c r="GL81" s="288"/>
      <c r="GM81" s="288"/>
      <c r="GN81" s="288"/>
      <c r="GO81" s="288"/>
      <c r="GP81" s="288"/>
      <c r="GQ81" s="288"/>
      <c r="GR81" s="288"/>
      <c r="GS81" s="288"/>
      <c r="GT81" s="288"/>
      <c r="GU81" s="288"/>
      <c r="GV81" s="288"/>
      <c r="GW81" s="288"/>
      <c r="GX81" s="288"/>
      <c r="GY81" s="288"/>
      <c r="GZ81" s="288"/>
      <c r="HA81" s="288"/>
      <c r="HB81" s="288"/>
      <c r="HC81" s="288"/>
      <c r="HD81" s="288"/>
      <c r="HE81" s="288"/>
      <c r="HF81" s="288"/>
      <c r="HG81" s="288"/>
      <c r="HH81" s="288"/>
      <c r="HI81" s="288"/>
      <c r="HJ81" s="288"/>
      <c r="HK81" s="288"/>
      <c r="HL81" s="288"/>
      <c r="HM81" s="288"/>
      <c r="HN81" s="288"/>
      <c r="HO81" s="288"/>
      <c r="IS81" s="281"/>
    </row>
    <row r="82" spans="1:253" ht="15" customHeight="1">
      <c r="A82" s="296"/>
      <c r="K82" s="282"/>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8"/>
      <c r="AT82" s="288"/>
      <c r="AU82" s="288"/>
      <c r="AV82" s="288"/>
      <c r="AW82" s="288"/>
      <c r="AX82" s="288"/>
      <c r="AY82" s="288"/>
      <c r="AZ82" s="288"/>
      <c r="BA82" s="288"/>
      <c r="BB82" s="288"/>
      <c r="BC82" s="288"/>
      <c r="BD82" s="288"/>
      <c r="BE82" s="288"/>
      <c r="BF82" s="288"/>
      <c r="BG82" s="288"/>
      <c r="BH82" s="288"/>
      <c r="BI82" s="288"/>
      <c r="BJ82" s="288"/>
      <c r="BK82" s="288"/>
      <c r="BL82" s="288"/>
      <c r="BM82" s="288"/>
      <c r="BN82" s="288"/>
      <c r="BO82" s="288"/>
      <c r="BP82" s="288"/>
      <c r="BQ82" s="288"/>
      <c r="BR82" s="288"/>
      <c r="BS82" s="288"/>
      <c r="BT82" s="288"/>
      <c r="BU82" s="288"/>
      <c r="BV82" s="288"/>
      <c r="BW82" s="288"/>
      <c r="BX82" s="288"/>
      <c r="BY82" s="288"/>
      <c r="BZ82" s="288"/>
      <c r="CA82" s="288"/>
      <c r="CB82" s="288"/>
      <c r="CC82" s="288"/>
      <c r="CD82" s="288"/>
      <c r="CE82" s="288"/>
      <c r="CF82" s="288"/>
      <c r="CG82" s="288"/>
      <c r="CH82" s="288"/>
      <c r="CI82" s="288"/>
      <c r="CJ82" s="288"/>
      <c r="CK82" s="288"/>
      <c r="CL82" s="288"/>
      <c r="CM82" s="288"/>
      <c r="CN82" s="288"/>
      <c r="CO82" s="288"/>
      <c r="CP82" s="288"/>
      <c r="CQ82" s="288"/>
      <c r="CR82" s="288"/>
      <c r="CS82" s="288"/>
      <c r="CT82" s="288"/>
      <c r="CU82" s="288"/>
      <c r="CV82" s="288"/>
      <c r="CW82" s="288"/>
      <c r="CX82" s="288"/>
      <c r="CY82" s="288"/>
      <c r="CZ82" s="288"/>
      <c r="DA82" s="288"/>
      <c r="DB82" s="288"/>
      <c r="DC82" s="288"/>
      <c r="DD82" s="288"/>
      <c r="DE82" s="288"/>
      <c r="DF82" s="288"/>
      <c r="DG82" s="288"/>
      <c r="DH82" s="288"/>
      <c r="DI82" s="288"/>
      <c r="DJ82" s="288"/>
      <c r="DK82" s="288"/>
      <c r="DL82" s="288"/>
      <c r="DM82" s="288"/>
      <c r="DN82" s="288"/>
      <c r="DO82" s="288"/>
      <c r="DP82" s="288"/>
      <c r="DQ82" s="288"/>
      <c r="DR82" s="288"/>
      <c r="DS82" s="288"/>
      <c r="DT82" s="288"/>
      <c r="DU82" s="288"/>
      <c r="DV82" s="288"/>
      <c r="DW82" s="288"/>
      <c r="DX82" s="288"/>
      <c r="DY82" s="288"/>
      <c r="DZ82" s="288"/>
      <c r="EA82" s="288"/>
      <c r="EB82" s="288"/>
      <c r="EC82" s="288"/>
      <c r="ED82" s="288"/>
      <c r="EE82" s="288"/>
      <c r="EF82" s="288"/>
      <c r="EG82" s="288"/>
      <c r="EH82" s="288"/>
      <c r="EI82" s="288"/>
      <c r="EJ82" s="288"/>
      <c r="EK82" s="288"/>
      <c r="EL82" s="288"/>
      <c r="EM82" s="288"/>
      <c r="EN82" s="288"/>
      <c r="EO82" s="288"/>
      <c r="EP82" s="288"/>
      <c r="EQ82" s="288"/>
      <c r="ER82" s="288"/>
      <c r="ES82" s="288"/>
      <c r="ET82" s="288"/>
      <c r="EU82" s="288"/>
      <c r="EV82" s="288"/>
      <c r="EW82" s="288"/>
      <c r="EX82" s="288"/>
      <c r="EY82" s="288"/>
      <c r="EZ82" s="288"/>
      <c r="FA82" s="288"/>
      <c r="FB82" s="288"/>
      <c r="FC82" s="288"/>
      <c r="FD82" s="288"/>
      <c r="FE82" s="288"/>
      <c r="FF82" s="288"/>
      <c r="FG82" s="288"/>
      <c r="FH82" s="288"/>
      <c r="FI82" s="288"/>
      <c r="FJ82" s="288"/>
      <c r="FK82" s="288"/>
      <c r="FL82" s="288"/>
      <c r="FM82" s="288"/>
      <c r="FN82" s="288"/>
      <c r="FO82" s="288"/>
      <c r="FP82" s="288"/>
      <c r="FQ82" s="288"/>
      <c r="FR82" s="288"/>
      <c r="FS82" s="288"/>
      <c r="FT82" s="288"/>
      <c r="FU82" s="288"/>
      <c r="FV82" s="288"/>
      <c r="FW82" s="288"/>
      <c r="FX82" s="288"/>
      <c r="FY82" s="288"/>
      <c r="FZ82" s="288"/>
      <c r="GA82" s="288"/>
      <c r="GB82" s="288"/>
      <c r="GC82" s="288"/>
      <c r="GD82" s="288"/>
      <c r="GE82" s="288"/>
      <c r="GF82" s="288"/>
      <c r="GG82" s="288"/>
      <c r="GH82" s="288"/>
      <c r="GI82" s="288"/>
      <c r="GJ82" s="288"/>
      <c r="GK82" s="288"/>
      <c r="GL82" s="288"/>
      <c r="GM82" s="288"/>
      <c r="GN82" s="288"/>
      <c r="GO82" s="288"/>
      <c r="GP82" s="288"/>
      <c r="GQ82" s="288"/>
      <c r="GR82" s="288"/>
      <c r="GS82" s="288"/>
      <c r="GT82" s="288"/>
      <c r="GU82" s="288"/>
      <c r="GV82" s="288"/>
      <c r="GW82" s="288"/>
      <c r="GX82" s="288"/>
      <c r="GY82" s="288"/>
      <c r="GZ82" s="288"/>
      <c r="HA82" s="288"/>
      <c r="HB82" s="288"/>
      <c r="HC82" s="288"/>
      <c r="HD82" s="288"/>
      <c r="HE82" s="288"/>
      <c r="HF82" s="288"/>
      <c r="HG82" s="288"/>
      <c r="HH82" s="288"/>
      <c r="HI82" s="288"/>
      <c r="HJ82" s="288"/>
      <c r="HK82" s="288"/>
      <c r="HL82" s="288"/>
      <c r="HM82" s="288"/>
      <c r="HN82" s="288"/>
      <c r="HO82" s="288"/>
      <c r="IS82" s="281"/>
    </row>
    <row r="83" spans="1:253" ht="15" customHeight="1">
      <c r="A83" s="296"/>
      <c r="K83" s="282"/>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c r="BE83" s="288"/>
      <c r="BF83" s="288"/>
      <c r="BG83" s="288"/>
      <c r="BH83" s="288"/>
      <c r="BI83" s="288"/>
      <c r="BJ83" s="288"/>
      <c r="BK83" s="288"/>
      <c r="BL83" s="288"/>
      <c r="BM83" s="288"/>
      <c r="BN83" s="288"/>
      <c r="BO83" s="288"/>
      <c r="BP83" s="288"/>
      <c r="BQ83" s="288"/>
      <c r="BR83" s="288"/>
      <c r="BS83" s="288"/>
      <c r="BT83" s="288"/>
      <c r="BU83" s="288"/>
      <c r="BV83" s="288"/>
      <c r="BW83" s="288"/>
      <c r="BX83" s="288"/>
      <c r="BY83" s="288"/>
      <c r="BZ83" s="288"/>
      <c r="CA83" s="288"/>
      <c r="CB83" s="288"/>
      <c r="CC83" s="288"/>
      <c r="CD83" s="288"/>
      <c r="CE83" s="288"/>
      <c r="CF83" s="288"/>
      <c r="CG83" s="288"/>
      <c r="CH83" s="288"/>
      <c r="CI83" s="288"/>
      <c r="CJ83" s="288"/>
      <c r="CK83" s="288"/>
      <c r="CL83" s="288"/>
      <c r="CM83" s="288"/>
      <c r="CN83" s="288"/>
      <c r="CO83" s="288"/>
      <c r="CP83" s="288"/>
      <c r="CQ83" s="288"/>
      <c r="CR83" s="288"/>
      <c r="CS83" s="288"/>
      <c r="CT83" s="288"/>
      <c r="CU83" s="288"/>
      <c r="CV83" s="288"/>
      <c r="CW83" s="288"/>
      <c r="CX83" s="288"/>
      <c r="CY83" s="288"/>
      <c r="CZ83" s="288"/>
      <c r="DA83" s="288"/>
      <c r="DB83" s="288"/>
      <c r="DC83" s="288"/>
      <c r="DD83" s="288"/>
      <c r="DE83" s="288"/>
      <c r="DF83" s="288"/>
      <c r="DG83" s="288"/>
      <c r="DH83" s="288"/>
      <c r="DI83" s="288"/>
      <c r="DJ83" s="288"/>
      <c r="DK83" s="288"/>
      <c r="DL83" s="288"/>
      <c r="DM83" s="288"/>
      <c r="DN83" s="288"/>
      <c r="DO83" s="288"/>
      <c r="DP83" s="288"/>
      <c r="DQ83" s="288"/>
      <c r="DR83" s="288"/>
      <c r="DS83" s="288"/>
      <c r="DT83" s="288"/>
      <c r="DU83" s="288"/>
      <c r="DV83" s="288"/>
      <c r="DW83" s="288"/>
      <c r="DX83" s="288"/>
      <c r="DY83" s="288"/>
      <c r="DZ83" s="288"/>
      <c r="EA83" s="288"/>
      <c r="EB83" s="288"/>
      <c r="EC83" s="288"/>
      <c r="ED83" s="288"/>
      <c r="EE83" s="288"/>
      <c r="EF83" s="288"/>
      <c r="EG83" s="288"/>
      <c r="EH83" s="288"/>
      <c r="EI83" s="288"/>
      <c r="EJ83" s="288"/>
      <c r="EK83" s="288"/>
      <c r="EL83" s="288"/>
      <c r="EM83" s="288"/>
      <c r="EN83" s="288"/>
      <c r="EO83" s="288"/>
      <c r="EP83" s="288"/>
      <c r="EQ83" s="288"/>
      <c r="ER83" s="288"/>
      <c r="ES83" s="288"/>
      <c r="ET83" s="288"/>
      <c r="EU83" s="288"/>
      <c r="EV83" s="288"/>
      <c r="EW83" s="288"/>
      <c r="EX83" s="288"/>
      <c r="EY83" s="288"/>
      <c r="EZ83" s="288"/>
      <c r="FA83" s="288"/>
      <c r="FB83" s="288"/>
      <c r="FC83" s="288"/>
      <c r="FD83" s="288"/>
      <c r="FE83" s="288"/>
      <c r="FF83" s="288"/>
      <c r="FG83" s="288"/>
      <c r="FH83" s="288"/>
      <c r="FI83" s="288"/>
      <c r="FJ83" s="288"/>
      <c r="FK83" s="288"/>
      <c r="FL83" s="288"/>
      <c r="FM83" s="288"/>
      <c r="FN83" s="288"/>
      <c r="FO83" s="288"/>
      <c r="FP83" s="288"/>
      <c r="FQ83" s="288"/>
      <c r="FR83" s="288"/>
      <c r="FS83" s="288"/>
      <c r="FT83" s="288"/>
      <c r="FU83" s="288"/>
      <c r="FV83" s="288"/>
      <c r="FW83" s="288"/>
      <c r="FX83" s="288"/>
      <c r="FY83" s="288"/>
      <c r="FZ83" s="288"/>
      <c r="GA83" s="288"/>
      <c r="GB83" s="288"/>
      <c r="GC83" s="288"/>
      <c r="GD83" s="288"/>
      <c r="GE83" s="288"/>
      <c r="GF83" s="288"/>
      <c r="GG83" s="288"/>
      <c r="GH83" s="288"/>
      <c r="GI83" s="288"/>
      <c r="GJ83" s="288"/>
      <c r="GK83" s="288"/>
      <c r="GL83" s="288"/>
      <c r="GM83" s="288"/>
      <c r="GN83" s="288"/>
      <c r="GO83" s="288"/>
      <c r="GP83" s="288"/>
      <c r="GQ83" s="288"/>
      <c r="GR83" s="288"/>
      <c r="GS83" s="288"/>
      <c r="GT83" s="288"/>
      <c r="GU83" s="288"/>
      <c r="GV83" s="288"/>
      <c r="GW83" s="288"/>
      <c r="GX83" s="288"/>
      <c r="GY83" s="288"/>
      <c r="GZ83" s="288"/>
      <c r="HA83" s="288"/>
      <c r="HB83" s="288"/>
      <c r="HC83" s="288"/>
      <c r="HD83" s="288"/>
      <c r="HE83" s="288"/>
      <c r="HF83" s="288"/>
      <c r="HG83" s="288"/>
      <c r="HH83" s="288"/>
      <c r="HI83" s="288"/>
      <c r="HJ83" s="288"/>
      <c r="HK83" s="288"/>
      <c r="HL83" s="288"/>
      <c r="HM83" s="288"/>
      <c r="HN83" s="288"/>
      <c r="HO83" s="288"/>
      <c r="IS83" s="281"/>
    </row>
    <row r="84" spans="1:253" ht="15" customHeight="1">
      <c r="A84" s="296"/>
      <c r="K84" s="282"/>
      <c r="M84" s="288"/>
      <c r="N84" s="288"/>
      <c r="O84" s="288"/>
      <c r="P84" s="288"/>
      <c r="Q84" s="288"/>
      <c r="R84" s="288"/>
      <c r="S84" s="288"/>
      <c r="T84" s="288"/>
      <c r="U84" s="288"/>
      <c r="V84" s="288"/>
      <c r="W84" s="288"/>
      <c r="X84" s="288"/>
      <c r="Y84" s="288"/>
      <c r="Z84" s="288"/>
      <c r="AA84" s="288"/>
      <c r="AB84" s="288"/>
      <c r="AC84" s="288"/>
      <c r="AD84" s="288"/>
      <c r="AE84" s="288"/>
      <c r="AF84" s="288"/>
      <c r="AG84" s="288"/>
      <c r="AH84" s="288"/>
      <c r="AI84" s="288"/>
      <c r="AJ84" s="288"/>
      <c r="AK84" s="288"/>
      <c r="AL84" s="288"/>
      <c r="AM84" s="288"/>
      <c r="AN84" s="288"/>
      <c r="AO84" s="288"/>
      <c r="AP84" s="288"/>
      <c r="AQ84" s="288"/>
      <c r="AR84" s="288"/>
      <c r="AS84" s="288"/>
      <c r="AT84" s="288"/>
      <c r="AU84" s="288"/>
      <c r="AV84" s="288"/>
      <c r="AW84" s="288"/>
      <c r="AX84" s="288"/>
      <c r="AY84" s="288"/>
      <c r="AZ84" s="288"/>
      <c r="BA84" s="288"/>
      <c r="BB84" s="288"/>
      <c r="BC84" s="288"/>
      <c r="BD84" s="288"/>
      <c r="BE84" s="288"/>
      <c r="BF84" s="288"/>
      <c r="BG84" s="288"/>
      <c r="BH84" s="288"/>
      <c r="BI84" s="288"/>
      <c r="BJ84" s="288"/>
      <c r="BK84" s="288"/>
      <c r="BL84" s="288"/>
      <c r="BM84" s="288"/>
      <c r="BN84" s="288"/>
      <c r="BO84" s="288"/>
      <c r="BP84" s="288"/>
      <c r="BQ84" s="288"/>
      <c r="BR84" s="288"/>
      <c r="BS84" s="288"/>
      <c r="BT84" s="288"/>
      <c r="BU84" s="288"/>
      <c r="BV84" s="288"/>
      <c r="BW84" s="288"/>
      <c r="BX84" s="288"/>
      <c r="BY84" s="288"/>
      <c r="BZ84" s="288"/>
      <c r="CA84" s="288"/>
      <c r="CB84" s="288"/>
      <c r="CC84" s="288"/>
      <c r="CD84" s="288"/>
      <c r="CE84" s="288"/>
      <c r="CF84" s="288"/>
      <c r="CG84" s="288"/>
      <c r="CH84" s="288"/>
      <c r="CI84" s="288"/>
      <c r="CJ84" s="288"/>
      <c r="CK84" s="288"/>
      <c r="CL84" s="288"/>
      <c r="CM84" s="288"/>
      <c r="CN84" s="288"/>
      <c r="CO84" s="288"/>
      <c r="CP84" s="288"/>
      <c r="CQ84" s="288"/>
      <c r="CR84" s="288"/>
      <c r="CS84" s="288"/>
      <c r="CT84" s="288"/>
      <c r="CU84" s="288"/>
      <c r="CV84" s="288"/>
      <c r="CW84" s="288"/>
      <c r="CX84" s="288"/>
      <c r="CY84" s="288"/>
      <c r="CZ84" s="288"/>
      <c r="DA84" s="288"/>
      <c r="DB84" s="288"/>
      <c r="DC84" s="288"/>
      <c r="DD84" s="288"/>
      <c r="DE84" s="288"/>
      <c r="DF84" s="288"/>
      <c r="DG84" s="288"/>
      <c r="DH84" s="288"/>
      <c r="DI84" s="288"/>
      <c r="DJ84" s="288"/>
      <c r="DK84" s="288"/>
      <c r="DL84" s="288"/>
      <c r="DM84" s="288"/>
      <c r="DN84" s="288"/>
      <c r="DO84" s="288"/>
      <c r="DP84" s="288"/>
      <c r="DQ84" s="288"/>
      <c r="DR84" s="288"/>
      <c r="DS84" s="288"/>
      <c r="DT84" s="288"/>
      <c r="DU84" s="288"/>
      <c r="DV84" s="288"/>
      <c r="DW84" s="288"/>
      <c r="DX84" s="288"/>
      <c r="DY84" s="288"/>
      <c r="DZ84" s="288"/>
      <c r="EA84" s="288"/>
      <c r="EB84" s="288"/>
      <c r="EC84" s="288"/>
      <c r="ED84" s="288"/>
      <c r="EE84" s="288"/>
      <c r="EF84" s="288"/>
      <c r="EG84" s="288"/>
      <c r="EH84" s="288"/>
      <c r="EI84" s="288"/>
      <c r="EJ84" s="288"/>
      <c r="EK84" s="288"/>
      <c r="EL84" s="288"/>
      <c r="EM84" s="288"/>
      <c r="EN84" s="288"/>
      <c r="EO84" s="288"/>
      <c r="EP84" s="288"/>
      <c r="EQ84" s="288"/>
      <c r="ER84" s="288"/>
      <c r="ES84" s="288"/>
      <c r="ET84" s="288"/>
      <c r="EU84" s="288"/>
      <c r="EV84" s="288"/>
      <c r="EW84" s="288"/>
      <c r="EX84" s="288"/>
      <c r="EY84" s="288"/>
      <c r="EZ84" s="288"/>
      <c r="FA84" s="288"/>
      <c r="FB84" s="288"/>
      <c r="FC84" s="288"/>
      <c r="FD84" s="288"/>
      <c r="FE84" s="288"/>
      <c r="FF84" s="288"/>
      <c r="FG84" s="288"/>
      <c r="FH84" s="288"/>
      <c r="FI84" s="288"/>
      <c r="FJ84" s="288"/>
      <c r="FK84" s="288"/>
      <c r="FL84" s="288"/>
      <c r="FM84" s="288"/>
      <c r="FN84" s="288"/>
      <c r="FO84" s="288"/>
      <c r="FP84" s="288"/>
      <c r="FQ84" s="288"/>
      <c r="FR84" s="288"/>
      <c r="FS84" s="288"/>
      <c r="FT84" s="288"/>
      <c r="FU84" s="288"/>
      <c r="FV84" s="288"/>
      <c r="FW84" s="288"/>
      <c r="FX84" s="288"/>
      <c r="FY84" s="288"/>
      <c r="FZ84" s="288"/>
      <c r="GA84" s="288"/>
      <c r="GB84" s="288"/>
      <c r="GC84" s="288"/>
      <c r="GD84" s="288"/>
      <c r="GE84" s="288"/>
      <c r="GF84" s="288"/>
      <c r="GG84" s="288"/>
      <c r="GH84" s="288"/>
      <c r="GI84" s="288"/>
      <c r="GJ84" s="288"/>
      <c r="GK84" s="288"/>
      <c r="GL84" s="288"/>
      <c r="GM84" s="288"/>
      <c r="GN84" s="288"/>
      <c r="GO84" s="288"/>
      <c r="GP84" s="288"/>
      <c r="GQ84" s="288"/>
      <c r="GR84" s="288"/>
      <c r="GS84" s="288"/>
      <c r="GT84" s="288"/>
      <c r="GU84" s="288"/>
      <c r="GV84" s="288"/>
      <c r="GW84" s="288"/>
      <c r="GX84" s="288"/>
      <c r="GY84" s="288"/>
      <c r="GZ84" s="288"/>
      <c r="HA84" s="288"/>
      <c r="HB84" s="288"/>
      <c r="HC84" s="288"/>
      <c r="HD84" s="288"/>
      <c r="HE84" s="288"/>
      <c r="HF84" s="288"/>
      <c r="HG84" s="288"/>
      <c r="HH84" s="288"/>
      <c r="HI84" s="288"/>
      <c r="HJ84" s="288"/>
      <c r="HK84" s="288"/>
      <c r="HL84" s="288"/>
      <c r="HM84" s="288"/>
      <c r="HN84" s="288"/>
      <c r="HO84" s="288"/>
      <c r="IS84" s="281"/>
    </row>
    <row r="85" spans="1:253" ht="15" customHeight="1">
      <c r="A85" s="296"/>
      <c r="K85" s="282"/>
      <c r="M85" s="288"/>
      <c r="N85" s="288"/>
      <c r="O85" s="288"/>
      <c r="P85" s="288"/>
      <c r="Q85" s="288"/>
      <c r="R85" s="288"/>
      <c r="S85" s="288"/>
      <c r="T85" s="288"/>
      <c r="U85" s="288"/>
      <c r="V85" s="288"/>
      <c r="W85" s="288"/>
      <c r="X85" s="288"/>
      <c r="Y85" s="288"/>
      <c r="Z85" s="288"/>
      <c r="AA85" s="288"/>
      <c r="AB85" s="288"/>
      <c r="AC85" s="288"/>
      <c r="AD85" s="288"/>
      <c r="AE85" s="288"/>
      <c r="AF85" s="288"/>
      <c r="AG85" s="288"/>
      <c r="AH85" s="288"/>
      <c r="AI85" s="288"/>
      <c r="AJ85" s="288"/>
      <c r="AK85" s="288"/>
      <c r="AL85" s="288"/>
      <c r="AM85" s="288"/>
      <c r="AN85" s="288"/>
      <c r="AO85" s="288"/>
      <c r="AP85" s="288"/>
      <c r="AQ85" s="288"/>
      <c r="AR85" s="288"/>
      <c r="AS85" s="288"/>
      <c r="AT85" s="288"/>
      <c r="AU85" s="288"/>
      <c r="AV85" s="288"/>
      <c r="AW85" s="288"/>
      <c r="AX85" s="288"/>
      <c r="AY85" s="288"/>
      <c r="AZ85" s="288"/>
      <c r="BA85" s="288"/>
      <c r="BB85" s="288"/>
      <c r="BC85" s="288"/>
      <c r="BD85" s="288"/>
      <c r="BE85" s="288"/>
      <c r="BF85" s="288"/>
      <c r="BG85" s="288"/>
      <c r="BH85" s="288"/>
      <c r="BI85" s="288"/>
      <c r="BJ85" s="288"/>
      <c r="BK85" s="288"/>
      <c r="BL85" s="288"/>
      <c r="BM85" s="288"/>
      <c r="BN85" s="288"/>
      <c r="BO85" s="288"/>
      <c r="BP85" s="288"/>
      <c r="BQ85" s="288"/>
      <c r="BR85" s="288"/>
      <c r="BS85" s="288"/>
      <c r="BT85" s="288"/>
      <c r="BU85" s="288"/>
      <c r="BV85" s="288"/>
      <c r="BW85" s="288"/>
      <c r="BX85" s="288"/>
      <c r="BY85" s="288"/>
      <c r="BZ85" s="288"/>
      <c r="CA85" s="288"/>
      <c r="CB85" s="288"/>
      <c r="CC85" s="288"/>
      <c r="CD85" s="288"/>
      <c r="CE85" s="288"/>
      <c r="CF85" s="288"/>
      <c r="CG85" s="288"/>
      <c r="CH85" s="288"/>
      <c r="CI85" s="288"/>
      <c r="CJ85" s="288"/>
      <c r="CK85" s="288"/>
      <c r="CL85" s="288"/>
      <c r="CM85" s="288"/>
      <c r="CN85" s="288"/>
      <c r="CO85" s="288"/>
      <c r="CP85" s="288"/>
      <c r="CQ85" s="288"/>
      <c r="CR85" s="288"/>
      <c r="CS85" s="288"/>
      <c r="CT85" s="288"/>
      <c r="CU85" s="288"/>
      <c r="CV85" s="288"/>
      <c r="CW85" s="288"/>
      <c r="CX85" s="288"/>
      <c r="CY85" s="288"/>
      <c r="CZ85" s="288"/>
      <c r="DA85" s="288"/>
      <c r="DB85" s="288"/>
      <c r="DC85" s="288"/>
      <c r="DD85" s="288"/>
      <c r="DE85" s="288"/>
      <c r="DF85" s="288"/>
      <c r="DG85" s="288"/>
      <c r="DH85" s="288"/>
      <c r="DI85" s="288"/>
      <c r="DJ85" s="288"/>
      <c r="DK85" s="288"/>
      <c r="DL85" s="288"/>
      <c r="DM85" s="288"/>
      <c r="DN85" s="288"/>
      <c r="DO85" s="288"/>
      <c r="DP85" s="288"/>
      <c r="DQ85" s="288"/>
      <c r="DR85" s="288"/>
      <c r="DS85" s="288"/>
      <c r="DT85" s="288"/>
      <c r="DU85" s="288"/>
      <c r="DV85" s="288"/>
      <c r="DW85" s="288"/>
      <c r="DX85" s="288"/>
      <c r="DY85" s="288"/>
      <c r="DZ85" s="288"/>
      <c r="EA85" s="288"/>
      <c r="EB85" s="288"/>
      <c r="EC85" s="288"/>
      <c r="ED85" s="288"/>
      <c r="EE85" s="288"/>
      <c r="EF85" s="288"/>
      <c r="EG85" s="288"/>
      <c r="EH85" s="288"/>
      <c r="EI85" s="288"/>
      <c r="EJ85" s="288"/>
      <c r="EK85" s="288"/>
      <c r="EL85" s="288"/>
      <c r="EM85" s="288"/>
      <c r="EN85" s="288"/>
      <c r="EO85" s="288"/>
      <c r="EP85" s="288"/>
      <c r="EQ85" s="288"/>
      <c r="ER85" s="288"/>
      <c r="ES85" s="288"/>
      <c r="ET85" s="288"/>
      <c r="EU85" s="288"/>
      <c r="EV85" s="288"/>
      <c r="EW85" s="288"/>
      <c r="EX85" s="288"/>
      <c r="EY85" s="288"/>
      <c r="EZ85" s="288"/>
      <c r="FA85" s="288"/>
      <c r="FB85" s="288"/>
      <c r="FC85" s="288"/>
      <c r="FD85" s="288"/>
      <c r="FE85" s="288"/>
      <c r="FF85" s="288"/>
      <c r="FG85" s="288"/>
      <c r="FH85" s="288"/>
      <c r="FI85" s="288"/>
      <c r="FJ85" s="288"/>
      <c r="FK85" s="288"/>
      <c r="FL85" s="288"/>
      <c r="FM85" s="288"/>
      <c r="FN85" s="288"/>
      <c r="FO85" s="288"/>
      <c r="FP85" s="288"/>
      <c r="FQ85" s="288"/>
      <c r="FR85" s="288"/>
      <c r="FS85" s="288"/>
      <c r="FT85" s="288"/>
      <c r="FU85" s="288"/>
      <c r="FV85" s="288"/>
      <c r="FW85" s="288"/>
      <c r="FX85" s="288"/>
      <c r="FY85" s="288"/>
      <c r="FZ85" s="288"/>
      <c r="GA85" s="288"/>
      <c r="GB85" s="288"/>
      <c r="GC85" s="288"/>
      <c r="GD85" s="288"/>
      <c r="GE85" s="288"/>
      <c r="GF85" s="288"/>
      <c r="GG85" s="288"/>
      <c r="GH85" s="288"/>
      <c r="GI85" s="288"/>
      <c r="GJ85" s="288"/>
      <c r="GK85" s="288"/>
      <c r="GL85" s="288"/>
      <c r="GM85" s="288"/>
      <c r="GN85" s="288"/>
      <c r="GO85" s="288"/>
      <c r="GP85" s="288"/>
      <c r="GQ85" s="288"/>
      <c r="GR85" s="288"/>
      <c r="GS85" s="288"/>
      <c r="GT85" s="288"/>
      <c r="GU85" s="288"/>
      <c r="GV85" s="288"/>
      <c r="GW85" s="288"/>
      <c r="GX85" s="288"/>
      <c r="GY85" s="288"/>
      <c r="GZ85" s="288"/>
      <c r="HA85" s="288"/>
      <c r="HB85" s="288"/>
      <c r="HC85" s="288"/>
      <c r="HD85" s="288"/>
      <c r="HE85" s="288"/>
      <c r="HF85" s="288"/>
      <c r="HG85" s="288"/>
      <c r="HH85" s="288"/>
      <c r="HI85" s="288"/>
      <c r="HJ85" s="288"/>
      <c r="HK85" s="288"/>
      <c r="HL85" s="288"/>
      <c r="HM85" s="288"/>
      <c r="HN85" s="288"/>
      <c r="HO85" s="288"/>
      <c r="IS85" s="281"/>
    </row>
    <row r="86" spans="1:253" ht="15" customHeight="1">
      <c r="A86" s="296"/>
      <c r="K86" s="282"/>
      <c r="M86" s="288"/>
      <c r="N86" s="288"/>
      <c r="O86" s="288"/>
      <c r="P86" s="288"/>
      <c r="Q86" s="288"/>
      <c r="R86" s="288"/>
      <c r="S86" s="288"/>
      <c r="T86" s="288"/>
      <c r="U86" s="288"/>
      <c r="V86" s="288"/>
      <c r="W86" s="288"/>
      <c r="X86" s="288"/>
      <c r="Y86" s="288"/>
      <c r="Z86" s="288"/>
      <c r="AA86" s="288"/>
      <c r="AB86" s="288"/>
      <c r="AC86" s="288"/>
      <c r="AD86" s="288"/>
      <c r="AE86" s="288"/>
      <c r="AF86" s="288"/>
      <c r="AG86" s="288"/>
      <c r="AH86" s="288"/>
      <c r="AI86" s="288"/>
      <c r="AJ86" s="288"/>
      <c r="AK86" s="288"/>
      <c r="AL86" s="288"/>
      <c r="AM86" s="288"/>
      <c r="AN86" s="288"/>
      <c r="AO86" s="288"/>
      <c r="AP86" s="288"/>
      <c r="AQ86" s="288"/>
      <c r="AR86" s="288"/>
      <c r="AS86" s="288"/>
      <c r="AT86" s="288"/>
      <c r="AU86" s="288"/>
      <c r="AV86" s="288"/>
      <c r="AW86" s="288"/>
      <c r="AX86" s="288"/>
      <c r="AY86" s="288"/>
      <c r="AZ86" s="288"/>
      <c r="BA86" s="288"/>
      <c r="BB86" s="288"/>
      <c r="BC86" s="288"/>
      <c r="BD86" s="288"/>
      <c r="BE86" s="288"/>
      <c r="BF86" s="288"/>
      <c r="BG86" s="288"/>
      <c r="BH86" s="288"/>
      <c r="BI86" s="288"/>
      <c r="BJ86" s="288"/>
      <c r="BK86" s="288"/>
      <c r="BL86" s="288"/>
      <c r="BM86" s="288"/>
      <c r="BN86" s="288"/>
      <c r="BO86" s="288"/>
      <c r="BP86" s="288"/>
      <c r="BQ86" s="288"/>
      <c r="BR86" s="288"/>
      <c r="BS86" s="288"/>
      <c r="BT86" s="288"/>
      <c r="BU86" s="288"/>
      <c r="BV86" s="288"/>
      <c r="BW86" s="288"/>
      <c r="BX86" s="288"/>
      <c r="BY86" s="288"/>
      <c r="BZ86" s="288"/>
      <c r="CA86" s="288"/>
      <c r="CB86" s="288"/>
      <c r="CC86" s="288"/>
      <c r="CD86" s="288"/>
      <c r="CE86" s="288"/>
      <c r="CF86" s="288"/>
      <c r="CG86" s="288"/>
      <c r="CH86" s="288"/>
      <c r="CI86" s="288"/>
      <c r="CJ86" s="288"/>
      <c r="CK86" s="288"/>
      <c r="CL86" s="288"/>
      <c r="CM86" s="288"/>
      <c r="CN86" s="288"/>
      <c r="CO86" s="288"/>
      <c r="CP86" s="288"/>
      <c r="CQ86" s="288"/>
      <c r="CR86" s="288"/>
      <c r="CS86" s="288"/>
      <c r="CT86" s="288"/>
      <c r="CU86" s="288"/>
      <c r="CV86" s="288"/>
      <c r="CW86" s="288"/>
      <c r="CX86" s="288"/>
      <c r="CY86" s="288"/>
      <c r="CZ86" s="288"/>
      <c r="DA86" s="288"/>
      <c r="DB86" s="288"/>
      <c r="DC86" s="288"/>
      <c r="DD86" s="288"/>
      <c r="DE86" s="288"/>
      <c r="DF86" s="288"/>
      <c r="DG86" s="288"/>
      <c r="DH86" s="288"/>
      <c r="DI86" s="288"/>
      <c r="DJ86" s="288"/>
      <c r="DK86" s="288"/>
      <c r="DL86" s="288"/>
      <c r="DM86" s="288"/>
      <c r="DN86" s="288"/>
      <c r="DO86" s="288"/>
      <c r="DP86" s="288"/>
      <c r="DQ86" s="288"/>
      <c r="DR86" s="288"/>
      <c r="DS86" s="288"/>
      <c r="DT86" s="288"/>
      <c r="DU86" s="288"/>
      <c r="DV86" s="288"/>
      <c r="DW86" s="288"/>
      <c r="DX86" s="288"/>
      <c r="DY86" s="288"/>
      <c r="DZ86" s="288"/>
      <c r="EA86" s="288"/>
      <c r="EB86" s="288"/>
      <c r="EC86" s="288"/>
      <c r="ED86" s="288"/>
      <c r="EE86" s="288"/>
      <c r="EF86" s="288"/>
      <c r="EG86" s="288"/>
      <c r="EH86" s="288"/>
      <c r="EI86" s="288"/>
      <c r="EJ86" s="288"/>
      <c r="EK86" s="288"/>
      <c r="EL86" s="288"/>
      <c r="EM86" s="288"/>
      <c r="EN86" s="288"/>
      <c r="EO86" s="288"/>
      <c r="EP86" s="288"/>
      <c r="EQ86" s="288"/>
      <c r="ER86" s="288"/>
      <c r="ES86" s="288"/>
      <c r="ET86" s="288"/>
      <c r="EU86" s="288"/>
      <c r="EV86" s="288"/>
      <c r="EW86" s="288"/>
      <c r="EX86" s="288"/>
      <c r="EY86" s="288"/>
      <c r="EZ86" s="288"/>
      <c r="FA86" s="288"/>
      <c r="FB86" s="288"/>
      <c r="FC86" s="288"/>
      <c r="FD86" s="288"/>
      <c r="FE86" s="288"/>
      <c r="FF86" s="288"/>
      <c r="FG86" s="288"/>
      <c r="FH86" s="288"/>
      <c r="FI86" s="288"/>
      <c r="FJ86" s="288"/>
      <c r="FK86" s="288"/>
      <c r="FL86" s="288"/>
      <c r="FM86" s="288"/>
      <c r="FN86" s="288"/>
      <c r="FO86" s="288"/>
      <c r="FP86" s="288"/>
      <c r="FQ86" s="288"/>
      <c r="FR86" s="288"/>
      <c r="FS86" s="288"/>
      <c r="FT86" s="288"/>
      <c r="FU86" s="288"/>
      <c r="FV86" s="288"/>
      <c r="FW86" s="288"/>
      <c r="FX86" s="288"/>
      <c r="FY86" s="288"/>
      <c r="FZ86" s="288"/>
      <c r="GA86" s="288"/>
      <c r="GB86" s="288"/>
      <c r="GC86" s="288"/>
      <c r="GD86" s="288"/>
      <c r="GE86" s="288"/>
      <c r="GF86" s="288"/>
      <c r="GG86" s="288"/>
      <c r="GH86" s="288"/>
      <c r="GI86" s="288"/>
      <c r="GJ86" s="288"/>
      <c r="GK86" s="288"/>
      <c r="GL86" s="288"/>
      <c r="GM86" s="288"/>
      <c r="GN86" s="288"/>
      <c r="GO86" s="288"/>
      <c r="GP86" s="288"/>
      <c r="GQ86" s="288"/>
      <c r="GR86" s="288"/>
      <c r="GS86" s="288"/>
      <c r="GT86" s="288"/>
      <c r="GU86" s="288"/>
      <c r="GV86" s="288"/>
      <c r="GW86" s="288"/>
      <c r="GX86" s="288"/>
      <c r="GY86" s="288"/>
      <c r="GZ86" s="288"/>
      <c r="HA86" s="288"/>
      <c r="HB86" s="288"/>
      <c r="HC86" s="288"/>
      <c r="HD86" s="288"/>
      <c r="HE86" s="288"/>
      <c r="HF86" s="288"/>
      <c r="HG86" s="288"/>
      <c r="HH86" s="288"/>
      <c r="HI86" s="288"/>
      <c r="HJ86" s="288"/>
      <c r="HK86" s="288"/>
      <c r="HL86" s="288"/>
      <c r="HM86" s="288"/>
      <c r="HN86" s="288"/>
      <c r="HO86" s="288"/>
      <c r="IS86" s="281"/>
    </row>
    <row r="87" spans="1:253" ht="15" customHeight="1">
      <c r="A87" s="296"/>
      <c r="K87" s="282"/>
      <c r="M87" s="288"/>
      <c r="N87" s="288"/>
      <c r="O87" s="288"/>
      <c r="P87" s="288"/>
      <c r="Q87" s="288"/>
      <c r="R87" s="288"/>
      <c r="S87" s="288"/>
      <c r="T87" s="288"/>
      <c r="U87" s="288"/>
      <c r="V87" s="288"/>
      <c r="W87" s="288"/>
      <c r="X87" s="288"/>
      <c r="Y87" s="288"/>
      <c r="Z87" s="288"/>
      <c r="AA87" s="288"/>
      <c r="AB87" s="288"/>
      <c r="AC87" s="288"/>
      <c r="AD87" s="288"/>
      <c r="AE87" s="288"/>
      <c r="AF87" s="288"/>
      <c r="AG87" s="288"/>
      <c r="AH87" s="288"/>
      <c r="AI87" s="288"/>
      <c r="AJ87" s="288"/>
      <c r="AK87" s="288"/>
      <c r="AL87" s="288"/>
      <c r="AM87" s="288"/>
      <c r="AN87" s="288"/>
      <c r="AO87" s="288"/>
      <c r="AP87" s="288"/>
      <c r="AQ87" s="288"/>
      <c r="AR87" s="288"/>
      <c r="AS87" s="288"/>
      <c r="AT87" s="288"/>
      <c r="AU87" s="288"/>
      <c r="AV87" s="288"/>
      <c r="AW87" s="288"/>
      <c r="AX87" s="288"/>
      <c r="AY87" s="288"/>
      <c r="AZ87" s="288"/>
      <c r="BA87" s="288"/>
      <c r="BB87" s="288"/>
      <c r="BC87" s="288"/>
      <c r="BD87" s="288"/>
      <c r="BE87" s="288"/>
      <c r="BF87" s="288"/>
      <c r="BG87" s="288"/>
      <c r="BH87" s="288"/>
      <c r="BI87" s="288"/>
      <c r="BJ87" s="288"/>
      <c r="BK87" s="288"/>
      <c r="BL87" s="288"/>
      <c r="BM87" s="288"/>
      <c r="BN87" s="288"/>
      <c r="BO87" s="288"/>
      <c r="BP87" s="288"/>
      <c r="BQ87" s="288"/>
      <c r="BR87" s="288"/>
      <c r="BS87" s="288"/>
      <c r="BT87" s="288"/>
      <c r="BU87" s="288"/>
      <c r="BV87" s="288"/>
      <c r="BW87" s="288"/>
      <c r="BX87" s="288"/>
      <c r="BY87" s="288"/>
      <c r="BZ87" s="288"/>
      <c r="CA87" s="288"/>
      <c r="CB87" s="288"/>
      <c r="CC87" s="288"/>
      <c r="CD87" s="288"/>
      <c r="CE87" s="288"/>
      <c r="CF87" s="288"/>
      <c r="CG87" s="288"/>
      <c r="CH87" s="288"/>
      <c r="CI87" s="288"/>
      <c r="CJ87" s="288"/>
      <c r="CK87" s="288"/>
      <c r="CL87" s="288"/>
      <c r="CM87" s="288"/>
      <c r="CN87" s="288"/>
      <c r="CO87" s="288"/>
      <c r="CP87" s="288"/>
      <c r="CQ87" s="288"/>
      <c r="CR87" s="288"/>
      <c r="CS87" s="288"/>
      <c r="CT87" s="288"/>
      <c r="CU87" s="288"/>
      <c r="CV87" s="288"/>
      <c r="CW87" s="288"/>
      <c r="CX87" s="288"/>
      <c r="CY87" s="288"/>
      <c r="CZ87" s="288"/>
      <c r="DA87" s="288"/>
      <c r="DB87" s="288"/>
      <c r="DC87" s="288"/>
      <c r="DD87" s="288"/>
      <c r="DE87" s="288"/>
      <c r="DF87" s="288"/>
      <c r="DG87" s="288"/>
      <c r="DH87" s="288"/>
      <c r="DI87" s="288"/>
      <c r="DJ87" s="288"/>
      <c r="DK87" s="288"/>
      <c r="DL87" s="288"/>
      <c r="DM87" s="288"/>
      <c r="DN87" s="288"/>
      <c r="DO87" s="288"/>
      <c r="DP87" s="288"/>
      <c r="DQ87" s="288"/>
      <c r="DR87" s="288"/>
      <c r="DS87" s="288"/>
      <c r="DT87" s="288"/>
      <c r="DU87" s="288"/>
      <c r="DV87" s="288"/>
      <c r="DW87" s="288"/>
      <c r="DX87" s="288"/>
      <c r="DY87" s="288"/>
      <c r="DZ87" s="288"/>
      <c r="EA87" s="288"/>
      <c r="EB87" s="288"/>
      <c r="EC87" s="288"/>
      <c r="ED87" s="288"/>
      <c r="EE87" s="288"/>
      <c r="EF87" s="288"/>
      <c r="EG87" s="288"/>
      <c r="EH87" s="288"/>
      <c r="EI87" s="288"/>
      <c r="EJ87" s="288"/>
      <c r="EK87" s="288"/>
      <c r="EL87" s="288"/>
      <c r="EM87" s="288"/>
      <c r="EN87" s="288"/>
      <c r="EO87" s="288"/>
      <c r="EP87" s="288"/>
      <c r="EQ87" s="288"/>
      <c r="ER87" s="288"/>
      <c r="ES87" s="288"/>
      <c r="ET87" s="288"/>
      <c r="EU87" s="288"/>
      <c r="EV87" s="288"/>
      <c r="EW87" s="288"/>
      <c r="EX87" s="288"/>
      <c r="EY87" s="288"/>
      <c r="EZ87" s="288"/>
      <c r="FA87" s="288"/>
      <c r="FB87" s="288"/>
      <c r="FC87" s="288"/>
      <c r="FD87" s="288"/>
      <c r="FE87" s="288"/>
      <c r="FF87" s="288"/>
      <c r="FG87" s="288"/>
      <c r="FH87" s="288"/>
      <c r="FI87" s="288"/>
      <c r="FJ87" s="288"/>
      <c r="FK87" s="288"/>
      <c r="FL87" s="288"/>
      <c r="FM87" s="288"/>
      <c r="FN87" s="288"/>
      <c r="FO87" s="288"/>
      <c r="FP87" s="288"/>
      <c r="FQ87" s="288"/>
      <c r="FR87" s="288"/>
      <c r="FS87" s="288"/>
      <c r="FT87" s="288"/>
      <c r="FU87" s="288"/>
      <c r="FV87" s="288"/>
      <c r="FW87" s="288"/>
      <c r="FX87" s="288"/>
      <c r="FY87" s="288"/>
      <c r="FZ87" s="288"/>
      <c r="GA87" s="288"/>
      <c r="GB87" s="288"/>
      <c r="GC87" s="288"/>
      <c r="GD87" s="288"/>
      <c r="GE87" s="288"/>
      <c r="GF87" s="288"/>
      <c r="GG87" s="288"/>
      <c r="GH87" s="288"/>
      <c r="GI87" s="288"/>
      <c r="GJ87" s="288"/>
      <c r="GK87" s="288"/>
      <c r="GL87" s="288"/>
      <c r="GM87" s="288"/>
      <c r="GN87" s="288"/>
      <c r="GO87" s="288"/>
      <c r="GP87" s="288"/>
      <c r="GQ87" s="288"/>
      <c r="GR87" s="288"/>
      <c r="GS87" s="288"/>
      <c r="GT87" s="288"/>
      <c r="GU87" s="288"/>
      <c r="GV87" s="288"/>
      <c r="GW87" s="288"/>
      <c r="GX87" s="288"/>
      <c r="GY87" s="288"/>
      <c r="GZ87" s="288"/>
      <c r="HA87" s="288"/>
      <c r="HB87" s="288"/>
      <c r="HC87" s="288"/>
      <c r="HD87" s="288"/>
      <c r="HE87" s="288"/>
      <c r="HF87" s="288"/>
      <c r="HG87" s="288"/>
      <c r="HH87" s="288"/>
      <c r="HI87" s="288"/>
      <c r="HJ87" s="288"/>
      <c r="HK87" s="288"/>
      <c r="HL87" s="288"/>
      <c r="HM87" s="288"/>
      <c r="HN87" s="288"/>
      <c r="HO87" s="288"/>
      <c r="IS87" s="281"/>
    </row>
    <row r="88" spans="1:253" ht="15" customHeight="1">
      <c r="A88" s="296"/>
      <c r="J88" s="292"/>
      <c r="K88" s="292"/>
      <c r="L88" s="292"/>
      <c r="M88" s="284" t="s">
        <v>2109</v>
      </c>
      <c r="N88" s="284" t="s">
        <v>2117</v>
      </c>
      <c r="O88" s="284" t="s">
        <v>2116</v>
      </c>
      <c r="P88" s="284" t="s">
        <v>2117</v>
      </c>
      <c r="Q88" s="284" t="s">
        <v>2117</v>
      </c>
      <c r="R88" s="284" t="s">
        <v>2116</v>
      </c>
      <c r="S88" s="284" t="s">
        <v>2119</v>
      </c>
      <c r="T88" s="284" t="s">
        <v>2118</v>
      </c>
      <c r="U88" s="284" t="s">
        <v>2110</v>
      </c>
      <c r="V88" s="284" t="s">
        <v>2115</v>
      </c>
      <c r="W88" s="284" t="s">
        <v>2117</v>
      </c>
      <c r="X88" s="284" t="s">
        <v>2113</v>
      </c>
      <c r="Y88" s="284" t="s">
        <v>2118</v>
      </c>
      <c r="Z88" s="284" t="s">
        <v>2117</v>
      </c>
      <c r="AA88" s="284" t="s">
        <v>2121</v>
      </c>
      <c r="AB88" s="284" t="s">
        <v>2116</v>
      </c>
      <c r="AC88" s="284" t="s">
        <v>2121</v>
      </c>
      <c r="AD88" s="284" t="s">
        <v>2121</v>
      </c>
      <c r="AE88" s="284" t="s">
        <v>2121</v>
      </c>
      <c r="AF88" s="284" t="s">
        <v>2117</v>
      </c>
      <c r="AG88" s="284" t="s">
        <v>2117</v>
      </c>
      <c r="AH88" s="284" t="s">
        <v>2121</v>
      </c>
      <c r="AI88" s="284" t="s">
        <v>2113</v>
      </c>
      <c r="AJ88" s="284" t="s">
        <v>2123</v>
      </c>
      <c r="AK88" s="284" t="s">
        <v>2109</v>
      </c>
      <c r="AL88" s="284" t="s">
        <v>2113</v>
      </c>
      <c r="AM88" s="284" t="s">
        <v>2119</v>
      </c>
      <c r="AN88" s="284" t="s">
        <v>2111</v>
      </c>
      <c r="AO88" s="284" t="s">
        <v>2111</v>
      </c>
      <c r="AP88" s="284" t="s">
        <v>2113</v>
      </c>
      <c r="AQ88" s="284" t="s">
        <v>2117</v>
      </c>
      <c r="AR88" s="284" t="s">
        <v>2111</v>
      </c>
      <c r="AS88" s="284" t="s">
        <v>2120</v>
      </c>
      <c r="AT88" s="284" t="s">
        <v>2114</v>
      </c>
      <c r="AU88" s="284" t="s">
        <v>2121</v>
      </c>
      <c r="AV88" s="284" t="s">
        <v>2117</v>
      </c>
      <c r="AW88" s="284" t="s">
        <v>2117</v>
      </c>
      <c r="AX88" s="284" t="s">
        <v>2114</v>
      </c>
      <c r="AY88" s="284" t="s">
        <v>2114</v>
      </c>
      <c r="AZ88" s="284" t="s">
        <v>2114</v>
      </c>
      <c r="BA88" s="284" t="s">
        <v>2123</v>
      </c>
      <c r="BB88" s="284" t="s">
        <v>2117</v>
      </c>
      <c r="BC88" s="284" t="s">
        <v>2122</v>
      </c>
      <c r="BD88" s="284" t="s">
        <v>2117</v>
      </c>
      <c r="BE88" s="284" t="s">
        <v>2116</v>
      </c>
      <c r="BF88" s="284" t="s">
        <v>2114</v>
      </c>
      <c r="BG88" s="284" t="s">
        <v>2122</v>
      </c>
      <c r="BH88" s="284" t="s">
        <v>2111</v>
      </c>
      <c r="BI88" s="284" t="s">
        <v>2113</v>
      </c>
      <c r="BJ88" s="284" t="s">
        <v>2112</v>
      </c>
      <c r="BK88" s="284" t="s">
        <v>2110</v>
      </c>
      <c r="BL88" s="284" t="s">
        <v>2120</v>
      </c>
      <c r="BM88" s="284" t="s">
        <v>2108</v>
      </c>
      <c r="BN88" s="284" t="s">
        <v>2114</v>
      </c>
      <c r="BO88" s="284" t="s">
        <v>2123</v>
      </c>
      <c r="BP88" s="284" t="s">
        <v>2114</v>
      </c>
      <c r="BQ88" s="284" t="s">
        <v>2121</v>
      </c>
      <c r="BR88" s="284" t="s">
        <v>2116</v>
      </c>
      <c r="BS88" s="284" t="s">
        <v>2118</v>
      </c>
      <c r="BT88" s="284" t="s">
        <v>2125</v>
      </c>
      <c r="BU88" s="284" t="s">
        <v>2110</v>
      </c>
      <c r="BV88" s="284" t="s">
        <v>2120</v>
      </c>
      <c r="BW88" s="284" t="s">
        <v>2110</v>
      </c>
      <c r="BX88" s="284" t="s">
        <v>2115</v>
      </c>
      <c r="BY88" s="284" t="s">
        <v>2110</v>
      </c>
      <c r="BZ88" s="284" t="s">
        <v>2113</v>
      </c>
      <c r="CA88" s="284" t="s">
        <v>2112</v>
      </c>
      <c r="CB88" s="284" t="s">
        <v>2119</v>
      </c>
      <c r="CC88" s="284" t="s">
        <v>2121</v>
      </c>
      <c r="CD88" s="284" t="s">
        <v>2116</v>
      </c>
      <c r="CE88" s="284" t="s">
        <v>2110</v>
      </c>
      <c r="CF88" s="284" t="s">
        <v>2114</v>
      </c>
      <c r="CG88" s="284" t="s">
        <v>2119</v>
      </c>
      <c r="CH88" s="284" t="s">
        <v>2113</v>
      </c>
      <c r="CI88" s="284" t="s">
        <v>2110</v>
      </c>
      <c r="CJ88" s="284" t="s">
        <v>2110</v>
      </c>
      <c r="CK88" s="284" t="s">
        <v>2116</v>
      </c>
      <c r="CL88" s="284" t="s">
        <v>2123</v>
      </c>
      <c r="CM88" s="284" t="s">
        <v>2114</v>
      </c>
      <c r="CN88" s="284" t="s">
        <v>2123</v>
      </c>
      <c r="CO88" s="284" t="s">
        <v>2110</v>
      </c>
      <c r="CP88" s="284" t="s">
        <v>2118</v>
      </c>
      <c r="CQ88" s="284" t="s">
        <v>2118</v>
      </c>
      <c r="CR88" s="284" t="s">
        <v>2118</v>
      </c>
      <c r="CS88" s="284" t="s">
        <v>2110</v>
      </c>
      <c r="CT88" s="284" t="s">
        <v>2110</v>
      </c>
      <c r="CU88" s="284" t="s">
        <v>2120</v>
      </c>
      <c r="CV88" s="284" t="s">
        <v>2116</v>
      </c>
      <c r="CW88" s="284" t="s">
        <v>2114</v>
      </c>
      <c r="CX88" s="284" t="s">
        <v>2110</v>
      </c>
      <c r="CY88" s="284" t="s">
        <v>2117</v>
      </c>
      <c r="CZ88" s="284" t="s">
        <v>2118</v>
      </c>
      <c r="DA88" s="284" t="s">
        <v>2124</v>
      </c>
      <c r="DB88" s="284" t="s">
        <v>2115</v>
      </c>
      <c r="DC88" s="284" t="s">
        <v>2118</v>
      </c>
      <c r="DD88" s="284" t="s">
        <v>2121</v>
      </c>
      <c r="DE88" s="284" t="s">
        <v>2111</v>
      </c>
      <c r="DF88" s="284" t="s">
        <v>2118</v>
      </c>
      <c r="DG88" s="284" t="s">
        <v>2111</v>
      </c>
      <c r="DH88" s="284" t="s">
        <v>2117</v>
      </c>
      <c r="DI88" s="284" t="s">
        <v>2108</v>
      </c>
      <c r="DJ88" s="284" t="s">
        <v>2124</v>
      </c>
      <c r="DK88" s="284" t="s">
        <v>2108</v>
      </c>
      <c r="DL88" s="284" t="s">
        <v>2110</v>
      </c>
      <c r="DM88" s="284" t="s">
        <v>2111</v>
      </c>
      <c r="DN88" s="284" t="s">
        <v>2112</v>
      </c>
      <c r="DO88" s="284" t="s">
        <v>2111</v>
      </c>
      <c r="DP88" s="284" t="s">
        <v>2117</v>
      </c>
      <c r="DQ88" s="284" t="s">
        <v>2124</v>
      </c>
      <c r="DR88" s="284" t="s">
        <v>2110</v>
      </c>
      <c r="DS88" s="284" t="s">
        <v>2120</v>
      </c>
      <c r="DT88" s="284" t="s">
        <v>2110</v>
      </c>
      <c r="DU88" s="284" t="s">
        <v>2111</v>
      </c>
      <c r="DV88" s="284" t="s">
        <v>2125</v>
      </c>
      <c r="DW88" s="284" t="s">
        <v>2110</v>
      </c>
      <c r="DX88" s="284" t="s">
        <v>2118</v>
      </c>
      <c r="DY88" s="284" t="s">
        <v>2117</v>
      </c>
      <c r="DZ88" s="284" t="s">
        <v>2110</v>
      </c>
      <c r="EA88" s="284" t="s">
        <v>2120</v>
      </c>
      <c r="EB88" s="284" t="s">
        <v>2123</v>
      </c>
      <c r="EC88" s="284" t="s">
        <v>2117</v>
      </c>
      <c r="ED88" s="284" t="s">
        <v>2121</v>
      </c>
      <c r="EE88" s="284" t="s">
        <v>2114</v>
      </c>
      <c r="EF88" s="284" t="s">
        <v>2121</v>
      </c>
      <c r="EG88" s="284" t="s">
        <v>2116</v>
      </c>
      <c r="EH88" s="284" t="s">
        <v>2123</v>
      </c>
      <c r="EI88" s="284" t="s">
        <v>2116</v>
      </c>
      <c r="EJ88" s="284" t="s">
        <v>2123</v>
      </c>
      <c r="EK88" s="284" t="s">
        <v>2122</v>
      </c>
      <c r="EL88" s="284" t="s">
        <v>2118</v>
      </c>
      <c r="EM88" s="284" t="s">
        <v>2117</v>
      </c>
      <c r="EN88" s="284" t="s">
        <v>2119</v>
      </c>
      <c r="EO88" s="284" t="s">
        <v>2116</v>
      </c>
      <c r="EP88" s="284" t="s">
        <v>2112</v>
      </c>
      <c r="EQ88" s="284" t="s">
        <v>2116</v>
      </c>
      <c r="ER88" s="284" t="s">
        <v>2110</v>
      </c>
      <c r="ES88" s="284" t="s">
        <v>2116</v>
      </c>
      <c r="ET88" s="284" t="s">
        <v>2110</v>
      </c>
      <c r="EU88" s="284" t="s">
        <v>2116</v>
      </c>
      <c r="EV88" s="284" t="s">
        <v>2116</v>
      </c>
      <c r="EW88" s="284" t="s">
        <v>2114</v>
      </c>
      <c r="EX88" s="284" t="s">
        <v>2121</v>
      </c>
      <c r="EY88" s="284" t="s">
        <v>2126</v>
      </c>
      <c r="EZ88" s="284" t="s">
        <v>2124</v>
      </c>
      <c r="FA88" s="284" t="s">
        <v>2112</v>
      </c>
      <c r="FB88" s="284" t="s">
        <v>2114</v>
      </c>
      <c r="FC88" s="284" t="s">
        <v>2110</v>
      </c>
      <c r="FD88" s="284" t="s">
        <v>2112</v>
      </c>
      <c r="FE88" s="284" t="s">
        <v>2114</v>
      </c>
      <c r="FF88" s="284" t="s">
        <v>2110</v>
      </c>
      <c r="FG88" s="284" t="s">
        <v>2116</v>
      </c>
      <c r="FH88" s="284" t="s">
        <v>2110</v>
      </c>
      <c r="FI88" s="284" t="s">
        <v>2110</v>
      </c>
      <c r="FJ88" s="284" t="s">
        <v>2123</v>
      </c>
      <c r="FK88" s="284" t="s">
        <v>2118</v>
      </c>
      <c r="FL88" s="284" t="s">
        <v>2124</v>
      </c>
      <c r="FM88" s="284" t="s">
        <v>2120</v>
      </c>
      <c r="FN88" s="284" t="s">
        <v>2110</v>
      </c>
      <c r="FO88" s="284" t="s">
        <v>2110</v>
      </c>
      <c r="FP88" s="284" t="s">
        <v>2114</v>
      </c>
      <c r="FQ88" s="284" t="s">
        <v>2121</v>
      </c>
      <c r="FR88" s="284" t="s">
        <v>2118</v>
      </c>
      <c r="FS88" s="284" t="s">
        <v>2116</v>
      </c>
      <c r="FT88" s="284" t="s">
        <v>2121</v>
      </c>
      <c r="FU88" s="284" t="s">
        <v>2116</v>
      </c>
      <c r="FV88" s="284" t="s">
        <v>2121</v>
      </c>
      <c r="FW88" s="284" t="s">
        <v>2114</v>
      </c>
      <c r="FX88" s="284" t="s">
        <v>2121</v>
      </c>
      <c r="FY88" s="284" t="s">
        <v>2111</v>
      </c>
      <c r="FZ88" s="284" t="s">
        <v>2118</v>
      </c>
      <c r="GA88" s="284" t="s">
        <v>2116</v>
      </c>
      <c r="GB88" s="284" t="s">
        <v>2110</v>
      </c>
      <c r="GC88" s="284" t="s">
        <v>2118</v>
      </c>
      <c r="GD88" s="284" t="s">
        <v>2110</v>
      </c>
      <c r="GE88" s="284" t="s">
        <v>2114</v>
      </c>
      <c r="GF88" s="284" t="s">
        <v>2111</v>
      </c>
      <c r="GG88" s="284" t="s">
        <v>2108</v>
      </c>
      <c r="GH88" s="284" t="s">
        <v>2118</v>
      </c>
      <c r="GI88" s="284" t="s">
        <v>2110</v>
      </c>
      <c r="GJ88" s="284" t="s">
        <v>2125</v>
      </c>
      <c r="GK88" s="284" t="s">
        <v>2110</v>
      </c>
      <c r="GL88" s="284" t="s">
        <v>2114</v>
      </c>
      <c r="GM88" s="284" t="s">
        <v>2109</v>
      </c>
      <c r="GN88" s="284" t="s">
        <v>2122</v>
      </c>
      <c r="GO88" s="284" t="s">
        <v>2124</v>
      </c>
      <c r="GP88" s="284" t="s">
        <v>2110</v>
      </c>
      <c r="GQ88" s="284" t="s">
        <v>2113</v>
      </c>
      <c r="GR88" s="284" t="s">
        <v>2114</v>
      </c>
      <c r="GS88" s="284" t="s">
        <v>2108</v>
      </c>
      <c r="GT88" s="284" t="s">
        <v>2120</v>
      </c>
      <c r="GU88" s="284" t="s">
        <v>2116</v>
      </c>
      <c r="GV88" s="284" t="s">
        <v>2116</v>
      </c>
      <c r="GW88" s="284" t="s">
        <v>2125</v>
      </c>
      <c r="GX88" s="284" t="s">
        <v>2114</v>
      </c>
      <c r="GY88" s="284" t="s">
        <v>2117</v>
      </c>
      <c r="GZ88" s="284" t="s">
        <v>2110</v>
      </c>
      <c r="HA88" s="284" t="s">
        <v>2118</v>
      </c>
      <c r="HB88" s="284" t="s">
        <v>2116</v>
      </c>
      <c r="HC88" s="284" t="s">
        <v>2115</v>
      </c>
      <c r="HD88" s="284" t="s">
        <v>2110</v>
      </c>
      <c r="HE88" s="284" t="s">
        <v>2118</v>
      </c>
      <c r="HF88" s="284" t="s">
        <v>2109</v>
      </c>
      <c r="HG88" s="284" t="s">
        <v>2115</v>
      </c>
      <c r="HH88" s="284" t="s">
        <v>2110</v>
      </c>
      <c r="HI88" s="284" t="s">
        <v>2120</v>
      </c>
      <c r="HJ88" s="284" t="s">
        <v>2110</v>
      </c>
      <c r="HK88" s="284" t="s">
        <v>2113</v>
      </c>
      <c r="HL88" s="284" t="s">
        <v>2113</v>
      </c>
      <c r="HM88" s="284" t="s">
        <v>2118</v>
      </c>
      <c r="HN88" s="283"/>
      <c r="HO88" s="283"/>
      <c r="HP88" s="291"/>
      <c r="HQ88" s="291"/>
      <c r="HR88" s="291"/>
      <c r="HS88" s="291"/>
      <c r="HT88" s="291"/>
      <c r="HU88" s="291"/>
      <c r="HV88" s="291"/>
      <c r="HW88" s="291"/>
      <c r="HX88" s="291"/>
      <c r="IS88" s="281"/>
    </row>
    <row r="89" spans="1:253" ht="15" customHeight="1">
      <c r="A89" s="296"/>
      <c r="J89" s="293"/>
      <c r="K89" s="433" t="s">
        <v>2122</v>
      </c>
      <c r="L89" s="285">
        <v>0</v>
      </c>
      <c r="M89" s="287">
        <f>B4</f>
        <v>1</v>
      </c>
      <c r="N89" s="287">
        <f t="shared" ref="N89:BY89" si="8">C4</f>
        <v>1</v>
      </c>
      <c r="O89" s="287">
        <f t="shared" si="8"/>
        <v>1</v>
      </c>
      <c r="P89" s="287">
        <f t="shared" si="8"/>
        <v>2</v>
      </c>
      <c r="Q89" s="287">
        <f t="shared" si="8"/>
        <v>3</v>
      </c>
      <c r="R89" s="287">
        <f t="shared" si="8"/>
        <v>3</v>
      </c>
      <c r="S89" s="287">
        <f t="shared" si="8"/>
        <v>5</v>
      </c>
      <c r="T89" s="287">
        <f t="shared" si="8"/>
        <v>6</v>
      </c>
      <c r="U89" s="287">
        <f t="shared" si="8"/>
        <v>6</v>
      </c>
      <c r="V89" s="287">
        <f t="shared" si="8"/>
        <v>6</v>
      </c>
      <c r="W89" s="287">
        <f t="shared" si="8"/>
        <v>6</v>
      </c>
      <c r="X89" s="287">
        <f t="shared" si="8"/>
        <v>6</v>
      </c>
      <c r="Y89" s="287">
        <f t="shared" si="8"/>
        <v>6</v>
      </c>
      <c r="Z89" s="287">
        <f t="shared" si="8"/>
        <v>6</v>
      </c>
      <c r="AA89" s="287">
        <f t="shared" si="8"/>
        <v>1</v>
      </c>
      <c r="AB89" s="287">
        <f t="shared" si="8"/>
        <v>1</v>
      </c>
      <c r="AC89" s="287">
        <f t="shared" si="8"/>
        <v>0</v>
      </c>
      <c r="AD89" s="287">
        <f t="shared" si="8"/>
        <v>0</v>
      </c>
      <c r="AE89" s="287">
        <f t="shared" si="8"/>
        <v>0</v>
      </c>
      <c r="AF89" s="287">
        <f t="shared" si="8"/>
        <v>0</v>
      </c>
      <c r="AG89" s="287">
        <f t="shared" si="8"/>
        <v>0</v>
      </c>
      <c r="AH89" s="287">
        <f t="shared" si="8"/>
        <v>1</v>
      </c>
      <c r="AI89" s="287">
        <f t="shared" si="8"/>
        <v>1</v>
      </c>
      <c r="AJ89" s="287">
        <f t="shared" si="8"/>
        <v>1</v>
      </c>
      <c r="AK89" s="287">
        <f t="shared" si="8"/>
        <v>4</v>
      </c>
      <c r="AL89" s="287">
        <f t="shared" si="8"/>
        <v>4</v>
      </c>
      <c r="AM89" s="287">
        <f t="shared" si="8"/>
        <v>4</v>
      </c>
      <c r="AN89" s="287">
        <f t="shared" si="8"/>
        <v>4</v>
      </c>
      <c r="AO89" s="287">
        <f t="shared" si="8"/>
        <v>3</v>
      </c>
      <c r="AP89" s="287">
        <f t="shared" si="8"/>
        <v>3</v>
      </c>
      <c r="AQ89" s="287">
        <f t="shared" si="8"/>
        <v>3</v>
      </c>
      <c r="AR89" s="287">
        <f t="shared" si="8"/>
        <v>2</v>
      </c>
      <c r="AS89" s="287">
        <f t="shared" si="8"/>
        <v>1</v>
      </c>
      <c r="AT89" s="287">
        <f t="shared" si="8"/>
        <v>0</v>
      </c>
      <c r="AU89" s="287">
        <f t="shared" si="8"/>
        <v>0</v>
      </c>
      <c r="AV89" s="287">
        <f t="shared" si="8"/>
        <v>0</v>
      </c>
      <c r="AW89" s="287">
        <f t="shared" si="8"/>
        <v>0</v>
      </c>
      <c r="AX89" s="287">
        <f t="shared" si="8"/>
        <v>0</v>
      </c>
      <c r="AY89" s="287">
        <f t="shared" si="8"/>
        <v>0</v>
      </c>
      <c r="AZ89" s="287">
        <f t="shared" si="8"/>
        <v>0</v>
      </c>
      <c r="BA89" s="287">
        <f t="shared" si="8"/>
        <v>2</v>
      </c>
      <c r="BB89" s="287">
        <f t="shared" si="8"/>
        <v>5</v>
      </c>
      <c r="BC89" s="287">
        <f t="shared" si="8"/>
        <v>9</v>
      </c>
      <c r="BD89" s="287">
        <f t="shared" si="8"/>
        <v>13</v>
      </c>
      <c r="BE89" s="287">
        <f t="shared" si="8"/>
        <v>15</v>
      </c>
      <c r="BF89" s="287">
        <f t="shared" si="8"/>
        <v>16</v>
      </c>
      <c r="BG89" s="287">
        <f t="shared" si="8"/>
        <v>20</v>
      </c>
      <c r="BH89" s="287">
        <f t="shared" si="8"/>
        <v>21</v>
      </c>
      <c r="BI89" s="287">
        <f t="shared" si="8"/>
        <v>21</v>
      </c>
      <c r="BJ89" s="287">
        <f t="shared" si="8"/>
        <v>21</v>
      </c>
      <c r="BK89" s="287">
        <f t="shared" si="8"/>
        <v>21</v>
      </c>
      <c r="BL89" s="287">
        <f t="shared" si="8"/>
        <v>19</v>
      </c>
      <c r="BM89" s="287">
        <f t="shared" si="8"/>
        <v>20</v>
      </c>
      <c r="BN89" s="287">
        <f t="shared" si="8"/>
        <v>20</v>
      </c>
      <c r="BO89" s="287">
        <f t="shared" si="8"/>
        <v>24</v>
      </c>
      <c r="BP89" s="287">
        <f t="shared" si="8"/>
        <v>32</v>
      </c>
      <c r="BQ89" s="287">
        <f t="shared" si="8"/>
        <v>50</v>
      </c>
      <c r="BR89" s="287">
        <f t="shared" si="8"/>
        <v>71</v>
      </c>
      <c r="BS89" s="287">
        <f t="shared" si="8"/>
        <v>85</v>
      </c>
      <c r="BT89" s="287">
        <f t="shared" si="8"/>
        <v>101</v>
      </c>
      <c r="BU89" s="287">
        <f t="shared" si="8"/>
        <v>106</v>
      </c>
      <c r="BV89" s="287">
        <f t="shared" si="8"/>
        <v>112</v>
      </c>
      <c r="BW89" s="287">
        <f t="shared" si="8"/>
        <v>112</v>
      </c>
      <c r="BX89" s="287">
        <f t="shared" si="8"/>
        <v>112</v>
      </c>
      <c r="BY89" s="287">
        <f t="shared" si="8"/>
        <v>112</v>
      </c>
      <c r="BZ89" s="287">
        <f t="shared" ref="BZ89:EK89" si="9">BO4</f>
        <v>109</v>
      </c>
      <c r="CA89" s="287">
        <f t="shared" si="9"/>
        <v>107</v>
      </c>
      <c r="CB89" s="287">
        <f t="shared" si="9"/>
        <v>100</v>
      </c>
      <c r="CC89" s="287">
        <f t="shared" si="9"/>
        <v>89</v>
      </c>
      <c r="CD89" s="287">
        <f t="shared" si="9"/>
        <v>83</v>
      </c>
      <c r="CE89" s="287">
        <f t="shared" si="9"/>
        <v>84</v>
      </c>
      <c r="CF89" s="287">
        <f t="shared" si="9"/>
        <v>81</v>
      </c>
      <c r="CG89" s="287">
        <f t="shared" si="9"/>
        <v>75</v>
      </c>
      <c r="CH89" s="287">
        <f t="shared" si="9"/>
        <v>73</v>
      </c>
      <c r="CI89" s="287">
        <f t="shared" si="9"/>
        <v>73</v>
      </c>
      <c r="CJ89" s="287">
        <f t="shared" si="9"/>
        <v>73</v>
      </c>
      <c r="CK89" s="287">
        <f t="shared" si="9"/>
        <v>74</v>
      </c>
      <c r="CL89" s="287">
        <f t="shared" si="9"/>
        <v>76</v>
      </c>
      <c r="CM89" s="287">
        <f t="shared" si="9"/>
        <v>80</v>
      </c>
      <c r="CN89" s="287">
        <f t="shared" si="9"/>
        <v>89</v>
      </c>
      <c r="CO89" s="287">
        <f t="shared" si="9"/>
        <v>93</v>
      </c>
      <c r="CP89" s="287">
        <f t="shared" si="9"/>
        <v>91</v>
      </c>
      <c r="CQ89" s="287">
        <f t="shared" si="9"/>
        <v>88</v>
      </c>
      <c r="CR89" s="287">
        <f t="shared" si="9"/>
        <v>90</v>
      </c>
      <c r="CS89" s="287">
        <f t="shared" si="9"/>
        <v>92</v>
      </c>
      <c r="CT89" s="287">
        <f t="shared" si="9"/>
        <v>92</v>
      </c>
      <c r="CU89" s="287">
        <f t="shared" si="9"/>
        <v>88</v>
      </c>
      <c r="CV89" s="287">
        <f t="shared" si="9"/>
        <v>79</v>
      </c>
      <c r="CW89" s="287">
        <f t="shared" si="9"/>
        <v>72</v>
      </c>
      <c r="CX89" s="287">
        <f t="shared" si="9"/>
        <v>70</v>
      </c>
      <c r="CY89" s="287">
        <f t="shared" si="9"/>
        <v>60</v>
      </c>
      <c r="CZ89" s="287">
        <f t="shared" si="9"/>
        <v>46</v>
      </c>
      <c r="DA89" s="287">
        <f t="shared" si="9"/>
        <v>37</v>
      </c>
      <c r="DB89" s="287">
        <f t="shared" si="9"/>
        <v>19</v>
      </c>
      <c r="DC89" s="287">
        <f t="shared" si="9"/>
        <v>13</v>
      </c>
      <c r="DD89" s="287">
        <f t="shared" si="9"/>
        <v>12</v>
      </c>
      <c r="DE89" s="287">
        <f t="shared" si="9"/>
        <v>7</v>
      </c>
      <c r="DF89" s="287">
        <f t="shared" si="9"/>
        <v>7</v>
      </c>
      <c r="DG89" s="287">
        <f t="shared" si="9"/>
        <v>7</v>
      </c>
      <c r="DH89" s="287">
        <f t="shared" si="9"/>
        <v>7</v>
      </c>
      <c r="DI89" s="287">
        <f t="shared" si="9"/>
        <v>8</v>
      </c>
      <c r="DJ89" s="287">
        <f t="shared" si="9"/>
        <v>11</v>
      </c>
      <c r="DK89" s="287">
        <f t="shared" si="9"/>
        <v>19</v>
      </c>
      <c r="DL89" s="287">
        <f t="shared" si="9"/>
        <v>19</v>
      </c>
      <c r="DM89" s="287">
        <f t="shared" si="9"/>
        <v>19</v>
      </c>
      <c r="DN89" s="287">
        <f t="shared" si="9"/>
        <v>26</v>
      </c>
      <c r="DO89" s="287">
        <f t="shared" si="9"/>
        <v>29</v>
      </c>
      <c r="DP89" s="287">
        <f t="shared" si="9"/>
        <v>43</v>
      </c>
      <c r="DQ89" s="287">
        <f t="shared" si="9"/>
        <v>58</v>
      </c>
      <c r="DR89" s="287">
        <f t="shared" si="9"/>
        <v>62</v>
      </c>
      <c r="DS89" s="287">
        <f t="shared" si="9"/>
        <v>70</v>
      </c>
      <c r="DT89" s="287">
        <f t="shared" si="9"/>
        <v>71</v>
      </c>
      <c r="DU89" s="287">
        <f t="shared" si="9"/>
        <v>72</v>
      </c>
      <c r="DV89" s="287">
        <f t="shared" si="9"/>
        <v>74</v>
      </c>
      <c r="DW89" s="287">
        <f t="shared" si="9"/>
        <v>74</v>
      </c>
      <c r="DX89" s="287">
        <f t="shared" si="9"/>
        <v>68</v>
      </c>
      <c r="DY89" s="287">
        <f t="shared" si="9"/>
        <v>64</v>
      </c>
      <c r="DZ89" s="287">
        <f t="shared" si="9"/>
        <v>60</v>
      </c>
      <c r="EA89" s="287">
        <f t="shared" si="9"/>
        <v>51</v>
      </c>
      <c r="EB89" s="287">
        <f t="shared" si="9"/>
        <v>31</v>
      </c>
      <c r="EC89" s="287">
        <f t="shared" si="9"/>
        <v>28</v>
      </c>
      <c r="ED89" s="287">
        <f t="shared" si="9"/>
        <v>18</v>
      </c>
      <c r="EE89" s="287">
        <f t="shared" si="9"/>
        <v>12</v>
      </c>
      <c r="EF89" s="287">
        <f t="shared" si="9"/>
        <v>9</v>
      </c>
      <c r="EG89" s="287">
        <f t="shared" si="9"/>
        <v>7</v>
      </c>
      <c r="EH89" s="287">
        <f t="shared" si="9"/>
        <v>13</v>
      </c>
      <c r="EI89" s="287">
        <f t="shared" si="9"/>
        <v>19</v>
      </c>
      <c r="EJ89" s="287">
        <f t="shared" si="9"/>
        <v>25</v>
      </c>
      <c r="EK89" s="287">
        <f t="shared" si="9"/>
        <v>31</v>
      </c>
      <c r="EL89" s="287">
        <f t="shared" ref="EL89:GW89" si="10">EA4</f>
        <v>34</v>
      </c>
      <c r="EM89" s="287">
        <f t="shared" si="10"/>
        <v>36</v>
      </c>
      <c r="EN89" s="287">
        <f t="shared" si="10"/>
        <v>39</v>
      </c>
      <c r="EO89" s="287">
        <f t="shared" si="10"/>
        <v>42</v>
      </c>
      <c r="EP89" s="287">
        <f t="shared" si="10"/>
        <v>44</v>
      </c>
      <c r="EQ89" s="287">
        <f t="shared" si="10"/>
        <v>48</v>
      </c>
      <c r="ER89" s="287">
        <f t="shared" si="10"/>
        <v>47</v>
      </c>
      <c r="ES89" s="287">
        <f t="shared" si="10"/>
        <v>42</v>
      </c>
      <c r="ET89" s="287">
        <f t="shared" si="10"/>
        <v>38</v>
      </c>
      <c r="EU89" s="287">
        <f t="shared" si="10"/>
        <v>31</v>
      </c>
      <c r="EV89" s="287">
        <f t="shared" si="10"/>
        <v>25</v>
      </c>
      <c r="EW89" s="287">
        <f t="shared" si="10"/>
        <v>21</v>
      </c>
      <c r="EX89" s="287">
        <f t="shared" si="10"/>
        <v>21</v>
      </c>
      <c r="EY89" s="287">
        <f t="shared" si="10"/>
        <v>19</v>
      </c>
      <c r="EZ89" s="287">
        <f t="shared" si="10"/>
        <v>27</v>
      </c>
      <c r="FA89" s="287">
        <f t="shared" si="10"/>
        <v>35</v>
      </c>
      <c r="FB89" s="287">
        <f t="shared" si="10"/>
        <v>37</v>
      </c>
      <c r="FC89" s="287">
        <f t="shared" si="10"/>
        <v>37</v>
      </c>
      <c r="FD89" s="287">
        <f t="shared" si="10"/>
        <v>37</v>
      </c>
      <c r="FE89" s="287">
        <f t="shared" si="10"/>
        <v>38</v>
      </c>
      <c r="FF89" s="287">
        <f t="shared" si="10"/>
        <v>38</v>
      </c>
      <c r="FG89" s="287">
        <f t="shared" si="10"/>
        <v>38</v>
      </c>
      <c r="FH89" s="287">
        <f t="shared" si="10"/>
        <v>38</v>
      </c>
      <c r="FI89" s="287">
        <f t="shared" si="10"/>
        <v>38</v>
      </c>
      <c r="FJ89" s="287">
        <f t="shared" si="10"/>
        <v>37</v>
      </c>
      <c r="FK89" s="287">
        <f t="shared" si="10"/>
        <v>31</v>
      </c>
      <c r="FL89" s="287">
        <f t="shared" si="10"/>
        <v>28</v>
      </c>
      <c r="FM89" s="287">
        <f t="shared" si="10"/>
        <v>25</v>
      </c>
      <c r="FN89" s="287">
        <f t="shared" si="10"/>
        <v>25</v>
      </c>
      <c r="FO89" s="287">
        <f t="shared" si="10"/>
        <v>25</v>
      </c>
      <c r="FP89" s="287">
        <f t="shared" si="10"/>
        <v>25</v>
      </c>
      <c r="FQ89" s="287">
        <f t="shared" si="10"/>
        <v>24</v>
      </c>
      <c r="FR89" s="287">
        <f t="shared" si="10"/>
        <v>20</v>
      </c>
      <c r="FS89" s="287">
        <f t="shared" si="10"/>
        <v>19</v>
      </c>
      <c r="FT89" s="287">
        <f t="shared" si="10"/>
        <v>15</v>
      </c>
      <c r="FU89" s="287">
        <f t="shared" si="10"/>
        <v>13</v>
      </c>
      <c r="FV89" s="287">
        <f t="shared" si="10"/>
        <v>14</v>
      </c>
      <c r="FW89" s="287">
        <f t="shared" si="10"/>
        <v>15</v>
      </c>
      <c r="FX89" s="287">
        <f t="shared" si="10"/>
        <v>19</v>
      </c>
      <c r="FY89" s="287">
        <f t="shared" si="10"/>
        <v>21</v>
      </c>
      <c r="FZ89" s="287">
        <f t="shared" si="10"/>
        <v>27</v>
      </c>
      <c r="GA89" s="287">
        <f t="shared" si="10"/>
        <v>29</v>
      </c>
      <c r="GB89" s="287">
        <f t="shared" si="10"/>
        <v>29</v>
      </c>
      <c r="GC89" s="287">
        <f t="shared" si="10"/>
        <v>29</v>
      </c>
      <c r="GD89" s="287">
        <f t="shared" si="10"/>
        <v>29</v>
      </c>
      <c r="GE89" s="287">
        <f t="shared" si="10"/>
        <v>29</v>
      </c>
      <c r="GF89" s="287">
        <f t="shared" si="10"/>
        <v>28</v>
      </c>
      <c r="GG89" s="287">
        <f t="shared" si="10"/>
        <v>31</v>
      </c>
      <c r="GH89" s="287">
        <f t="shared" si="10"/>
        <v>35</v>
      </c>
      <c r="GI89" s="287">
        <f t="shared" si="10"/>
        <v>35</v>
      </c>
      <c r="GJ89" s="287">
        <f t="shared" si="10"/>
        <v>33</v>
      </c>
      <c r="GK89" s="287">
        <f t="shared" si="10"/>
        <v>33</v>
      </c>
      <c r="GL89" s="287">
        <f t="shared" si="10"/>
        <v>33</v>
      </c>
      <c r="GM89" s="287">
        <f t="shared" si="10"/>
        <v>32</v>
      </c>
      <c r="GN89" s="287">
        <f t="shared" si="10"/>
        <v>33</v>
      </c>
      <c r="GO89" s="287">
        <f t="shared" si="10"/>
        <v>34</v>
      </c>
      <c r="GP89" s="287">
        <f t="shared" si="10"/>
        <v>34</v>
      </c>
      <c r="GQ89" s="287">
        <f t="shared" si="10"/>
        <v>27</v>
      </c>
      <c r="GR89" s="287">
        <f t="shared" si="10"/>
        <v>25</v>
      </c>
      <c r="GS89" s="287">
        <f t="shared" si="10"/>
        <v>23</v>
      </c>
      <c r="GT89" s="287">
        <f t="shared" si="10"/>
        <v>15</v>
      </c>
      <c r="GU89" s="287">
        <f t="shared" si="10"/>
        <v>12</v>
      </c>
      <c r="GV89" s="287">
        <f t="shared" si="10"/>
        <v>14</v>
      </c>
      <c r="GW89" s="287">
        <f t="shared" si="10"/>
        <v>20</v>
      </c>
      <c r="GX89" s="287">
        <f t="shared" ref="GX89:HM89" si="11">GM4</f>
        <v>25</v>
      </c>
      <c r="GY89" s="287">
        <f t="shared" si="11"/>
        <v>32</v>
      </c>
      <c r="GZ89" s="287">
        <f t="shared" si="11"/>
        <v>36</v>
      </c>
      <c r="HA89" s="287">
        <f t="shared" si="11"/>
        <v>42</v>
      </c>
      <c r="HB89" s="287">
        <f t="shared" si="11"/>
        <v>46</v>
      </c>
      <c r="HC89" s="287">
        <f t="shared" si="11"/>
        <v>50</v>
      </c>
      <c r="HD89" s="287">
        <f t="shared" si="11"/>
        <v>51</v>
      </c>
      <c r="HE89" s="287">
        <f t="shared" si="11"/>
        <v>47</v>
      </c>
      <c r="HF89" s="287">
        <f t="shared" si="11"/>
        <v>45</v>
      </c>
      <c r="HG89" s="287">
        <f t="shared" si="11"/>
        <v>38</v>
      </c>
      <c r="HH89" s="287">
        <f t="shared" si="11"/>
        <v>38</v>
      </c>
      <c r="HI89" s="287">
        <f t="shared" si="11"/>
        <v>33</v>
      </c>
      <c r="HJ89" s="287">
        <f t="shared" si="11"/>
        <v>26</v>
      </c>
      <c r="HK89" s="287">
        <f t="shared" si="11"/>
        <v>17</v>
      </c>
      <c r="HL89" s="287">
        <f t="shared" si="11"/>
        <v>9</v>
      </c>
      <c r="HM89" s="287">
        <f t="shared" si="11"/>
        <v>6</v>
      </c>
      <c r="HN89" s="288"/>
      <c r="HO89" s="288"/>
      <c r="IS89" s="281"/>
    </row>
    <row r="90" spans="1:253" ht="15" customHeight="1">
      <c r="A90" s="296"/>
      <c r="K90" s="433"/>
      <c r="M90" s="288"/>
      <c r="N90" s="288"/>
      <c r="O90" s="288"/>
      <c r="P90" s="288"/>
      <c r="Q90" s="288"/>
      <c r="R90" s="288"/>
      <c r="S90" s="288"/>
      <c r="T90" s="288"/>
      <c r="U90" s="288"/>
      <c r="V90" s="288"/>
      <c r="W90" s="288"/>
      <c r="X90" s="288"/>
      <c r="Y90" s="288"/>
      <c r="Z90" s="288"/>
      <c r="AA90" s="288"/>
      <c r="AB90" s="288"/>
      <c r="AC90" s="288"/>
      <c r="AD90" s="288"/>
      <c r="AE90" s="288"/>
      <c r="AF90" s="288"/>
      <c r="AG90" s="288"/>
      <c r="AH90" s="288"/>
      <c r="AI90" s="288"/>
      <c r="AJ90" s="288"/>
      <c r="AK90" s="288"/>
      <c r="AL90" s="288"/>
      <c r="AM90" s="288"/>
      <c r="AN90" s="288"/>
      <c r="AO90" s="288"/>
      <c r="AP90" s="288"/>
      <c r="AQ90" s="288"/>
      <c r="AR90" s="288"/>
      <c r="AS90" s="288"/>
      <c r="AT90" s="288"/>
      <c r="AU90" s="288"/>
      <c r="AV90" s="288"/>
      <c r="AW90" s="288"/>
      <c r="AX90" s="288"/>
      <c r="AY90" s="288"/>
      <c r="AZ90" s="288"/>
      <c r="BA90" s="288"/>
      <c r="BB90" s="288"/>
      <c r="BC90" s="288"/>
      <c r="BD90" s="288"/>
      <c r="BE90" s="288"/>
      <c r="BF90" s="288"/>
      <c r="BG90" s="288"/>
      <c r="BH90" s="288"/>
      <c r="BI90" s="288"/>
      <c r="BJ90" s="288"/>
      <c r="BK90" s="288"/>
      <c r="BL90" s="288"/>
      <c r="BM90" s="288"/>
      <c r="BN90" s="288"/>
      <c r="BO90" s="288"/>
      <c r="BP90" s="288"/>
      <c r="BQ90" s="288"/>
      <c r="BR90" s="288"/>
      <c r="BS90" s="288"/>
      <c r="BT90" s="288"/>
      <c r="BU90" s="288"/>
      <c r="BV90" s="288"/>
      <c r="BW90" s="288"/>
      <c r="BX90" s="288"/>
      <c r="BY90" s="288"/>
      <c r="BZ90" s="288"/>
      <c r="CA90" s="288"/>
      <c r="CB90" s="288"/>
      <c r="CC90" s="288"/>
      <c r="CD90" s="288"/>
      <c r="CE90" s="288"/>
      <c r="CF90" s="288"/>
      <c r="CG90" s="288"/>
      <c r="CH90" s="288"/>
      <c r="CI90" s="288"/>
      <c r="CJ90" s="288"/>
      <c r="CK90" s="288"/>
      <c r="CL90" s="288"/>
      <c r="CM90" s="288"/>
      <c r="CN90" s="288"/>
      <c r="CO90" s="288"/>
      <c r="CP90" s="288"/>
      <c r="CQ90" s="288"/>
      <c r="CR90" s="288"/>
      <c r="CS90" s="288"/>
      <c r="CT90" s="288"/>
      <c r="CU90" s="288"/>
      <c r="CV90" s="288"/>
      <c r="CW90" s="288"/>
      <c r="CX90" s="288"/>
      <c r="CY90" s="288"/>
      <c r="CZ90" s="288"/>
      <c r="DA90" s="288"/>
      <c r="DB90" s="288"/>
      <c r="DC90" s="288"/>
      <c r="DD90" s="288"/>
      <c r="DE90" s="288"/>
      <c r="DF90" s="288"/>
      <c r="DG90" s="288"/>
      <c r="DH90" s="288"/>
      <c r="DI90" s="288"/>
      <c r="DJ90" s="288"/>
      <c r="DK90" s="288"/>
      <c r="DL90" s="288"/>
      <c r="DM90" s="288"/>
      <c r="DN90" s="288"/>
      <c r="DO90" s="288"/>
      <c r="DP90" s="288"/>
      <c r="DQ90" s="288"/>
      <c r="DR90" s="288"/>
      <c r="DS90" s="288"/>
      <c r="DT90" s="288"/>
      <c r="DU90" s="288"/>
      <c r="DV90" s="288"/>
      <c r="DW90" s="288"/>
      <c r="DX90" s="288"/>
      <c r="DY90" s="288"/>
      <c r="DZ90" s="288"/>
      <c r="EA90" s="288"/>
      <c r="EB90" s="288"/>
      <c r="EC90" s="288"/>
      <c r="ED90" s="288"/>
      <c r="EE90" s="288"/>
      <c r="EF90" s="288"/>
      <c r="EG90" s="288"/>
      <c r="EH90" s="288"/>
      <c r="EI90" s="288"/>
      <c r="EJ90" s="288"/>
      <c r="EK90" s="288"/>
      <c r="EL90" s="288"/>
      <c r="EM90" s="288"/>
      <c r="EN90" s="288"/>
      <c r="EO90" s="288"/>
      <c r="EP90" s="288"/>
      <c r="EQ90" s="288"/>
      <c r="ER90" s="288"/>
      <c r="ES90" s="288"/>
      <c r="ET90" s="288"/>
      <c r="EU90" s="288"/>
      <c r="EV90" s="288"/>
      <c r="EW90" s="288"/>
      <c r="EX90" s="288"/>
      <c r="EY90" s="288"/>
      <c r="EZ90" s="288"/>
      <c r="FA90" s="288"/>
      <c r="FB90" s="288"/>
      <c r="FC90" s="288"/>
      <c r="FD90" s="288"/>
      <c r="FE90" s="288"/>
      <c r="FF90" s="288"/>
      <c r="FG90" s="288"/>
      <c r="FH90" s="288"/>
      <c r="FI90" s="288"/>
      <c r="FJ90" s="288"/>
      <c r="FK90" s="288"/>
      <c r="FL90" s="288"/>
      <c r="FM90" s="288"/>
      <c r="FN90" s="288"/>
      <c r="FO90" s="288"/>
      <c r="FP90" s="288"/>
      <c r="FQ90" s="288"/>
      <c r="FR90" s="288"/>
      <c r="FS90" s="288"/>
      <c r="FT90" s="288"/>
      <c r="FU90" s="288"/>
      <c r="FV90" s="288"/>
      <c r="FW90" s="288"/>
      <c r="FX90" s="288"/>
      <c r="FY90" s="288"/>
      <c r="FZ90" s="288"/>
      <c r="GA90" s="288"/>
      <c r="GB90" s="288"/>
      <c r="GC90" s="288"/>
      <c r="GD90" s="288"/>
      <c r="GE90" s="288"/>
      <c r="GF90" s="288"/>
      <c r="GG90" s="288"/>
      <c r="GH90" s="288"/>
      <c r="GI90" s="288"/>
      <c r="GJ90" s="288"/>
      <c r="GK90" s="288"/>
      <c r="GL90" s="288"/>
      <c r="GM90" s="288"/>
      <c r="GN90" s="288"/>
      <c r="GO90" s="288"/>
      <c r="GP90" s="288"/>
      <c r="GQ90" s="288"/>
      <c r="GR90" s="288"/>
      <c r="GS90" s="288"/>
      <c r="GT90" s="288"/>
      <c r="GU90" s="288"/>
      <c r="GV90" s="288"/>
      <c r="GW90" s="288"/>
      <c r="GX90" s="288"/>
      <c r="GY90" s="288"/>
      <c r="GZ90" s="288"/>
      <c r="HA90" s="288"/>
      <c r="HB90" s="288"/>
      <c r="HC90" s="288"/>
      <c r="HD90" s="288"/>
      <c r="HE90" s="288"/>
      <c r="HF90" s="288"/>
      <c r="HG90" s="288"/>
      <c r="HH90" s="288"/>
      <c r="HI90" s="288"/>
      <c r="HJ90" s="288"/>
      <c r="HK90" s="288"/>
      <c r="HL90" s="288"/>
      <c r="HM90" s="288"/>
      <c r="HN90" s="288"/>
      <c r="HO90" s="288"/>
      <c r="IS90" s="281"/>
    </row>
    <row r="91" spans="1:253" ht="15" customHeight="1">
      <c r="A91" s="296"/>
      <c r="K91" s="282"/>
      <c r="M91" s="288"/>
      <c r="N91" s="288"/>
      <c r="O91" s="288"/>
      <c r="P91" s="288"/>
      <c r="Q91" s="288"/>
      <c r="R91" s="288"/>
      <c r="S91" s="288"/>
      <c r="T91" s="288"/>
      <c r="U91" s="288"/>
      <c r="V91" s="288"/>
      <c r="W91" s="288"/>
      <c r="X91" s="288"/>
      <c r="Y91" s="288"/>
      <c r="Z91" s="288"/>
      <c r="AA91" s="288"/>
      <c r="AB91" s="288"/>
      <c r="AC91" s="288"/>
      <c r="AD91" s="288"/>
      <c r="AE91" s="288"/>
      <c r="AF91" s="288"/>
      <c r="AG91" s="288"/>
      <c r="AH91" s="288"/>
      <c r="AI91" s="288"/>
      <c r="AJ91" s="288"/>
      <c r="AK91" s="288"/>
      <c r="AL91" s="288"/>
      <c r="AM91" s="288"/>
      <c r="AN91" s="288"/>
      <c r="AO91" s="288"/>
      <c r="AP91" s="288"/>
      <c r="AQ91" s="288"/>
      <c r="AR91" s="288"/>
      <c r="AS91" s="288"/>
      <c r="AT91" s="288"/>
      <c r="AU91" s="288"/>
      <c r="AV91" s="288"/>
      <c r="AW91" s="288"/>
      <c r="AX91" s="288"/>
      <c r="AY91" s="288"/>
      <c r="AZ91" s="288"/>
      <c r="BA91" s="288"/>
      <c r="BB91" s="288"/>
      <c r="BC91" s="288"/>
      <c r="BD91" s="288"/>
      <c r="BE91" s="288"/>
      <c r="BF91" s="288"/>
      <c r="BG91" s="288"/>
      <c r="BH91" s="288"/>
      <c r="BI91" s="288"/>
      <c r="BJ91" s="288"/>
      <c r="BK91" s="288"/>
      <c r="BL91" s="288"/>
      <c r="BM91" s="288"/>
      <c r="BN91" s="288"/>
      <c r="BO91" s="288"/>
      <c r="BP91" s="288"/>
      <c r="BQ91" s="288"/>
      <c r="BR91" s="288"/>
      <c r="BS91" s="288"/>
      <c r="BT91" s="288"/>
      <c r="BU91" s="288"/>
      <c r="BV91" s="288"/>
      <c r="BW91" s="288"/>
      <c r="BX91" s="288"/>
      <c r="BY91" s="288"/>
      <c r="BZ91" s="288"/>
      <c r="CA91" s="288"/>
      <c r="CB91" s="288"/>
      <c r="CC91" s="288"/>
      <c r="CD91" s="288"/>
      <c r="CE91" s="288"/>
      <c r="CF91" s="288"/>
      <c r="CG91" s="288"/>
      <c r="CH91" s="288"/>
      <c r="CI91" s="288"/>
      <c r="CJ91" s="288"/>
      <c r="CK91" s="288"/>
      <c r="CL91" s="288"/>
      <c r="CM91" s="288"/>
      <c r="CN91" s="288"/>
      <c r="CO91" s="288"/>
      <c r="CP91" s="288"/>
      <c r="CQ91" s="288"/>
      <c r="CR91" s="288"/>
      <c r="CS91" s="288"/>
      <c r="CT91" s="288"/>
      <c r="CU91" s="288"/>
      <c r="CV91" s="288"/>
      <c r="CW91" s="288"/>
      <c r="CX91" s="288"/>
      <c r="CY91" s="288"/>
      <c r="CZ91" s="288"/>
      <c r="DA91" s="288"/>
      <c r="DB91" s="288"/>
      <c r="DC91" s="288"/>
      <c r="DD91" s="288"/>
      <c r="DE91" s="288"/>
      <c r="DF91" s="288"/>
      <c r="DG91" s="288"/>
      <c r="DH91" s="288"/>
      <c r="DI91" s="288"/>
      <c r="DJ91" s="288"/>
      <c r="DK91" s="288"/>
      <c r="DL91" s="288"/>
      <c r="DM91" s="288"/>
      <c r="DN91" s="288"/>
      <c r="DO91" s="288"/>
      <c r="DP91" s="288"/>
      <c r="DQ91" s="288"/>
      <c r="DR91" s="288"/>
      <c r="DS91" s="288"/>
      <c r="DT91" s="288"/>
      <c r="DU91" s="288"/>
      <c r="DV91" s="288"/>
      <c r="DW91" s="288"/>
      <c r="DX91" s="288"/>
      <c r="DY91" s="288"/>
      <c r="DZ91" s="288"/>
      <c r="EA91" s="288"/>
      <c r="EB91" s="288"/>
      <c r="EC91" s="288"/>
      <c r="ED91" s="288"/>
      <c r="EE91" s="288"/>
      <c r="EF91" s="288"/>
      <c r="EG91" s="288"/>
      <c r="EH91" s="288"/>
      <c r="EI91" s="288"/>
      <c r="EJ91" s="288"/>
      <c r="EK91" s="288"/>
      <c r="EL91" s="288"/>
      <c r="EM91" s="288"/>
      <c r="EN91" s="288"/>
      <c r="EO91" s="288"/>
      <c r="EP91" s="288"/>
      <c r="EQ91" s="288"/>
      <c r="ER91" s="288"/>
      <c r="ES91" s="288"/>
      <c r="ET91" s="288"/>
      <c r="EU91" s="288"/>
      <c r="EV91" s="288"/>
      <c r="EW91" s="288"/>
      <c r="EX91" s="288"/>
      <c r="EY91" s="288"/>
      <c r="EZ91" s="288"/>
      <c r="FA91" s="288"/>
      <c r="FB91" s="288"/>
      <c r="FC91" s="288"/>
      <c r="FD91" s="288"/>
      <c r="FE91" s="288"/>
      <c r="FF91" s="288"/>
      <c r="FG91" s="288"/>
      <c r="FH91" s="288"/>
      <c r="FI91" s="288"/>
      <c r="FJ91" s="288"/>
      <c r="FK91" s="288"/>
      <c r="FL91" s="288"/>
      <c r="FM91" s="288"/>
      <c r="FN91" s="288"/>
      <c r="FO91" s="288"/>
      <c r="FP91" s="288"/>
      <c r="FQ91" s="288"/>
      <c r="FR91" s="288"/>
      <c r="FS91" s="288"/>
      <c r="FT91" s="288"/>
      <c r="FU91" s="288"/>
      <c r="FV91" s="288"/>
      <c r="FW91" s="288"/>
      <c r="FX91" s="288"/>
      <c r="FY91" s="288"/>
      <c r="FZ91" s="288"/>
      <c r="GA91" s="288"/>
      <c r="GB91" s="288"/>
      <c r="GC91" s="288"/>
      <c r="GD91" s="288"/>
      <c r="GE91" s="288"/>
      <c r="GF91" s="288"/>
      <c r="GG91" s="288"/>
      <c r="GH91" s="288"/>
      <c r="GI91" s="288"/>
      <c r="GJ91" s="288"/>
      <c r="GK91" s="288"/>
      <c r="GL91" s="288"/>
      <c r="GM91" s="288"/>
      <c r="GN91" s="288"/>
      <c r="GO91" s="288"/>
      <c r="GP91" s="288"/>
      <c r="GQ91" s="288"/>
      <c r="GR91" s="288"/>
      <c r="GS91" s="288"/>
      <c r="GT91" s="288"/>
      <c r="GU91" s="288"/>
      <c r="GV91" s="288"/>
      <c r="GW91" s="288"/>
      <c r="GX91" s="288"/>
      <c r="GY91" s="288"/>
      <c r="GZ91" s="288"/>
      <c r="HA91" s="288"/>
      <c r="HB91" s="288"/>
      <c r="HC91" s="288"/>
      <c r="HD91" s="288"/>
      <c r="HE91" s="288"/>
      <c r="HF91" s="288"/>
      <c r="HG91" s="288"/>
      <c r="HH91" s="288"/>
      <c r="HI91" s="288"/>
      <c r="HJ91" s="288"/>
      <c r="HK91" s="288"/>
      <c r="HL91" s="288"/>
      <c r="HM91" s="288"/>
      <c r="HN91" s="288"/>
      <c r="HO91" s="288"/>
      <c r="IS91" s="281"/>
    </row>
    <row r="92" spans="1:253" ht="15" customHeight="1">
      <c r="A92" s="296"/>
      <c r="K92" s="282"/>
      <c r="M92" s="288"/>
      <c r="N92" s="288"/>
      <c r="O92" s="288"/>
      <c r="P92" s="288"/>
      <c r="Q92" s="288"/>
      <c r="R92" s="288"/>
      <c r="S92" s="288"/>
      <c r="T92" s="288"/>
      <c r="U92" s="288"/>
      <c r="V92" s="288"/>
      <c r="W92" s="288"/>
      <c r="X92" s="288"/>
      <c r="Y92" s="288"/>
      <c r="Z92" s="288"/>
      <c r="AA92" s="288"/>
      <c r="AB92" s="288"/>
      <c r="AC92" s="288"/>
      <c r="AD92" s="288"/>
      <c r="AE92" s="288"/>
      <c r="AF92" s="288"/>
      <c r="AG92" s="288"/>
      <c r="AH92" s="288"/>
      <c r="AI92" s="288"/>
      <c r="AJ92" s="288"/>
      <c r="AK92" s="288"/>
      <c r="AL92" s="288"/>
      <c r="AM92" s="288"/>
      <c r="AN92" s="288"/>
      <c r="AO92" s="288"/>
      <c r="AP92" s="288"/>
      <c r="AQ92" s="288"/>
      <c r="AR92" s="288"/>
      <c r="AS92" s="288"/>
      <c r="AT92" s="288"/>
      <c r="AU92" s="288"/>
      <c r="AV92" s="288"/>
      <c r="AW92" s="288"/>
      <c r="AX92" s="288"/>
      <c r="AY92" s="288"/>
      <c r="AZ92" s="288"/>
      <c r="BA92" s="288"/>
      <c r="BB92" s="288"/>
      <c r="BC92" s="288"/>
      <c r="BD92" s="288"/>
      <c r="BE92" s="288"/>
      <c r="BF92" s="288"/>
      <c r="BG92" s="288"/>
      <c r="BH92" s="288"/>
      <c r="BI92" s="288"/>
      <c r="BJ92" s="288"/>
      <c r="BK92" s="288"/>
      <c r="BL92" s="288"/>
      <c r="BM92" s="288"/>
      <c r="BN92" s="288"/>
      <c r="BO92" s="288"/>
      <c r="BP92" s="288"/>
      <c r="BQ92" s="288"/>
      <c r="BR92" s="288"/>
      <c r="BS92" s="288"/>
      <c r="BT92" s="288"/>
      <c r="BU92" s="288"/>
      <c r="BV92" s="288"/>
      <c r="BW92" s="288"/>
      <c r="BX92" s="288"/>
      <c r="BY92" s="288"/>
      <c r="BZ92" s="288"/>
      <c r="CA92" s="288"/>
      <c r="CB92" s="288"/>
      <c r="CC92" s="288"/>
      <c r="CD92" s="288"/>
      <c r="CE92" s="288"/>
      <c r="CF92" s="288"/>
      <c r="CG92" s="288"/>
      <c r="CH92" s="288"/>
      <c r="CI92" s="288"/>
      <c r="CJ92" s="288"/>
      <c r="CK92" s="288"/>
      <c r="CL92" s="288"/>
      <c r="CM92" s="288"/>
      <c r="CN92" s="288"/>
      <c r="CO92" s="288"/>
      <c r="CP92" s="288"/>
      <c r="CQ92" s="288"/>
      <c r="CR92" s="288"/>
      <c r="CS92" s="288"/>
      <c r="CT92" s="288"/>
      <c r="CU92" s="288"/>
      <c r="CV92" s="288"/>
      <c r="CW92" s="288"/>
      <c r="CX92" s="288"/>
      <c r="CY92" s="288"/>
      <c r="CZ92" s="288"/>
      <c r="DA92" s="288"/>
      <c r="DB92" s="288"/>
      <c r="DC92" s="288"/>
      <c r="DD92" s="288"/>
      <c r="DE92" s="288"/>
      <c r="DF92" s="288"/>
      <c r="DG92" s="288"/>
      <c r="DH92" s="288"/>
      <c r="DI92" s="288"/>
      <c r="DJ92" s="288"/>
      <c r="DK92" s="288"/>
      <c r="DL92" s="288"/>
      <c r="DM92" s="288"/>
      <c r="DN92" s="288"/>
      <c r="DO92" s="288"/>
      <c r="DP92" s="288"/>
      <c r="DQ92" s="288"/>
      <c r="DR92" s="288"/>
      <c r="DS92" s="288"/>
      <c r="DT92" s="288"/>
      <c r="DU92" s="288"/>
      <c r="DV92" s="288"/>
      <c r="DW92" s="288"/>
      <c r="DX92" s="288"/>
      <c r="DY92" s="288"/>
      <c r="DZ92" s="288"/>
      <c r="EA92" s="288"/>
      <c r="EB92" s="288"/>
      <c r="EC92" s="288"/>
      <c r="ED92" s="288"/>
      <c r="EE92" s="288"/>
      <c r="EF92" s="288"/>
      <c r="EG92" s="288"/>
      <c r="EH92" s="288"/>
      <c r="EI92" s="288"/>
      <c r="EJ92" s="288"/>
      <c r="EK92" s="288"/>
      <c r="EL92" s="288"/>
      <c r="EM92" s="288"/>
      <c r="EN92" s="288"/>
      <c r="EO92" s="288"/>
      <c r="EP92" s="288"/>
      <c r="EQ92" s="288"/>
      <c r="ER92" s="288"/>
      <c r="ES92" s="288"/>
      <c r="ET92" s="288"/>
      <c r="EU92" s="288"/>
      <c r="EV92" s="288"/>
      <c r="EW92" s="288"/>
      <c r="EX92" s="288"/>
      <c r="EY92" s="288"/>
      <c r="EZ92" s="288"/>
      <c r="FA92" s="288"/>
      <c r="FB92" s="288"/>
      <c r="FC92" s="288"/>
      <c r="FD92" s="288"/>
      <c r="FE92" s="288"/>
      <c r="FF92" s="288"/>
      <c r="FG92" s="288"/>
      <c r="FH92" s="288"/>
      <c r="FI92" s="288"/>
      <c r="FJ92" s="288"/>
      <c r="FK92" s="288"/>
      <c r="FL92" s="288"/>
      <c r="FM92" s="288"/>
      <c r="FN92" s="288"/>
      <c r="FO92" s="288"/>
      <c r="FP92" s="288"/>
      <c r="FQ92" s="288"/>
      <c r="FR92" s="288"/>
      <c r="FS92" s="288"/>
      <c r="FT92" s="288"/>
      <c r="FU92" s="288"/>
      <c r="FV92" s="288"/>
      <c r="FW92" s="288"/>
      <c r="FX92" s="288"/>
      <c r="FY92" s="288"/>
      <c r="FZ92" s="288"/>
      <c r="GA92" s="288"/>
      <c r="GB92" s="288"/>
      <c r="GC92" s="288"/>
      <c r="GD92" s="288"/>
      <c r="GE92" s="288"/>
      <c r="GF92" s="288"/>
      <c r="GG92" s="288"/>
      <c r="GH92" s="288"/>
      <c r="GI92" s="288"/>
      <c r="GJ92" s="288"/>
      <c r="GK92" s="288"/>
      <c r="GL92" s="288"/>
      <c r="GM92" s="288"/>
      <c r="GN92" s="288"/>
      <c r="GO92" s="288"/>
      <c r="GP92" s="288"/>
      <c r="GQ92" s="288"/>
      <c r="GR92" s="288"/>
      <c r="GS92" s="288"/>
      <c r="GT92" s="288"/>
      <c r="GU92" s="288"/>
      <c r="GV92" s="288"/>
      <c r="GW92" s="288"/>
      <c r="GX92" s="288"/>
      <c r="GY92" s="288"/>
      <c r="GZ92" s="288"/>
      <c r="HA92" s="288"/>
      <c r="HB92" s="288"/>
      <c r="HC92" s="288"/>
      <c r="HD92" s="288"/>
      <c r="HE92" s="288"/>
      <c r="HF92" s="288"/>
      <c r="HG92" s="288"/>
      <c r="HH92" s="288"/>
      <c r="HI92" s="288"/>
      <c r="HJ92" s="288"/>
      <c r="HK92" s="288"/>
      <c r="HL92" s="288"/>
      <c r="HM92" s="288"/>
      <c r="HN92" s="288"/>
      <c r="HO92" s="288"/>
      <c r="IS92" s="281"/>
    </row>
    <row r="93" spans="1:253" ht="15" customHeight="1">
      <c r="A93" s="296"/>
      <c r="K93" s="282"/>
      <c r="M93" s="288"/>
      <c r="N93" s="288"/>
      <c r="O93" s="288"/>
      <c r="P93" s="288"/>
      <c r="Q93" s="288"/>
      <c r="R93" s="288"/>
      <c r="S93" s="288"/>
      <c r="T93" s="288"/>
      <c r="U93" s="288"/>
      <c r="V93" s="288"/>
      <c r="W93" s="288"/>
      <c r="X93" s="288"/>
      <c r="Y93" s="288"/>
      <c r="Z93" s="288"/>
      <c r="AA93" s="288"/>
      <c r="AB93" s="288"/>
      <c r="AC93" s="288"/>
      <c r="AD93" s="288"/>
      <c r="AE93" s="288"/>
      <c r="AF93" s="288"/>
      <c r="AG93" s="288"/>
      <c r="AH93" s="288"/>
      <c r="AI93" s="288"/>
      <c r="AJ93" s="288"/>
      <c r="AK93" s="288"/>
      <c r="AL93" s="288"/>
      <c r="AM93" s="288"/>
      <c r="AN93" s="288"/>
      <c r="AO93" s="288"/>
      <c r="AP93" s="288"/>
      <c r="AQ93" s="288"/>
      <c r="AR93" s="288"/>
      <c r="AS93" s="288"/>
      <c r="AT93" s="288"/>
      <c r="AU93" s="288"/>
      <c r="AV93" s="288"/>
      <c r="AW93" s="288"/>
      <c r="AX93" s="288"/>
      <c r="AY93" s="288"/>
      <c r="AZ93" s="288"/>
      <c r="BA93" s="288"/>
      <c r="BB93" s="288"/>
      <c r="BC93" s="288"/>
      <c r="BD93" s="288"/>
      <c r="BE93" s="288"/>
      <c r="BF93" s="288"/>
      <c r="BG93" s="288"/>
      <c r="BH93" s="288"/>
      <c r="BI93" s="288"/>
      <c r="BJ93" s="288"/>
      <c r="BK93" s="288"/>
      <c r="BL93" s="288"/>
      <c r="BM93" s="288"/>
      <c r="BN93" s="288"/>
      <c r="BO93" s="288"/>
      <c r="BP93" s="288"/>
      <c r="BQ93" s="288"/>
      <c r="BR93" s="288"/>
      <c r="BS93" s="288"/>
      <c r="BT93" s="288"/>
      <c r="BU93" s="288"/>
      <c r="BV93" s="288"/>
      <c r="BW93" s="288"/>
      <c r="BX93" s="288"/>
      <c r="BY93" s="288"/>
      <c r="BZ93" s="288"/>
      <c r="CA93" s="288"/>
      <c r="CB93" s="288"/>
      <c r="CC93" s="288"/>
      <c r="CD93" s="288"/>
      <c r="CE93" s="288"/>
      <c r="CF93" s="288"/>
      <c r="CG93" s="288"/>
      <c r="CH93" s="288"/>
      <c r="CI93" s="288"/>
      <c r="CJ93" s="288"/>
      <c r="CK93" s="288"/>
      <c r="CL93" s="288"/>
      <c r="CM93" s="288"/>
      <c r="CN93" s="288"/>
      <c r="CO93" s="288"/>
      <c r="CP93" s="288"/>
      <c r="CQ93" s="288"/>
      <c r="CR93" s="288"/>
      <c r="CS93" s="288"/>
      <c r="CT93" s="288"/>
      <c r="CU93" s="288"/>
      <c r="CV93" s="288"/>
      <c r="CW93" s="288"/>
      <c r="CX93" s="288"/>
      <c r="CY93" s="288"/>
      <c r="CZ93" s="288"/>
      <c r="DA93" s="288"/>
      <c r="DB93" s="288"/>
      <c r="DC93" s="288"/>
      <c r="DD93" s="288"/>
      <c r="DE93" s="288"/>
      <c r="DF93" s="288"/>
      <c r="DG93" s="288"/>
      <c r="DH93" s="288"/>
      <c r="DI93" s="288"/>
      <c r="DJ93" s="288"/>
      <c r="DK93" s="288"/>
      <c r="DL93" s="288"/>
      <c r="DM93" s="288"/>
      <c r="DN93" s="288"/>
      <c r="DO93" s="288"/>
      <c r="DP93" s="288"/>
      <c r="DQ93" s="288"/>
      <c r="DR93" s="288"/>
      <c r="DS93" s="288"/>
      <c r="DT93" s="288"/>
      <c r="DU93" s="288"/>
      <c r="DV93" s="288"/>
      <c r="DW93" s="288"/>
      <c r="DX93" s="288"/>
      <c r="DY93" s="288"/>
      <c r="DZ93" s="288"/>
      <c r="EA93" s="288"/>
      <c r="EB93" s="288"/>
      <c r="EC93" s="288"/>
      <c r="ED93" s="288"/>
      <c r="EE93" s="288"/>
      <c r="EF93" s="288"/>
      <c r="EG93" s="288"/>
      <c r="EH93" s="288"/>
      <c r="EI93" s="288"/>
      <c r="EJ93" s="288"/>
      <c r="EK93" s="288"/>
      <c r="EL93" s="288"/>
      <c r="EM93" s="288"/>
      <c r="EN93" s="288"/>
      <c r="EO93" s="288"/>
      <c r="EP93" s="288"/>
      <c r="EQ93" s="288"/>
      <c r="ER93" s="288"/>
      <c r="ES93" s="288"/>
      <c r="ET93" s="288"/>
      <c r="EU93" s="288"/>
      <c r="EV93" s="288"/>
      <c r="EW93" s="288"/>
      <c r="EX93" s="288"/>
      <c r="EY93" s="288"/>
      <c r="EZ93" s="288"/>
      <c r="FA93" s="288"/>
      <c r="FB93" s="288"/>
      <c r="FC93" s="288"/>
      <c r="FD93" s="288"/>
      <c r="FE93" s="288"/>
      <c r="FF93" s="288"/>
      <c r="FG93" s="288"/>
      <c r="FH93" s="288"/>
      <c r="FI93" s="288"/>
      <c r="FJ93" s="288"/>
      <c r="FK93" s="288"/>
      <c r="FL93" s="288"/>
      <c r="FM93" s="288"/>
      <c r="FN93" s="288"/>
      <c r="FO93" s="288"/>
      <c r="FP93" s="288"/>
      <c r="FQ93" s="288"/>
      <c r="FR93" s="288"/>
      <c r="FS93" s="288"/>
      <c r="FT93" s="288"/>
      <c r="FU93" s="288"/>
      <c r="FV93" s="288"/>
      <c r="FW93" s="288"/>
      <c r="FX93" s="288"/>
      <c r="FY93" s="288"/>
      <c r="FZ93" s="288"/>
      <c r="GA93" s="288"/>
      <c r="GB93" s="288"/>
      <c r="GC93" s="288"/>
      <c r="GD93" s="288"/>
      <c r="GE93" s="288"/>
      <c r="GF93" s="288"/>
      <c r="GG93" s="288"/>
      <c r="GH93" s="288"/>
      <c r="GI93" s="288"/>
      <c r="GJ93" s="288"/>
      <c r="GK93" s="288"/>
      <c r="GL93" s="288"/>
      <c r="GM93" s="288"/>
      <c r="GN93" s="288"/>
      <c r="GO93" s="288"/>
      <c r="GP93" s="288"/>
      <c r="GQ93" s="288"/>
      <c r="GR93" s="288"/>
      <c r="GS93" s="288"/>
      <c r="GT93" s="288"/>
      <c r="GU93" s="288"/>
      <c r="GV93" s="288"/>
      <c r="GW93" s="288"/>
      <c r="GX93" s="288"/>
      <c r="GY93" s="288"/>
      <c r="GZ93" s="288"/>
      <c r="HA93" s="288"/>
      <c r="HB93" s="288"/>
      <c r="HC93" s="288"/>
      <c r="HD93" s="288"/>
      <c r="HE93" s="288"/>
      <c r="HF93" s="288"/>
      <c r="HG93" s="288"/>
      <c r="HH93" s="288"/>
      <c r="HI93" s="288"/>
      <c r="HJ93" s="288"/>
      <c r="HK93" s="288"/>
      <c r="HL93" s="288"/>
      <c r="HM93" s="288"/>
      <c r="HN93" s="288"/>
      <c r="HO93" s="288"/>
      <c r="IS93" s="281"/>
    </row>
    <row r="94" spans="1:253" ht="15" customHeight="1">
      <c r="A94" s="296"/>
      <c r="K94" s="282"/>
      <c r="M94" s="288"/>
      <c r="N94" s="288"/>
      <c r="O94" s="288"/>
      <c r="P94" s="288"/>
      <c r="Q94" s="288"/>
      <c r="R94" s="288"/>
      <c r="S94" s="288"/>
      <c r="T94" s="288"/>
      <c r="U94" s="288"/>
      <c r="V94" s="288"/>
      <c r="W94" s="288"/>
      <c r="X94" s="288"/>
      <c r="Y94" s="288"/>
      <c r="Z94" s="288"/>
      <c r="AA94" s="288"/>
      <c r="AB94" s="288"/>
      <c r="AC94" s="288"/>
      <c r="AD94" s="288"/>
      <c r="AE94" s="288"/>
      <c r="AF94" s="288"/>
      <c r="AG94" s="288"/>
      <c r="AH94" s="288"/>
      <c r="AI94" s="288"/>
      <c r="AJ94" s="288"/>
      <c r="AK94" s="288"/>
      <c r="AL94" s="288"/>
      <c r="AM94" s="288"/>
      <c r="AN94" s="288"/>
      <c r="AO94" s="288"/>
      <c r="AP94" s="288"/>
      <c r="AQ94" s="288"/>
      <c r="AR94" s="288"/>
      <c r="AS94" s="288"/>
      <c r="AT94" s="288"/>
      <c r="AU94" s="288"/>
      <c r="AV94" s="288"/>
      <c r="AW94" s="288"/>
      <c r="AX94" s="288"/>
      <c r="AY94" s="288"/>
      <c r="AZ94" s="288"/>
      <c r="BA94" s="288"/>
      <c r="BB94" s="288"/>
      <c r="BC94" s="288"/>
      <c r="BD94" s="288"/>
      <c r="BE94" s="288"/>
      <c r="BF94" s="288"/>
      <c r="BG94" s="288"/>
      <c r="BH94" s="288"/>
      <c r="BI94" s="288"/>
      <c r="BJ94" s="288"/>
      <c r="BK94" s="288"/>
      <c r="BL94" s="288"/>
      <c r="BM94" s="288"/>
      <c r="BN94" s="288"/>
      <c r="BO94" s="288"/>
      <c r="BP94" s="288"/>
      <c r="BQ94" s="288"/>
      <c r="BR94" s="288"/>
      <c r="BS94" s="288"/>
      <c r="BT94" s="288"/>
      <c r="BU94" s="288"/>
      <c r="BV94" s="288"/>
      <c r="BW94" s="288"/>
      <c r="BX94" s="288"/>
      <c r="BY94" s="288"/>
      <c r="BZ94" s="288"/>
      <c r="CA94" s="288"/>
      <c r="CB94" s="288"/>
      <c r="CC94" s="288"/>
      <c r="CD94" s="288"/>
      <c r="CE94" s="288"/>
      <c r="CF94" s="288"/>
      <c r="CG94" s="288"/>
      <c r="CH94" s="288"/>
      <c r="CI94" s="288"/>
      <c r="CJ94" s="288"/>
      <c r="CK94" s="288"/>
      <c r="CL94" s="288"/>
      <c r="CM94" s="288"/>
      <c r="CN94" s="288"/>
      <c r="CO94" s="288"/>
      <c r="CP94" s="288"/>
      <c r="CQ94" s="288"/>
      <c r="CR94" s="288"/>
      <c r="CS94" s="288"/>
      <c r="CT94" s="288"/>
      <c r="CU94" s="288"/>
      <c r="CV94" s="288"/>
      <c r="CW94" s="288"/>
      <c r="CX94" s="288"/>
      <c r="CY94" s="288"/>
      <c r="CZ94" s="288"/>
      <c r="DA94" s="288"/>
      <c r="DB94" s="288"/>
      <c r="DC94" s="288"/>
      <c r="DD94" s="288"/>
      <c r="DE94" s="288"/>
      <c r="DF94" s="288"/>
      <c r="DG94" s="288"/>
      <c r="DH94" s="288"/>
      <c r="DI94" s="288"/>
      <c r="DJ94" s="288"/>
      <c r="DK94" s="288"/>
      <c r="DL94" s="288"/>
      <c r="DM94" s="288"/>
      <c r="DN94" s="288"/>
      <c r="DO94" s="288"/>
      <c r="DP94" s="288"/>
      <c r="DQ94" s="288"/>
      <c r="DR94" s="288"/>
      <c r="DS94" s="288"/>
      <c r="DT94" s="288"/>
      <c r="DU94" s="288"/>
      <c r="DV94" s="288"/>
      <c r="DW94" s="288"/>
      <c r="DX94" s="288"/>
      <c r="DY94" s="288"/>
      <c r="DZ94" s="288"/>
      <c r="EA94" s="288"/>
      <c r="EB94" s="288"/>
      <c r="EC94" s="288"/>
      <c r="ED94" s="288"/>
      <c r="EE94" s="288"/>
      <c r="EF94" s="288"/>
      <c r="EG94" s="288"/>
      <c r="EH94" s="288"/>
      <c r="EI94" s="288"/>
      <c r="EJ94" s="288"/>
      <c r="EK94" s="288"/>
      <c r="EL94" s="288"/>
      <c r="EM94" s="288"/>
      <c r="EN94" s="288"/>
      <c r="EO94" s="288"/>
      <c r="EP94" s="288"/>
      <c r="EQ94" s="288"/>
      <c r="ER94" s="288"/>
      <c r="ES94" s="288"/>
      <c r="ET94" s="288"/>
      <c r="EU94" s="288"/>
      <c r="EV94" s="288"/>
      <c r="EW94" s="288"/>
      <c r="EX94" s="288"/>
      <c r="EY94" s="288"/>
      <c r="EZ94" s="288"/>
      <c r="FA94" s="288"/>
      <c r="FB94" s="288"/>
      <c r="FC94" s="288"/>
      <c r="FD94" s="288"/>
      <c r="FE94" s="288"/>
      <c r="FF94" s="288"/>
      <c r="FG94" s="288"/>
      <c r="FH94" s="288"/>
      <c r="FI94" s="288"/>
      <c r="FJ94" s="288"/>
      <c r="FK94" s="288"/>
      <c r="FL94" s="288"/>
      <c r="FM94" s="288"/>
      <c r="FN94" s="288"/>
      <c r="FO94" s="288"/>
      <c r="FP94" s="288"/>
      <c r="FQ94" s="288"/>
      <c r="FR94" s="288"/>
      <c r="FS94" s="288"/>
      <c r="FT94" s="288"/>
      <c r="FU94" s="288"/>
      <c r="FV94" s="288"/>
      <c r="FW94" s="288"/>
      <c r="FX94" s="288"/>
      <c r="FY94" s="288"/>
      <c r="FZ94" s="288"/>
      <c r="GA94" s="288"/>
      <c r="GB94" s="288"/>
      <c r="GC94" s="288"/>
      <c r="GD94" s="288"/>
      <c r="GE94" s="288"/>
      <c r="GF94" s="288"/>
      <c r="GG94" s="288"/>
      <c r="GH94" s="288"/>
      <c r="GI94" s="288"/>
      <c r="GJ94" s="288"/>
      <c r="GK94" s="288"/>
      <c r="GL94" s="288"/>
      <c r="GM94" s="288"/>
      <c r="GN94" s="288"/>
      <c r="GO94" s="288"/>
      <c r="GP94" s="288"/>
      <c r="GQ94" s="288"/>
      <c r="GR94" s="288"/>
      <c r="GS94" s="288"/>
      <c r="GT94" s="288"/>
      <c r="GU94" s="288"/>
      <c r="GV94" s="288"/>
      <c r="GW94" s="288"/>
      <c r="GX94" s="288"/>
      <c r="GY94" s="288"/>
      <c r="GZ94" s="288"/>
      <c r="HA94" s="288"/>
      <c r="HB94" s="288"/>
      <c r="HC94" s="288"/>
      <c r="HD94" s="288"/>
      <c r="HE94" s="288"/>
      <c r="HF94" s="288"/>
      <c r="HG94" s="288"/>
      <c r="HH94" s="288"/>
      <c r="HI94" s="288"/>
      <c r="HJ94" s="288"/>
      <c r="HK94" s="288"/>
      <c r="HL94" s="288"/>
      <c r="HM94" s="288"/>
      <c r="HN94" s="288"/>
      <c r="HO94" s="288"/>
      <c r="IS94" s="281"/>
    </row>
    <row r="95" spans="1:253" ht="15" customHeight="1">
      <c r="A95" s="296"/>
      <c r="K95" s="282"/>
      <c r="M95" s="288"/>
      <c r="N95" s="288"/>
      <c r="O95" s="288"/>
      <c r="P95" s="288"/>
      <c r="Q95" s="288"/>
      <c r="R95" s="288"/>
      <c r="S95" s="288"/>
      <c r="T95" s="288"/>
      <c r="U95" s="288"/>
      <c r="V95" s="288"/>
      <c r="W95" s="288"/>
      <c r="X95" s="288"/>
      <c r="Y95" s="288"/>
      <c r="Z95" s="288"/>
      <c r="AA95" s="288"/>
      <c r="AB95" s="288"/>
      <c r="AC95" s="288"/>
      <c r="AD95" s="288"/>
      <c r="AE95" s="288"/>
      <c r="AF95" s="288"/>
      <c r="AG95" s="288"/>
      <c r="AH95" s="288"/>
      <c r="AI95" s="288"/>
      <c r="AJ95" s="288"/>
      <c r="AK95" s="288"/>
      <c r="AL95" s="288"/>
      <c r="AM95" s="288"/>
      <c r="AN95" s="288"/>
      <c r="AO95" s="288"/>
      <c r="AP95" s="288"/>
      <c r="AQ95" s="288"/>
      <c r="AR95" s="288"/>
      <c r="AS95" s="288"/>
      <c r="AT95" s="288"/>
      <c r="AU95" s="288"/>
      <c r="AV95" s="288"/>
      <c r="AW95" s="288"/>
      <c r="AX95" s="288"/>
      <c r="AY95" s="288"/>
      <c r="AZ95" s="288"/>
      <c r="BA95" s="288"/>
      <c r="BB95" s="288"/>
      <c r="BC95" s="288"/>
      <c r="BD95" s="288"/>
      <c r="BE95" s="288"/>
      <c r="BF95" s="288"/>
      <c r="BG95" s="288"/>
      <c r="BH95" s="288"/>
      <c r="BI95" s="288"/>
      <c r="BJ95" s="288"/>
      <c r="BK95" s="288"/>
      <c r="BL95" s="288"/>
      <c r="BM95" s="288"/>
      <c r="BN95" s="288"/>
      <c r="BO95" s="288"/>
      <c r="BP95" s="288"/>
      <c r="BQ95" s="288"/>
      <c r="BR95" s="288"/>
      <c r="BS95" s="288"/>
      <c r="BT95" s="288"/>
      <c r="BU95" s="288"/>
      <c r="BV95" s="288"/>
      <c r="BW95" s="288"/>
      <c r="BX95" s="288"/>
      <c r="BY95" s="288"/>
      <c r="BZ95" s="288"/>
      <c r="CA95" s="288"/>
      <c r="CB95" s="288"/>
      <c r="CC95" s="288"/>
      <c r="CD95" s="288"/>
      <c r="CE95" s="288"/>
      <c r="CF95" s="288"/>
      <c r="CG95" s="288"/>
      <c r="CH95" s="288"/>
      <c r="CI95" s="288"/>
      <c r="CJ95" s="288"/>
      <c r="CK95" s="288"/>
      <c r="CL95" s="288"/>
      <c r="CM95" s="288"/>
      <c r="CN95" s="288"/>
      <c r="CO95" s="288"/>
      <c r="CP95" s="288"/>
      <c r="CQ95" s="288"/>
      <c r="CR95" s="288"/>
      <c r="CS95" s="288"/>
      <c r="CT95" s="288"/>
      <c r="CU95" s="288"/>
      <c r="CV95" s="288"/>
      <c r="CW95" s="288"/>
      <c r="CX95" s="288"/>
      <c r="CY95" s="288"/>
      <c r="CZ95" s="288"/>
      <c r="DA95" s="288"/>
      <c r="DB95" s="288"/>
      <c r="DC95" s="288"/>
      <c r="DD95" s="288"/>
      <c r="DE95" s="288"/>
      <c r="DF95" s="288"/>
      <c r="DG95" s="288"/>
      <c r="DH95" s="288"/>
      <c r="DI95" s="288"/>
      <c r="DJ95" s="288"/>
      <c r="DK95" s="288"/>
      <c r="DL95" s="288"/>
      <c r="DM95" s="288"/>
      <c r="DN95" s="288"/>
      <c r="DO95" s="288"/>
      <c r="DP95" s="288"/>
      <c r="DQ95" s="288"/>
      <c r="DR95" s="288"/>
      <c r="DS95" s="288"/>
      <c r="DT95" s="288"/>
      <c r="DU95" s="288"/>
      <c r="DV95" s="288"/>
      <c r="DW95" s="288"/>
      <c r="DX95" s="288"/>
      <c r="DY95" s="288"/>
      <c r="DZ95" s="288"/>
      <c r="EA95" s="288"/>
      <c r="EB95" s="288"/>
      <c r="EC95" s="288"/>
      <c r="ED95" s="288"/>
      <c r="EE95" s="288"/>
      <c r="EF95" s="288"/>
      <c r="EG95" s="288"/>
      <c r="EH95" s="288"/>
      <c r="EI95" s="288"/>
      <c r="EJ95" s="288"/>
      <c r="EK95" s="288"/>
      <c r="EL95" s="288"/>
      <c r="EM95" s="288"/>
      <c r="EN95" s="288"/>
      <c r="EO95" s="288"/>
      <c r="EP95" s="288"/>
      <c r="EQ95" s="288"/>
      <c r="ER95" s="288"/>
      <c r="ES95" s="288"/>
      <c r="ET95" s="288"/>
      <c r="EU95" s="288"/>
      <c r="EV95" s="288"/>
      <c r="EW95" s="288"/>
      <c r="EX95" s="288"/>
      <c r="EY95" s="288"/>
      <c r="EZ95" s="288"/>
      <c r="FA95" s="288"/>
      <c r="FB95" s="288"/>
      <c r="FC95" s="288"/>
      <c r="FD95" s="288"/>
      <c r="FE95" s="288"/>
      <c r="FF95" s="288"/>
      <c r="FG95" s="288"/>
      <c r="FH95" s="288"/>
      <c r="FI95" s="288"/>
      <c r="FJ95" s="288"/>
      <c r="FK95" s="288"/>
      <c r="FL95" s="288"/>
      <c r="FM95" s="288"/>
      <c r="FN95" s="288"/>
      <c r="FO95" s="288"/>
      <c r="FP95" s="288"/>
      <c r="FQ95" s="288"/>
      <c r="FR95" s="288"/>
      <c r="FS95" s="288"/>
      <c r="FT95" s="288"/>
      <c r="FU95" s="288"/>
      <c r="FV95" s="288"/>
      <c r="FW95" s="288"/>
      <c r="FX95" s="288"/>
      <c r="FY95" s="288"/>
      <c r="FZ95" s="288"/>
      <c r="GA95" s="288"/>
      <c r="GB95" s="288"/>
      <c r="GC95" s="288"/>
      <c r="GD95" s="288"/>
      <c r="GE95" s="288"/>
      <c r="GF95" s="288"/>
      <c r="GG95" s="288"/>
      <c r="GH95" s="288"/>
      <c r="GI95" s="288"/>
      <c r="GJ95" s="288"/>
      <c r="GK95" s="288"/>
      <c r="GL95" s="288"/>
      <c r="GM95" s="288"/>
      <c r="GN95" s="288"/>
      <c r="GO95" s="288"/>
      <c r="GP95" s="288"/>
      <c r="GQ95" s="288"/>
      <c r="GR95" s="288"/>
      <c r="GS95" s="288"/>
      <c r="GT95" s="288"/>
      <c r="GU95" s="288"/>
      <c r="GV95" s="288"/>
      <c r="GW95" s="288"/>
      <c r="GX95" s="288"/>
      <c r="GY95" s="288"/>
      <c r="GZ95" s="288"/>
      <c r="HA95" s="288"/>
      <c r="HB95" s="288"/>
      <c r="HC95" s="288"/>
      <c r="HD95" s="288"/>
      <c r="HE95" s="288"/>
      <c r="HF95" s="288"/>
      <c r="HG95" s="288"/>
      <c r="HH95" s="288"/>
      <c r="HI95" s="288"/>
      <c r="HJ95" s="288"/>
      <c r="HK95" s="288"/>
      <c r="HL95" s="288"/>
      <c r="HM95" s="288"/>
      <c r="HN95" s="288"/>
      <c r="HO95" s="288"/>
      <c r="IS95" s="281"/>
    </row>
    <row r="96" spans="1:253" ht="15" customHeight="1">
      <c r="A96" s="296"/>
      <c r="K96" s="282"/>
      <c r="M96" s="288"/>
      <c r="N96" s="288"/>
      <c r="O96" s="288"/>
      <c r="P96" s="288"/>
      <c r="Q96" s="288"/>
      <c r="R96" s="288"/>
      <c r="S96" s="288"/>
      <c r="T96" s="288"/>
      <c r="U96" s="288"/>
      <c r="V96" s="288"/>
      <c r="W96" s="288"/>
      <c r="X96" s="288"/>
      <c r="Y96" s="288"/>
      <c r="Z96" s="288"/>
      <c r="AA96" s="288"/>
      <c r="AB96" s="288"/>
      <c r="AC96" s="288"/>
      <c r="AD96" s="288"/>
      <c r="AE96" s="288"/>
      <c r="AF96" s="288"/>
      <c r="AG96" s="288"/>
      <c r="AH96" s="288"/>
      <c r="AI96" s="288"/>
      <c r="AJ96" s="288"/>
      <c r="AK96" s="288"/>
      <c r="AL96" s="288"/>
      <c r="AM96" s="288"/>
      <c r="AN96" s="288"/>
      <c r="AO96" s="288"/>
      <c r="AP96" s="288"/>
      <c r="AQ96" s="288"/>
      <c r="AR96" s="288"/>
      <c r="AS96" s="288"/>
      <c r="AT96" s="288"/>
      <c r="AU96" s="288"/>
      <c r="AV96" s="288"/>
      <c r="AW96" s="288"/>
      <c r="AX96" s="288"/>
      <c r="AY96" s="288"/>
      <c r="AZ96" s="288"/>
      <c r="BA96" s="288"/>
      <c r="BB96" s="288"/>
      <c r="BC96" s="288"/>
      <c r="BD96" s="288"/>
      <c r="BE96" s="288"/>
      <c r="BF96" s="288"/>
      <c r="BG96" s="288"/>
      <c r="BH96" s="288"/>
      <c r="BI96" s="288"/>
      <c r="BJ96" s="288"/>
      <c r="BK96" s="288"/>
      <c r="BL96" s="288"/>
      <c r="BM96" s="288"/>
      <c r="BN96" s="288"/>
      <c r="BO96" s="288"/>
      <c r="BP96" s="288"/>
      <c r="BQ96" s="288"/>
      <c r="BR96" s="288"/>
      <c r="BS96" s="288"/>
      <c r="BT96" s="288"/>
      <c r="BU96" s="288"/>
      <c r="BV96" s="288"/>
      <c r="BW96" s="288"/>
      <c r="BX96" s="288"/>
      <c r="BY96" s="288"/>
      <c r="BZ96" s="288"/>
      <c r="CA96" s="288"/>
      <c r="CB96" s="288"/>
      <c r="CC96" s="288"/>
      <c r="CD96" s="288"/>
      <c r="CE96" s="288"/>
      <c r="CF96" s="288"/>
      <c r="CG96" s="288"/>
      <c r="CH96" s="288"/>
      <c r="CI96" s="288"/>
      <c r="CJ96" s="288"/>
      <c r="CK96" s="288"/>
      <c r="CL96" s="288"/>
      <c r="CM96" s="288"/>
      <c r="CN96" s="288"/>
      <c r="CO96" s="288"/>
      <c r="CP96" s="288"/>
      <c r="CQ96" s="288"/>
      <c r="CR96" s="288"/>
      <c r="CS96" s="288"/>
      <c r="CT96" s="288"/>
      <c r="CU96" s="288"/>
      <c r="CV96" s="288"/>
      <c r="CW96" s="288"/>
      <c r="CX96" s="288"/>
      <c r="CY96" s="288"/>
      <c r="CZ96" s="288"/>
      <c r="DA96" s="288"/>
      <c r="DB96" s="288"/>
      <c r="DC96" s="288"/>
      <c r="DD96" s="288"/>
      <c r="DE96" s="288"/>
      <c r="DF96" s="288"/>
      <c r="DG96" s="288"/>
      <c r="DH96" s="288"/>
      <c r="DI96" s="288"/>
      <c r="DJ96" s="288"/>
      <c r="DK96" s="288"/>
      <c r="DL96" s="288"/>
      <c r="DM96" s="288"/>
      <c r="DN96" s="288"/>
      <c r="DO96" s="288"/>
      <c r="DP96" s="288"/>
      <c r="DQ96" s="288"/>
      <c r="DR96" s="288"/>
      <c r="DS96" s="288"/>
      <c r="DT96" s="288"/>
      <c r="DU96" s="288"/>
      <c r="DV96" s="288"/>
      <c r="DW96" s="288"/>
      <c r="DX96" s="288"/>
      <c r="DY96" s="288"/>
      <c r="DZ96" s="288"/>
      <c r="EA96" s="288"/>
      <c r="EB96" s="288"/>
      <c r="EC96" s="288"/>
      <c r="ED96" s="288"/>
      <c r="EE96" s="288"/>
      <c r="EF96" s="288"/>
      <c r="EG96" s="288"/>
      <c r="EH96" s="288"/>
      <c r="EI96" s="288"/>
      <c r="EJ96" s="288"/>
      <c r="EK96" s="288"/>
      <c r="EL96" s="288"/>
      <c r="EM96" s="288"/>
      <c r="EN96" s="288"/>
      <c r="EO96" s="288"/>
      <c r="EP96" s="288"/>
      <c r="EQ96" s="288"/>
      <c r="ER96" s="288"/>
      <c r="ES96" s="288"/>
      <c r="ET96" s="288"/>
      <c r="EU96" s="288"/>
      <c r="EV96" s="288"/>
      <c r="EW96" s="288"/>
      <c r="EX96" s="288"/>
      <c r="EY96" s="288"/>
      <c r="EZ96" s="288"/>
      <c r="FA96" s="288"/>
      <c r="FB96" s="288"/>
      <c r="FC96" s="288"/>
      <c r="FD96" s="288"/>
      <c r="FE96" s="288"/>
      <c r="FF96" s="288"/>
      <c r="FG96" s="288"/>
      <c r="FH96" s="288"/>
      <c r="FI96" s="288"/>
      <c r="FJ96" s="288"/>
      <c r="FK96" s="288"/>
      <c r="FL96" s="288"/>
      <c r="FM96" s="288"/>
      <c r="FN96" s="288"/>
      <c r="FO96" s="288"/>
      <c r="FP96" s="288"/>
      <c r="FQ96" s="288"/>
      <c r="FR96" s="288"/>
      <c r="FS96" s="288"/>
      <c r="FT96" s="288"/>
      <c r="FU96" s="288"/>
      <c r="FV96" s="288"/>
      <c r="FW96" s="288"/>
      <c r="FX96" s="288"/>
      <c r="FY96" s="288"/>
      <c r="FZ96" s="288"/>
      <c r="GA96" s="288"/>
      <c r="GB96" s="288"/>
      <c r="GC96" s="288"/>
      <c r="GD96" s="288"/>
      <c r="GE96" s="288"/>
      <c r="GF96" s="288"/>
      <c r="GG96" s="288"/>
      <c r="GH96" s="288"/>
      <c r="GI96" s="288"/>
      <c r="GJ96" s="288"/>
      <c r="GK96" s="288"/>
      <c r="GL96" s="288"/>
      <c r="GM96" s="288"/>
      <c r="GN96" s="288"/>
      <c r="GO96" s="288"/>
      <c r="GP96" s="288"/>
      <c r="GQ96" s="288"/>
      <c r="GR96" s="288"/>
      <c r="GS96" s="288"/>
      <c r="GT96" s="288"/>
      <c r="GU96" s="288"/>
      <c r="GV96" s="288"/>
      <c r="GW96" s="288"/>
      <c r="GX96" s="288"/>
      <c r="GY96" s="288"/>
      <c r="GZ96" s="288"/>
      <c r="HA96" s="288"/>
      <c r="HB96" s="288"/>
      <c r="HC96" s="288"/>
      <c r="HD96" s="288"/>
      <c r="HE96" s="288"/>
      <c r="HF96" s="288"/>
      <c r="HG96" s="288"/>
      <c r="HH96" s="288"/>
      <c r="HI96" s="288"/>
      <c r="HJ96" s="288"/>
      <c r="HK96" s="288"/>
      <c r="HL96" s="288"/>
      <c r="HM96" s="288"/>
      <c r="HN96" s="288"/>
      <c r="HO96" s="288"/>
      <c r="IS96" s="281"/>
    </row>
    <row r="97" spans="1:253" ht="15" customHeight="1">
      <c r="A97" s="296"/>
      <c r="K97" s="282"/>
      <c r="M97" s="288"/>
      <c r="N97" s="288"/>
      <c r="O97" s="288"/>
      <c r="P97" s="288"/>
      <c r="Q97" s="288"/>
      <c r="R97" s="288"/>
      <c r="S97" s="288"/>
      <c r="T97" s="288"/>
      <c r="U97" s="288"/>
      <c r="V97" s="288"/>
      <c r="W97" s="288"/>
      <c r="X97" s="288"/>
      <c r="Y97" s="288"/>
      <c r="Z97" s="288"/>
      <c r="AA97" s="288"/>
      <c r="AB97" s="288"/>
      <c r="AC97" s="288"/>
      <c r="AD97" s="288"/>
      <c r="AE97" s="288"/>
      <c r="AF97" s="288"/>
      <c r="AG97" s="288"/>
      <c r="AH97" s="288"/>
      <c r="AI97" s="288"/>
      <c r="AJ97" s="288"/>
      <c r="AK97" s="288"/>
      <c r="AL97" s="288"/>
      <c r="AM97" s="288"/>
      <c r="AN97" s="288"/>
      <c r="AO97" s="288"/>
      <c r="AP97" s="288"/>
      <c r="AQ97" s="288"/>
      <c r="AR97" s="288"/>
      <c r="AS97" s="288"/>
      <c r="AT97" s="288"/>
      <c r="AU97" s="288"/>
      <c r="AV97" s="288"/>
      <c r="AW97" s="288"/>
      <c r="AX97" s="288"/>
      <c r="AY97" s="288"/>
      <c r="AZ97" s="288"/>
      <c r="BA97" s="288"/>
      <c r="BB97" s="288"/>
      <c r="BC97" s="288"/>
      <c r="BD97" s="288"/>
      <c r="BE97" s="288"/>
      <c r="BF97" s="288"/>
      <c r="BG97" s="288"/>
      <c r="BH97" s="288"/>
      <c r="BI97" s="288"/>
      <c r="BJ97" s="288"/>
      <c r="BK97" s="288"/>
      <c r="BL97" s="288"/>
      <c r="BM97" s="288"/>
      <c r="BN97" s="288"/>
      <c r="BO97" s="288"/>
      <c r="BP97" s="288"/>
      <c r="BQ97" s="288"/>
      <c r="BR97" s="288"/>
      <c r="BS97" s="288"/>
      <c r="BT97" s="288"/>
      <c r="BU97" s="288"/>
      <c r="BV97" s="288"/>
      <c r="BW97" s="288"/>
      <c r="BX97" s="288"/>
      <c r="BY97" s="288"/>
      <c r="BZ97" s="288"/>
      <c r="CA97" s="288"/>
      <c r="CB97" s="288"/>
      <c r="CC97" s="288"/>
      <c r="CD97" s="288"/>
      <c r="CE97" s="288"/>
      <c r="CF97" s="288"/>
      <c r="CG97" s="288"/>
      <c r="CH97" s="288"/>
      <c r="CI97" s="288"/>
      <c r="CJ97" s="288"/>
      <c r="CK97" s="288"/>
      <c r="CL97" s="288"/>
      <c r="CM97" s="288"/>
      <c r="CN97" s="288"/>
      <c r="CO97" s="288"/>
      <c r="CP97" s="288"/>
      <c r="CQ97" s="288"/>
      <c r="CR97" s="288"/>
      <c r="CS97" s="288"/>
      <c r="CT97" s="288"/>
      <c r="CU97" s="288"/>
      <c r="CV97" s="288"/>
      <c r="CW97" s="288"/>
      <c r="CX97" s="288"/>
      <c r="CY97" s="288"/>
      <c r="CZ97" s="288"/>
      <c r="DA97" s="288"/>
      <c r="DB97" s="288"/>
      <c r="DC97" s="288"/>
      <c r="DD97" s="288"/>
      <c r="DE97" s="288"/>
      <c r="DF97" s="288"/>
      <c r="DG97" s="288"/>
      <c r="DH97" s="288"/>
      <c r="DI97" s="288"/>
      <c r="DJ97" s="288"/>
      <c r="DK97" s="288"/>
      <c r="DL97" s="288"/>
      <c r="DM97" s="288"/>
      <c r="DN97" s="288"/>
      <c r="DO97" s="288"/>
      <c r="DP97" s="288"/>
      <c r="DQ97" s="288"/>
      <c r="DR97" s="288"/>
      <c r="DS97" s="288"/>
      <c r="DT97" s="288"/>
      <c r="DU97" s="288"/>
      <c r="DV97" s="288"/>
      <c r="DW97" s="288"/>
      <c r="DX97" s="288"/>
      <c r="DY97" s="288"/>
      <c r="DZ97" s="288"/>
      <c r="EA97" s="288"/>
      <c r="EB97" s="288"/>
      <c r="EC97" s="288"/>
      <c r="ED97" s="288"/>
      <c r="EE97" s="288"/>
      <c r="EF97" s="288"/>
      <c r="EG97" s="288"/>
      <c r="EH97" s="288"/>
      <c r="EI97" s="288"/>
      <c r="EJ97" s="288"/>
      <c r="EK97" s="288"/>
      <c r="EL97" s="288"/>
      <c r="EM97" s="288"/>
      <c r="EN97" s="288"/>
      <c r="EO97" s="288"/>
      <c r="EP97" s="288"/>
      <c r="EQ97" s="288"/>
      <c r="ER97" s="288"/>
      <c r="ES97" s="288"/>
      <c r="ET97" s="288"/>
      <c r="EU97" s="288"/>
      <c r="EV97" s="288"/>
      <c r="EW97" s="288"/>
      <c r="EX97" s="288"/>
      <c r="EY97" s="288"/>
      <c r="EZ97" s="288"/>
      <c r="FA97" s="288"/>
      <c r="FB97" s="288"/>
      <c r="FC97" s="288"/>
      <c r="FD97" s="288"/>
      <c r="FE97" s="288"/>
      <c r="FF97" s="288"/>
      <c r="FG97" s="288"/>
      <c r="FH97" s="288"/>
      <c r="FI97" s="288"/>
      <c r="FJ97" s="288"/>
      <c r="FK97" s="288"/>
      <c r="FL97" s="288"/>
      <c r="FM97" s="288"/>
      <c r="FN97" s="288"/>
      <c r="FO97" s="288"/>
      <c r="FP97" s="288"/>
      <c r="FQ97" s="288"/>
      <c r="FR97" s="288"/>
      <c r="FS97" s="288"/>
      <c r="FT97" s="288"/>
      <c r="FU97" s="288"/>
      <c r="FV97" s="288"/>
      <c r="FW97" s="288"/>
      <c r="FX97" s="288"/>
      <c r="FY97" s="288"/>
      <c r="FZ97" s="288"/>
      <c r="GA97" s="288"/>
      <c r="GB97" s="288"/>
      <c r="GC97" s="288"/>
      <c r="GD97" s="288"/>
      <c r="GE97" s="288"/>
      <c r="GF97" s="288"/>
      <c r="GG97" s="288"/>
      <c r="GH97" s="288"/>
      <c r="GI97" s="288"/>
      <c r="GJ97" s="288"/>
      <c r="GK97" s="288"/>
      <c r="GL97" s="288"/>
      <c r="GM97" s="288"/>
      <c r="GN97" s="288"/>
      <c r="GO97" s="288"/>
      <c r="GP97" s="288"/>
      <c r="GQ97" s="288"/>
      <c r="GR97" s="288"/>
      <c r="GS97" s="288"/>
      <c r="GT97" s="288"/>
      <c r="GU97" s="288"/>
      <c r="GV97" s="288"/>
      <c r="GW97" s="288"/>
      <c r="GX97" s="288"/>
      <c r="GY97" s="288"/>
      <c r="GZ97" s="288"/>
      <c r="HA97" s="288"/>
      <c r="HB97" s="288"/>
      <c r="HC97" s="288"/>
      <c r="HD97" s="288"/>
      <c r="HE97" s="288"/>
      <c r="HF97" s="288"/>
      <c r="HG97" s="288"/>
      <c r="HH97" s="288"/>
      <c r="HI97" s="288"/>
      <c r="HJ97" s="288"/>
      <c r="HK97" s="288"/>
      <c r="HL97" s="288"/>
      <c r="HM97" s="288"/>
      <c r="HN97" s="288"/>
      <c r="HO97" s="288"/>
      <c r="IS97" s="281"/>
    </row>
    <row r="98" spans="1:253" ht="15" customHeight="1">
      <c r="A98" s="296"/>
      <c r="K98" s="282"/>
      <c r="M98" s="288"/>
      <c r="N98" s="288"/>
      <c r="O98" s="288"/>
      <c r="P98" s="288"/>
      <c r="Q98" s="288"/>
      <c r="R98" s="288"/>
      <c r="S98" s="288"/>
      <c r="T98" s="288"/>
      <c r="U98" s="288"/>
      <c r="V98" s="288"/>
      <c r="W98" s="288"/>
      <c r="X98" s="288"/>
      <c r="Y98" s="288"/>
      <c r="Z98" s="288"/>
      <c r="AA98" s="288"/>
      <c r="AB98" s="288"/>
      <c r="AC98" s="288"/>
      <c r="AD98" s="288"/>
      <c r="AE98" s="288"/>
      <c r="AF98" s="288"/>
      <c r="AG98" s="288"/>
      <c r="AH98" s="288"/>
      <c r="AI98" s="288"/>
      <c r="AJ98" s="288"/>
      <c r="AK98" s="288"/>
      <c r="AL98" s="288"/>
      <c r="AM98" s="288"/>
      <c r="AN98" s="288"/>
      <c r="AO98" s="288"/>
      <c r="AP98" s="288"/>
      <c r="AQ98" s="288"/>
      <c r="AR98" s="288"/>
      <c r="AS98" s="288"/>
      <c r="AT98" s="288"/>
      <c r="AU98" s="288"/>
      <c r="AV98" s="288"/>
      <c r="AW98" s="288"/>
      <c r="AX98" s="288"/>
      <c r="AY98" s="288"/>
      <c r="AZ98" s="288"/>
      <c r="BA98" s="288"/>
      <c r="BB98" s="288"/>
      <c r="BC98" s="288"/>
      <c r="BD98" s="288"/>
      <c r="BE98" s="288"/>
      <c r="BF98" s="288"/>
      <c r="BG98" s="288"/>
      <c r="BH98" s="288"/>
      <c r="BI98" s="288"/>
      <c r="BJ98" s="288"/>
      <c r="BK98" s="288"/>
      <c r="BL98" s="288"/>
      <c r="BM98" s="288"/>
      <c r="BN98" s="288"/>
      <c r="BO98" s="288"/>
      <c r="BP98" s="288"/>
      <c r="BQ98" s="288"/>
      <c r="BR98" s="288"/>
      <c r="BS98" s="288"/>
      <c r="BT98" s="288"/>
      <c r="BU98" s="288"/>
      <c r="BV98" s="288"/>
      <c r="BW98" s="288"/>
      <c r="BX98" s="288"/>
      <c r="BY98" s="288"/>
      <c r="BZ98" s="288"/>
      <c r="CA98" s="288"/>
      <c r="CB98" s="288"/>
      <c r="CC98" s="288"/>
      <c r="CD98" s="288"/>
      <c r="CE98" s="288"/>
      <c r="CF98" s="288"/>
      <c r="CG98" s="288"/>
      <c r="CH98" s="288"/>
      <c r="CI98" s="288"/>
      <c r="CJ98" s="288"/>
      <c r="CK98" s="288"/>
      <c r="CL98" s="288"/>
      <c r="CM98" s="288"/>
      <c r="CN98" s="288"/>
      <c r="CO98" s="288"/>
      <c r="CP98" s="288"/>
      <c r="CQ98" s="288"/>
      <c r="CR98" s="288"/>
      <c r="CS98" s="288"/>
      <c r="CT98" s="288"/>
      <c r="CU98" s="288"/>
      <c r="CV98" s="288"/>
      <c r="CW98" s="288"/>
      <c r="CX98" s="288"/>
      <c r="CY98" s="288"/>
      <c r="CZ98" s="288"/>
      <c r="DA98" s="288"/>
      <c r="DB98" s="288"/>
      <c r="DC98" s="288"/>
      <c r="DD98" s="288"/>
      <c r="DE98" s="288"/>
      <c r="DF98" s="288"/>
      <c r="DG98" s="288"/>
      <c r="DH98" s="288"/>
      <c r="DI98" s="288"/>
      <c r="DJ98" s="288"/>
      <c r="DK98" s="288"/>
      <c r="DL98" s="288"/>
      <c r="DM98" s="288"/>
      <c r="DN98" s="288"/>
      <c r="DO98" s="288"/>
      <c r="DP98" s="288"/>
      <c r="DQ98" s="288"/>
      <c r="DR98" s="288"/>
      <c r="DS98" s="288"/>
      <c r="DT98" s="288"/>
      <c r="DU98" s="288"/>
      <c r="DV98" s="288"/>
      <c r="DW98" s="288"/>
      <c r="DX98" s="288"/>
      <c r="DY98" s="288"/>
      <c r="DZ98" s="288"/>
      <c r="EA98" s="288"/>
      <c r="EB98" s="288"/>
      <c r="EC98" s="288"/>
      <c r="ED98" s="288"/>
      <c r="EE98" s="288"/>
      <c r="EF98" s="288"/>
      <c r="EG98" s="288"/>
      <c r="EH98" s="288"/>
      <c r="EI98" s="288"/>
      <c r="EJ98" s="288"/>
      <c r="EK98" s="288"/>
      <c r="EL98" s="288"/>
      <c r="EM98" s="288"/>
      <c r="EN98" s="288"/>
      <c r="EO98" s="288"/>
      <c r="EP98" s="288"/>
      <c r="EQ98" s="288"/>
      <c r="ER98" s="288"/>
      <c r="ES98" s="288"/>
      <c r="ET98" s="288"/>
      <c r="EU98" s="288"/>
      <c r="EV98" s="288"/>
      <c r="EW98" s="288"/>
      <c r="EX98" s="288"/>
      <c r="EY98" s="288"/>
      <c r="EZ98" s="288"/>
      <c r="FA98" s="288"/>
      <c r="FB98" s="288"/>
      <c r="FC98" s="288"/>
      <c r="FD98" s="288"/>
      <c r="FE98" s="288"/>
      <c r="FF98" s="288"/>
      <c r="FG98" s="288"/>
      <c r="FH98" s="288"/>
      <c r="FI98" s="288"/>
      <c r="FJ98" s="288"/>
      <c r="FK98" s="288"/>
      <c r="FL98" s="288"/>
      <c r="FM98" s="288"/>
      <c r="FN98" s="288"/>
      <c r="FO98" s="288"/>
      <c r="FP98" s="288"/>
      <c r="FQ98" s="288"/>
      <c r="FR98" s="288"/>
      <c r="FS98" s="288"/>
      <c r="FT98" s="288"/>
      <c r="FU98" s="288"/>
      <c r="FV98" s="288"/>
      <c r="FW98" s="288"/>
      <c r="FX98" s="288"/>
      <c r="FY98" s="288"/>
      <c r="FZ98" s="288"/>
      <c r="GA98" s="288"/>
      <c r="GB98" s="288"/>
      <c r="GC98" s="288"/>
      <c r="GD98" s="288"/>
      <c r="GE98" s="288"/>
      <c r="GF98" s="288"/>
      <c r="GG98" s="288"/>
      <c r="GH98" s="288"/>
      <c r="GI98" s="288"/>
      <c r="GJ98" s="288"/>
      <c r="GK98" s="288"/>
      <c r="GL98" s="288"/>
      <c r="GM98" s="288"/>
      <c r="GN98" s="288"/>
      <c r="GO98" s="288"/>
      <c r="GP98" s="288"/>
      <c r="GQ98" s="288"/>
      <c r="GR98" s="288"/>
      <c r="GS98" s="288"/>
      <c r="GT98" s="288"/>
      <c r="GU98" s="288"/>
      <c r="GV98" s="288"/>
      <c r="GW98" s="288"/>
      <c r="GX98" s="288"/>
      <c r="GY98" s="288"/>
      <c r="GZ98" s="288"/>
      <c r="HA98" s="288"/>
      <c r="HB98" s="288"/>
      <c r="HC98" s="288"/>
      <c r="HD98" s="288"/>
      <c r="HE98" s="288"/>
      <c r="HF98" s="288"/>
      <c r="HG98" s="288"/>
      <c r="HH98" s="288"/>
      <c r="HI98" s="288"/>
      <c r="HJ98" s="288"/>
      <c r="HK98" s="288"/>
      <c r="HL98" s="288"/>
      <c r="HM98" s="288"/>
      <c r="HN98" s="288"/>
      <c r="HO98" s="288"/>
      <c r="IS98" s="281"/>
    </row>
    <row r="99" spans="1:253" ht="15" customHeight="1">
      <c r="A99" s="296"/>
      <c r="K99" s="282"/>
      <c r="M99" s="288"/>
      <c r="N99" s="288"/>
      <c r="O99" s="288"/>
      <c r="P99" s="288"/>
      <c r="Q99" s="288"/>
      <c r="R99" s="288"/>
      <c r="S99" s="288"/>
      <c r="T99" s="288"/>
      <c r="U99" s="288"/>
      <c r="V99" s="288"/>
      <c r="W99" s="288"/>
      <c r="X99" s="288"/>
      <c r="Y99" s="288"/>
      <c r="Z99" s="288"/>
      <c r="AA99" s="288"/>
      <c r="AB99" s="288"/>
      <c r="AC99" s="288"/>
      <c r="AD99" s="288"/>
      <c r="AE99" s="288"/>
      <c r="AF99" s="288"/>
      <c r="AG99" s="288"/>
      <c r="AH99" s="288"/>
      <c r="AI99" s="288"/>
      <c r="AJ99" s="288"/>
      <c r="AK99" s="288"/>
      <c r="AL99" s="288"/>
      <c r="AM99" s="288"/>
      <c r="AN99" s="288"/>
      <c r="AO99" s="288"/>
      <c r="AP99" s="288"/>
      <c r="AQ99" s="288"/>
      <c r="AR99" s="288"/>
      <c r="AS99" s="288"/>
      <c r="AT99" s="288"/>
      <c r="AU99" s="288"/>
      <c r="AV99" s="288"/>
      <c r="AW99" s="288"/>
      <c r="AX99" s="288"/>
      <c r="AY99" s="288"/>
      <c r="AZ99" s="288"/>
      <c r="BA99" s="288"/>
      <c r="BB99" s="288"/>
      <c r="BC99" s="288"/>
      <c r="BD99" s="288"/>
      <c r="BE99" s="288"/>
      <c r="BF99" s="288"/>
      <c r="BG99" s="288"/>
      <c r="BH99" s="288"/>
      <c r="BI99" s="288"/>
      <c r="BJ99" s="288"/>
      <c r="BK99" s="288"/>
      <c r="BL99" s="288"/>
      <c r="BM99" s="288"/>
      <c r="BN99" s="288"/>
      <c r="BO99" s="288"/>
      <c r="BP99" s="288"/>
      <c r="BQ99" s="288"/>
      <c r="BR99" s="288"/>
      <c r="BS99" s="288"/>
      <c r="BT99" s="288"/>
      <c r="BU99" s="288"/>
      <c r="BV99" s="288"/>
      <c r="BW99" s="288"/>
      <c r="BX99" s="288"/>
      <c r="BY99" s="288"/>
      <c r="BZ99" s="288"/>
      <c r="CA99" s="288"/>
      <c r="CB99" s="288"/>
      <c r="CC99" s="288"/>
      <c r="CD99" s="288"/>
      <c r="CE99" s="288"/>
      <c r="CF99" s="288"/>
      <c r="CG99" s="288"/>
      <c r="CH99" s="288"/>
      <c r="CI99" s="288"/>
      <c r="CJ99" s="288"/>
      <c r="CK99" s="288"/>
      <c r="CL99" s="288"/>
      <c r="CM99" s="288"/>
      <c r="CN99" s="288"/>
      <c r="CO99" s="288"/>
      <c r="CP99" s="288"/>
      <c r="CQ99" s="288"/>
      <c r="CR99" s="288"/>
      <c r="CS99" s="288"/>
      <c r="CT99" s="288"/>
      <c r="CU99" s="288"/>
      <c r="CV99" s="288"/>
      <c r="CW99" s="288"/>
      <c r="CX99" s="288"/>
      <c r="CY99" s="288"/>
      <c r="CZ99" s="288"/>
      <c r="DA99" s="288"/>
      <c r="DB99" s="288"/>
      <c r="DC99" s="288"/>
      <c r="DD99" s="288"/>
      <c r="DE99" s="288"/>
      <c r="DF99" s="288"/>
      <c r="DG99" s="288"/>
      <c r="DH99" s="288"/>
      <c r="DI99" s="288"/>
      <c r="DJ99" s="288"/>
      <c r="DK99" s="288"/>
      <c r="DL99" s="288"/>
      <c r="DM99" s="288"/>
      <c r="DN99" s="288"/>
      <c r="DO99" s="288"/>
      <c r="DP99" s="288"/>
      <c r="DQ99" s="288"/>
      <c r="DR99" s="288"/>
      <c r="DS99" s="288"/>
      <c r="DT99" s="288"/>
      <c r="DU99" s="288"/>
      <c r="DV99" s="288"/>
      <c r="DW99" s="288"/>
      <c r="DX99" s="288"/>
      <c r="DY99" s="288"/>
      <c r="DZ99" s="288"/>
      <c r="EA99" s="288"/>
      <c r="EB99" s="288"/>
      <c r="EC99" s="288"/>
      <c r="ED99" s="288"/>
      <c r="EE99" s="288"/>
      <c r="EF99" s="288"/>
      <c r="EG99" s="288"/>
      <c r="EH99" s="288"/>
      <c r="EI99" s="288"/>
      <c r="EJ99" s="288"/>
      <c r="EK99" s="288"/>
      <c r="EL99" s="288"/>
      <c r="EM99" s="288"/>
      <c r="EN99" s="288"/>
      <c r="EO99" s="288"/>
      <c r="EP99" s="288"/>
      <c r="EQ99" s="288"/>
      <c r="ER99" s="288"/>
      <c r="ES99" s="288"/>
      <c r="ET99" s="288"/>
      <c r="EU99" s="288"/>
      <c r="EV99" s="288"/>
      <c r="EW99" s="288"/>
      <c r="EX99" s="288"/>
      <c r="EY99" s="288"/>
      <c r="EZ99" s="288"/>
      <c r="FA99" s="288"/>
      <c r="FB99" s="288"/>
      <c r="FC99" s="288"/>
      <c r="FD99" s="288"/>
      <c r="FE99" s="288"/>
      <c r="FF99" s="288"/>
      <c r="FG99" s="288"/>
      <c r="FH99" s="288"/>
      <c r="FI99" s="288"/>
      <c r="FJ99" s="288"/>
      <c r="FK99" s="288"/>
      <c r="FL99" s="288"/>
      <c r="FM99" s="288"/>
      <c r="FN99" s="288"/>
      <c r="FO99" s="288"/>
      <c r="FP99" s="288"/>
      <c r="FQ99" s="288"/>
      <c r="FR99" s="288"/>
      <c r="FS99" s="288"/>
      <c r="FT99" s="288"/>
      <c r="FU99" s="288"/>
      <c r="FV99" s="288"/>
      <c r="FW99" s="288"/>
      <c r="FX99" s="288"/>
      <c r="FY99" s="288"/>
      <c r="FZ99" s="288"/>
      <c r="GA99" s="288"/>
      <c r="GB99" s="288"/>
      <c r="GC99" s="288"/>
      <c r="GD99" s="288"/>
      <c r="GE99" s="288"/>
      <c r="GF99" s="288"/>
      <c r="GG99" s="288"/>
      <c r="GH99" s="288"/>
      <c r="GI99" s="288"/>
      <c r="GJ99" s="288"/>
      <c r="GK99" s="288"/>
      <c r="GL99" s="288"/>
      <c r="GM99" s="288"/>
      <c r="GN99" s="288"/>
      <c r="GO99" s="288"/>
      <c r="GP99" s="288"/>
      <c r="GQ99" s="288"/>
      <c r="GR99" s="288"/>
      <c r="GS99" s="288"/>
      <c r="GT99" s="288"/>
      <c r="GU99" s="288"/>
      <c r="GV99" s="288"/>
      <c r="GW99" s="288"/>
      <c r="GX99" s="288"/>
      <c r="GY99" s="288"/>
      <c r="GZ99" s="288"/>
      <c r="HA99" s="288"/>
      <c r="HB99" s="288"/>
      <c r="HC99" s="288"/>
      <c r="HD99" s="288"/>
      <c r="HE99" s="288"/>
      <c r="HF99" s="288"/>
      <c r="HG99" s="288"/>
      <c r="HH99" s="288"/>
      <c r="HI99" s="288"/>
      <c r="HJ99" s="288"/>
      <c r="HK99" s="288"/>
      <c r="HL99" s="288"/>
      <c r="HM99" s="288"/>
      <c r="HN99" s="288"/>
      <c r="HO99" s="288"/>
      <c r="IS99" s="281"/>
    </row>
    <row r="100" spans="1:253" ht="15" customHeight="1">
      <c r="A100" s="296"/>
      <c r="K100" s="282"/>
      <c r="M100" s="288"/>
      <c r="N100" s="288"/>
      <c r="O100" s="288"/>
      <c r="P100" s="288"/>
      <c r="Q100" s="288"/>
      <c r="R100" s="288"/>
      <c r="S100" s="288"/>
      <c r="T100" s="288"/>
      <c r="U100" s="288"/>
      <c r="V100" s="288"/>
      <c r="W100" s="288"/>
      <c r="X100" s="288"/>
      <c r="Y100" s="288"/>
      <c r="Z100" s="288"/>
      <c r="AA100" s="288"/>
      <c r="AB100" s="288"/>
      <c r="AC100" s="288"/>
      <c r="AD100" s="288"/>
      <c r="AE100" s="288"/>
      <c r="AF100" s="288"/>
      <c r="AG100" s="288"/>
      <c r="AH100" s="288"/>
      <c r="AI100" s="288"/>
      <c r="AJ100" s="288"/>
      <c r="AK100" s="288"/>
      <c r="AL100" s="288"/>
      <c r="AM100" s="288"/>
      <c r="AN100" s="288"/>
      <c r="AO100" s="288"/>
      <c r="AP100" s="288"/>
      <c r="AQ100" s="288"/>
      <c r="AR100" s="288"/>
      <c r="AS100" s="288"/>
      <c r="AT100" s="288"/>
      <c r="AU100" s="288"/>
      <c r="AV100" s="288"/>
      <c r="AW100" s="288"/>
      <c r="AX100" s="288"/>
      <c r="AY100" s="288"/>
      <c r="AZ100" s="288"/>
      <c r="BA100" s="288"/>
      <c r="BB100" s="288"/>
      <c r="BC100" s="288"/>
      <c r="BD100" s="288"/>
      <c r="BE100" s="288"/>
      <c r="BF100" s="288"/>
      <c r="BG100" s="288"/>
      <c r="BH100" s="288"/>
      <c r="BI100" s="288"/>
      <c r="BJ100" s="288"/>
      <c r="BK100" s="288"/>
      <c r="BL100" s="288"/>
      <c r="BM100" s="288"/>
      <c r="BN100" s="288"/>
      <c r="BO100" s="288"/>
      <c r="BP100" s="288"/>
      <c r="BQ100" s="288"/>
      <c r="BR100" s="288"/>
      <c r="BS100" s="288"/>
      <c r="BT100" s="288"/>
      <c r="BU100" s="288"/>
      <c r="BV100" s="288"/>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c r="CR100" s="288"/>
      <c r="CS100" s="288"/>
      <c r="CT100" s="288"/>
      <c r="CU100" s="288"/>
      <c r="CV100" s="288"/>
      <c r="CW100" s="288"/>
      <c r="CX100" s="288"/>
      <c r="CY100" s="288"/>
      <c r="CZ100" s="288"/>
      <c r="DA100" s="288"/>
      <c r="DB100" s="288"/>
      <c r="DC100" s="288"/>
      <c r="DD100" s="288"/>
      <c r="DE100" s="288"/>
      <c r="DF100" s="288"/>
      <c r="DG100" s="288"/>
      <c r="DH100" s="288"/>
      <c r="DI100" s="288"/>
      <c r="DJ100" s="288"/>
      <c r="DK100" s="288"/>
      <c r="DL100" s="288"/>
      <c r="DM100" s="288"/>
      <c r="DN100" s="288"/>
      <c r="DO100" s="288"/>
      <c r="DP100" s="288"/>
      <c r="DQ100" s="288"/>
      <c r="DR100" s="288"/>
      <c r="DS100" s="288"/>
      <c r="DT100" s="288"/>
      <c r="DU100" s="288"/>
      <c r="DV100" s="288"/>
      <c r="DW100" s="288"/>
      <c r="DX100" s="288"/>
      <c r="DY100" s="288"/>
      <c r="DZ100" s="288"/>
      <c r="EA100" s="288"/>
      <c r="EB100" s="288"/>
      <c r="EC100" s="288"/>
      <c r="ED100" s="288"/>
      <c r="EE100" s="288"/>
      <c r="EF100" s="288"/>
      <c r="EG100" s="288"/>
      <c r="EH100" s="288"/>
      <c r="EI100" s="288"/>
      <c r="EJ100" s="288"/>
      <c r="EK100" s="288"/>
      <c r="EL100" s="288"/>
      <c r="EM100" s="288"/>
      <c r="EN100" s="288"/>
      <c r="EO100" s="288"/>
      <c r="EP100" s="288"/>
      <c r="EQ100" s="288"/>
      <c r="ER100" s="288"/>
      <c r="ES100" s="288"/>
      <c r="ET100" s="288"/>
      <c r="EU100" s="288"/>
      <c r="EV100" s="288"/>
      <c r="EW100" s="288"/>
      <c r="EX100" s="288"/>
      <c r="EY100" s="288"/>
      <c r="EZ100" s="288"/>
      <c r="FA100" s="288"/>
      <c r="FB100" s="288"/>
      <c r="FC100" s="288"/>
      <c r="FD100" s="288"/>
      <c r="FE100" s="288"/>
      <c r="FF100" s="288"/>
      <c r="FG100" s="288"/>
      <c r="FH100" s="288"/>
      <c r="FI100" s="288"/>
      <c r="FJ100" s="288"/>
      <c r="FK100" s="288"/>
      <c r="FL100" s="288"/>
      <c r="FM100" s="288"/>
      <c r="FN100" s="288"/>
      <c r="FO100" s="288"/>
      <c r="FP100" s="288"/>
      <c r="FQ100" s="288"/>
      <c r="FR100" s="288"/>
      <c r="FS100" s="288"/>
      <c r="FT100" s="288"/>
      <c r="FU100" s="288"/>
      <c r="FV100" s="288"/>
      <c r="FW100" s="288"/>
      <c r="FX100" s="288"/>
      <c r="FY100" s="288"/>
      <c r="FZ100" s="288"/>
      <c r="GA100" s="288"/>
      <c r="GB100" s="288"/>
      <c r="GC100" s="288"/>
      <c r="GD100" s="288"/>
      <c r="GE100" s="288"/>
      <c r="GF100" s="288"/>
      <c r="GG100" s="288"/>
      <c r="GH100" s="288"/>
      <c r="GI100" s="288"/>
      <c r="GJ100" s="288"/>
      <c r="GK100" s="288"/>
      <c r="GL100" s="288"/>
      <c r="GM100" s="288"/>
      <c r="GN100" s="288"/>
      <c r="GO100" s="288"/>
      <c r="GP100" s="288"/>
      <c r="GQ100" s="288"/>
      <c r="GR100" s="288"/>
      <c r="GS100" s="288"/>
      <c r="GT100" s="288"/>
      <c r="GU100" s="288"/>
      <c r="GV100" s="288"/>
      <c r="GW100" s="288"/>
      <c r="GX100" s="288"/>
      <c r="GY100" s="288"/>
      <c r="GZ100" s="288"/>
      <c r="HA100" s="288"/>
      <c r="HB100" s="288"/>
      <c r="HC100" s="288"/>
      <c r="HD100" s="288"/>
      <c r="HE100" s="288"/>
      <c r="HF100" s="288"/>
      <c r="HG100" s="288"/>
      <c r="HH100" s="288"/>
      <c r="HI100" s="288"/>
      <c r="HJ100" s="288"/>
      <c r="HK100" s="288"/>
      <c r="HL100" s="288"/>
      <c r="HM100" s="288"/>
      <c r="HN100" s="288"/>
      <c r="HO100" s="288"/>
      <c r="IS100" s="281"/>
    </row>
    <row r="101" spans="1:253" ht="15" customHeight="1">
      <c r="A101" s="296"/>
      <c r="K101" s="282"/>
      <c r="M101" s="288"/>
      <c r="N101" s="288"/>
      <c r="O101" s="288"/>
      <c r="P101" s="288"/>
      <c r="Q101" s="288"/>
      <c r="R101" s="288"/>
      <c r="S101" s="288"/>
      <c r="T101" s="288"/>
      <c r="U101" s="288"/>
      <c r="V101" s="288"/>
      <c r="W101" s="288"/>
      <c r="X101" s="288"/>
      <c r="Y101" s="288"/>
      <c r="Z101" s="288"/>
      <c r="AA101" s="288"/>
      <c r="AB101" s="288"/>
      <c r="AC101" s="288"/>
      <c r="AD101" s="288"/>
      <c r="AE101" s="288"/>
      <c r="AF101" s="288"/>
      <c r="AG101" s="288"/>
      <c r="AH101" s="288"/>
      <c r="AI101" s="288"/>
      <c r="AJ101" s="288"/>
      <c r="AK101" s="288"/>
      <c r="AL101" s="288"/>
      <c r="AM101" s="288"/>
      <c r="AN101" s="288"/>
      <c r="AO101" s="288"/>
      <c r="AP101" s="288"/>
      <c r="AQ101" s="288"/>
      <c r="AR101" s="288"/>
      <c r="AS101" s="288"/>
      <c r="AT101" s="288"/>
      <c r="AU101" s="288"/>
      <c r="AV101" s="288"/>
      <c r="AW101" s="288"/>
      <c r="AX101" s="288"/>
      <c r="AY101" s="288"/>
      <c r="AZ101" s="288"/>
      <c r="BA101" s="288"/>
      <c r="BB101" s="288"/>
      <c r="BC101" s="288"/>
      <c r="BD101" s="288"/>
      <c r="BE101" s="288"/>
      <c r="BF101" s="288"/>
      <c r="BG101" s="288"/>
      <c r="BH101" s="288"/>
      <c r="BI101" s="288"/>
      <c r="BJ101" s="288"/>
      <c r="BK101" s="288"/>
      <c r="BL101" s="288"/>
      <c r="BM101" s="288"/>
      <c r="BN101" s="288"/>
      <c r="BO101" s="288"/>
      <c r="BP101" s="288"/>
      <c r="BQ101" s="288"/>
      <c r="BR101" s="288"/>
      <c r="BS101" s="288"/>
      <c r="BT101" s="288"/>
      <c r="BU101" s="288"/>
      <c r="BV101" s="288"/>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c r="CR101" s="288"/>
      <c r="CS101" s="288"/>
      <c r="CT101" s="288"/>
      <c r="CU101" s="288"/>
      <c r="CV101" s="288"/>
      <c r="CW101" s="288"/>
      <c r="CX101" s="288"/>
      <c r="CY101" s="288"/>
      <c r="CZ101" s="288"/>
      <c r="DA101" s="288"/>
      <c r="DB101" s="288"/>
      <c r="DC101" s="288"/>
      <c r="DD101" s="288"/>
      <c r="DE101" s="288"/>
      <c r="DF101" s="288"/>
      <c r="DG101" s="288"/>
      <c r="DH101" s="288"/>
      <c r="DI101" s="288"/>
      <c r="DJ101" s="288"/>
      <c r="DK101" s="288"/>
      <c r="DL101" s="288"/>
      <c r="DM101" s="288"/>
      <c r="DN101" s="288"/>
      <c r="DO101" s="288"/>
      <c r="DP101" s="288"/>
      <c r="DQ101" s="288"/>
      <c r="DR101" s="288"/>
      <c r="DS101" s="288"/>
      <c r="DT101" s="288"/>
      <c r="DU101" s="288"/>
      <c r="DV101" s="288"/>
      <c r="DW101" s="288"/>
      <c r="DX101" s="288"/>
      <c r="DY101" s="288"/>
      <c r="DZ101" s="288"/>
      <c r="EA101" s="288"/>
      <c r="EB101" s="288"/>
      <c r="EC101" s="288"/>
      <c r="ED101" s="288"/>
      <c r="EE101" s="288"/>
      <c r="EF101" s="288"/>
      <c r="EG101" s="288"/>
      <c r="EH101" s="288"/>
      <c r="EI101" s="288"/>
      <c r="EJ101" s="288"/>
      <c r="EK101" s="288"/>
      <c r="EL101" s="288"/>
      <c r="EM101" s="288"/>
      <c r="EN101" s="288"/>
      <c r="EO101" s="288"/>
      <c r="EP101" s="288"/>
      <c r="EQ101" s="288"/>
      <c r="ER101" s="288"/>
      <c r="ES101" s="288"/>
      <c r="ET101" s="288"/>
      <c r="EU101" s="288"/>
      <c r="EV101" s="288"/>
      <c r="EW101" s="288"/>
      <c r="EX101" s="288"/>
      <c r="EY101" s="288"/>
      <c r="EZ101" s="288"/>
      <c r="FA101" s="288"/>
      <c r="FB101" s="288"/>
      <c r="FC101" s="288"/>
      <c r="FD101" s="288"/>
      <c r="FE101" s="288"/>
      <c r="FF101" s="288"/>
      <c r="FG101" s="288"/>
      <c r="FH101" s="288"/>
      <c r="FI101" s="288"/>
      <c r="FJ101" s="288"/>
      <c r="FK101" s="288"/>
      <c r="FL101" s="288"/>
      <c r="FM101" s="288"/>
      <c r="FN101" s="288"/>
      <c r="FO101" s="288"/>
      <c r="FP101" s="288"/>
      <c r="FQ101" s="288"/>
      <c r="FR101" s="288"/>
      <c r="FS101" s="288"/>
      <c r="FT101" s="288"/>
      <c r="FU101" s="288"/>
      <c r="FV101" s="288"/>
      <c r="FW101" s="288"/>
      <c r="FX101" s="288"/>
      <c r="FY101" s="288"/>
      <c r="FZ101" s="288"/>
      <c r="GA101" s="288"/>
      <c r="GB101" s="288"/>
      <c r="GC101" s="288"/>
      <c r="GD101" s="288"/>
      <c r="GE101" s="288"/>
      <c r="GF101" s="288"/>
      <c r="GG101" s="288"/>
      <c r="GH101" s="288"/>
      <c r="GI101" s="288"/>
      <c r="GJ101" s="288"/>
      <c r="GK101" s="288"/>
      <c r="GL101" s="288"/>
      <c r="GM101" s="288"/>
      <c r="GN101" s="288"/>
      <c r="GO101" s="288"/>
      <c r="GP101" s="288"/>
      <c r="GQ101" s="288"/>
      <c r="GR101" s="288"/>
      <c r="GS101" s="288"/>
      <c r="GT101" s="288"/>
      <c r="GU101" s="288"/>
      <c r="GV101" s="288"/>
      <c r="GW101" s="288"/>
      <c r="GX101" s="288"/>
      <c r="GY101" s="288"/>
      <c r="GZ101" s="288"/>
      <c r="HA101" s="288"/>
      <c r="HB101" s="288"/>
      <c r="HC101" s="288"/>
      <c r="HD101" s="288"/>
      <c r="HE101" s="288"/>
      <c r="HF101" s="288"/>
      <c r="HG101" s="288"/>
      <c r="HH101" s="288"/>
      <c r="HI101" s="288"/>
      <c r="HJ101" s="288"/>
      <c r="HK101" s="288"/>
      <c r="HL101" s="288"/>
      <c r="HM101" s="288"/>
      <c r="HN101" s="288"/>
      <c r="HO101" s="288"/>
      <c r="IS101" s="281"/>
    </row>
    <row r="102" spans="1:253" ht="15" customHeight="1">
      <c r="A102" s="296"/>
      <c r="J102" s="290"/>
      <c r="K102" s="290"/>
      <c r="L102" s="291"/>
      <c r="M102" s="283" t="s">
        <v>2114</v>
      </c>
      <c r="N102" s="283" t="s">
        <v>2117</v>
      </c>
      <c r="O102" s="283" t="s">
        <v>2114</v>
      </c>
      <c r="P102" s="283" t="s">
        <v>2119</v>
      </c>
      <c r="Q102" s="283" t="s">
        <v>2114</v>
      </c>
      <c r="R102" s="283" t="s">
        <v>2117</v>
      </c>
      <c r="S102" s="283" t="s">
        <v>2114</v>
      </c>
      <c r="T102" s="283" t="s">
        <v>2110</v>
      </c>
      <c r="U102" s="283" t="s">
        <v>2113</v>
      </c>
      <c r="V102" s="283" t="s">
        <v>2109</v>
      </c>
      <c r="W102" s="283" t="s">
        <v>2128</v>
      </c>
      <c r="X102" s="283" t="s">
        <v>2117</v>
      </c>
      <c r="Y102" s="283" t="s">
        <v>2111</v>
      </c>
      <c r="Z102" s="283" t="s">
        <v>2122</v>
      </c>
      <c r="AA102" s="283" t="s">
        <v>2117</v>
      </c>
      <c r="AB102" s="283" t="s">
        <v>2109</v>
      </c>
      <c r="AC102" s="283" t="s">
        <v>2120</v>
      </c>
      <c r="AD102" s="283" t="s">
        <v>2120</v>
      </c>
      <c r="AE102" s="283" t="s">
        <v>2121</v>
      </c>
      <c r="AF102" s="283" t="s">
        <v>2122</v>
      </c>
      <c r="AG102" s="283" t="s">
        <v>2111</v>
      </c>
      <c r="AH102" s="283" t="s">
        <v>2113</v>
      </c>
      <c r="AI102" s="283" t="s">
        <v>2108</v>
      </c>
      <c r="AJ102" s="283" t="s">
        <v>2111</v>
      </c>
      <c r="AK102" s="283" t="s">
        <v>2125</v>
      </c>
      <c r="AL102" s="283" t="s">
        <v>2113</v>
      </c>
      <c r="AM102" s="283" t="s">
        <v>2110</v>
      </c>
      <c r="AN102" s="283" t="s">
        <v>2113</v>
      </c>
      <c r="AO102" s="283" t="s">
        <v>2114</v>
      </c>
      <c r="AP102" s="283" t="s">
        <v>2125</v>
      </c>
      <c r="AQ102" s="283" t="s">
        <v>2118</v>
      </c>
      <c r="AR102" s="283" t="s">
        <v>2116</v>
      </c>
      <c r="AS102" s="283" t="s">
        <v>2121</v>
      </c>
      <c r="AT102" s="283" t="s">
        <v>2109</v>
      </c>
      <c r="AU102" s="283" t="s">
        <v>2125</v>
      </c>
      <c r="AV102" s="283" t="s">
        <v>2110</v>
      </c>
      <c r="AW102" s="283" t="s">
        <v>2121</v>
      </c>
      <c r="AX102" s="283" t="s">
        <v>2125</v>
      </c>
      <c r="AY102" s="283" t="s">
        <v>2115</v>
      </c>
      <c r="AZ102" s="283" t="s">
        <v>2116</v>
      </c>
      <c r="BA102" s="283" t="s">
        <v>2119</v>
      </c>
      <c r="BB102" s="283" t="s">
        <v>2125</v>
      </c>
      <c r="BC102" s="283" t="s">
        <v>2125</v>
      </c>
      <c r="BD102" s="283" t="s">
        <v>2114</v>
      </c>
      <c r="BE102" s="283" t="s">
        <v>2114</v>
      </c>
      <c r="BF102" s="283" t="s">
        <v>2111</v>
      </c>
      <c r="BG102" s="283" t="s">
        <v>2110</v>
      </c>
      <c r="BH102" s="283" t="s">
        <v>2118</v>
      </c>
      <c r="BI102" s="283" t="s">
        <v>2108</v>
      </c>
      <c r="BJ102" s="283" t="s">
        <v>2116</v>
      </c>
      <c r="BK102" s="283" t="s">
        <v>2113</v>
      </c>
      <c r="BL102" s="283" t="s">
        <v>2119</v>
      </c>
      <c r="BM102" s="283" t="s">
        <v>2119</v>
      </c>
      <c r="BN102" s="283" t="s">
        <v>2114</v>
      </c>
      <c r="BO102" s="283" t="s">
        <v>2120</v>
      </c>
      <c r="BP102" s="283" t="s">
        <v>2116</v>
      </c>
      <c r="BQ102" s="283" t="s">
        <v>2110</v>
      </c>
      <c r="BR102" s="283" t="s">
        <v>2125</v>
      </c>
      <c r="BS102" s="283" t="s">
        <v>2110</v>
      </c>
      <c r="BT102" s="283" t="s">
        <v>2125</v>
      </c>
      <c r="BU102" s="283" t="s">
        <v>2125</v>
      </c>
      <c r="BV102" s="283" t="s">
        <v>2108</v>
      </c>
      <c r="BW102" s="283" t="s">
        <v>2111</v>
      </c>
      <c r="BX102" s="283" t="s">
        <v>2110</v>
      </c>
      <c r="BY102" s="283" t="s">
        <v>2108</v>
      </c>
      <c r="BZ102" s="283" t="s">
        <v>2108</v>
      </c>
      <c r="CA102" s="283" t="s">
        <v>2118</v>
      </c>
      <c r="CB102" s="283" t="s">
        <v>2109</v>
      </c>
      <c r="CC102" s="283" t="s">
        <v>2121</v>
      </c>
      <c r="CD102" s="283" t="s">
        <v>2110</v>
      </c>
      <c r="CE102" s="283" t="s">
        <v>2108</v>
      </c>
      <c r="CF102" s="283" t="s">
        <v>2114</v>
      </c>
      <c r="CG102" s="283" t="s">
        <v>2113</v>
      </c>
      <c r="CH102" s="283" t="s">
        <v>2116</v>
      </c>
      <c r="CI102" s="283" t="s">
        <v>2114</v>
      </c>
      <c r="CJ102" s="283" t="s">
        <v>2126</v>
      </c>
      <c r="CK102" s="283" t="s">
        <v>2114</v>
      </c>
      <c r="CL102" s="283" t="s">
        <v>2118</v>
      </c>
      <c r="CM102" s="283" t="s">
        <v>2116</v>
      </c>
      <c r="CN102" s="283" t="s">
        <v>2121</v>
      </c>
      <c r="CO102" s="283" t="s">
        <v>2119</v>
      </c>
      <c r="CP102" s="283" t="s">
        <v>2123</v>
      </c>
      <c r="CQ102" s="283" t="s">
        <v>2118</v>
      </c>
      <c r="CR102" s="283" t="s">
        <v>2110</v>
      </c>
      <c r="CS102" s="283" t="s">
        <v>2108</v>
      </c>
      <c r="CT102" s="283" t="s">
        <v>2111</v>
      </c>
      <c r="CU102" s="283" t="s">
        <v>2121</v>
      </c>
      <c r="CV102" s="283" t="s">
        <v>2128</v>
      </c>
      <c r="CW102" s="283" t="s">
        <v>2114</v>
      </c>
      <c r="CX102" s="283" t="s">
        <v>2108</v>
      </c>
      <c r="CY102" s="283" t="s">
        <v>2114</v>
      </c>
      <c r="CZ102" s="283" t="s">
        <v>2110</v>
      </c>
      <c r="DA102" s="283" t="s">
        <v>2123</v>
      </c>
      <c r="DB102" s="283" t="s">
        <v>2123</v>
      </c>
      <c r="DC102" s="283" t="s">
        <v>2124</v>
      </c>
      <c r="DD102" s="283" t="s">
        <v>2108</v>
      </c>
      <c r="DE102" s="283" t="s">
        <v>2109</v>
      </c>
      <c r="DF102" s="283" t="s">
        <v>2112</v>
      </c>
      <c r="DG102" s="283" t="s">
        <v>2110</v>
      </c>
      <c r="DH102" s="283" t="s">
        <v>2112</v>
      </c>
      <c r="DI102" s="283" t="s">
        <v>2110</v>
      </c>
      <c r="DJ102" s="283" t="s">
        <v>2112</v>
      </c>
      <c r="DK102" s="283" t="s">
        <v>2116</v>
      </c>
      <c r="DL102" s="283" t="s">
        <v>2121</v>
      </c>
      <c r="DM102" s="283" t="s">
        <v>2120</v>
      </c>
      <c r="DN102" s="283" t="s">
        <v>2124</v>
      </c>
      <c r="DO102" s="283" t="s">
        <v>2108</v>
      </c>
      <c r="DP102" s="283" t="s">
        <v>2113</v>
      </c>
      <c r="DQ102" s="283" t="s">
        <v>2110</v>
      </c>
      <c r="DR102" s="283" t="s">
        <v>2110</v>
      </c>
      <c r="DS102" s="283" t="s">
        <v>2111</v>
      </c>
      <c r="DT102" s="283" t="s">
        <v>2111</v>
      </c>
      <c r="DU102" s="283" t="s">
        <v>2119</v>
      </c>
      <c r="DV102" s="283" t="s">
        <v>2114</v>
      </c>
      <c r="DW102" s="283" t="s">
        <v>2122</v>
      </c>
      <c r="DX102" s="283" t="s">
        <v>2111</v>
      </c>
      <c r="DY102" s="283" t="s">
        <v>2123</v>
      </c>
      <c r="DZ102" s="283" t="s">
        <v>2117</v>
      </c>
      <c r="EA102" s="283" t="s">
        <v>2113</v>
      </c>
      <c r="EB102" s="283" t="s">
        <v>2110</v>
      </c>
      <c r="EC102" s="283" t="s">
        <v>2123</v>
      </c>
      <c r="ED102" s="283" t="s">
        <v>2113</v>
      </c>
      <c r="EE102" s="283" t="s">
        <v>2119</v>
      </c>
      <c r="EF102" s="283" t="s">
        <v>2123</v>
      </c>
      <c r="EG102" s="283" t="s">
        <v>2113</v>
      </c>
      <c r="EH102" s="283" t="s">
        <v>2108</v>
      </c>
      <c r="EI102" s="283" t="s">
        <v>2121</v>
      </c>
      <c r="EJ102" s="283" t="s">
        <v>2115</v>
      </c>
      <c r="EK102" s="283" t="s">
        <v>2117</v>
      </c>
      <c r="EL102" s="283" t="s">
        <v>2110</v>
      </c>
      <c r="EM102" s="283" t="s">
        <v>2123</v>
      </c>
      <c r="EN102" s="283" t="s">
        <v>2121</v>
      </c>
      <c r="EO102" s="283" t="s">
        <v>2123</v>
      </c>
      <c r="EP102" s="283" t="s">
        <v>2110</v>
      </c>
      <c r="EQ102" s="283" t="s">
        <v>2123</v>
      </c>
      <c r="ER102" s="283" t="s">
        <v>2123</v>
      </c>
      <c r="ES102" s="283" t="s">
        <v>2117</v>
      </c>
      <c r="ET102" s="283" t="s">
        <v>2108</v>
      </c>
      <c r="EU102" s="283" t="s">
        <v>2118</v>
      </c>
      <c r="EV102" s="283" t="s">
        <v>2117</v>
      </c>
      <c r="EW102" s="283" t="s">
        <v>2121</v>
      </c>
      <c r="EX102" s="283" t="s">
        <v>2123</v>
      </c>
      <c r="EY102" s="283" t="s">
        <v>2118</v>
      </c>
      <c r="EZ102" s="283" t="s">
        <v>2108</v>
      </c>
      <c r="FA102" s="283" t="s">
        <v>2123</v>
      </c>
      <c r="FB102" s="283" t="s">
        <v>2116</v>
      </c>
      <c r="FC102" s="283" t="s">
        <v>2117</v>
      </c>
      <c r="FD102" s="283" t="s">
        <v>2122</v>
      </c>
      <c r="FE102" s="283" t="s">
        <v>2121</v>
      </c>
      <c r="FF102" s="283" t="s">
        <v>2110</v>
      </c>
      <c r="FG102" s="283" t="s">
        <v>2117</v>
      </c>
      <c r="FH102" s="283" t="s">
        <v>2118</v>
      </c>
      <c r="FI102" s="283" t="s">
        <v>2113</v>
      </c>
      <c r="FJ102" s="283" t="s">
        <v>2117</v>
      </c>
      <c r="FK102" s="283" t="s">
        <v>2121</v>
      </c>
      <c r="FL102" s="283" t="s">
        <v>2110</v>
      </c>
      <c r="FM102" s="283" t="s">
        <v>2110</v>
      </c>
      <c r="FN102" s="283" t="s">
        <v>2117</v>
      </c>
      <c r="FO102" s="283" t="s">
        <v>2113</v>
      </c>
      <c r="FP102" s="283" t="s">
        <v>2119</v>
      </c>
      <c r="FQ102" s="283" t="s">
        <v>2123</v>
      </c>
      <c r="FR102" s="283" t="s">
        <v>2118</v>
      </c>
      <c r="FS102" s="283" t="s">
        <v>2114</v>
      </c>
      <c r="FT102" s="283" t="s">
        <v>2118</v>
      </c>
      <c r="FU102" s="283" t="s">
        <v>2123</v>
      </c>
      <c r="FV102" s="283" t="s">
        <v>2121</v>
      </c>
      <c r="FW102" s="283" t="s">
        <v>2123</v>
      </c>
      <c r="FX102" s="283" t="s">
        <v>2108</v>
      </c>
      <c r="FY102" s="283" t="s">
        <v>2118</v>
      </c>
      <c r="FZ102" s="283"/>
      <c r="GA102" s="283"/>
      <c r="GB102" s="283"/>
      <c r="GC102" s="283"/>
      <c r="GD102" s="283"/>
      <c r="GE102" s="283"/>
      <c r="GF102" s="283"/>
      <c r="GG102" s="283"/>
      <c r="GH102" s="283"/>
      <c r="GI102" s="283"/>
      <c r="GJ102" s="283"/>
      <c r="GK102" s="283"/>
      <c r="GL102" s="283"/>
      <c r="GM102" s="283"/>
      <c r="GN102" s="283"/>
      <c r="GO102" s="283"/>
      <c r="GP102" s="283"/>
      <c r="GQ102" s="283"/>
      <c r="GR102" s="283"/>
      <c r="GS102" s="283"/>
      <c r="GT102" s="283"/>
      <c r="GU102" s="283"/>
      <c r="GV102" s="283"/>
      <c r="GW102" s="283"/>
      <c r="GX102" s="283"/>
      <c r="GY102" s="283"/>
      <c r="GZ102" s="283"/>
      <c r="HA102" s="283"/>
      <c r="HB102" s="283"/>
      <c r="HC102" s="283"/>
      <c r="HD102" s="283"/>
      <c r="HE102" s="283"/>
      <c r="HF102" s="283"/>
      <c r="HG102" s="283"/>
      <c r="HH102" s="283"/>
      <c r="HI102" s="283"/>
      <c r="HJ102" s="283"/>
      <c r="HK102" s="283"/>
      <c r="HL102" s="283"/>
      <c r="HM102" s="283"/>
      <c r="HN102" s="283"/>
      <c r="HO102" s="283"/>
      <c r="HP102" s="291"/>
      <c r="HQ102" s="291"/>
      <c r="HR102" s="291"/>
      <c r="HS102" s="291"/>
      <c r="HT102" s="291"/>
      <c r="HU102" s="291"/>
      <c r="HV102" s="291"/>
      <c r="HW102" s="291"/>
      <c r="HX102" s="291"/>
      <c r="IS102" s="281"/>
    </row>
    <row r="103" spans="1:253" ht="15" customHeight="1">
      <c r="A103" s="296"/>
      <c r="J103" s="159"/>
      <c r="K103" s="159"/>
      <c r="L103" s="285">
        <v>0</v>
      </c>
      <c r="M103" s="286">
        <f>B34</f>
        <v>0</v>
      </c>
      <c r="N103" s="286">
        <f t="shared" ref="N103:BY103" si="12">C34</f>
        <v>0</v>
      </c>
      <c r="O103" s="286">
        <f t="shared" si="12"/>
        <v>0</v>
      </c>
      <c r="P103" s="286">
        <f t="shared" si="12"/>
        <v>0</v>
      </c>
      <c r="Q103" s="286">
        <f t="shared" si="12"/>
        <v>0</v>
      </c>
      <c r="R103" s="286">
        <f t="shared" si="12"/>
        <v>0</v>
      </c>
      <c r="S103" s="286">
        <f t="shared" si="12"/>
        <v>0</v>
      </c>
      <c r="T103" s="286">
        <f t="shared" si="12"/>
        <v>0</v>
      </c>
      <c r="U103" s="286">
        <f t="shared" si="12"/>
        <v>0</v>
      </c>
      <c r="V103" s="286">
        <f t="shared" si="12"/>
        <v>0</v>
      </c>
      <c r="W103" s="286">
        <f t="shared" si="12"/>
        <v>0</v>
      </c>
      <c r="X103" s="286">
        <f t="shared" si="12"/>
        <v>0</v>
      </c>
      <c r="Y103" s="286">
        <f t="shared" si="12"/>
        <v>0</v>
      </c>
      <c r="Z103" s="286">
        <f t="shared" si="12"/>
        <v>0</v>
      </c>
      <c r="AA103" s="286">
        <f t="shared" si="12"/>
        <v>0</v>
      </c>
      <c r="AB103" s="286">
        <f t="shared" si="12"/>
        <v>0</v>
      </c>
      <c r="AC103" s="286">
        <f t="shared" si="12"/>
        <v>0</v>
      </c>
      <c r="AD103" s="286">
        <f t="shared" si="12"/>
        <v>3</v>
      </c>
      <c r="AE103" s="286">
        <f t="shared" si="12"/>
        <v>5</v>
      </c>
      <c r="AF103" s="286">
        <f t="shared" si="12"/>
        <v>7</v>
      </c>
      <c r="AG103" s="286">
        <f t="shared" si="12"/>
        <v>8</v>
      </c>
      <c r="AH103" s="286">
        <f t="shared" si="12"/>
        <v>9</v>
      </c>
      <c r="AI103" s="286">
        <f t="shared" si="12"/>
        <v>9</v>
      </c>
      <c r="AJ103" s="286">
        <f t="shared" si="12"/>
        <v>9</v>
      </c>
      <c r="AK103" s="286">
        <f t="shared" si="12"/>
        <v>9</v>
      </c>
      <c r="AL103" s="286">
        <f t="shared" si="12"/>
        <v>8</v>
      </c>
      <c r="AM103" s="286">
        <f t="shared" si="12"/>
        <v>8</v>
      </c>
      <c r="AN103" s="286">
        <f t="shared" si="12"/>
        <v>6</v>
      </c>
      <c r="AO103" s="286">
        <f t="shared" si="12"/>
        <v>1</v>
      </c>
      <c r="AP103" s="286">
        <f t="shared" si="12"/>
        <v>1</v>
      </c>
      <c r="AQ103" s="286">
        <f t="shared" si="12"/>
        <v>2</v>
      </c>
      <c r="AR103" s="286">
        <f t="shared" si="12"/>
        <v>4</v>
      </c>
      <c r="AS103" s="286">
        <f t="shared" si="12"/>
        <v>6</v>
      </c>
      <c r="AT103" s="286">
        <f t="shared" si="12"/>
        <v>6</v>
      </c>
      <c r="AU103" s="286">
        <f t="shared" si="12"/>
        <v>7</v>
      </c>
      <c r="AV103" s="286">
        <f t="shared" si="12"/>
        <v>7</v>
      </c>
      <c r="AW103" s="286">
        <f t="shared" si="12"/>
        <v>7</v>
      </c>
      <c r="AX103" s="286">
        <f t="shared" si="12"/>
        <v>6</v>
      </c>
      <c r="AY103" s="286">
        <f t="shared" si="12"/>
        <v>6</v>
      </c>
      <c r="AZ103" s="286">
        <f t="shared" si="12"/>
        <v>5</v>
      </c>
      <c r="BA103" s="286">
        <f t="shared" si="12"/>
        <v>4</v>
      </c>
      <c r="BB103" s="286">
        <f t="shared" si="12"/>
        <v>2</v>
      </c>
      <c r="BC103" s="286">
        <f t="shared" si="12"/>
        <v>3</v>
      </c>
      <c r="BD103" s="286">
        <f t="shared" si="12"/>
        <v>3</v>
      </c>
      <c r="BE103" s="286">
        <f t="shared" si="12"/>
        <v>3</v>
      </c>
      <c r="BF103" s="286">
        <f t="shared" si="12"/>
        <v>3</v>
      </c>
      <c r="BG103" s="286">
        <f t="shared" si="12"/>
        <v>3</v>
      </c>
      <c r="BH103" s="286">
        <f t="shared" si="12"/>
        <v>3</v>
      </c>
      <c r="BI103" s="286">
        <f t="shared" si="12"/>
        <v>3</v>
      </c>
      <c r="BJ103" s="286">
        <f t="shared" si="12"/>
        <v>3</v>
      </c>
      <c r="BK103" s="286">
        <f t="shared" si="12"/>
        <v>0</v>
      </c>
      <c r="BL103" s="286">
        <f t="shared" si="12"/>
        <v>0</v>
      </c>
      <c r="BM103" s="286">
        <f t="shared" si="12"/>
        <v>1</v>
      </c>
      <c r="BN103" s="286">
        <f t="shared" si="12"/>
        <v>1</v>
      </c>
      <c r="BO103" s="286">
        <f t="shared" si="12"/>
        <v>1</v>
      </c>
      <c r="BP103" s="286">
        <f t="shared" si="12"/>
        <v>4</v>
      </c>
      <c r="BQ103" s="286">
        <f t="shared" si="12"/>
        <v>4</v>
      </c>
      <c r="BR103" s="286">
        <f t="shared" si="12"/>
        <v>4</v>
      </c>
      <c r="BS103" s="286">
        <f t="shared" si="12"/>
        <v>4</v>
      </c>
      <c r="BT103" s="286">
        <f t="shared" si="12"/>
        <v>4</v>
      </c>
      <c r="BU103" s="286">
        <f t="shared" si="12"/>
        <v>4</v>
      </c>
      <c r="BV103" s="286">
        <f t="shared" si="12"/>
        <v>3</v>
      </c>
      <c r="BW103" s="286">
        <f t="shared" si="12"/>
        <v>2</v>
      </c>
      <c r="BX103" s="286">
        <f t="shared" si="12"/>
        <v>2</v>
      </c>
      <c r="BY103" s="286">
        <f t="shared" si="12"/>
        <v>2</v>
      </c>
      <c r="BZ103" s="286">
        <f t="shared" ref="BZ103:EK103" si="13">BO34</f>
        <v>1</v>
      </c>
      <c r="CA103" s="286">
        <f t="shared" si="13"/>
        <v>1</v>
      </c>
      <c r="CB103" s="286">
        <f t="shared" si="13"/>
        <v>1</v>
      </c>
      <c r="CC103" s="286">
        <f t="shared" si="13"/>
        <v>2</v>
      </c>
      <c r="CD103" s="286">
        <f t="shared" si="13"/>
        <v>2</v>
      </c>
      <c r="CE103" s="286">
        <f t="shared" si="13"/>
        <v>2</v>
      </c>
      <c r="CF103" s="286">
        <f t="shared" si="13"/>
        <v>2</v>
      </c>
      <c r="CG103" s="286">
        <f t="shared" si="13"/>
        <v>1</v>
      </c>
      <c r="CH103" s="286">
        <f t="shared" si="13"/>
        <v>1</v>
      </c>
      <c r="CI103" s="286">
        <f t="shared" si="13"/>
        <v>1</v>
      </c>
      <c r="CJ103" s="286">
        <f t="shared" si="13"/>
        <v>0</v>
      </c>
      <c r="CK103" s="286">
        <f t="shared" si="13"/>
        <v>0</v>
      </c>
      <c r="CL103" s="286">
        <f t="shared" si="13"/>
        <v>0</v>
      </c>
      <c r="CM103" s="286">
        <f t="shared" si="13"/>
        <v>0</v>
      </c>
      <c r="CN103" s="286">
        <f t="shared" si="13"/>
        <v>0</v>
      </c>
      <c r="CO103" s="286">
        <f t="shared" si="13"/>
        <v>0</v>
      </c>
      <c r="CP103" s="286">
        <f t="shared" si="13"/>
        <v>0</v>
      </c>
      <c r="CQ103" s="286">
        <f t="shared" si="13"/>
        <v>0</v>
      </c>
      <c r="CR103" s="286">
        <f t="shared" si="13"/>
        <v>0</v>
      </c>
      <c r="CS103" s="286">
        <f t="shared" si="13"/>
        <v>0</v>
      </c>
      <c r="CT103" s="286">
        <f t="shared" si="13"/>
        <v>0</v>
      </c>
      <c r="CU103" s="286">
        <f t="shared" si="13"/>
        <v>0</v>
      </c>
      <c r="CV103" s="286">
        <f t="shared" si="13"/>
        <v>0</v>
      </c>
      <c r="CW103" s="286">
        <f t="shared" si="13"/>
        <v>0</v>
      </c>
      <c r="CX103" s="286">
        <f t="shared" si="13"/>
        <v>0</v>
      </c>
      <c r="CY103" s="286">
        <f t="shared" si="13"/>
        <v>0</v>
      </c>
      <c r="CZ103" s="286">
        <f t="shared" si="13"/>
        <v>0</v>
      </c>
      <c r="DA103" s="286">
        <f t="shared" si="13"/>
        <v>0</v>
      </c>
      <c r="DB103" s="286">
        <f t="shared" si="13"/>
        <v>0</v>
      </c>
      <c r="DC103" s="286">
        <f t="shared" si="13"/>
        <v>0</v>
      </c>
      <c r="DD103" s="286">
        <f t="shared" si="13"/>
        <v>1</v>
      </c>
      <c r="DE103" s="286">
        <f t="shared" si="13"/>
        <v>3</v>
      </c>
      <c r="DF103" s="286">
        <f t="shared" si="13"/>
        <v>5</v>
      </c>
      <c r="DG103" s="286">
        <f t="shared" si="13"/>
        <v>5</v>
      </c>
      <c r="DH103" s="286">
        <f t="shared" si="13"/>
        <v>5</v>
      </c>
      <c r="DI103" s="286">
        <f t="shared" si="13"/>
        <v>5</v>
      </c>
      <c r="DJ103" s="286">
        <f t="shared" si="13"/>
        <v>5</v>
      </c>
      <c r="DK103" s="286">
        <f t="shared" si="13"/>
        <v>4</v>
      </c>
      <c r="DL103" s="286">
        <f t="shared" si="13"/>
        <v>1</v>
      </c>
      <c r="DM103" s="286">
        <f t="shared" si="13"/>
        <v>1</v>
      </c>
      <c r="DN103" s="286">
        <f t="shared" si="13"/>
        <v>1</v>
      </c>
      <c r="DO103" s="286">
        <f t="shared" si="13"/>
        <v>1</v>
      </c>
      <c r="DP103" s="286">
        <f t="shared" si="13"/>
        <v>2</v>
      </c>
      <c r="DQ103" s="286">
        <f t="shared" si="13"/>
        <v>3</v>
      </c>
      <c r="DR103" s="286">
        <f t="shared" si="13"/>
        <v>3</v>
      </c>
      <c r="DS103" s="286">
        <f t="shared" si="13"/>
        <v>3</v>
      </c>
      <c r="DT103" s="286">
        <f t="shared" si="13"/>
        <v>3</v>
      </c>
      <c r="DU103" s="286">
        <f t="shared" si="13"/>
        <v>3</v>
      </c>
      <c r="DV103" s="286">
        <f t="shared" si="13"/>
        <v>2</v>
      </c>
      <c r="DW103" s="286">
        <f t="shared" si="13"/>
        <v>2</v>
      </c>
      <c r="DX103" s="286">
        <f t="shared" si="13"/>
        <v>2</v>
      </c>
      <c r="DY103" s="286">
        <f t="shared" si="13"/>
        <v>2</v>
      </c>
      <c r="DZ103" s="286">
        <f t="shared" si="13"/>
        <v>2</v>
      </c>
      <c r="EA103" s="286">
        <f t="shared" si="13"/>
        <v>2</v>
      </c>
      <c r="EB103" s="286">
        <f t="shared" si="13"/>
        <v>2</v>
      </c>
      <c r="EC103" s="286">
        <f t="shared" si="13"/>
        <v>2</v>
      </c>
      <c r="ED103" s="286">
        <f t="shared" si="13"/>
        <v>1</v>
      </c>
      <c r="EE103" s="286">
        <f t="shared" si="13"/>
        <v>0</v>
      </c>
      <c r="EF103" s="286">
        <f t="shared" si="13"/>
        <v>0</v>
      </c>
      <c r="EG103" s="286">
        <f t="shared" si="13"/>
        <v>0</v>
      </c>
      <c r="EH103" s="286">
        <f t="shared" si="13"/>
        <v>0</v>
      </c>
      <c r="EI103" s="286">
        <f t="shared" si="13"/>
        <v>0</v>
      </c>
      <c r="EJ103" s="286">
        <f t="shared" si="13"/>
        <v>0</v>
      </c>
      <c r="EK103" s="286">
        <f t="shared" si="13"/>
        <v>0</v>
      </c>
      <c r="EL103" s="286">
        <f t="shared" ref="EL103:FY103" si="14">EA34</f>
        <v>0</v>
      </c>
      <c r="EM103" s="286">
        <f t="shared" si="14"/>
        <v>0</v>
      </c>
      <c r="EN103" s="286">
        <f t="shared" si="14"/>
        <v>0</v>
      </c>
      <c r="EO103" s="286">
        <f t="shared" si="14"/>
        <v>0</v>
      </c>
      <c r="EP103" s="286">
        <f t="shared" si="14"/>
        <v>0</v>
      </c>
      <c r="EQ103" s="286">
        <f t="shared" si="14"/>
        <v>0</v>
      </c>
      <c r="ER103" s="286">
        <f t="shared" si="14"/>
        <v>0</v>
      </c>
      <c r="ES103" s="286">
        <f t="shared" si="14"/>
        <v>0</v>
      </c>
      <c r="ET103" s="286">
        <f t="shared" si="14"/>
        <v>0</v>
      </c>
      <c r="EU103" s="286">
        <f t="shared" si="14"/>
        <v>0</v>
      </c>
      <c r="EV103" s="286">
        <f t="shared" si="14"/>
        <v>0</v>
      </c>
      <c r="EW103" s="286">
        <f t="shared" si="14"/>
        <v>0</v>
      </c>
      <c r="EX103" s="286">
        <f t="shared" si="14"/>
        <v>0</v>
      </c>
      <c r="EY103" s="286">
        <f t="shared" si="14"/>
        <v>0</v>
      </c>
      <c r="EZ103" s="286">
        <f t="shared" si="14"/>
        <v>0</v>
      </c>
      <c r="FA103" s="286">
        <f t="shared" si="14"/>
        <v>0</v>
      </c>
      <c r="FB103" s="286">
        <f t="shared" si="14"/>
        <v>0</v>
      </c>
      <c r="FC103" s="286">
        <f t="shared" si="14"/>
        <v>0</v>
      </c>
      <c r="FD103" s="286">
        <f t="shared" si="14"/>
        <v>0</v>
      </c>
      <c r="FE103" s="286">
        <f t="shared" si="14"/>
        <v>0</v>
      </c>
      <c r="FF103" s="286">
        <f t="shared" si="14"/>
        <v>0</v>
      </c>
      <c r="FG103" s="286">
        <f t="shared" si="14"/>
        <v>0</v>
      </c>
      <c r="FH103" s="286">
        <f t="shared" si="14"/>
        <v>1</v>
      </c>
      <c r="FI103" s="286">
        <f t="shared" si="14"/>
        <v>2</v>
      </c>
      <c r="FJ103" s="286">
        <f t="shared" si="14"/>
        <v>2</v>
      </c>
      <c r="FK103" s="286">
        <f t="shared" si="14"/>
        <v>2</v>
      </c>
      <c r="FL103" s="286">
        <f t="shared" si="14"/>
        <v>2</v>
      </c>
      <c r="FM103" s="286">
        <f t="shared" si="14"/>
        <v>2</v>
      </c>
      <c r="FN103" s="286">
        <f t="shared" si="14"/>
        <v>2</v>
      </c>
      <c r="FO103" s="286">
        <f t="shared" si="14"/>
        <v>2</v>
      </c>
      <c r="FP103" s="286">
        <f t="shared" si="14"/>
        <v>2</v>
      </c>
      <c r="FQ103" s="286">
        <f t="shared" si="14"/>
        <v>0</v>
      </c>
      <c r="FR103" s="286">
        <f t="shared" si="14"/>
        <v>0</v>
      </c>
      <c r="FS103" s="286">
        <f t="shared" si="14"/>
        <v>0</v>
      </c>
      <c r="FT103" s="286">
        <f t="shared" si="14"/>
        <v>0</v>
      </c>
      <c r="FU103" s="286">
        <f t="shared" si="14"/>
        <v>0</v>
      </c>
      <c r="FV103" s="286">
        <f t="shared" si="14"/>
        <v>0</v>
      </c>
      <c r="FW103" s="286">
        <f t="shared" si="14"/>
        <v>0</v>
      </c>
      <c r="FX103" s="286">
        <f t="shared" si="14"/>
        <v>0</v>
      </c>
      <c r="FY103" s="286">
        <f t="shared" si="14"/>
        <v>0</v>
      </c>
      <c r="FZ103" s="288"/>
      <c r="GA103" s="288"/>
      <c r="GB103" s="288"/>
      <c r="GC103" s="288"/>
      <c r="GD103" s="288"/>
      <c r="GE103" s="288"/>
      <c r="GF103" s="288"/>
      <c r="GG103" s="288"/>
      <c r="GH103" s="288"/>
      <c r="GI103" s="288"/>
      <c r="GJ103" s="288"/>
      <c r="GK103" s="288"/>
      <c r="GL103" s="288"/>
      <c r="GM103" s="288"/>
      <c r="GN103" s="288"/>
      <c r="GO103" s="288"/>
      <c r="GP103" s="288"/>
      <c r="GQ103" s="288"/>
      <c r="GR103" s="288"/>
      <c r="GS103" s="288"/>
      <c r="GT103" s="288"/>
      <c r="GU103" s="288"/>
      <c r="GV103" s="288"/>
      <c r="GW103" s="288"/>
      <c r="GX103" s="288"/>
      <c r="GY103" s="288"/>
      <c r="GZ103" s="288"/>
      <c r="HA103" s="288"/>
      <c r="HB103" s="288"/>
      <c r="HC103" s="288"/>
      <c r="HD103" s="288"/>
      <c r="HE103" s="288"/>
      <c r="HF103" s="288"/>
      <c r="HG103" s="288"/>
      <c r="HH103" s="288"/>
      <c r="HI103" s="288"/>
      <c r="HJ103" s="288"/>
      <c r="HK103" s="288"/>
      <c r="HL103" s="288"/>
      <c r="HM103" s="288"/>
      <c r="HN103" s="288"/>
      <c r="HO103" s="288"/>
      <c r="IS103" s="281"/>
    </row>
    <row r="104" spans="1:253" ht="15" customHeight="1">
      <c r="A104" s="296"/>
      <c r="K104" s="282"/>
      <c r="M104" s="288"/>
      <c r="N104" s="288"/>
      <c r="O104" s="288"/>
      <c r="P104" s="288"/>
      <c r="Q104" s="288"/>
      <c r="R104" s="288"/>
      <c r="S104" s="288"/>
      <c r="T104" s="288"/>
      <c r="U104" s="288"/>
      <c r="V104" s="288"/>
      <c r="W104" s="288"/>
      <c r="X104" s="288"/>
      <c r="Y104" s="288"/>
      <c r="Z104" s="288"/>
      <c r="AA104" s="288"/>
      <c r="AB104" s="288"/>
      <c r="AC104" s="288"/>
      <c r="AD104" s="288"/>
      <c r="AE104" s="288"/>
      <c r="AF104" s="288"/>
      <c r="AG104" s="288"/>
      <c r="AH104" s="288"/>
      <c r="AI104" s="288"/>
      <c r="AJ104" s="288"/>
      <c r="AK104" s="288"/>
      <c r="AL104" s="288"/>
      <c r="AM104" s="288"/>
      <c r="AN104" s="288"/>
      <c r="AO104" s="288"/>
      <c r="AP104" s="288"/>
      <c r="AQ104" s="288"/>
      <c r="AR104" s="288"/>
      <c r="AS104" s="288"/>
      <c r="AT104" s="288"/>
      <c r="AU104" s="288"/>
      <c r="AV104" s="288"/>
      <c r="AW104" s="288"/>
      <c r="AX104" s="288"/>
      <c r="AY104" s="288"/>
      <c r="AZ104" s="288"/>
      <c r="BA104" s="288"/>
      <c r="BB104" s="288"/>
      <c r="BC104" s="288"/>
      <c r="BD104" s="288"/>
      <c r="BE104" s="288"/>
      <c r="BF104" s="288"/>
      <c r="BG104" s="288"/>
      <c r="BH104" s="288"/>
      <c r="BI104" s="288"/>
      <c r="BJ104" s="288"/>
      <c r="BK104" s="288"/>
      <c r="BL104" s="288"/>
      <c r="BM104" s="288"/>
      <c r="BN104" s="288"/>
      <c r="BO104" s="288"/>
      <c r="BP104" s="288"/>
      <c r="BQ104" s="288"/>
      <c r="BR104" s="288"/>
      <c r="BS104" s="288"/>
      <c r="BT104" s="288"/>
      <c r="BU104" s="288"/>
      <c r="BV104" s="288"/>
      <c r="BW104" s="288"/>
      <c r="BX104" s="288"/>
      <c r="BY104" s="288"/>
      <c r="BZ104" s="288"/>
      <c r="CA104" s="288"/>
      <c r="CB104" s="288"/>
      <c r="CC104" s="288"/>
      <c r="CD104" s="288"/>
      <c r="CE104" s="288"/>
      <c r="CF104" s="288"/>
      <c r="CG104" s="288"/>
      <c r="CH104" s="288"/>
      <c r="CI104" s="288"/>
      <c r="CJ104" s="288"/>
      <c r="CK104" s="288"/>
      <c r="CL104" s="288"/>
      <c r="CM104" s="288"/>
      <c r="CN104" s="288"/>
      <c r="CO104" s="288"/>
      <c r="CP104" s="288"/>
      <c r="CQ104" s="288"/>
      <c r="CR104" s="288"/>
      <c r="CS104" s="288"/>
      <c r="CT104" s="288"/>
      <c r="CU104" s="288"/>
      <c r="CV104" s="288"/>
      <c r="CW104" s="288"/>
      <c r="CX104" s="288"/>
      <c r="CY104" s="288"/>
      <c r="CZ104" s="288"/>
      <c r="DA104" s="288"/>
      <c r="DB104" s="288"/>
      <c r="DC104" s="288"/>
      <c r="DD104" s="288"/>
      <c r="DE104" s="288"/>
      <c r="DF104" s="288"/>
      <c r="DG104" s="288"/>
      <c r="DH104" s="288"/>
      <c r="DI104" s="288"/>
      <c r="DJ104" s="288"/>
      <c r="DK104" s="288"/>
      <c r="DL104" s="288"/>
      <c r="DM104" s="288"/>
      <c r="DN104" s="288"/>
      <c r="DO104" s="288"/>
      <c r="DP104" s="288"/>
      <c r="DQ104" s="288"/>
      <c r="DR104" s="288"/>
      <c r="DS104" s="288"/>
      <c r="DT104" s="288"/>
      <c r="DU104" s="288"/>
      <c r="DV104" s="288"/>
      <c r="DW104" s="288"/>
      <c r="DX104" s="288"/>
      <c r="DY104" s="288"/>
      <c r="DZ104" s="288"/>
      <c r="EA104" s="288"/>
      <c r="EB104" s="288"/>
      <c r="EC104" s="288"/>
      <c r="ED104" s="288"/>
      <c r="EE104" s="288"/>
      <c r="EF104" s="288"/>
      <c r="EG104" s="288"/>
      <c r="EH104" s="288"/>
      <c r="EI104" s="288"/>
      <c r="EJ104" s="288"/>
      <c r="EK104" s="288"/>
      <c r="EL104" s="288"/>
      <c r="EM104" s="288"/>
      <c r="EN104" s="288"/>
      <c r="EO104" s="288"/>
      <c r="EP104" s="288"/>
      <c r="EQ104" s="288"/>
      <c r="ER104" s="288"/>
      <c r="ES104" s="288"/>
      <c r="ET104" s="288"/>
      <c r="EU104" s="288"/>
      <c r="EV104" s="288"/>
      <c r="EW104" s="288"/>
      <c r="EX104" s="288"/>
      <c r="EY104" s="288"/>
      <c r="EZ104" s="288"/>
      <c r="FA104" s="288"/>
      <c r="FB104" s="288"/>
      <c r="FC104" s="288"/>
      <c r="FD104" s="288"/>
      <c r="FE104" s="288"/>
      <c r="FF104" s="288"/>
      <c r="FG104" s="288"/>
      <c r="FH104" s="288"/>
      <c r="FI104" s="288"/>
      <c r="FJ104" s="288"/>
      <c r="FK104" s="288"/>
      <c r="FL104" s="288"/>
      <c r="FM104" s="288"/>
      <c r="FN104" s="288"/>
      <c r="FO104" s="288"/>
      <c r="FP104" s="288"/>
      <c r="FQ104" s="288"/>
      <c r="FR104" s="288"/>
      <c r="FS104" s="288"/>
      <c r="FT104" s="288"/>
      <c r="FU104" s="288"/>
      <c r="FV104" s="288"/>
      <c r="FW104" s="288"/>
      <c r="FX104" s="288"/>
      <c r="FY104" s="288"/>
      <c r="FZ104" s="288"/>
      <c r="GA104" s="288"/>
      <c r="GB104" s="288"/>
      <c r="GC104" s="288"/>
      <c r="GD104" s="288"/>
      <c r="GE104" s="288"/>
      <c r="GF104" s="288"/>
      <c r="GG104" s="288"/>
      <c r="GH104" s="288"/>
      <c r="GI104" s="288"/>
      <c r="GJ104" s="288"/>
      <c r="GK104" s="288"/>
      <c r="GL104" s="288"/>
      <c r="GM104" s="288"/>
      <c r="GN104" s="288"/>
      <c r="GO104" s="288"/>
      <c r="GP104" s="288"/>
      <c r="GQ104" s="288"/>
      <c r="GR104" s="288"/>
      <c r="GS104" s="288"/>
      <c r="GT104" s="288"/>
      <c r="GU104" s="288"/>
      <c r="GV104" s="288"/>
      <c r="GW104" s="288"/>
      <c r="GX104" s="288"/>
      <c r="GY104" s="288"/>
      <c r="GZ104" s="288"/>
      <c r="HA104" s="288"/>
      <c r="HB104" s="288"/>
      <c r="HC104" s="288"/>
      <c r="HD104" s="288"/>
      <c r="HE104" s="288"/>
      <c r="HF104" s="288"/>
      <c r="HG104" s="288"/>
      <c r="HH104" s="288"/>
      <c r="HI104" s="288"/>
      <c r="HJ104" s="288"/>
      <c r="HK104" s="288"/>
      <c r="HL104" s="288"/>
      <c r="HM104" s="288"/>
      <c r="HN104" s="288"/>
      <c r="HO104" s="288"/>
      <c r="IS104" s="281"/>
    </row>
    <row r="105" spans="1:253" ht="15" customHeight="1">
      <c r="A105" s="296"/>
      <c r="K105" s="282"/>
      <c r="M105" s="288"/>
      <c r="N105" s="288"/>
      <c r="O105" s="288"/>
      <c r="P105" s="288"/>
      <c r="Q105" s="288"/>
      <c r="R105" s="288"/>
      <c r="S105" s="288"/>
      <c r="T105" s="288"/>
      <c r="U105" s="288"/>
      <c r="V105" s="288"/>
      <c r="W105" s="288"/>
      <c r="X105" s="288"/>
      <c r="Y105" s="288"/>
      <c r="Z105" s="288"/>
      <c r="AA105" s="288"/>
      <c r="AB105" s="288"/>
      <c r="AC105" s="288"/>
      <c r="AD105" s="288"/>
      <c r="AE105" s="288"/>
      <c r="AF105" s="288"/>
      <c r="AG105" s="288"/>
      <c r="AH105" s="288"/>
      <c r="AI105" s="288"/>
      <c r="AJ105" s="288"/>
      <c r="AK105" s="288"/>
      <c r="AL105" s="288"/>
      <c r="AM105" s="288"/>
      <c r="AN105" s="288"/>
      <c r="AO105" s="288"/>
      <c r="AP105" s="288"/>
      <c r="AQ105" s="288"/>
      <c r="AR105" s="288"/>
      <c r="AS105" s="288"/>
      <c r="AT105" s="288"/>
      <c r="AU105" s="288"/>
      <c r="AV105" s="288"/>
      <c r="AW105" s="288"/>
      <c r="AX105" s="288"/>
      <c r="AY105" s="288"/>
      <c r="AZ105" s="288"/>
      <c r="BA105" s="288"/>
      <c r="BB105" s="288"/>
      <c r="BC105" s="288"/>
      <c r="BD105" s="288"/>
      <c r="BE105" s="288"/>
      <c r="BF105" s="288"/>
      <c r="BG105" s="288"/>
      <c r="BH105" s="288"/>
      <c r="BI105" s="288"/>
      <c r="BJ105" s="288"/>
      <c r="BK105" s="288"/>
      <c r="BL105" s="288"/>
      <c r="BM105" s="288"/>
      <c r="BN105" s="288"/>
      <c r="BO105" s="288"/>
      <c r="BP105" s="288"/>
      <c r="BQ105" s="288"/>
      <c r="BR105" s="288"/>
      <c r="BS105" s="288"/>
      <c r="BT105" s="288"/>
      <c r="BU105" s="288"/>
      <c r="BV105" s="288"/>
      <c r="BW105" s="288"/>
      <c r="BX105" s="288"/>
      <c r="BY105" s="288"/>
      <c r="BZ105" s="288"/>
      <c r="CA105" s="288"/>
      <c r="CB105" s="288"/>
      <c r="CC105" s="288"/>
      <c r="CD105" s="288"/>
      <c r="CE105" s="288"/>
      <c r="CF105" s="288"/>
      <c r="CG105" s="288"/>
      <c r="CH105" s="288"/>
      <c r="CI105" s="288"/>
      <c r="CJ105" s="288"/>
      <c r="CK105" s="288"/>
      <c r="CL105" s="288"/>
      <c r="CM105" s="288"/>
      <c r="CN105" s="288"/>
      <c r="CO105" s="288"/>
      <c r="CP105" s="288"/>
      <c r="CQ105" s="288"/>
      <c r="CR105" s="288"/>
      <c r="CS105" s="288"/>
      <c r="CT105" s="288"/>
      <c r="CU105" s="288"/>
      <c r="CV105" s="288"/>
      <c r="CW105" s="288"/>
      <c r="CX105" s="288"/>
      <c r="CY105" s="288"/>
      <c r="CZ105" s="288"/>
      <c r="DA105" s="288"/>
      <c r="DB105" s="288"/>
      <c r="DC105" s="288"/>
      <c r="DD105" s="288"/>
      <c r="DE105" s="288"/>
      <c r="DF105" s="288"/>
      <c r="DG105" s="288"/>
      <c r="DH105" s="288"/>
      <c r="DI105" s="288"/>
      <c r="DJ105" s="288"/>
      <c r="DK105" s="288"/>
      <c r="DL105" s="288"/>
      <c r="DM105" s="288"/>
      <c r="DN105" s="288"/>
      <c r="DO105" s="288"/>
      <c r="DP105" s="288"/>
      <c r="DQ105" s="288"/>
      <c r="DR105" s="288"/>
      <c r="DS105" s="288"/>
      <c r="DT105" s="288"/>
      <c r="DU105" s="288"/>
      <c r="DV105" s="288"/>
      <c r="DW105" s="288"/>
      <c r="DX105" s="288"/>
      <c r="DY105" s="288"/>
      <c r="DZ105" s="288"/>
      <c r="EA105" s="288"/>
      <c r="EB105" s="288"/>
      <c r="EC105" s="288"/>
      <c r="ED105" s="288"/>
      <c r="EE105" s="288"/>
      <c r="EF105" s="288"/>
      <c r="EG105" s="288"/>
      <c r="EH105" s="288"/>
      <c r="EI105" s="288"/>
      <c r="EJ105" s="288"/>
      <c r="EK105" s="288"/>
      <c r="EL105" s="288"/>
      <c r="EM105" s="288"/>
      <c r="EN105" s="288"/>
      <c r="EO105" s="288"/>
      <c r="EP105" s="288"/>
      <c r="EQ105" s="288"/>
      <c r="ER105" s="288"/>
      <c r="ES105" s="288"/>
      <c r="ET105" s="288"/>
      <c r="EU105" s="288"/>
      <c r="EV105" s="288"/>
      <c r="EW105" s="288"/>
      <c r="EX105" s="288"/>
      <c r="EY105" s="288"/>
      <c r="EZ105" s="288"/>
      <c r="FA105" s="288"/>
      <c r="FB105" s="288"/>
      <c r="FC105" s="288"/>
      <c r="FD105" s="288"/>
      <c r="FE105" s="288"/>
      <c r="FF105" s="288"/>
      <c r="FG105" s="288"/>
      <c r="FH105" s="288"/>
      <c r="FI105" s="288"/>
      <c r="FJ105" s="288"/>
      <c r="FK105" s="288"/>
      <c r="FL105" s="288"/>
      <c r="FM105" s="288"/>
      <c r="FN105" s="288"/>
      <c r="FO105" s="288"/>
      <c r="FP105" s="288"/>
      <c r="FQ105" s="288"/>
      <c r="FR105" s="288"/>
      <c r="FS105" s="288"/>
      <c r="FT105" s="288"/>
      <c r="FU105" s="288"/>
      <c r="FV105" s="288"/>
      <c r="FW105" s="288"/>
      <c r="FX105" s="288"/>
      <c r="FY105" s="288"/>
      <c r="FZ105" s="288"/>
      <c r="GA105" s="288"/>
      <c r="GB105" s="288"/>
      <c r="GC105" s="288"/>
      <c r="GD105" s="288"/>
      <c r="GE105" s="288"/>
      <c r="GF105" s="288"/>
      <c r="GG105" s="288"/>
      <c r="GH105" s="288"/>
      <c r="GI105" s="288"/>
      <c r="GJ105" s="288"/>
      <c r="GK105" s="288"/>
      <c r="GL105" s="288"/>
      <c r="GM105" s="288"/>
      <c r="GN105" s="288"/>
      <c r="GO105" s="288"/>
      <c r="GP105" s="288"/>
      <c r="GQ105" s="288"/>
      <c r="GR105" s="288"/>
      <c r="GS105" s="288"/>
      <c r="GT105" s="288"/>
      <c r="GU105" s="288"/>
      <c r="GV105" s="288"/>
      <c r="GW105" s="288"/>
      <c r="GX105" s="288"/>
      <c r="GY105" s="288"/>
      <c r="GZ105" s="288"/>
      <c r="HA105" s="288"/>
      <c r="HB105" s="288"/>
      <c r="HC105" s="288"/>
      <c r="HD105" s="288"/>
      <c r="HE105" s="288"/>
      <c r="HF105" s="288"/>
      <c r="HG105" s="288"/>
      <c r="HH105" s="288"/>
      <c r="HI105" s="288"/>
      <c r="HJ105" s="288"/>
      <c r="HK105" s="288"/>
      <c r="HL105" s="288"/>
      <c r="HM105" s="288"/>
      <c r="HN105" s="288"/>
      <c r="HO105" s="288"/>
      <c r="IS105" s="281"/>
    </row>
    <row r="106" spans="1:253" ht="15" customHeight="1">
      <c r="A106" s="296"/>
      <c r="K106" s="282"/>
      <c r="M106" s="288"/>
      <c r="N106" s="288"/>
      <c r="O106" s="288"/>
      <c r="P106" s="288"/>
      <c r="Q106" s="288"/>
      <c r="R106" s="288"/>
      <c r="S106" s="288"/>
      <c r="T106" s="288"/>
      <c r="U106" s="288"/>
      <c r="V106" s="288"/>
      <c r="W106" s="288"/>
      <c r="X106" s="288"/>
      <c r="Y106" s="288"/>
      <c r="Z106" s="288"/>
      <c r="AA106" s="288"/>
      <c r="AB106" s="288"/>
      <c r="AC106" s="288"/>
      <c r="AD106" s="288"/>
      <c r="AE106" s="288"/>
      <c r="AF106" s="288"/>
      <c r="AG106" s="288"/>
      <c r="AH106" s="288"/>
      <c r="AI106" s="288"/>
      <c r="AJ106" s="288"/>
      <c r="AK106" s="288"/>
      <c r="AL106" s="288"/>
      <c r="AM106" s="288"/>
      <c r="AN106" s="288"/>
      <c r="AO106" s="288"/>
      <c r="AP106" s="288"/>
      <c r="AQ106" s="288"/>
      <c r="AR106" s="288"/>
      <c r="AS106" s="288"/>
      <c r="AT106" s="288"/>
      <c r="AU106" s="288"/>
      <c r="AV106" s="288"/>
      <c r="AW106" s="288"/>
      <c r="AX106" s="288"/>
      <c r="AY106" s="288"/>
      <c r="AZ106" s="288"/>
      <c r="BA106" s="288"/>
      <c r="BB106" s="288"/>
      <c r="BC106" s="288"/>
      <c r="BD106" s="288"/>
      <c r="BE106" s="288"/>
      <c r="BF106" s="288"/>
      <c r="BG106" s="288"/>
      <c r="BH106" s="288"/>
      <c r="BI106" s="288"/>
      <c r="BJ106" s="288"/>
      <c r="BK106" s="288"/>
      <c r="BL106" s="288"/>
      <c r="BM106" s="288"/>
      <c r="BN106" s="288"/>
      <c r="BO106" s="288"/>
      <c r="BP106" s="288"/>
      <c r="BQ106" s="288"/>
      <c r="BR106" s="288"/>
      <c r="BS106" s="288"/>
      <c r="BT106" s="288"/>
      <c r="BU106" s="288"/>
      <c r="BV106" s="288"/>
      <c r="BW106" s="288"/>
      <c r="BX106" s="288"/>
      <c r="BY106" s="288"/>
      <c r="BZ106" s="288"/>
      <c r="CA106" s="288"/>
      <c r="CB106" s="288"/>
      <c r="CC106" s="288"/>
      <c r="CD106" s="288"/>
      <c r="CE106" s="288"/>
      <c r="CF106" s="288"/>
      <c r="CG106" s="288"/>
      <c r="CH106" s="288"/>
      <c r="CI106" s="288"/>
      <c r="CJ106" s="288"/>
      <c r="CK106" s="288"/>
      <c r="CL106" s="288"/>
      <c r="CM106" s="288"/>
      <c r="CN106" s="288"/>
      <c r="CO106" s="288"/>
      <c r="CP106" s="288"/>
      <c r="CQ106" s="288"/>
      <c r="CR106" s="288"/>
      <c r="CS106" s="288"/>
      <c r="CT106" s="288"/>
      <c r="CU106" s="288"/>
      <c r="CV106" s="288"/>
      <c r="CW106" s="288"/>
      <c r="CX106" s="288"/>
      <c r="CY106" s="288"/>
      <c r="CZ106" s="288"/>
      <c r="DA106" s="288"/>
      <c r="DB106" s="288"/>
      <c r="DC106" s="288"/>
      <c r="DD106" s="288"/>
      <c r="DE106" s="288"/>
      <c r="DF106" s="288"/>
      <c r="DG106" s="288"/>
      <c r="DH106" s="288"/>
      <c r="DI106" s="288"/>
      <c r="DJ106" s="288"/>
      <c r="DK106" s="288"/>
      <c r="DL106" s="288"/>
      <c r="DM106" s="288"/>
      <c r="DN106" s="288"/>
      <c r="DO106" s="288"/>
      <c r="DP106" s="288"/>
      <c r="DQ106" s="288"/>
      <c r="DR106" s="288"/>
      <c r="DS106" s="288"/>
      <c r="DT106" s="288"/>
      <c r="DU106" s="288"/>
      <c r="DV106" s="288"/>
      <c r="DW106" s="288"/>
      <c r="DX106" s="288"/>
      <c r="DY106" s="288"/>
      <c r="DZ106" s="288"/>
      <c r="EA106" s="288"/>
      <c r="EB106" s="288"/>
      <c r="EC106" s="288"/>
      <c r="ED106" s="288"/>
      <c r="EE106" s="288"/>
      <c r="EF106" s="288"/>
      <c r="EG106" s="288"/>
      <c r="EH106" s="288"/>
      <c r="EI106" s="288"/>
      <c r="EJ106" s="288"/>
      <c r="EK106" s="288"/>
      <c r="EL106" s="288"/>
      <c r="EM106" s="288"/>
      <c r="EN106" s="288"/>
      <c r="EO106" s="288"/>
      <c r="EP106" s="288"/>
      <c r="EQ106" s="288"/>
      <c r="ER106" s="288"/>
      <c r="ES106" s="288"/>
      <c r="ET106" s="288"/>
      <c r="EU106" s="288"/>
      <c r="EV106" s="288"/>
      <c r="EW106" s="288"/>
      <c r="EX106" s="288"/>
      <c r="EY106" s="288"/>
      <c r="EZ106" s="288"/>
      <c r="FA106" s="288"/>
      <c r="FB106" s="288"/>
      <c r="FC106" s="288"/>
      <c r="FD106" s="288"/>
      <c r="FE106" s="288"/>
      <c r="FF106" s="288"/>
      <c r="FG106" s="288"/>
      <c r="FH106" s="288"/>
      <c r="FI106" s="288"/>
      <c r="FJ106" s="288"/>
      <c r="FK106" s="288"/>
      <c r="FL106" s="288"/>
      <c r="FM106" s="288"/>
      <c r="FN106" s="288"/>
      <c r="FO106" s="288"/>
      <c r="FP106" s="288"/>
      <c r="FQ106" s="288"/>
      <c r="FR106" s="288"/>
      <c r="FS106" s="288"/>
      <c r="FT106" s="288"/>
      <c r="FU106" s="288"/>
      <c r="FV106" s="288"/>
      <c r="FW106" s="288"/>
      <c r="FX106" s="288"/>
      <c r="FY106" s="288"/>
      <c r="FZ106" s="288"/>
      <c r="GA106" s="288"/>
      <c r="GB106" s="288"/>
      <c r="GC106" s="288"/>
      <c r="GD106" s="288"/>
      <c r="GE106" s="288"/>
      <c r="GF106" s="288"/>
      <c r="GG106" s="288"/>
      <c r="GH106" s="288"/>
      <c r="GI106" s="288"/>
      <c r="GJ106" s="288"/>
      <c r="GK106" s="288"/>
      <c r="GL106" s="288"/>
      <c r="GM106" s="288"/>
      <c r="GN106" s="288"/>
      <c r="GO106" s="288"/>
      <c r="GP106" s="288"/>
      <c r="GQ106" s="288"/>
      <c r="GR106" s="288"/>
      <c r="GS106" s="288"/>
      <c r="GT106" s="288"/>
      <c r="GU106" s="288"/>
      <c r="GV106" s="288"/>
      <c r="GW106" s="288"/>
      <c r="GX106" s="288"/>
      <c r="GY106" s="288"/>
      <c r="GZ106" s="288"/>
      <c r="HA106" s="288"/>
      <c r="HB106" s="288"/>
      <c r="HC106" s="288"/>
      <c r="HD106" s="288"/>
      <c r="HE106" s="288"/>
      <c r="HF106" s="288"/>
      <c r="HG106" s="288"/>
      <c r="HH106" s="288"/>
      <c r="HI106" s="288"/>
      <c r="HJ106" s="288"/>
      <c r="HK106" s="288"/>
      <c r="HL106" s="288"/>
      <c r="HM106" s="288"/>
      <c r="HN106" s="288"/>
      <c r="HO106" s="288"/>
      <c r="IS106" s="281"/>
    </row>
    <row r="107" spans="1:253" ht="15" customHeight="1">
      <c r="A107" s="296"/>
      <c r="K107" s="282"/>
      <c r="P107" s="288"/>
      <c r="Q107" s="288"/>
      <c r="R107" s="288"/>
      <c r="S107" s="288"/>
      <c r="T107" s="288"/>
      <c r="U107" s="288"/>
      <c r="V107" s="288"/>
      <c r="W107" s="288"/>
      <c r="X107" s="288"/>
      <c r="Y107" s="288"/>
      <c r="Z107" s="288"/>
      <c r="AA107" s="288"/>
      <c r="AB107" s="288"/>
      <c r="AC107" s="288"/>
      <c r="AD107" s="288"/>
      <c r="AE107" s="288"/>
      <c r="AF107" s="288"/>
      <c r="AG107" s="288"/>
      <c r="AH107" s="288"/>
      <c r="AI107" s="288"/>
      <c r="AJ107" s="288"/>
      <c r="AK107" s="288"/>
      <c r="AL107" s="288"/>
      <c r="AM107" s="288"/>
      <c r="AN107" s="288"/>
      <c r="AO107" s="288"/>
      <c r="AP107" s="288"/>
      <c r="AQ107" s="288"/>
      <c r="AR107" s="288"/>
      <c r="AS107" s="288"/>
      <c r="AT107" s="288"/>
      <c r="AU107" s="288"/>
      <c r="AV107" s="288"/>
      <c r="AW107" s="288"/>
      <c r="AX107" s="288"/>
      <c r="AY107" s="288"/>
      <c r="AZ107" s="288"/>
      <c r="BA107" s="288"/>
      <c r="BB107" s="288"/>
      <c r="BC107" s="288"/>
      <c r="BD107" s="288"/>
      <c r="BE107" s="288"/>
      <c r="BF107" s="288"/>
      <c r="BG107" s="288"/>
      <c r="BH107" s="288"/>
      <c r="BI107" s="288"/>
      <c r="BJ107" s="288"/>
      <c r="BK107" s="288"/>
      <c r="BL107" s="288"/>
      <c r="BM107" s="288"/>
      <c r="BN107" s="288"/>
      <c r="BO107" s="288"/>
      <c r="BP107" s="288"/>
      <c r="BQ107" s="288"/>
      <c r="BR107" s="288"/>
      <c r="BS107" s="288"/>
      <c r="BT107" s="288"/>
      <c r="BU107" s="288"/>
      <c r="BV107" s="288"/>
      <c r="BW107" s="288"/>
      <c r="BX107" s="288"/>
      <c r="BY107" s="288"/>
      <c r="BZ107" s="288"/>
      <c r="CA107" s="288"/>
      <c r="CB107" s="288"/>
      <c r="CC107" s="288"/>
      <c r="CD107" s="288"/>
      <c r="CE107" s="288"/>
      <c r="CF107" s="288"/>
      <c r="CG107" s="288"/>
      <c r="CH107" s="288"/>
      <c r="CI107" s="288"/>
      <c r="CJ107" s="288"/>
      <c r="CK107" s="288"/>
      <c r="CL107" s="288"/>
      <c r="CM107" s="288"/>
      <c r="CN107" s="288"/>
      <c r="CO107" s="288"/>
      <c r="CP107" s="288"/>
      <c r="CQ107" s="288"/>
      <c r="CR107" s="288"/>
      <c r="CS107" s="288"/>
      <c r="CT107" s="288"/>
      <c r="CU107" s="288"/>
      <c r="CV107" s="288"/>
      <c r="CW107" s="288"/>
      <c r="CX107" s="288"/>
      <c r="CY107" s="288"/>
      <c r="CZ107" s="288"/>
      <c r="DA107" s="288"/>
      <c r="DB107" s="288"/>
      <c r="DC107" s="288"/>
      <c r="DD107" s="288"/>
      <c r="DE107" s="288"/>
      <c r="DF107" s="288"/>
      <c r="DG107" s="288"/>
      <c r="DH107" s="288"/>
      <c r="DI107" s="288"/>
      <c r="DJ107" s="288"/>
      <c r="DK107" s="288"/>
      <c r="DL107" s="288"/>
      <c r="DM107" s="288"/>
      <c r="DN107" s="288"/>
      <c r="DO107" s="288"/>
      <c r="DP107" s="288"/>
      <c r="DQ107" s="288"/>
      <c r="DR107" s="288"/>
      <c r="DS107" s="288"/>
      <c r="DT107" s="288"/>
      <c r="DU107" s="288"/>
      <c r="DV107" s="288"/>
      <c r="DW107" s="288"/>
      <c r="DX107" s="288"/>
      <c r="DY107" s="288"/>
      <c r="DZ107" s="288"/>
      <c r="EA107" s="288"/>
      <c r="EB107" s="288"/>
      <c r="EC107" s="288"/>
      <c r="ED107" s="288"/>
      <c r="EE107" s="288"/>
      <c r="EF107" s="288"/>
      <c r="EG107" s="288"/>
      <c r="EH107" s="288"/>
      <c r="EI107" s="288"/>
      <c r="EJ107" s="288"/>
      <c r="EK107" s="288"/>
      <c r="EL107" s="288"/>
      <c r="EM107" s="288"/>
      <c r="EN107" s="288"/>
      <c r="EO107" s="288"/>
      <c r="EP107" s="288"/>
      <c r="EQ107" s="288"/>
      <c r="ER107" s="288"/>
      <c r="ES107" s="288"/>
      <c r="ET107" s="288"/>
      <c r="EU107" s="288"/>
      <c r="EV107" s="288"/>
      <c r="EW107" s="288"/>
      <c r="EX107" s="288"/>
      <c r="EY107" s="288"/>
      <c r="EZ107" s="288"/>
      <c r="FA107" s="288"/>
      <c r="FB107" s="288"/>
      <c r="FC107" s="288"/>
      <c r="FD107" s="288"/>
      <c r="FE107" s="288"/>
      <c r="FF107" s="288"/>
      <c r="FG107" s="288"/>
      <c r="FH107" s="288"/>
      <c r="FI107" s="288"/>
      <c r="FJ107" s="288"/>
      <c r="FK107" s="288"/>
      <c r="FL107" s="288"/>
      <c r="FM107" s="288"/>
      <c r="FN107" s="288"/>
      <c r="FO107" s="288"/>
      <c r="FP107" s="288"/>
      <c r="FQ107" s="288"/>
      <c r="FR107" s="288"/>
      <c r="FS107" s="288"/>
      <c r="FT107" s="288"/>
      <c r="FU107" s="288"/>
      <c r="FV107" s="288"/>
      <c r="FW107" s="288"/>
      <c r="FX107" s="288"/>
      <c r="FY107" s="288"/>
      <c r="FZ107" s="288"/>
      <c r="GA107" s="288"/>
      <c r="GB107" s="288"/>
      <c r="GC107" s="288"/>
      <c r="GD107" s="288"/>
      <c r="GE107" s="288"/>
      <c r="GF107" s="288"/>
      <c r="GG107" s="288"/>
      <c r="GH107" s="288"/>
      <c r="GI107" s="288"/>
      <c r="GJ107" s="288"/>
      <c r="GK107" s="288"/>
      <c r="GL107" s="288"/>
      <c r="GM107" s="288"/>
      <c r="GN107" s="288"/>
      <c r="GO107" s="288"/>
      <c r="GP107" s="288"/>
      <c r="GQ107" s="288"/>
      <c r="GR107" s="288"/>
      <c r="GS107" s="288"/>
      <c r="GT107" s="288"/>
      <c r="GU107" s="288"/>
      <c r="GV107" s="288"/>
      <c r="GW107" s="288"/>
      <c r="GX107" s="288"/>
      <c r="GY107" s="288"/>
      <c r="GZ107" s="288"/>
      <c r="HA107" s="288"/>
      <c r="HB107" s="288"/>
      <c r="HC107" s="288"/>
      <c r="HD107" s="288"/>
      <c r="HE107" s="288"/>
      <c r="HF107" s="288"/>
      <c r="HG107" s="288"/>
      <c r="HH107" s="288"/>
      <c r="HI107" s="288"/>
      <c r="HJ107" s="288"/>
      <c r="HK107" s="288"/>
      <c r="HL107" s="288"/>
      <c r="HM107" s="288"/>
      <c r="HN107" s="288"/>
      <c r="HO107" s="288"/>
      <c r="HP107" s="288"/>
      <c r="HQ107" s="288"/>
      <c r="HR107" s="288"/>
    </row>
    <row r="108" spans="1:253" ht="15" customHeight="1">
      <c r="A108" s="296"/>
      <c r="K108" s="282"/>
      <c r="P108" s="288"/>
      <c r="Q108" s="288"/>
      <c r="R108" s="288"/>
      <c r="S108" s="288"/>
      <c r="T108" s="288"/>
      <c r="U108" s="288"/>
      <c r="V108" s="288"/>
      <c r="W108" s="288"/>
      <c r="X108" s="288"/>
      <c r="Y108" s="288"/>
      <c r="Z108" s="288"/>
      <c r="AA108" s="288"/>
      <c r="AB108" s="288"/>
      <c r="AC108" s="288"/>
      <c r="AD108" s="288"/>
      <c r="AE108" s="288"/>
      <c r="AF108" s="288"/>
      <c r="AG108" s="288"/>
      <c r="AH108" s="288"/>
      <c r="AI108" s="288"/>
      <c r="AJ108" s="288"/>
      <c r="AK108" s="288"/>
      <c r="AL108" s="288"/>
      <c r="AM108" s="288"/>
      <c r="AN108" s="288"/>
      <c r="AO108" s="288"/>
      <c r="AP108" s="288"/>
      <c r="AQ108" s="288"/>
      <c r="AR108" s="288"/>
      <c r="AS108" s="288"/>
      <c r="AT108" s="288"/>
      <c r="AU108" s="288"/>
      <c r="AV108" s="288"/>
      <c r="AW108" s="288"/>
      <c r="AX108" s="288"/>
      <c r="AY108" s="288"/>
      <c r="AZ108" s="288"/>
      <c r="BA108" s="288"/>
      <c r="BB108" s="288"/>
      <c r="BC108" s="288"/>
      <c r="BD108" s="288"/>
      <c r="BE108" s="288"/>
      <c r="BF108" s="288"/>
      <c r="BG108" s="288"/>
      <c r="BH108" s="288"/>
      <c r="BI108" s="288"/>
      <c r="BJ108" s="288"/>
      <c r="BK108" s="288"/>
      <c r="BL108" s="288"/>
      <c r="BM108" s="288"/>
      <c r="BN108" s="288"/>
      <c r="BO108" s="288"/>
      <c r="BP108" s="288"/>
      <c r="BQ108" s="288"/>
      <c r="BR108" s="288"/>
      <c r="BS108" s="288"/>
      <c r="BT108" s="288"/>
      <c r="BU108" s="288"/>
      <c r="BV108" s="288"/>
      <c r="BW108" s="288"/>
      <c r="BX108" s="288"/>
      <c r="BY108" s="288"/>
      <c r="BZ108" s="288"/>
      <c r="CA108" s="288"/>
      <c r="CB108" s="288"/>
      <c r="CC108" s="288"/>
      <c r="CD108" s="288"/>
      <c r="CE108" s="288"/>
      <c r="CF108" s="288"/>
      <c r="CG108" s="288"/>
      <c r="CH108" s="288"/>
      <c r="CI108" s="288"/>
      <c r="CJ108" s="288"/>
      <c r="CK108" s="288"/>
      <c r="CL108" s="288"/>
      <c r="CM108" s="288"/>
      <c r="CN108" s="288"/>
      <c r="CO108" s="288"/>
      <c r="CP108" s="288"/>
      <c r="CQ108" s="288"/>
      <c r="CR108" s="288"/>
      <c r="CS108" s="288"/>
      <c r="CT108" s="288"/>
      <c r="CU108" s="288"/>
      <c r="CV108" s="288"/>
      <c r="CW108" s="288"/>
      <c r="CX108" s="288"/>
      <c r="CY108" s="288"/>
      <c r="CZ108" s="288"/>
      <c r="DA108" s="288"/>
      <c r="DB108" s="288"/>
      <c r="DC108" s="288"/>
      <c r="DD108" s="288"/>
      <c r="DE108" s="288"/>
      <c r="DF108" s="288"/>
      <c r="DG108" s="288"/>
      <c r="DH108" s="288"/>
      <c r="DI108" s="288"/>
      <c r="DJ108" s="288"/>
      <c r="DK108" s="288"/>
      <c r="DL108" s="288"/>
      <c r="DM108" s="288"/>
      <c r="DN108" s="288"/>
      <c r="DO108" s="288"/>
      <c r="DP108" s="288"/>
      <c r="DQ108" s="288"/>
      <c r="DR108" s="288"/>
      <c r="DS108" s="288"/>
      <c r="DT108" s="288"/>
      <c r="DU108" s="288"/>
      <c r="DV108" s="288"/>
      <c r="DW108" s="288"/>
      <c r="DX108" s="288"/>
      <c r="DY108" s="288"/>
      <c r="DZ108" s="288"/>
      <c r="EA108" s="288"/>
      <c r="EB108" s="288"/>
      <c r="EC108" s="288"/>
      <c r="ED108" s="288"/>
      <c r="EE108" s="288"/>
      <c r="EF108" s="288"/>
      <c r="EG108" s="288"/>
      <c r="EH108" s="288"/>
      <c r="EI108" s="288"/>
      <c r="EJ108" s="288"/>
      <c r="EK108" s="288"/>
      <c r="EL108" s="288"/>
      <c r="EM108" s="288"/>
      <c r="EN108" s="288"/>
      <c r="EO108" s="288"/>
      <c r="EP108" s="288"/>
      <c r="EQ108" s="288"/>
      <c r="ER108" s="288"/>
      <c r="ES108" s="288"/>
      <c r="ET108" s="288"/>
      <c r="EU108" s="288"/>
      <c r="EV108" s="288"/>
      <c r="EW108" s="288"/>
      <c r="EX108" s="288"/>
      <c r="EY108" s="288"/>
      <c r="EZ108" s="288"/>
      <c r="FA108" s="288"/>
      <c r="FB108" s="288"/>
      <c r="FC108" s="288"/>
      <c r="FD108" s="288"/>
      <c r="FE108" s="288"/>
      <c r="FF108" s="288"/>
      <c r="FG108" s="288"/>
      <c r="FH108" s="288"/>
      <c r="FI108" s="288"/>
      <c r="FJ108" s="288"/>
      <c r="FK108" s="288"/>
      <c r="FL108" s="288"/>
      <c r="FM108" s="288"/>
      <c r="FN108" s="288"/>
      <c r="FO108" s="288"/>
      <c r="FP108" s="288"/>
      <c r="FQ108" s="288"/>
      <c r="FR108" s="288"/>
      <c r="FS108" s="288"/>
      <c r="FT108" s="288"/>
      <c r="FU108" s="288"/>
      <c r="FV108" s="288"/>
      <c r="FW108" s="288"/>
      <c r="FX108" s="288"/>
      <c r="FY108" s="288"/>
      <c r="FZ108" s="288"/>
      <c r="GA108" s="288"/>
      <c r="GB108" s="288"/>
      <c r="GC108" s="288"/>
      <c r="GD108" s="288"/>
      <c r="GE108" s="288"/>
      <c r="GF108" s="288"/>
      <c r="GG108" s="288"/>
      <c r="GH108" s="288"/>
      <c r="GI108" s="288"/>
      <c r="GJ108" s="288"/>
      <c r="GK108" s="288"/>
      <c r="GL108" s="288"/>
      <c r="GM108" s="288"/>
      <c r="GN108" s="288"/>
      <c r="GO108" s="288"/>
      <c r="GP108" s="288"/>
      <c r="GQ108" s="288"/>
      <c r="GR108" s="288"/>
      <c r="GS108" s="288"/>
      <c r="GT108" s="288"/>
      <c r="GU108" s="288"/>
      <c r="GV108" s="288"/>
      <c r="GW108" s="288"/>
      <c r="GX108" s="288"/>
      <c r="GY108" s="288"/>
      <c r="GZ108" s="288"/>
      <c r="HA108" s="288"/>
      <c r="HB108" s="288"/>
      <c r="HC108" s="288"/>
      <c r="HD108" s="288"/>
      <c r="HE108" s="288"/>
      <c r="HF108" s="288"/>
      <c r="HG108" s="288"/>
      <c r="HH108" s="288"/>
      <c r="HI108" s="288"/>
      <c r="HJ108" s="288"/>
      <c r="HK108" s="288"/>
      <c r="HL108" s="288"/>
      <c r="HM108" s="288"/>
      <c r="HN108" s="288"/>
      <c r="HO108" s="288"/>
      <c r="HP108" s="288"/>
      <c r="HQ108" s="288"/>
      <c r="HR108" s="288"/>
    </row>
    <row r="109" spans="1:253" ht="15" customHeight="1">
      <c r="A109" s="296"/>
      <c r="K109" s="282"/>
      <c r="M109" s="367"/>
      <c r="N109" s="288"/>
      <c r="O109" s="288"/>
      <c r="P109" s="288"/>
      <c r="Q109" s="288"/>
      <c r="R109" s="288"/>
      <c r="S109" s="288"/>
      <c r="T109" s="288"/>
      <c r="U109" s="288"/>
      <c r="V109" s="288"/>
      <c r="W109" s="288"/>
      <c r="X109" s="288"/>
      <c r="Y109" s="288"/>
      <c r="Z109" s="288"/>
      <c r="AA109" s="288"/>
      <c r="AB109" s="288"/>
      <c r="AC109" s="288"/>
      <c r="AD109" s="288"/>
      <c r="AE109" s="288"/>
      <c r="AF109" s="288"/>
      <c r="AG109" s="288"/>
      <c r="AH109" s="288"/>
      <c r="AI109" s="288"/>
      <c r="AJ109" s="288"/>
      <c r="AK109" s="288"/>
      <c r="AL109" s="288"/>
      <c r="AM109" s="288"/>
      <c r="AN109" s="288"/>
      <c r="AO109" s="288"/>
      <c r="AP109" s="288"/>
      <c r="AQ109" s="288"/>
      <c r="AR109" s="288"/>
      <c r="AS109" s="288"/>
      <c r="AT109" s="288"/>
      <c r="AU109" s="288"/>
      <c r="AV109" s="288"/>
      <c r="AW109" s="288"/>
      <c r="AX109" s="288"/>
      <c r="AY109" s="288"/>
      <c r="AZ109" s="288"/>
      <c r="BA109" s="288"/>
      <c r="BB109" s="288"/>
      <c r="BC109" s="288"/>
      <c r="BD109" s="288"/>
      <c r="BE109" s="288"/>
      <c r="BF109" s="288"/>
      <c r="BG109" s="288"/>
      <c r="BH109" s="288"/>
      <c r="BI109" s="288"/>
      <c r="BJ109" s="288"/>
      <c r="BK109" s="288"/>
      <c r="BL109" s="288"/>
      <c r="BM109" s="288"/>
      <c r="BN109" s="288"/>
      <c r="BO109" s="288"/>
      <c r="BP109" s="288"/>
      <c r="BQ109" s="288"/>
      <c r="BR109" s="288"/>
      <c r="BS109" s="288"/>
      <c r="BT109" s="288"/>
      <c r="BU109" s="288"/>
      <c r="BV109" s="288"/>
      <c r="BW109" s="288"/>
      <c r="BX109" s="288"/>
      <c r="BY109" s="288"/>
      <c r="BZ109" s="288"/>
      <c r="CA109" s="288"/>
      <c r="CB109" s="288"/>
      <c r="CC109" s="288"/>
      <c r="CD109" s="288"/>
      <c r="CE109" s="288"/>
      <c r="CF109" s="288"/>
      <c r="CG109" s="288"/>
      <c r="CH109" s="288"/>
      <c r="CI109" s="288"/>
      <c r="CJ109" s="288"/>
      <c r="CK109" s="288"/>
      <c r="CL109" s="288"/>
      <c r="CM109" s="288"/>
      <c r="CN109" s="288"/>
      <c r="CO109" s="288"/>
      <c r="CP109" s="288"/>
      <c r="CQ109" s="288"/>
      <c r="CR109" s="288"/>
      <c r="CS109" s="288"/>
      <c r="CT109" s="288"/>
      <c r="CU109" s="288"/>
      <c r="CV109" s="288"/>
      <c r="CW109" s="288"/>
      <c r="CX109" s="288"/>
      <c r="CY109" s="288"/>
      <c r="CZ109" s="288"/>
      <c r="DA109" s="288"/>
      <c r="DB109" s="288"/>
      <c r="DC109" s="288"/>
      <c r="DD109" s="288"/>
      <c r="DE109" s="288"/>
      <c r="DF109" s="288"/>
      <c r="DG109" s="288"/>
      <c r="DH109" s="288"/>
      <c r="DI109" s="288"/>
      <c r="DJ109" s="288"/>
      <c r="DK109" s="288"/>
      <c r="DL109" s="288"/>
      <c r="DM109" s="288"/>
      <c r="DN109" s="288"/>
      <c r="DO109" s="288"/>
      <c r="DP109" s="288"/>
      <c r="DQ109" s="288"/>
      <c r="DR109" s="288"/>
      <c r="DS109" s="288"/>
      <c r="DT109" s="288"/>
      <c r="DU109" s="288"/>
      <c r="DV109" s="288"/>
      <c r="DW109" s="288"/>
      <c r="DX109" s="288"/>
      <c r="DY109" s="288"/>
      <c r="DZ109" s="288"/>
      <c r="EA109" s="288"/>
      <c r="EB109" s="288"/>
      <c r="EC109" s="288"/>
      <c r="ED109" s="288"/>
      <c r="EE109" s="288"/>
      <c r="EF109" s="288"/>
      <c r="EG109" s="288"/>
      <c r="EH109" s="288"/>
      <c r="EI109" s="288"/>
      <c r="EJ109" s="288"/>
      <c r="EK109" s="288"/>
      <c r="EL109" s="288"/>
      <c r="EM109" s="288"/>
      <c r="EN109" s="288"/>
      <c r="EO109" s="288"/>
      <c r="EP109" s="288"/>
      <c r="EQ109" s="288"/>
      <c r="ER109" s="288"/>
      <c r="ES109" s="288"/>
      <c r="ET109" s="288"/>
      <c r="EU109" s="288"/>
      <c r="EV109" s="288"/>
      <c r="EW109" s="288"/>
      <c r="EX109" s="288"/>
      <c r="EY109" s="288"/>
      <c r="EZ109" s="288"/>
      <c r="FA109" s="288"/>
      <c r="FB109" s="288"/>
      <c r="FC109" s="288"/>
      <c r="FD109" s="288"/>
      <c r="FE109" s="288"/>
      <c r="FF109" s="288"/>
      <c r="FG109" s="288"/>
      <c r="FH109" s="288"/>
      <c r="FI109" s="288"/>
      <c r="FJ109" s="288"/>
      <c r="FK109" s="288"/>
      <c r="FL109" s="288"/>
      <c r="FM109" s="288"/>
      <c r="FN109" s="288"/>
      <c r="FO109" s="288"/>
      <c r="FP109" s="288"/>
      <c r="FQ109" s="288"/>
      <c r="FR109" s="288"/>
      <c r="FS109" s="288"/>
      <c r="FT109" s="288"/>
      <c r="FU109" s="288"/>
      <c r="FV109" s="288"/>
      <c r="FW109" s="288"/>
      <c r="FX109" s="288"/>
      <c r="FY109" s="288"/>
      <c r="FZ109" s="288"/>
      <c r="GA109" s="288"/>
      <c r="GB109" s="288"/>
      <c r="GC109" s="288"/>
      <c r="GD109" s="288"/>
      <c r="GE109" s="288"/>
      <c r="GF109" s="288"/>
      <c r="GG109" s="288"/>
      <c r="GH109" s="288"/>
      <c r="GI109" s="288"/>
      <c r="GJ109" s="288"/>
      <c r="GK109" s="288"/>
      <c r="GL109" s="288"/>
      <c r="GM109" s="288"/>
      <c r="GN109" s="288"/>
      <c r="GO109" s="288"/>
      <c r="GP109" s="288"/>
      <c r="GQ109" s="288"/>
      <c r="GR109" s="288"/>
      <c r="GS109" s="288"/>
      <c r="GT109" s="288"/>
      <c r="GU109" s="288"/>
      <c r="GV109" s="288"/>
      <c r="GW109" s="288"/>
      <c r="GX109" s="288"/>
      <c r="GY109" s="288"/>
      <c r="GZ109" s="288"/>
      <c r="HA109" s="288"/>
      <c r="HB109" s="288"/>
      <c r="HC109" s="288"/>
      <c r="HD109" s="288"/>
      <c r="HE109" s="288"/>
      <c r="HF109" s="288"/>
      <c r="HG109" s="288"/>
      <c r="HH109" s="288"/>
      <c r="HI109" s="288"/>
      <c r="HJ109" s="288"/>
      <c r="HK109" s="288"/>
      <c r="HL109" s="288"/>
      <c r="HM109" s="288"/>
      <c r="HN109" s="288"/>
      <c r="HO109" s="288"/>
      <c r="IQ109" s="281"/>
      <c r="IR109" s="281"/>
      <c r="IS109" s="281"/>
    </row>
    <row r="110" spans="1:253" ht="15" customHeight="1">
      <c r="A110" s="296"/>
      <c r="K110" s="282"/>
      <c r="M110" s="367"/>
      <c r="N110" s="288"/>
      <c r="O110" s="288"/>
      <c r="P110" s="288"/>
      <c r="Q110" s="288"/>
      <c r="R110" s="288"/>
      <c r="S110" s="288"/>
      <c r="T110" s="288"/>
      <c r="U110" s="288"/>
      <c r="V110" s="288"/>
      <c r="W110" s="288"/>
      <c r="X110" s="288"/>
      <c r="Y110" s="288"/>
      <c r="Z110" s="288"/>
      <c r="AA110" s="288"/>
      <c r="AB110" s="288"/>
      <c r="AC110" s="288"/>
      <c r="AD110" s="288"/>
      <c r="AE110" s="288"/>
      <c r="AF110" s="288"/>
      <c r="AG110" s="288"/>
      <c r="AH110" s="288"/>
      <c r="AI110" s="288"/>
      <c r="AJ110" s="288"/>
      <c r="AK110" s="288"/>
      <c r="AL110" s="288"/>
      <c r="AM110" s="288"/>
      <c r="AN110" s="288"/>
      <c r="AO110" s="288"/>
      <c r="AP110" s="288"/>
      <c r="AQ110" s="288"/>
      <c r="AR110" s="288"/>
      <c r="AS110" s="288"/>
      <c r="AT110" s="288"/>
      <c r="AU110" s="288"/>
      <c r="AV110" s="288"/>
      <c r="AW110" s="288"/>
      <c r="AX110" s="288"/>
      <c r="AY110" s="288"/>
      <c r="AZ110" s="288"/>
      <c r="BA110" s="288"/>
      <c r="BB110" s="288"/>
      <c r="BC110" s="288"/>
      <c r="BD110" s="288"/>
      <c r="BE110" s="288"/>
      <c r="BF110" s="288"/>
      <c r="BG110" s="288"/>
      <c r="BH110" s="288"/>
      <c r="BI110" s="288"/>
      <c r="BJ110" s="288"/>
      <c r="BK110" s="288"/>
      <c r="BL110" s="288"/>
      <c r="BM110" s="288"/>
      <c r="BN110" s="288"/>
      <c r="BO110" s="288"/>
      <c r="BP110" s="288"/>
      <c r="BQ110" s="288"/>
      <c r="BR110" s="288"/>
      <c r="BS110" s="288"/>
      <c r="BT110" s="288"/>
      <c r="BU110" s="288"/>
      <c r="BV110" s="288"/>
      <c r="BW110" s="288"/>
      <c r="BX110" s="288"/>
      <c r="BY110" s="288"/>
      <c r="BZ110" s="288"/>
      <c r="CA110" s="288"/>
      <c r="CB110" s="288"/>
      <c r="CC110" s="288"/>
      <c r="CD110" s="288"/>
      <c r="CE110" s="288"/>
      <c r="CF110" s="288"/>
      <c r="CG110" s="288"/>
      <c r="CH110" s="288"/>
      <c r="CI110" s="288"/>
      <c r="CJ110" s="288"/>
      <c r="CK110" s="288"/>
      <c r="CL110" s="288"/>
      <c r="CM110" s="288"/>
      <c r="CN110" s="288"/>
      <c r="CO110" s="288"/>
      <c r="CP110" s="288"/>
      <c r="CQ110" s="288"/>
      <c r="CR110" s="288"/>
      <c r="CS110" s="288"/>
      <c r="CT110" s="288"/>
      <c r="CU110" s="288"/>
      <c r="CV110" s="288"/>
      <c r="CW110" s="288"/>
      <c r="CX110" s="288"/>
      <c r="CY110" s="288"/>
      <c r="CZ110" s="288"/>
      <c r="DA110" s="288"/>
      <c r="DB110" s="288"/>
      <c r="DC110" s="288"/>
      <c r="DD110" s="288"/>
      <c r="DE110" s="288"/>
      <c r="DF110" s="288"/>
      <c r="DG110" s="288"/>
      <c r="DH110" s="367"/>
      <c r="DI110" s="288"/>
      <c r="DJ110" s="288"/>
      <c r="DK110" s="288"/>
      <c r="DL110" s="288"/>
      <c r="DM110" s="288"/>
      <c r="DN110" s="288"/>
      <c r="DO110" s="288"/>
      <c r="DP110" s="288"/>
      <c r="DQ110" s="288"/>
      <c r="DR110" s="288"/>
      <c r="DS110" s="288"/>
      <c r="DT110" s="288"/>
      <c r="DU110" s="288"/>
      <c r="DV110" s="288"/>
      <c r="DW110" s="288"/>
      <c r="DX110" s="288"/>
      <c r="DY110" s="288"/>
      <c r="DZ110" s="288"/>
      <c r="EA110" s="288"/>
      <c r="EB110" s="288"/>
      <c r="EC110" s="288"/>
      <c r="ED110" s="288"/>
      <c r="EE110" s="288"/>
      <c r="EF110" s="288"/>
      <c r="EG110" s="288"/>
      <c r="EH110" s="288"/>
      <c r="EI110" s="288"/>
      <c r="EJ110" s="288"/>
      <c r="EK110" s="288"/>
      <c r="EL110" s="288"/>
      <c r="EM110" s="288"/>
      <c r="EN110" s="288"/>
      <c r="EO110" s="288"/>
      <c r="EP110" s="288"/>
      <c r="EQ110" s="288"/>
      <c r="ER110" s="288"/>
      <c r="ES110" s="288"/>
      <c r="ET110" s="288"/>
      <c r="EU110" s="288"/>
      <c r="EV110" s="288"/>
      <c r="EW110" s="288"/>
      <c r="EX110" s="288"/>
      <c r="EY110" s="288"/>
      <c r="EZ110" s="288"/>
      <c r="FA110" s="288"/>
      <c r="FB110" s="288"/>
      <c r="FC110" s="288"/>
      <c r="FD110" s="288"/>
      <c r="FE110" s="288"/>
      <c r="FF110" s="288"/>
      <c r="FG110" s="288"/>
      <c r="FH110" s="288"/>
      <c r="FI110" s="288"/>
      <c r="FJ110" s="288"/>
      <c r="FK110" s="288"/>
      <c r="FL110" s="288"/>
      <c r="FM110" s="288"/>
      <c r="FN110" s="288"/>
      <c r="FO110" s="288"/>
      <c r="FP110" s="288"/>
      <c r="FQ110" s="288"/>
      <c r="FR110" s="288"/>
      <c r="FS110" s="288"/>
      <c r="FT110" s="288"/>
      <c r="FU110" s="288"/>
      <c r="FV110" s="288"/>
      <c r="FW110" s="288"/>
      <c r="FX110" s="288"/>
      <c r="FY110" s="288"/>
      <c r="FZ110" s="288"/>
      <c r="GA110" s="288"/>
      <c r="GB110" s="288"/>
      <c r="GC110" s="288"/>
      <c r="GD110" s="288"/>
      <c r="GE110" s="288"/>
      <c r="GF110" s="288"/>
      <c r="GG110" s="288"/>
      <c r="GH110" s="288"/>
      <c r="GI110" s="288"/>
      <c r="GJ110" s="288"/>
      <c r="GK110" s="288"/>
      <c r="GL110" s="288"/>
      <c r="GM110" s="288"/>
      <c r="GN110" s="288"/>
      <c r="GO110" s="288"/>
      <c r="GP110" s="288"/>
      <c r="GQ110" s="288"/>
      <c r="GR110" s="288"/>
      <c r="GS110" s="288"/>
      <c r="GT110" s="288"/>
      <c r="GU110" s="288"/>
      <c r="GV110" s="288"/>
      <c r="GW110" s="288"/>
      <c r="GX110" s="288"/>
      <c r="GY110" s="288"/>
      <c r="GZ110" s="288"/>
      <c r="HA110" s="288"/>
      <c r="HB110" s="288"/>
      <c r="HC110" s="288"/>
      <c r="HD110" s="288"/>
      <c r="HE110" s="288"/>
      <c r="HF110" s="288"/>
      <c r="HG110" s="288"/>
      <c r="HH110" s="288"/>
      <c r="HI110" s="288"/>
      <c r="HJ110" s="288"/>
      <c r="HK110" s="288"/>
      <c r="HL110" s="288"/>
      <c r="HM110" s="288"/>
      <c r="HN110" s="288"/>
      <c r="HO110" s="288"/>
      <c r="IQ110" s="281"/>
      <c r="IR110" s="281"/>
      <c r="IS110" s="281"/>
    </row>
    <row r="111" spans="1:253" ht="15" customHeight="1">
      <c r="A111" s="296"/>
      <c r="K111" s="282"/>
      <c r="M111" s="367"/>
      <c r="N111" s="288"/>
      <c r="O111" s="288"/>
      <c r="P111" s="288"/>
      <c r="Q111" s="288"/>
      <c r="R111" s="288"/>
      <c r="S111" s="288"/>
      <c r="T111" s="288"/>
      <c r="U111" s="288"/>
      <c r="V111" s="288"/>
      <c r="W111" s="288"/>
      <c r="X111" s="288"/>
      <c r="Y111" s="288"/>
      <c r="Z111" s="288"/>
      <c r="AA111" s="288"/>
      <c r="AB111" s="288"/>
      <c r="AC111" s="288"/>
      <c r="AD111" s="288"/>
      <c r="AE111" s="288"/>
      <c r="AF111" s="288"/>
      <c r="AG111" s="288"/>
      <c r="AH111" s="288"/>
      <c r="AI111" s="288"/>
      <c r="AJ111" s="288"/>
      <c r="AK111" s="288"/>
      <c r="AL111" s="288"/>
      <c r="AM111" s="288"/>
      <c r="AN111" s="288"/>
      <c r="AO111" s="288"/>
      <c r="AP111" s="288"/>
      <c r="AQ111" s="288"/>
      <c r="AR111" s="288"/>
      <c r="AS111" s="288"/>
      <c r="AT111" s="288"/>
      <c r="AU111" s="288"/>
      <c r="AV111" s="288"/>
      <c r="AW111" s="288"/>
      <c r="AX111" s="288"/>
      <c r="AY111" s="288"/>
      <c r="AZ111" s="288"/>
      <c r="BA111" s="288"/>
      <c r="BB111" s="288"/>
      <c r="BC111" s="288"/>
      <c r="BD111" s="288"/>
      <c r="BE111" s="288"/>
      <c r="BF111" s="288"/>
      <c r="BG111" s="288"/>
      <c r="BH111" s="288"/>
      <c r="BI111" s="288"/>
      <c r="BJ111" s="288"/>
      <c r="BK111" s="288"/>
      <c r="BL111" s="288"/>
      <c r="BM111" s="288"/>
      <c r="BN111" s="288"/>
      <c r="BO111" s="288"/>
      <c r="BP111" s="288"/>
      <c r="BQ111" s="288"/>
      <c r="BR111" s="288"/>
      <c r="BS111" s="288"/>
      <c r="BT111" s="288"/>
      <c r="BU111" s="288"/>
      <c r="BV111" s="288"/>
      <c r="BW111" s="288"/>
      <c r="BX111" s="288"/>
      <c r="BY111" s="288"/>
      <c r="BZ111" s="288"/>
      <c r="CA111" s="288"/>
      <c r="CB111" s="288"/>
      <c r="CC111" s="288"/>
      <c r="CD111" s="288"/>
      <c r="CE111" s="288"/>
      <c r="CF111" s="288"/>
      <c r="CG111" s="288"/>
      <c r="CH111" s="288"/>
      <c r="CI111" s="288"/>
      <c r="CJ111" s="288"/>
      <c r="CK111" s="288"/>
      <c r="CL111" s="288"/>
      <c r="CM111" s="288"/>
      <c r="CN111" s="288"/>
      <c r="CO111" s="288"/>
      <c r="CP111" s="288"/>
      <c r="CQ111" s="288"/>
      <c r="CR111" s="288"/>
      <c r="CS111" s="288"/>
      <c r="CT111" s="288"/>
      <c r="CU111" s="288"/>
      <c r="CV111" s="288"/>
      <c r="CW111" s="288"/>
      <c r="CX111" s="288"/>
      <c r="CY111" s="288"/>
      <c r="CZ111" s="288"/>
      <c r="DA111" s="288"/>
      <c r="DB111" s="288"/>
      <c r="DC111" s="288"/>
      <c r="DD111" s="288"/>
      <c r="DE111" s="288"/>
      <c r="DF111" s="288"/>
      <c r="DG111" s="288"/>
      <c r="DH111" s="367"/>
      <c r="DI111" s="288"/>
      <c r="DJ111" s="288"/>
      <c r="DK111" s="288"/>
      <c r="DL111" s="288"/>
      <c r="DM111" s="288"/>
      <c r="DN111" s="288"/>
      <c r="DO111" s="288"/>
      <c r="DP111" s="288"/>
      <c r="DQ111" s="288"/>
      <c r="DR111" s="288"/>
      <c r="DS111" s="288"/>
      <c r="DT111" s="288"/>
      <c r="DU111" s="288"/>
      <c r="DV111" s="288"/>
      <c r="DW111" s="288"/>
      <c r="DX111" s="288"/>
      <c r="DY111" s="288"/>
      <c r="DZ111" s="288"/>
      <c r="EA111" s="288"/>
      <c r="EB111" s="288"/>
      <c r="EC111" s="288"/>
      <c r="ED111" s="288"/>
      <c r="EE111" s="288"/>
      <c r="EF111" s="288"/>
      <c r="EG111" s="288"/>
      <c r="EH111" s="288"/>
      <c r="EI111" s="288"/>
      <c r="EJ111" s="288"/>
      <c r="EK111" s="288"/>
      <c r="EL111" s="288"/>
      <c r="EM111" s="288"/>
      <c r="EN111" s="288"/>
      <c r="EO111" s="288"/>
      <c r="EP111" s="288"/>
      <c r="EQ111" s="288"/>
      <c r="ER111" s="288"/>
      <c r="ES111" s="288"/>
      <c r="ET111" s="288"/>
      <c r="EU111" s="288"/>
      <c r="EV111" s="288"/>
      <c r="EW111" s="288"/>
      <c r="EX111" s="288"/>
      <c r="EY111" s="288"/>
      <c r="EZ111" s="288"/>
      <c r="FA111" s="288"/>
      <c r="FB111" s="288"/>
      <c r="FC111" s="288"/>
      <c r="FD111" s="288"/>
      <c r="FE111" s="288"/>
      <c r="FF111" s="288"/>
      <c r="FG111" s="288"/>
      <c r="FH111" s="288"/>
      <c r="FI111" s="288"/>
      <c r="FJ111" s="288"/>
      <c r="FK111" s="288"/>
      <c r="FL111" s="288"/>
      <c r="FM111" s="288"/>
      <c r="FN111" s="288"/>
      <c r="FO111" s="288"/>
      <c r="FP111" s="288"/>
      <c r="FQ111" s="288"/>
      <c r="FR111" s="288"/>
      <c r="FS111" s="288"/>
      <c r="FT111" s="288"/>
      <c r="FU111" s="288"/>
      <c r="FV111" s="288"/>
      <c r="FW111" s="288"/>
      <c r="FX111" s="288"/>
      <c r="FY111" s="288"/>
      <c r="FZ111" s="288"/>
      <c r="GA111" s="288"/>
      <c r="GB111" s="288"/>
      <c r="GC111" s="288"/>
      <c r="GD111" s="288"/>
      <c r="GE111" s="288"/>
      <c r="GF111" s="288"/>
      <c r="GG111" s="288"/>
      <c r="GH111" s="288"/>
      <c r="GI111" s="288"/>
      <c r="GJ111" s="288"/>
      <c r="GK111" s="288"/>
      <c r="GL111" s="288"/>
      <c r="GM111" s="288"/>
      <c r="GN111" s="288"/>
      <c r="GO111" s="288"/>
      <c r="GP111" s="288"/>
      <c r="GQ111" s="288"/>
      <c r="GR111" s="288"/>
      <c r="GS111" s="288"/>
      <c r="GT111" s="288"/>
      <c r="GU111" s="288"/>
      <c r="GV111" s="288"/>
      <c r="GW111" s="288"/>
      <c r="GX111" s="288"/>
      <c r="GY111" s="288"/>
      <c r="GZ111" s="288"/>
      <c r="HA111" s="288"/>
      <c r="HB111" s="288"/>
      <c r="HC111" s="288"/>
      <c r="HD111" s="288"/>
      <c r="HE111" s="288"/>
      <c r="HF111" s="288"/>
      <c r="HG111" s="288"/>
      <c r="HH111" s="288"/>
      <c r="HI111" s="288"/>
      <c r="HJ111" s="288"/>
      <c r="HK111" s="288"/>
      <c r="HL111" s="288"/>
      <c r="HM111" s="288"/>
      <c r="HN111" s="288"/>
      <c r="HO111" s="288"/>
      <c r="IQ111" s="281"/>
      <c r="IR111" s="281"/>
      <c r="IS111" s="281"/>
    </row>
    <row r="112" spans="1:253" ht="15" customHeight="1">
      <c r="A112" s="296"/>
      <c r="K112" s="282"/>
      <c r="M112" s="367"/>
      <c r="N112" s="288"/>
      <c r="O112" s="288"/>
      <c r="P112" s="288"/>
      <c r="Q112" s="288"/>
      <c r="R112" s="288"/>
      <c r="S112" s="288"/>
      <c r="T112" s="288"/>
      <c r="U112" s="288"/>
      <c r="V112" s="288"/>
      <c r="W112" s="288"/>
      <c r="X112" s="288"/>
      <c r="Y112" s="288"/>
      <c r="Z112" s="288"/>
      <c r="AA112" s="288"/>
      <c r="AB112" s="288"/>
      <c r="AC112" s="288"/>
      <c r="AD112" s="288"/>
      <c r="AE112" s="288"/>
      <c r="AF112" s="288"/>
      <c r="AG112" s="288"/>
      <c r="AH112" s="288"/>
      <c r="AI112" s="288"/>
      <c r="AJ112" s="288"/>
      <c r="AK112" s="288"/>
      <c r="AL112" s="288"/>
      <c r="AM112" s="288"/>
      <c r="AN112" s="288"/>
      <c r="AO112" s="288"/>
      <c r="AP112" s="288"/>
      <c r="AQ112" s="288"/>
      <c r="AR112" s="288"/>
      <c r="AS112" s="288"/>
      <c r="AT112" s="288"/>
      <c r="AU112" s="288"/>
      <c r="AV112" s="288"/>
      <c r="AW112" s="288"/>
      <c r="AX112" s="288"/>
      <c r="AY112" s="288"/>
      <c r="AZ112" s="288"/>
      <c r="BA112" s="288"/>
      <c r="BB112" s="288"/>
      <c r="BC112" s="288"/>
      <c r="BD112" s="288"/>
      <c r="BE112" s="288"/>
      <c r="BF112" s="288"/>
      <c r="BG112" s="288"/>
      <c r="BH112" s="288"/>
      <c r="BI112" s="288"/>
      <c r="BJ112" s="288"/>
      <c r="BK112" s="288"/>
      <c r="BL112" s="288"/>
      <c r="BM112" s="288"/>
      <c r="BN112" s="288"/>
      <c r="BO112" s="288"/>
      <c r="BP112" s="288"/>
      <c r="BQ112" s="288"/>
      <c r="BR112" s="288"/>
      <c r="BS112" s="288"/>
      <c r="BT112" s="288"/>
      <c r="BU112" s="288"/>
      <c r="BV112" s="288"/>
      <c r="BW112" s="288"/>
      <c r="BX112" s="288"/>
      <c r="BY112" s="288"/>
      <c r="BZ112" s="288"/>
      <c r="CA112" s="288"/>
      <c r="CB112" s="288"/>
      <c r="CC112" s="288"/>
      <c r="CD112" s="288"/>
      <c r="CE112" s="288"/>
      <c r="CF112" s="288"/>
      <c r="CG112" s="288"/>
      <c r="CH112" s="288"/>
      <c r="CI112" s="288"/>
      <c r="CJ112" s="288"/>
      <c r="CK112" s="288"/>
      <c r="CL112" s="288"/>
      <c r="CM112" s="288"/>
      <c r="CN112" s="288"/>
      <c r="CO112" s="288"/>
      <c r="CP112" s="288"/>
      <c r="CQ112" s="288"/>
      <c r="CR112" s="288"/>
      <c r="CS112" s="288"/>
      <c r="CT112" s="288"/>
      <c r="CU112" s="288"/>
      <c r="CV112" s="288"/>
      <c r="CW112" s="288"/>
      <c r="CX112" s="288"/>
      <c r="CY112" s="288"/>
      <c r="CZ112" s="288"/>
      <c r="DA112" s="288"/>
      <c r="DB112" s="288"/>
      <c r="DC112" s="288"/>
      <c r="DD112" s="288"/>
      <c r="DE112" s="288"/>
      <c r="DF112" s="288"/>
      <c r="DG112" s="288"/>
      <c r="DH112" s="367"/>
      <c r="DI112" s="288"/>
      <c r="DJ112" s="288"/>
      <c r="DK112" s="288"/>
      <c r="DL112" s="288"/>
      <c r="DM112" s="288"/>
      <c r="DN112" s="288"/>
      <c r="DO112" s="288"/>
      <c r="DP112" s="288"/>
      <c r="DQ112" s="288"/>
      <c r="DR112" s="288"/>
      <c r="DS112" s="288"/>
      <c r="DT112" s="288"/>
      <c r="DU112" s="288"/>
      <c r="DV112" s="288"/>
      <c r="DW112" s="288"/>
      <c r="DX112" s="288"/>
      <c r="DY112" s="288"/>
      <c r="DZ112" s="288"/>
      <c r="EA112" s="288"/>
      <c r="EB112" s="288"/>
      <c r="EC112" s="288"/>
      <c r="ED112" s="288"/>
      <c r="EE112" s="288"/>
      <c r="EF112" s="288"/>
      <c r="EG112" s="288"/>
      <c r="EH112" s="288"/>
      <c r="EI112" s="288"/>
      <c r="EJ112" s="288"/>
      <c r="EK112" s="288"/>
      <c r="EL112" s="288"/>
      <c r="EM112" s="288"/>
      <c r="EN112" s="288"/>
      <c r="EO112" s="288"/>
      <c r="EP112" s="288"/>
      <c r="EQ112" s="288"/>
      <c r="ER112" s="288"/>
      <c r="ES112" s="288"/>
      <c r="ET112" s="288"/>
      <c r="EU112" s="288"/>
      <c r="EV112" s="288"/>
      <c r="EW112" s="288"/>
      <c r="EX112" s="288"/>
      <c r="EY112" s="288"/>
      <c r="EZ112" s="288"/>
      <c r="FA112" s="288"/>
      <c r="FB112" s="288"/>
      <c r="FC112" s="288"/>
      <c r="FD112" s="288"/>
      <c r="FE112" s="288"/>
      <c r="FF112" s="288"/>
      <c r="FG112" s="288"/>
      <c r="FH112" s="288"/>
      <c r="FI112" s="288"/>
      <c r="FJ112" s="288"/>
      <c r="FK112" s="288"/>
      <c r="FL112" s="288"/>
      <c r="FM112" s="288"/>
      <c r="FN112" s="288"/>
      <c r="FO112" s="288"/>
      <c r="FP112" s="288"/>
      <c r="FQ112" s="288"/>
      <c r="FR112" s="288"/>
      <c r="FS112" s="288"/>
      <c r="FT112" s="288"/>
      <c r="FU112" s="288"/>
      <c r="FV112" s="288"/>
      <c r="FW112" s="288"/>
      <c r="FX112" s="288"/>
      <c r="FY112" s="288"/>
      <c r="FZ112" s="288"/>
      <c r="GA112" s="288"/>
      <c r="GB112" s="288"/>
      <c r="GC112" s="288"/>
      <c r="GD112" s="288"/>
      <c r="GE112" s="288"/>
      <c r="GF112" s="288"/>
      <c r="GG112" s="288"/>
      <c r="GH112" s="288"/>
      <c r="GI112" s="288"/>
      <c r="GJ112" s="288"/>
      <c r="GK112" s="288"/>
      <c r="GL112" s="288"/>
      <c r="GM112" s="288"/>
      <c r="GN112" s="288"/>
      <c r="GO112" s="288"/>
      <c r="GP112" s="288"/>
      <c r="GQ112" s="288"/>
      <c r="GR112" s="288"/>
      <c r="GS112" s="288"/>
      <c r="GT112" s="288"/>
      <c r="GU112" s="288"/>
      <c r="GV112" s="288"/>
      <c r="GW112" s="288"/>
      <c r="GX112" s="288"/>
      <c r="GY112" s="288"/>
      <c r="GZ112" s="288"/>
      <c r="HA112" s="288"/>
      <c r="HB112" s="288"/>
      <c r="HC112" s="288"/>
      <c r="HD112" s="288"/>
      <c r="HE112" s="288"/>
      <c r="HF112" s="288"/>
      <c r="HG112" s="288"/>
      <c r="HH112" s="288"/>
      <c r="HI112" s="288"/>
      <c r="HJ112" s="288"/>
      <c r="HK112" s="288"/>
      <c r="HL112" s="288"/>
      <c r="HM112" s="288"/>
      <c r="HN112" s="288"/>
      <c r="HO112" s="288"/>
      <c r="IQ112" s="281"/>
      <c r="IR112" s="281"/>
      <c r="IS112" s="281"/>
    </row>
    <row r="113" spans="1:253" ht="15" customHeight="1">
      <c r="A113" s="296"/>
      <c r="K113" s="282"/>
      <c r="M113" s="367"/>
      <c r="N113" s="288"/>
      <c r="O113" s="288"/>
      <c r="P113" s="288"/>
      <c r="Q113" s="288"/>
      <c r="R113" s="288"/>
      <c r="S113" s="288"/>
      <c r="T113" s="288"/>
      <c r="U113" s="288"/>
      <c r="V113" s="288"/>
      <c r="W113" s="288"/>
      <c r="X113" s="288"/>
      <c r="Y113" s="288"/>
      <c r="Z113" s="288"/>
      <c r="AA113" s="288"/>
      <c r="AB113" s="288"/>
      <c r="AC113" s="288"/>
      <c r="AD113" s="288"/>
      <c r="AE113" s="288"/>
      <c r="AF113" s="288"/>
      <c r="AG113" s="288"/>
      <c r="AH113" s="288"/>
      <c r="AI113" s="288"/>
      <c r="AJ113" s="288"/>
      <c r="AK113" s="288"/>
      <c r="AL113" s="288"/>
      <c r="AM113" s="288"/>
      <c r="AN113" s="288"/>
      <c r="AO113" s="288"/>
      <c r="AP113" s="288"/>
      <c r="AQ113" s="288"/>
      <c r="AR113" s="288"/>
      <c r="AS113" s="288"/>
      <c r="AT113" s="288"/>
      <c r="AU113" s="288"/>
      <c r="AV113" s="288"/>
      <c r="AW113" s="288"/>
      <c r="AX113" s="288"/>
      <c r="AY113" s="288"/>
      <c r="AZ113" s="288"/>
      <c r="BA113" s="288"/>
      <c r="BB113" s="288"/>
      <c r="BC113" s="288"/>
      <c r="BD113" s="288"/>
      <c r="BE113" s="288"/>
      <c r="BF113" s="288"/>
      <c r="BG113" s="288"/>
      <c r="BH113" s="288"/>
      <c r="BI113" s="288"/>
      <c r="BJ113" s="288"/>
      <c r="BK113" s="288"/>
      <c r="BL113" s="288"/>
      <c r="BM113" s="288"/>
      <c r="BN113" s="288"/>
      <c r="BO113" s="288"/>
      <c r="BP113" s="288"/>
      <c r="BQ113" s="288"/>
      <c r="BR113" s="288"/>
      <c r="BS113" s="288"/>
      <c r="BT113" s="288"/>
      <c r="BU113" s="288"/>
      <c r="BV113" s="288"/>
      <c r="BW113" s="288"/>
      <c r="BX113" s="288"/>
      <c r="BY113" s="288"/>
      <c r="BZ113" s="288"/>
      <c r="CA113" s="288"/>
      <c r="CB113" s="288"/>
      <c r="CC113" s="288"/>
      <c r="CD113" s="288"/>
      <c r="CE113" s="288"/>
      <c r="CF113" s="288"/>
      <c r="CG113" s="288"/>
      <c r="CH113" s="288"/>
      <c r="CI113" s="288"/>
      <c r="CJ113" s="288"/>
      <c r="CK113" s="288"/>
      <c r="CL113" s="288"/>
      <c r="CM113" s="288"/>
      <c r="CN113" s="288"/>
      <c r="CO113" s="288"/>
      <c r="CP113" s="288"/>
      <c r="CQ113" s="288"/>
      <c r="CR113" s="288"/>
      <c r="CS113" s="288"/>
      <c r="CT113" s="288"/>
      <c r="CU113" s="288"/>
      <c r="CV113" s="288"/>
      <c r="CW113" s="288"/>
      <c r="CX113" s="288"/>
      <c r="CY113" s="288"/>
      <c r="CZ113" s="288"/>
      <c r="DA113" s="288"/>
      <c r="DB113" s="288"/>
      <c r="DC113" s="288"/>
      <c r="DD113" s="288"/>
      <c r="DE113" s="288"/>
      <c r="DF113" s="288"/>
      <c r="DG113" s="288"/>
      <c r="DH113" s="367"/>
      <c r="DI113" s="288"/>
      <c r="DJ113" s="288"/>
      <c r="DK113" s="288"/>
      <c r="DL113" s="288"/>
      <c r="DM113" s="288"/>
      <c r="DN113" s="288"/>
      <c r="DO113" s="288"/>
      <c r="DP113" s="288"/>
      <c r="DQ113" s="288"/>
      <c r="DR113" s="288"/>
      <c r="DS113" s="288"/>
      <c r="DT113" s="288"/>
      <c r="DU113" s="288"/>
      <c r="DV113" s="288"/>
      <c r="DW113" s="288"/>
      <c r="DX113" s="288"/>
      <c r="DY113" s="288"/>
      <c r="DZ113" s="288"/>
      <c r="EA113" s="288"/>
      <c r="EB113" s="288"/>
      <c r="EC113" s="288"/>
      <c r="ED113" s="288"/>
      <c r="EE113" s="288"/>
      <c r="EF113" s="288"/>
      <c r="EG113" s="288"/>
      <c r="EH113" s="288"/>
      <c r="EI113" s="288"/>
      <c r="EJ113" s="288"/>
      <c r="EK113" s="288"/>
      <c r="EL113" s="288"/>
      <c r="EM113" s="288"/>
      <c r="EN113" s="288"/>
      <c r="EO113" s="288"/>
      <c r="EP113" s="288"/>
      <c r="EQ113" s="288"/>
      <c r="ER113" s="288"/>
      <c r="ES113" s="288"/>
      <c r="ET113" s="288"/>
      <c r="EU113" s="288"/>
      <c r="EV113" s="288"/>
      <c r="EW113" s="288"/>
      <c r="EX113" s="288"/>
      <c r="EY113" s="288"/>
      <c r="EZ113" s="288"/>
      <c r="FA113" s="288"/>
      <c r="FB113" s="288"/>
      <c r="FC113" s="288"/>
      <c r="FD113" s="288"/>
      <c r="FE113" s="288"/>
      <c r="FF113" s="288"/>
      <c r="FG113" s="288"/>
      <c r="FH113" s="288"/>
      <c r="FI113" s="288"/>
      <c r="FJ113" s="288"/>
      <c r="FK113" s="288"/>
      <c r="FL113" s="288"/>
      <c r="FM113" s="288"/>
      <c r="FN113" s="288"/>
      <c r="FO113" s="288"/>
      <c r="FP113" s="288"/>
      <c r="FQ113" s="288"/>
      <c r="FR113" s="288"/>
      <c r="FS113" s="288"/>
      <c r="FT113" s="288"/>
      <c r="FU113" s="288"/>
      <c r="FV113" s="288"/>
      <c r="FW113" s="288"/>
      <c r="FX113" s="288"/>
      <c r="FY113" s="288"/>
      <c r="FZ113" s="288"/>
      <c r="GA113" s="288"/>
      <c r="GB113" s="288"/>
      <c r="GC113" s="288"/>
      <c r="GD113" s="288"/>
      <c r="GE113" s="288"/>
      <c r="GF113" s="288"/>
      <c r="GG113" s="288"/>
      <c r="GH113" s="288"/>
      <c r="GI113" s="288"/>
      <c r="GJ113" s="288"/>
      <c r="GK113" s="288"/>
      <c r="GL113" s="288"/>
      <c r="GM113" s="288"/>
      <c r="GN113" s="288"/>
      <c r="GO113" s="288"/>
      <c r="GP113" s="288"/>
      <c r="GQ113" s="288"/>
      <c r="GR113" s="288"/>
      <c r="GS113" s="288"/>
      <c r="GT113" s="288"/>
      <c r="GU113" s="288"/>
      <c r="GV113" s="288"/>
      <c r="GW113" s="288"/>
      <c r="GX113" s="288"/>
      <c r="GY113" s="288"/>
      <c r="GZ113" s="288"/>
      <c r="HA113" s="288"/>
      <c r="HB113" s="288"/>
      <c r="HC113" s="288"/>
      <c r="HD113" s="288"/>
      <c r="HE113" s="288"/>
      <c r="HF113" s="288"/>
      <c r="HG113" s="288"/>
      <c r="HH113" s="288"/>
      <c r="HI113" s="288"/>
      <c r="HJ113" s="288"/>
      <c r="HK113" s="288"/>
      <c r="HL113" s="288"/>
      <c r="HM113" s="288"/>
      <c r="HN113" s="288"/>
      <c r="HO113" s="288"/>
      <c r="IQ113" s="281"/>
      <c r="IR113" s="281"/>
      <c r="IS113" s="281"/>
    </row>
    <row r="114" spans="1:253" ht="15" customHeight="1">
      <c r="A114" s="296"/>
      <c r="J114" s="291"/>
      <c r="K114" s="291"/>
      <c r="L114" s="291"/>
      <c r="M114" s="366"/>
      <c r="N114" s="283"/>
      <c r="O114" s="283"/>
      <c r="P114" s="283"/>
      <c r="Q114" s="283"/>
      <c r="R114" s="283"/>
      <c r="S114" s="283"/>
      <c r="T114" s="283"/>
      <c r="U114" s="283"/>
      <c r="V114" s="283"/>
      <c r="W114" s="283"/>
      <c r="X114" s="283"/>
      <c r="Y114" s="283"/>
      <c r="Z114" s="283"/>
      <c r="AA114" s="283"/>
      <c r="AB114" s="283"/>
      <c r="AC114" s="283"/>
      <c r="AD114" s="283"/>
      <c r="AE114" s="283"/>
      <c r="AF114" s="283"/>
      <c r="AG114" s="283"/>
      <c r="AH114" s="283"/>
      <c r="AI114" s="283"/>
      <c r="AJ114" s="283"/>
      <c r="AK114" s="283"/>
      <c r="AL114" s="283"/>
      <c r="AM114" s="283"/>
      <c r="AN114" s="283"/>
      <c r="AO114" s="283"/>
      <c r="AP114" s="283"/>
      <c r="AQ114" s="283"/>
      <c r="AR114" s="283"/>
      <c r="AS114" s="283"/>
      <c r="AT114" s="283"/>
      <c r="AU114" s="283"/>
      <c r="AV114" s="283"/>
      <c r="AW114" s="283"/>
      <c r="AX114" s="283"/>
      <c r="AY114" s="283"/>
      <c r="AZ114" s="283"/>
      <c r="BA114" s="283"/>
      <c r="BB114" s="283"/>
      <c r="BC114" s="283"/>
      <c r="BD114" s="283"/>
      <c r="BE114" s="283"/>
      <c r="BF114" s="283"/>
      <c r="BG114" s="283"/>
      <c r="BH114" s="283"/>
      <c r="BI114" s="283"/>
      <c r="BJ114" s="283"/>
      <c r="BK114" s="283"/>
      <c r="BL114" s="283"/>
      <c r="BM114" s="283"/>
      <c r="BN114" s="283"/>
      <c r="BO114" s="283"/>
      <c r="BP114" s="283"/>
      <c r="BQ114" s="283"/>
      <c r="BR114" s="283"/>
      <c r="BS114" s="283"/>
      <c r="BT114" s="283"/>
      <c r="BU114" s="283"/>
      <c r="BV114" s="283"/>
      <c r="BW114" s="283"/>
      <c r="BX114" s="283"/>
      <c r="BY114" s="283"/>
      <c r="BZ114" s="283"/>
      <c r="CA114" s="283"/>
      <c r="CB114" s="283"/>
      <c r="CC114" s="283"/>
      <c r="CD114" s="283"/>
      <c r="CE114" s="283"/>
      <c r="CF114" s="283"/>
      <c r="CG114" s="283"/>
      <c r="CH114" s="283"/>
      <c r="CI114" s="283"/>
      <c r="CJ114" s="283"/>
      <c r="CK114" s="283"/>
      <c r="CL114" s="283"/>
      <c r="CM114" s="283"/>
      <c r="CN114" s="283"/>
      <c r="CO114" s="283"/>
      <c r="CP114" s="283"/>
      <c r="CQ114" s="283"/>
      <c r="CR114" s="283"/>
      <c r="CS114" s="283"/>
      <c r="CT114" s="283"/>
      <c r="CU114" s="283"/>
      <c r="CV114" s="283"/>
      <c r="CW114" s="283"/>
      <c r="CX114" s="283"/>
      <c r="CY114" s="283"/>
      <c r="CZ114" s="283"/>
      <c r="DA114" s="283"/>
      <c r="DB114" s="283"/>
      <c r="DC114" s="283"/>
      <c r="DD114" s="283"/>
      <c r="DE114" s="283"/>
      <c r="DF114" s="283"/>
      <c r="DG114" s="283"/>
      <c r="DH114" s="366"/>
      <c r="DI114" s="283"/>
      <c r="DJ114" s="283"/>
      <c r="DK114" s="283"/>
      <c r="DL114" s="283"/>
      <c r="DM114" s="283"/>
      <c r="DN114" s="283"/>
      <c r="DO114" s="283"/>
      <c r="DP114" s="283"/>
      <c r="DQ114" s="283"/>
      <c r="DR114" s="283"/>
      <c r="DS114" s="283"/>
      <c r="DT114" s="283"/>
      <c r="DU114" s="283"/>
      <c r="DV114" s="283"/>
      <c r="DW114" s="283"/>
      <c r="DX114" s="283"/>
      <c r="DY114" s="283"/>
      <c r="DZ114" s="283"/>
      <c r="EA114" s="283"/>
      <c r="EB114" s="283"/>
      <c r="EC114" s="283"/>
      <c r="ED114" s="283"/>
      <c r="EE114" s="283"/>
      <c r="EF114" s="283"/>
      <c r="EG114" s="283"/>
      <c r="EH114" s="283"/>
      <c r="EI114" s="283"/>
      <c r="EJ114" s="283"/>
      <c r="EK114" s="283"/>
      <c r="EL114" s="283"/>
      <c r="EM114" s="283"/>
      <c r="EN114" s="283"/>
      <c r="EO114" s="283"/>
      <c r="EP114" s="283"/>
      <c r="EQ114" s="283"/>
      <c r="ER114" s="283"/>
      <c r="ES114" s="283"/>
      <c r="ET114" s="283"/>
      <c r="EU114" s="283"/>
      <c r="EV114" s="283"/>
      <c r="EW114" s="283"/>
      <c r="EX114" s="283"/>
      <c r="EY114" s="283"/>
      <c r="EZ114" s="283"/>
      <c r="FA114" s="283"/>
      <c r="FB114" s="283"/>
      <c r="FC114" s="283"/>
      <c r="FD114" s="283"/>
      <c r="FE114" s="283"/>
      <c r="FF114" s="283"/>
      <c r="FG114" s="283"/>
      <c r="FH114" s="283"/>
      <c r="FI114" s="283"/>
      <c r="FJ114" s="283"/>
      <c r="FK114" s="283"/>
      <c r="FL114" s="283"/>
      <c r="FM114" s="283"/>
      <c r="FN114" s="283"/>
      <c r="FO114" s="283"/>
      <c r="FP114" s="283"/>
      <c r="FQ114" s="283"/>
      <c r="FR114" s="283"/>
      <c r="FS114" s="283"/>
      <c r="FT114" s="283"/>
      <c r="FU114" s="283"/>
      <c r="FV114" s="283"/>
      <c r="FW114" s="283"/>
      <c r="FX114" s="283"/>
      <c r="FY114" s="283"/>
      <c r="FZ114" s="283"/>
      <c r="GA114" s="283"/>
      <c r="GB114" s="283"/>
      <c r="GC114" s="283"/>
      <c r="GD114" s="283"/>
      <c r="GE114" s="283"/>
      <c r="GF114" s="283"/>
      <c r="GG114" s="283"/>
      <c r="GH114" s="283"/>
      <c r="GI114" s="283"/>
      <c r="GJ114" s="283"/>
      <c r="GK114" s="283"/>
      <c r="GL114" s="283"/>
      <c r="GM114" s="283"/>
      <c r="GN114" s="283"/>
      <c r="GO114" s="283"/>
      <c r="GP114" s="283"/>
      <c r="GQ114" s="283"/>
      <c r="GR114" s="283"/>
      <c r="GS114" s="283"/>
      <c r="GT114" s="283"/>
      <c r="GU114" s="283"/>
      <c r="GV114" s="283"/>
      <c r="GW114" s="283"/>
      <c r="GX114" s="283"/>
      <c r="GY114" s="283"/>
      <c r="GZ114" s="283"/>
      <c r="HA114" s="283"/>
      <c r="HB114" s="283"/>
      <c r="HC114" s="283"/>
      <c r="HD114" s="283"/>
      <c r="HE114" s="283"/>
      <c r="HF114" s="283"/>
      <c r="HG114" s="283"/>
      <c r="HH114" s="283"/>
      <c r="HI114" s="283"/>
      <c r="HJ114" s="283"/>
      <c r="HK114" s="283"/>
      <c r="HL114" s="283"/>
      <c r="HM114" s="283"/>
      <c r="HN114" s="283"/>
      <c r="HO114" s="283"/>
      <c r="HP114" s="291"/>
      <c r="HQ114" s="291"/>
      <c r="HR114" s="291"/>
      <c r="HS114" s="291"/>
      <c r="HT114" s="291"/>
      <c r="HU114" s="291"/>
      <c r="HV114" s="291"/>
      <c r="HW114" s="291"/>
      <c r="HX114" s="291"/>
      <c r="HY114" s="291"/>
      <c r="HZ114" s="291"/>
      <c r="IA114" s="291"/>
      <c r="IB114" s="291"/>
      <c r="IC114" s="291"/>
      <c r="ID114" s="291"/>
      <c r="IE114" s="291"/>
      <c r="IF114" s="291"/>
      <c r="IG114" s="291"/>
      <c r="IH114" s="291"/>
      <c r="II114" s="291"/>
      <c r="IJ114" s="291"/>
      <c r="IK114" s="291"/>
      <c r="IL114" s="291"/>
      <c r="IM114" s="291"/>
      <c r="IN114" s="291"/>
      <c r="IO114" s="291"/>
      <c r="IP114" s="291"/>
      <c r="IQ114" s="281"/>
      <c r="IR114" s="281"/>
      <c r="IS114" s="281"/>
    </row>
    <row r="115" spans="1:253" ht="15" customHeight="1">
      <c r="A115" s="296"/>
      <c r="K115" s="282"/>
      <c r="M115" s="369"/>
      <c r="N115" s="286"/>
      <c r="O115" s="286"/>
      <c r="P115" s="286"/>
      <c r="Q115" s="286"/>
      <c r="R115" s="286"/>
      <c r="S115" s="286"/>
      <c r="T115" s="286"/>
      <c r="U115" s="286"/>
      <c r="V115" s="286"/>
      <c r="W115" s="286"/>
      <c r="X115" s="286"/>
      <c r="Y115" s="286"/>
      <c r="Z115" s="286"/>
      <c r="AA115" s="286"/>
      <c r="AB115" s="286"/>
      <c r="AC115" s="286"/>
      <c r="AD115" s="286"/>
      <c r="AE115" s="286"/>
      <c r="AF115" s="286"/>
      <c r="AG115" s="286"/>
      <c r="AH115" s="286"/>
      <c r="AI115" s="286"/>
      <c r="AJ115" s="286"/>
      <c r="AK115" s="286"/>
      <c r="AL115" s="286"/>
      <c r="AM115" s="286"/>
      <c r="AN115" s="286"/>
      <c r="AO115" s="286"/>
      <c r="AP115" s="286"/>
      <c r="AQ115" s="286"/>
      <c r="AR115" s="286"/>
      <c r="AS115" s="286"/>
      <c r="AT115" s="286"/>
      <c r="AU115" s="286"/>
      <c r="AV115" s="286"/>
      <c r="AW115" s="286"/>
      <c r="AX115" s="286"/>
      <c r="AY115" s="286"/>
      <c r="AZ115" s="286"/>
      <c r="BA115" s="286"/>
      <c r="BB115" s="286"/>
      <c r="BC115" s="286"/>
      <c r="BD115" s="286"/>
      <c r="BE115" s="286"/>
      <c r="BF115" s="286"/>
      <c r="BG115" s="286"/>
      <c r="BH115" s="286"/>
      <c r="BI115" s="286"/>
      <c r="BJ115" s="286"/>
      <c r="BK115" s="286"/>
      <c r="BL115" s="286"/>
      <c r="BM115" s="286"/>
      <c r="BN115" s="286"/>
      <c r="BO115" s="286"/>
      <c r="BP115" s="286"/>
      <c r="BQ115" s="286"/>
      <c r="BR115" s="286"/>
      <c r="BS115" s="286"/>
      <c r="BT115" s="286"/>
      <c r="BU115" s="286"/>
      <c r="BV115" s="286"/>
      <c r="BW115" s="286"/>
      <c r="BX115" s="286"/>
      <c r="BY115" s="286"/>
      <c r="BZ115" s="286"/>
      <c r="CA115" s="286"/>
      <c r="CB115" s="286"/>
      <c r="CC115" s="286"/>
      <c r="CD115" s="286"/>
      <c r="CE115" s="286"/>
      <c r="CF115" s="286"/>
      <c r="CG115" s="286"/>
      <c r="CH115" s="286"/>
      <c r="CI115" s="286"/>
      <c r="CJ115" s="286"/>
      <c r="CK115" s="286"/>
      <c r="CL115" s="286"/>
      <c r="CM115" s="286"/>
      <c r="CN115" s="286"/>
      <c r="CO115" s="286"/>
      <c r="CP115" s="286"/>
      <c r="CQ115" s="286"/>
      <c r="CR115" s="286"/>
      <c r="CS115" s="286"/>
      <c r="CT115" s="286"/>
      <c r="CU115" s="286"/>
      <c r="CV115" s="286"/>
      <c r="CW115" s="286"/>
      <c r="CX115" s="286"/>
      <c r="CY115" s="286"/>
      <c r="CZ115" s="286"/>
      <c r="DA115" s="286"/>
      <c r="DB115" s="286"/>
      <c r="DC115" s="286"/>
      <c r="DD115" s="286"/>
      <c r="DE115" s="286"/>
      <c r="DF115" s="286"/>
      <c r="DG115" s="286"/>
      <c r="DH115" s="369"/>
      <c r="DI115" s="286"/>
      <c r="DJ115" s="286"/>
      <c r="DK115" s="286"/>
      <c r="DL115" s="286"/>
      <c r="DM115" s="286"/>
      <c r="DN115" s="286"/>
      <c r="DO115" s="286"/>
      <c r="DP115" s="286"/>
      <c r="DQ115" s="286"/>
      <c r="DR115" s="286"/>
      <c r="DS115" s="286"/>
      <c r="DT115" s="286"/>
      <c r="DU115" s="286"/>
      <c r="DV115" s="286"/>
      <c r="DW115" s="286"/>
      <c r="DX115" s="286"/>
      <c r="DY115" s="286"/>
      <c r="DZ115" s="286"/>
      <c r="EA115" s="286"/>
      <c r="EB115" s="286"/>
      <c r="EC115" s="286"/>
      <c r="ED115" s="286"/>
      <c r="EE115" s="286"/>
      <c r="EF115" s="286"/>
      <c r="EG115" s="286"/>
      <c r="EH115" s="286"/>
      <c r="EI115" s="286"/>
      <c r="EJ115" s="286"/>
      <c r="EK115" s="286"/>
      <c r="EL115" s="286"/>
      <c r="EM115" s="286"/>
      <c r="EN115" s="286"/>
      <c r="EO115" s="286"/>
      <c r="EP115" s="286"/>
      <c r="EQ115" s="286"/>
      <c r="ER115" s="286"/>
      <c r="ES115" s="286"/>
      <c r="ET115" s="286"/>
      <c r="EU115" s="286"/>
      <c r="EV115" s="286"/>
      <c r="EW115" s="286"/>
      <c r="EX115" s="286"/>
      <c r="EY115" s="286"/>
      <c r="EZ115" s="286"/>
      <c r="FA115" s="286"/>
      <c r="FB115" s="286"/>
      <c r="FC115" s="286"/>
      <c r="FD115" s="286"/>
      <c r="FE115" s="286"/>
      <c r="FF115" s="286"/>
      <c r="FG115" s="286"/>
      <c r="FH115" s="286"/>
      <c r="FI115" s="286"/>
      <c r="FJ115" s="286"/>
      <c r="FK115" s="286"/>
      <c r="FL115" s="286"/>
      <c r="FM115" s="286"/>
      <c r="FN115" s="286"/>
      <c r="FO115" s="286"/>
      <c r="FP115" s="286"/>
      <c r="FQ115" s="286"/>
      <c r="FR115" s="286"/>
      <c r="FS115" s="286"/>
      <c r="FT115" s="286"/>
      <c r="FU115" s="286"/>
      <c r="FV115" s="286"/>
      <c r="FW115" s="286"/>
      <c r="FX115" s="286"/>
      <c r="FY115" s="286"/>
      <c r="FZ115" s="286"/>
      <c r="GA115" s="286"/>
      <c r="GB115" s="286"/>
      <c r="GC115" s="286"/>
      <c r="GD115" s="286"/>
      <c r="GE115" s="286"/>
      <c r="GF115" s="286"/>
      <c r="GG115" s="286"/>
      <c r="GH115" s="286"/>
      <c r="GI115" s="286"/>
      <c r="GJ115" s="286"/>
      <c r="GK115" s="286"/>
      <c r="GL115" s="286"/>
      <c r="GM115" s="286"/>
      <c r="GN115" s="286"/>
      <c r="GO115" s="286"/>
      <c r="GP115" s="286"/>
      <c r="GQ115" s="286"/>
      <c r="GR115" s="286"/>
      <c r="GS115" s="286"/>
      <c r="GT115" s="286"/>
      <c r="GU115" s="286"/>
      <c r="GV115" s="286"/>
      <c r="GW115" s="286"/>
      <c r="GX115" s="286"/>
      <c r="GY115" s="286"/>
      <c r="GZ115" s="286"/>
      <c r="HA115" s="286"/>
      <c r="HB115" s="286"/>
      <c r="HC115" s="286"/>
      <c r="HD115" s="286"/>
      <c r="HE115" s="286"/>
      <c r="HF115" s="286"/>
      <c r="HG115" s="286"/>
      <c r="HH115" s="286"/>
      <c r="HI115" s="286"/>
      <c r="HJ115" s="286"/>
      <c r="HK115" s="286"/>
      <c r="HL115" s="288"/>
      <c r="HM115" s="288"/>
      <c r="HN115" s="288"/>
      <c r="HO115" s="288"/>
      <c r="IQ115" s="281"/>
      <c r="IR115" s="281"/>
      <c r="IS115" s="281"/>
    </row>
    <row r="116" spans="1:253" ht="15" customHeight="1">
      <c r="A116" s="296"/>
      <c r="K116" s="282"/>
      <c r="M116" s="367"/>
      <c r="N116" s="288"/>
      <c r="O116" s="288"/>
      <c r="P116" s="288"/>
      <c r="Q116" s="288"/>
      <c r="R116" s="288"/>
      <c r="S116" s="288"/>
      <c r="T116" s="288"/>
      <c r="U116" s="288"/>
      <c r="V116" s="288"/>
      <c r="W116" s="288"/>
      <c r="X116" s="288"/>
      <c r="Y116" s="288"/>
      <c r="Z116" s="288"/>
      <c r="AA116" s="288"/>
      <c r="AB116" s="288"/>
      <c r="AC116" s="288"/>
      <c r="AD116" s="288"/>
      <c r="AE116" s="288"/>
      <c r="AF116" s="288"/>
      <c r="AG116" s="288"/>
      <c r="AH116" s="288"/>
      <c r="AI116" s="288"/>
      <c r="AJ116" s="288"/>
      <c r="AK116" s="288"/>
      <c r="AL116" s="288"/>
      <c r="AM116" s="288"/>
      <c r="AN116" s="288"/>
      <c r="AO116" s="288"/>
      <c r="AP116" s="288"/>
      <c r="AQ116" s="288"/>
      <c r="AR116" s="288"/>
      <c r="AS116" s="288"/>
      <c r="AT116" s="288"/>
      <c r="AU116" s="288"/>
      <c r="AV116" s="288"/>
      <c r="AW116" s="288"/>
      <c r="AX116" s="288"/>
      <c r="AY116" s="288"/>
      <c r="AZ116" s="288"/>
      <c r="BA116" s="288"/>
      <c r="BB116" s="288"/>
      <c r="BC116" s="288"/>
      <c r="BD116" s="288"/>
      <c r="BE116" s="288"/>
      <c r="BF116" s="288"/>
      <c r="BG116" s="288"/>
      <c r="BH116" s="288"/>
      <c r="BI116" s="288"/>
      <c r="BJ116" s="288"/>
      <c r="BK116" s="288"/>
      <c r="BL116" s="288"/>
      <c r="BM116" s="288"/>
      <c r="BN116" s="288"/>
      <c r="BO116" s="288"/>
      <c r="BP116" s="288"/>
      <c r="BQ116" s="288"/>
      <c r="BR116" s="288"/>
      <c r="BS116" s="288"/>
      <c r="BT116" s="288"/>
      <c r="BU116" s="288"/>
      <c r="BV116" s="288"/>
      <c r="BW116" s="288"/>
      <c r="BX116" s="288"/>
      <c r="BY116" s="288"/>
      <c r="BZ116" s="288"/>
      <c r="CA116" s="288"/>
      <c r="CB116" s="288"/>
      <c r="CC116" s="288"/>
      <c r="CD116" s="288"/>
      <c r="CE116" s="288"/>
      <c r="CF116" s="288"/>
      <c r="CG116" s="288"/>
      <c r="CH116" s="288"/>
      <c r="CI116" s="288"/>
      <c r="CJ116" s="288"/>
      <c r="CK116" s="288"/>
      <c r="CL116" s="288"/>
      <c r="CM116" s="288"/>
      <c r="CN116" s="288"/>
      <c r="CO116" s="288"/>
      <c r="CP116" s="288"/>
      <c r="CQ116" s="288"/>
      <c r="CR116" s="288"/>
      <c r="CS116" s="288"/>
      <c r="CT116" s="288"/>
      <c r="CU116" s="288"/>
      <c r="CV116" s="288"/>
      <c r="CW116" s="288"/>
      <c r="CX116" s="288"/>
      <c r="CY116" s="288"/>
      <c r="CZ116" s="288"/>
      <c r="DA116" s="288"/>
      <c r="DB116" s="288"/>
      <c r="DC116" s="288"/>
      <c r="DD116" s="288"/>
      <c r="DE116" s="288"/>
      <c r="DF116" s="288"/>
      <c r="DG116" s="288"/>
      <c r="DH116" s="367"/>
      <c r="DI116" s="288"/>
      <c r="DJ116" s="288"/>
      <c r="DK116" s="288"/>
      <c r="DL116" s="288"/>
      <c r="DM116" s="288"/>
      <c r="DN116" s="288"/>
      <c r="DO116" s="288"/>
      <c r="DP116" s="288"/>
      <c r="DQ116" s="288"/>
      <c r="DR116" s="288"/>
      <c r="DS116" s="288"/>
      <c r="DT116" s="288"/>
      <c r="DU116" s="288"/>
      <c r="DV116" s="288"/>
      <c r="DW116" s="288"/>
      <c r="DX116" s="288"/>
      <c r="DY116" s="288"/>
      <c r="DZ116" s="288"/>
      <c r="EA116" s="288"/>
      <c r="EB116" s="288"/>
      <c r="EC116" s="288"/>
      <c r="ED116" s="288"/>
      <c r="EE116" s="288"/>
      <c r="EF116" s="288"/>
      <c r="EG116" s="288"/>
      <c r="EH116" s="288"/>
      <c r="EI116" s="288"/>
      <c r="EJ116" s="288"/>
      <c r="EK116" s="288"/>
      <c r="EL116" s="288"/>
      <c r="EM116" s="288"/>
      <c r="EN116" s="288"/>
      <c r="EO116" s="288"/>
      <c r="EP116" s="288"/>
      <c r="EQ116" s="288"/>
      <c r="ER116" s="288"/>
      <c r="ES116" s="288"/>
      <c r="ET116" s="288"/>
      <c r="EU116" s="288"/>
      <c r="EV116" s="288"/>
      <c r="EW116" s="288"/>
      <c r="EX116" s="288"/>
      <c r="EY116" s="288"/>
      <c r="EZ116" s="288"/>
      <c r="FA116" s="288"/>
      <c r="FB116" s="288"/>
      <c r="FC116" s="288"/>
      <c r="FD116" s="288"/>
      <c r="FE116" s="288"/>
      <c r="FF116" s="288"/>
      <c r="FG116" s="288"/>
      <c r="FH116" s="288"/>
      <c r="FI116" s="288"/>
      <c r="FJ116" s="288"/>
      <c r="FK116" s="288"/>
      <c r="FL116" s="288"/>
      <c r="FM116" s="288"/>
      <c r="FN116" s="288"/>
      <c r="FO116" s="288"/>
      <c r="FP116" s="288"/>
      <c r="FQ116" s="288"/>
      <c r="FR116" s="288"/>
      <c r="FS116" s="288"/>
      <c r="FT116" s="288"/>
      <c r="FU116" s="288"/>
      <c r="FV116" s="288"/>
      <c r="FW116" s="288"/>
      <c r="FX116" s="288"/>
      <c r="FY116" s="288"/>
      <c r="FZ116" s="288"/>
      <c r="GA116" s="288"/>
      <c r="GB116" s="288"/>
      <c r="GC116" s="288"/>
      <c r="GD116" s="288"/>
      <c r="GE116" s="288"/>
      <c r="GF116" s="288"/>
      <c r="GG116" s="288"/>
      <c r="GH116" s="288"/>
      <c r="GI116" s="288"/>
      <c r="GJ116" s="288"/>
      <c r="GK116" s="288"/>
      <c r="GL116" s="288"/>
      <c r="GM116" s="288"/>
      <c r="GN116" s="288"/>
      <c r="GO116" s="288"/>
      <c r="GP116" s="288"/>
      <c r="GQ116" s="288"/>
      <c r="GR116" s="288"/>
      <c r="GS116" s="288"/>
      <c r="GT116" s="288"/>
      <c r="GU116" s="288"/>
      <c r="GV116" s="288"/>
      <c r="GW116" s="288"/>
      <c r="GX116" s="288"/>
      <c r="GY116" s="288"/>
      <c r="GZ116" s="288"/>
      <c r="HA116" s="288"/>
      <c r="HB116" s="288"/>
      <c r="HC116" s="288"/>
      <c r="HD116" s="288"/>
      <c r="HE116" s="288"/>
      <c r="HF116" s="288"/>
      <c r="HG116" s="288"/>
      <c r="HH116" s="288"/>
      <c r="HI116" s="288"/>
      <c r="HJ116" s="288"/>
      <c r="HK116" s="288"/>
      <c r="HL116" s="288"/>
      <c r="HM116" s="288"/>
      <c r="HN116" s="288"/>
      <c r="HO116" s="288"/>
      <c r="IQ116" s="281"/>
      <c r="IR116" s="281"/>
      <c r="IS116" s="281"/>
    </row>
    <row r="117" spans="1:253" ht="15" customHeight="1">
      <c r="A117" s="296"/>
      <c r="K117" s="282"/>
      <c r="M117" s="367"/>
      <c r="N117" s="288"/>
      <c r="O117" s="288"/>
      <c r="P117" s="288"/>
      <c r="Q117" s="288"/>
      <c r="R117" s="288"/>
      <c r="S117" s="288"/>
      <c r="T117" s="288"/>
      <c r="U117" s="288"/>
      <c r="V117" s="288"/>
      <c r="W117" s="288"/>
      <c r="X117" s="288"/>
      <c r="Y117" s="288"/>
      <c r="Z117" s="288"/>
      <c r="AA117" s="288"/>
      <c r="AB117" s="288"/>
      <c r="AC117" s="288"/>
      <c r="AD117" s="288"/>
      <c r="AE117" s="288"/>
      <c r="AF117" s="288"/>
      <c r="AG117" s="288"/>
      <c r="AH117" s="288"/>
      <c r="AI117" s="288"/>
      <c r="AJ117" s="288"/>
      <c r="AK117" s="288"/>
      <c r="AL117" s="288"/>
      <c r="AM117" s="288"/>
      <c r="AN117" s="288"/>
      <c r="AO117" s="288"/>
      <c r="AP117" s="288"/>
      <c r="AQ117" s="288"/>
      <c r="AR117" s="288"/>
      <c r="AS117" s="288"/>
      <c r="AT117" s="288"/>
      <c r="AU117" s="288"/>
      <c r="AV117" s="288"/>
      <c r="AW117" s="288"/>
      <c r="AX117" s="288"/>
      <c r="AY117" s="288"/>
      <c r="AZ117" s="288"/>
      <c r="BA117" s="288"/>
      <c r="BB117" s="288"/>
      <c r="BC117" s="288"/>
      <c r="BD117" s="288"/>
      <c r="BE117" s="288"/>
      <c r="BF117" s="288"/>
      <c r="BG117" s="288"/>
      <c r="BH117" s="288"/>
      <c r="BI117" s="288"/>
      <c r="BJ117" s="288"/>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G117" s="288"/>
      <c r="DH117" s="367"/>
      <c r="DI117" s="288"/>
      <c r="DJ117" s="288"/>
      <c r="DK117" s="288"/>
      <c r="DL117" s="288"/>
      <c r="DM117" s="288"/>
      <c r="DN117" s="288"/>
      <c r="DO117" s="288"/>
      <c r="DP117" s="288"/>
      <c r="DQ117" s="288"/>
      <c r="DR117" s="288"/>
      <c r="DS117" s="288"/>
      <c r="DT117" s="288"/>
      <c r="DU117" s="288"/>
      <c r="DV117" s="288"/>
      <c r="DW117" s="288"/>
      <c r="DX117" s="288"/>
      <c r="DY117" s="288"/>
      <c r="DZ117" s="288"/>
      <c r="EA117" s="288"/>
      <c r="EB117" s="288"/>
      <c r="EC117" s="288"/>
      <c r="ED117" s="288"/>
      <c r="EE117" s="288"/>
      <c r="EF117" s="288"/>
      <c r="EG117" s="288"/>
      <c r="EH117" s="288"/>
      <c r="EI117" s="288"/>
      <c r="EJ117" s="288"/>
      <c r="EK117" s="288"/>
      <c r="EL117" s="288"/>
      <c r="EM117" s="288"/>
      <c r="EN117" s="288"/>
      <c r="EO117" s="288"/>
      <c r="EP117" s="288"/>
      <c r="EQ117" s="288"/>
      <c r="ER117" s="288"/>
      <c r="ES117" s="288"/>
      <c r="ET117" s="288"/>
      <c r="EU117" s="288"/>
      <c r="EV117" s="288"/>
      <c r="EW117" s="288"/>
      <c r="EX117" s="288"/>
      <c r="EY117" s="288"/>
      <c r="EZ117" s="288"/>
      <c r="FA117" s="288"/>
      <c r="FB117" s="288"/>
      <c r="FC117" s="288"/>
      <c r="FD117" s="288"/>
      <c r="FE117" s="288"/>
      <c r="FF117" s="288"/>
      <c r="FG117" s="288"/>
      <c r="FH117" s="288"/>
      <c r="FI117" s="288"/>
      <c r="FJ117" s="288"/>
      <c r="FK117" s="288"/>
      <c r="FL117" s="288"/>
      <c r="FM117" s="288"/>
      <c r="FN117" s="288"/>
      <c r="FO117" s="288"/>
      <c r="FP117" s="288"/>
      <c r="FQ117" s="288"/>
      <c r="FR117" s="288"/>
      <c r="FS117" s="288"/>
      <c r="FT117" s="288"/>
      <c r="FU117" s="288"/>
      <c r="FV117" s="288"/>
      <c r="FW117" s="288"/>
      <c r="FX117" s="288"/>
      <c r="FY117" s="288"/>
      <c r="FZ117" s="288"/>
      <c r="GA117" s="288"/>
      <c r="GB117" s="288"/>
      <c r="GC117" s="288"/>
      <c r="GD117" s="288"/>
      <c r="GE117" s="288"/>
      <c r="GF117" s="288"/>
      <c r="GG117" s="288"/>
      <c r="GH117" s="288"/>
      <c r="GI117" s="288"/>
      <c r="GJ117" s="288"/>
      <c r="GK117" s="288"/>
      <c r="GL117" s="288"/>
      <c r="GM117" s="288"/>
      <c r="GN117" s="288"/>
      <c r="GO117" s="288"/>
      <c r="GP117" s="288"/>
      <c r="GQ117" s="288"/>
      <c r="GR117" s="288"/>
      <c r="GS117" s="288"/>
      <c r="GT117" s="288"/>
      <c r="GU117" s="288"/>
      <c r="GV117" s="288"/>
      <c r="GW117" s="288"/>
      <c r="GX117" s="288"/>
      <c r="GY117" s="288"/>
      <c r="GZ117" s="288"/>
      <c r="HA117" s="288"/>
      <c r="HB117" s="288"/>
      <c r="HC117" s="288"/>
      <c r="HD117" s="288"/>
      <c r="HE117" s="288"/>
      <c r="HF117" s="288"/>
      <c r="HG117" s="288"/>
      <c r="HH117" s="288"/>
      <c r="HI117" s="288"/>
      <c r="HJ117" s="288"/>
      <c r="HK117" s="288"/>
      <c r="HL117" s="288"/>
      <c r="HM117" s="288"/>
      <c r="HN117" s="288"/>
      <c r="HO117" s="288"/>
      <c r="IQ117" s="281"/>
      <c r="IR117" s="281"/>
      <c r="IS117" s="281"/>
    </row>
    <row r="118" spans="1:253" ht="15" customHeight="1">
      <c r="A118" s="296"/>
      <c r="K118" s="282"/>
      <c r="M118" s="367"/>
      <c r="N118" s="288"/>
      <c r="O118" s="288"/>
      <c r="P118" s="288"/>
      <c r="Q118" s="288"/>
      <c r="R118" s="288"/>
      <c r="S118" s="288"/>
      <c r="T118" s="288"/>
      <c r="U118" s="288"/>
      <c r="V118" s="288"/>
      <c r="W118" s="288"/>
      <c r="X118" s="288"/>
      <c r="Y118" s="288"/>
      <c r="Z118" s="288"/>
      <c r="AA118" s="288"/>
      <c r="AB118" s="288"/>
      <c r="AC118" s="288"/>
      <c r="AD118" s="288"/>
      <c r="AE118" s="288"/>
      <c r="AF118" s="288"/>
      <c r="AG118" s="288"/>
      <c r="AH118" s="288"/>
      <c r="AI118" s="288"/>
      <c r="AJ118" s="288"/>
      <c r="AK118" s="288"/>
      <c r="AL118" s="288"/>
      <c r="AM118" s="288"/>
      <c r="AN118" s="288"/>
      <c r="AO118" s="288"/>
      <c r="AP118" s="288"/>
      <c r="AQ118" s="288"/>
      <c r="AR118" s="288"/>
      <c r="AS118" s="288"/>
      <c r="AT118" s="288"/>
      <c r="AU118" s="288"/>
      <c r="AV118" s="288"/>
      <c r="AW118" s="288"/>
      <c r="AX118" s="288"/>
      <c r="AY118" s="288"/>
      <c r="AZ118" s="288"/>
      <c r="BA118" s="288"/>
      <c r="BB118" s="288"/>
      <c r="BC118" s="288"/>
      <c r="BD118" s="288"/>
      <c r="BE118" s="288"/>
      <c r="BF118" s="288"/>
      <c r="BG118" s="288"/>
      <c r="BH118" s="288"/>
      <c r="BI118" s="288"/>
      <c r="BJ118" s="288"/>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G118" s="288"/>
      <c r="DH118" s="367"/>
      <c r="DI118" s="288"/>
      <c r="DJ118" s="288"/>
      <c r="DK118" s="288"/>
      <c r="DL118" s="288"/>
      <c r="DM118" s="288"/>
      <c r="DN118" s="288"/>
      <c r="DO118" s="288"/>
      <c r="DP118" s="288"/>
      <c r="DQ118" s="288"/>
      <c r="DR118" s="288"/>
      <c r="DS118" s="288"/>
      <c r="DT118" s="288"/>
      <c r="DU118" s="288"/>
      <c r="DV118" s="288"/>
      <c r="DW118" s="288"/>
      <c r="DX118" s="288"/>
      <c r="DY118" s="288"/>
      <c r="DZ118" s="288"/>
      <c r="EA118" s="288"/>
      <c r="EB118" s="288"/>
      <c r="EC118" s="288"/>
      <c r="ED118" s="288"/>
      <c r="EE118" s="288"/>
      <c r="EF118" s="288"/>
      <c r="EG118" s="288"/>
      <c r="EH118" s="288"/>
      <c r="EI118" s="288"/>
      <c r="EJ118" s="288"/>
      <c r="EK118" s="288"/>
      <c r="EL118" s="288"/>
      <c r="EM118" s="288"/>
      <c r="EN118" s="288"/>
      <c r="EO118" s="288"/>
      <c r="EP118" s="288"/>
      <c r="EQ118" s="288"/>
      <c r="ER118" s="288"/>
      <c r="ES118" s="288"/>
      <c r="ET118" s="288"/>
      <c r="EU118" s="288"/>
      <c r="EV118" s="288"/>
      <c r="EW118" s="288"/>
      <c r="EX118" s="288"/>
      <c r="EY118" s="288"/>
      <c r="EZ118" s="288"/>
      <c r="FA118" s="288"/>
      <c r="FB118" s="288"/>
      <c r="FC118" s="288"/>
      <c r="FD118" s="288"/>
      <c r="FE118" s="288"/>
      <c r="FF118" s="288"/>
      <c r="FG118" s="288"/>
      <c r="FH118" s="288"/>
      <c r="FI118" s="288"/>
      <c r="FJ118" s="288"/>
      <c r="FK118" s="288"/>
      <c r="FL118" s="288"/>
      <c r="FM118" s="288"/>
      <c r="FN118" s="288"/>
      <c r="FO118" s="288"/>
      <c r="FP118" s="288"/>
      <c r="FQ118" s="288"/>
      <c r="FR118" s="288"/>
      <c r="FS118" s="288"/>
      <c r="FT118" s="288"/>
      <c r="FU118" s="288"/>
      <c r="FV118" s="288"/>
      <c r="FW118" s="288"/>
      <c r="FX118" s="288"/>
      <c r="FY118" s="288"/>
      <c r="FZ118" s="288"/>
      <c r="GA118" s="288"/>
      <c r="GB118" s="288"/>
      <c r="GC118" s="288"/>
      <c r="GD118" s="288"/>
      <c r="GE118" s="288"/>
      <c r="GF118" s="288"/>
      <c r="GG118" s="288"/>
      <c r="GH118" s="288"/>
      <c r="GI118" s="288"/>
      <c r="GJ118" s="288"/>
      <c r="GK118" s="288"/>
      <c r="GL118" s="288"/>
      <c r="GM118" s="288"/>
      <c r="GN118" s="288"/>
      <c r="GO118" s="288"/>
      <c r="GP118" s="288"/>
      <c r="GQ118" s="288"/>
      <c r="GR118" s="288"/>
      <c r="GS118" s="288"/>
      <c r="GT118" s="288"/>
      <c r="GU118" s="288"/>
      <c r="GV118" s="288"/>
      <c r="GW118" s="288"/>
      <c r="GX118" s="288"/>
      <c r="GY118" s="288"/>
      <c r="GZ118" s="288"/>
      <c r="HA118" s="288"/>
      <c r="HB118" s="288"/>
      <c r="HC118" s="288"/>
      <c r="HD118" s="288"/>
      <c r="HE118" s="288"/>
      <c r="HF118" s="288"/>
      <c r="HG118" s="288"/>
      <c r="HH118" s="288"/>
      <c r="HI118" s="288"/>
      <c r="HJ118" s="288"/>
      <c r="HK118" s="288"/>
      <c r="HL118" s="288"/>
      <c r="HM118" s="288"/>
      <c r="HN118" s="288"/>
      <c r="HO118" s="288"/>
      <c r="IQ118" s="281"/>
      <c r="IR118" s="281"/>
      <c r="IS118" s="281"/>
    </row>
    <row r="119" spans="1:253" ht="15" customHeight="1">
      <c r="A119" s="296"/>
      <c r="K119" s="282"/>
      <c r="M119" s="367"/>
      <c r="N119" s="288"/>
      <c r="O119" s="288"/>
      <c r="P119" s="288"/>
      <c r="Q119" s="288"/>
      <c r="R119" s="288"/>
      <c r="S119" s="288"/>
      <c r="T119" s="288"/>
      <c r="U119" s="288"/>
      <c r="V119" s="288"/>
      <c r="W119" s="288"/>
      <c r="X119" s="288"/>
      <c r="Y119" s="288"/>
      <c r="Z119" s="288"/>
      <c r="AA119" s="288"/>
      <c r="AB119" s="288"/>
      <c r="AC119" s="288"/>
      <c r="AD119" s="288"/>
      <c r="AE119" s="288"/>
      <c r="AF119" s="288"/>
      <c r="AG119" s="288"/>
      <c r="AH119" s="288"/>
      <c r="AI119" s="288"/>
      <c r="AJ119" s="288"/>
      <c r="AK119" s="288"/>
      <c r="AL119" s="288"/>
      <c r="AM119" s="288"/>
      <c r="AN119" s="288"/>
      <c r="AO119" s="288"/>
      <c r="AP119" s="288"/>
      <c r="AQ119" s="288"/>
      <c r="AR119" s="288"/>
      <c r="AS119" s="288"/>
      <c r="AT119" s="288"/>
      <c r="AU119" s="288"/>
      <c r="AV119" s="288"/>
      <c r="AW119" s="288"/>
      <c r="AX119" s="288"/>
      <c r="AY119" s="288"/>
      <c r="AZ119" s="288"/>
      <c r="BA119" s="288"/>
      <c r="BB119" s="288"/>
      <c r="BC119" s="288"/>
      <c r="BD119" s="288"/>
      <c r="BE119" s="288"/>
      <c r="BF119" s="288"/>
      <c r="BG119" s="288"/>
      <c r="BH119" s="288"/>
      <c r="BI119" s="288"/>
      <c r="BJ119" s="288"/>
      <c r="BK119" s="288"/>
      <c r="BL119" s="288"/>
      <c r="BM119" s="288"/>
      <c r="BN119" s="288"/>
      <c r="BO119" s="288"/>
      <c r="BP119" s="288"/>
      <c r="BQ119" s="288"/>
      <c r="BR119" s="288"/>
      <c r="BS119" s="288"/>
      <c r="BT119" s="288"/>
      <c r="BU119" s="288"/>
      <c r="BV119" s="288"/>
      <c r="BW119" s="288"/>
      <c r="BX119" s="288"/>
      <c r="BY119" s="288"/>
      <c r="BZ119" s="288"/>
      <c r="CA119" s="288"/>
      <c r="CB119" s="288"/>
      <c r="CC119" s="288"/>
      <c r="CD119" s="288"/>
      <c r="CE119" s="288"/>
      <c r="CF119" s="288"/>
      <c r="CG119" s="288"/>
      <c r="CH119" s="288"/>
      <c r="CI119" s="288"/>
      <c r="CJ119" s="288"/>
      <c r="CK119" s="288"/>
      <c r="CL119" s="288"/>
      <c r="CM119" s="288"/>
      <c r="CN119" s="288"/>
      <c r="CO119" s="288"/>
      <c r="CP119" s="288"/>
      <c r="CQ119" s="288"/>
      <c r="CR119" s="288"/>
      <c r="CS119" s="288"/>
      <c r="CT119" s="288"/>
      <c r="CU119" s="288"/>
      <c r="CV119" s="288"/>
      <c r="CW119" s="288"/>
      <c r="CX119" s="288"/>
      <c r="CY119" s="288"/>
      <c r="CZ119" s="288"/>
      <c r="DA119" s="288"/>
      <c r="DB119" s="288"/>
      <c r="DC119" s="288"/>
      <c r="DD119" s="288"/>
      <c r="DE119" s="288"/>
      <c r="DF119" s="288"/>
      <c r="DG119" s="288"/>
      <c r="DH119" s="367"/>
      <c r="DI119" s="288"/>
      <c r="DJ119" s="288"/>
      <c r="DK119" s="288"/>
      <c r="DL119" s="288"/>
      <c r="DM119" s="288"/>
      <c r="DN119" s="288"/>
      <c r="DO119" s="288"/>
      <c r="DP119" s="288"/>
      <c r="DQ119" s="288"/>
      <c r="DR119" s="288"/>
      <c r="DS119" s="288"/>
      <c r="DT119" s="288"/>
      <c r="DU119" s="288"/>
      <c r="DV119" s="288"/>
      <c r="DW119" s="288"/>
      <c r="DX119" s="288"/>
      <c r="DY119" s="288"/>
      <c r="DZ119" s="288"/>
      <c r="EA119" s="288"/>
      <c r="EB119" s="288"/>
      <c r="EC119" s="288"/>
      <c r="ED119" s="288"/>
      <c r="EE119" s="288"/>
      <c r="EF119" s="288"/>
      <c r="EG119" s="288"/>
      <c r="EH119" s="288"/>
      <c r="EI119" s="288"/>
      <c r="EJ119" s="288"/>
      <c r="EK119" s="288"/>
      <c r="EL119" s="288"/>
      <c r="EM119" s="288"/>
      <c r="EN119" s="288"/>
      <c r="EO119" s="288"/>
      <c r="EP119" s="288"/>
      <c r="EQ119" s="288"/>
      <c r="ER119" s="288"/>
      <c r="ES119" s="288"/>
      <c r="ET119" s="288"/>
      <c r="EU119" s="288"/>
      <c r="EV119" s="288"/>
      <c r="EW119" s="288"/>
      <c r="EX119" s="288"/>
      <c r="EY119" s="288"/>
      <c r="EZ119" s="288"/>
      <c r="FA119" s="288"/>
      <c r="FB119" s="288"/>
      <c r="FC119" s="288"/>
      <c r="FD119" s="288"/>
      <c r="FE119" s="288"/>
      <c r="FF119" s="288"/>
      <c r="FG119" s="288"/>
      <c r="FH119" s="288"/>
      <c r="FI119" s="288"/>
      <c r="FJ119" s="288"/>
      <c r="FK119" s="288"/>
      <c r="FL119" s="288"/>
      <c r="FM119" s="288"/>
      <c r="FN119" s="288"/>
      <c r="FO119" s="288"/>
      <c r="FP119" s="288"/>
      <c r="FQ119" s="288"/>
      <c r="FR119" s="288"/>
      <c r="FS119" s="288"/>
      <c r="FT119" s="288"/>
      <c r="FU119" s="288"/>
      <c r="FV119" s="288"/>
      <c r="FW119" s="288"/>
      <c r="FX119" s="288"/>
      <c r="FY119" s="288"/>
      <c r="FZ119" s="288"/>
      <c r="GA119" s="288"/>
      <c r="GB119" s="288"/>
      <c r="GC119" s="288"/>
      <c r="GD119" s="288"/>
      <c r="GE119" s="288"/>
      <c r="GF119" s="288"/>
      <c r="GG119" s="288"/>
      <c r="GH119" s="288"/>
      <c r="GI119" s="288"/>
      <c r="GJ119" s="288"/>
      <c r="GK119" s="288"/>
      <c r="GL119" s="288"/>
      <c r="GM119" s="288"/>
      <c r="GN119" s="288"/>
      <c r="GO119" s="288"/>
      <c r="GP119" s="288"/>
      <c r="GQ119" s="288"/>
      <c r="GR119" s="288"/>
      <c r="GS119" s="288"/>
      <c r="GT119" s="288"/>
      <c r="GU119" s="288"/>
      <c r="GV119" s="288"/>
      <c r="GW119" s="288"/>
      <c r="GX119" s="288"/>
      <c r="GY119" s="288"/>
      <c r="GZ119" s="288"/>
      <c r="HA119" s="288"/>
      <c r="HB119" s="288"/>
      <c r="HC119" s="288"/>
      <c r="HD119" s="288"/>
      <c r="HE119" s="288"/>
      <c r="HF119" s="288"/>
      <c r="HG119" s="288"/>
      <c r="HH119" s="288"/>
      <c r="HI119" s="288"/>
      <c r="HJ119" s="288"/>
      <c r="HK119" s="288"/>
      <c r="HL119" s="288"/>
      <c r="HM119" s="288"/>
      <c r="HN119" s="288"/>
      <c r="HO119" s="288"/>
      <c r="IQ119" s="281"/>
      <c r="IR119" s="281"/>
      <c r="IS119" s="281"/>
    </row>
    <row r="120" spans="1:253" ht="15" customHeight="1">
      <c r="A120" s="296"/>
      <c r="K120" s="282"/>
      <c r="M120" s="367"/>
      <c r="N120" s="288"/>
      <c r="O120" s="288"/>
      <c r="P120" s="288"/>
      <c r="Q120" s="288"/>
      <c r="R120" s="288"/>
      <c r="S120" s="288"/>
      <c r="T120" s="288"/>
      <c r="U120" s="288"/>
      <c r="V120" s="288"/>
      <c r="W120" s="288"/>
      <c r="X120" s="288"/>
      <c r="Y120" s="288"/>
      <c r="Z120" s="288"/>
      <c r="AA120" s="288"/>
      <c r="AB120" s="288"/>
      <c r="AC120" s="288"/>
      <c r="AD120" s="288"/>
      <c r="AE120" s="288"/>
      <c r="AF120" s="288"/>
      <c r="AG120" s="288"/>
      <c r="AH120" s="288"/>
      <c r="AI120" s="288"/>
      <c r="AJ120" s="288"/>
      <c r="AK120" s="288"/>
      <c r="AL120" s="288"/>
      <c r="AM120" s="288"/>
      <c r="AN120" s="288"/>
      <c r="AO120" s="288"/>
      <c r="AP120" s="288"/>
      <c r="AQ120" s="288"/>
      <c r="AR120" s="288"/>
      <c r="AS120" s="288"/>
      <c r="AT120" s="288"/>
      <c r="AU120" s="288"/>
      <c r="AV120" s="288"/>
      <c r="AW120" s="288"/>
      <c r="AX120" s="288"/>
      <c r="AY120" s="288"/>
      <c r="AZ120" s="288"/>
      <c r="BA120" s="288"/>
      <c r="BB120" s="288"/>
      <c r="BC120" s="288"/>
      <c r="BD120" s="288"/>
      <c r="BE120" s="288"/>
      <c r="BF120" s="288"/>
      <c r="BG120" s="288"/>
      <c r="BH120" s="288"/>
      <c r="BI120" s="288"/>
      <c r="BJ120" s="288"/>
      <c r="BK120" s="288"/>
      <c r="BL120" s="288"/>
      <c r="BM120" s="288"/>
      <c r="BN120" s="288"/>
      <c r="BO120" s="288"/>
      <c r="BP120" s="288"/>
      <c r="BQ120" s="288"/>
      <c r="BR120" s="288"/>
      <c r="BS120" s="288"/>
      <c r="BT120" s="288"/>
      <c r="BU120" s="288"/>
      <c r="BV120" s="288"/>
      <c r="BW120" s="288"/>
      <c r="BX120" s="288"/>
      <c r="BY120" s="288"/>
      <c r="BZ120" s="288"/>
      <c r="CA120" s="288"/>
      <c r="CB120" s="288"/>
      <c r="CC120" s="288"/>
      <c r="CD120" s="288"/>
      <c r="CE120" s="288"/>
      <c r="CF120" s="288"/>
      <c r="CG120" s="288"/>
      <c r="CH120" s="288"/>
      <c r="CI120" s="288"/>
      <c r="CJ120" s="288"/>
      <c r="CK120" s="288"/>
      <c r="CL120" s="288"/>
      <c r="CM120" s="288"/>
      <c r="CN120" s="288"/>
      <c r="CO120" s="288"/>
      <c r="CP120" s="288"/>
      <c r="CQ120" s="288"/>
      <c r="CR120" s="288"/>
      <c r="CS120" s="288"/>
      <c r="CT120" s="288"/>
      <c r="CU120" s="288"/>
      <c r="CV120" s="288"/>
      <c r="CW120" s="288"/>
      <c r="CX120" s="288"/>
      <c r="CY120" s="288"/>
      <c r="CZ120" s="288"/>
      <c r="DA120" s="288"/>
      <c r="DB120" s="288"/>
      <c r="DC120" s="288"/>
      <c r="DD120" s="288"/>
      <c r="DE120" s="288"/>
      <c r="DF120" s="288"/>
      <c r="DG120" s="288"/>
      <c r="DH120" s="367"/>
      <c r="DI120" s="288"/>
      <c r="DJ120" s="288"/>
      <c r="DK120" s="288"/>
      <c r="DL120" s="288"/>
      <c r="DM120" s="288"/>
      <c r="DN120" s="288"/>
      <c r="DO120" s="288"/>
      <c r="DP120" s="288"/>
      <c r="DQ120" s="288"/>
      <c r="DR120" s="288"/>
      <c r="DS120" s="288"/>
      <c r="DT120" s="288"/>
      <c r="DU120" s="288"/>
      <c r="DV120" s="288"/>
      <c r="DW120" s="288"/>
      <c r="DX120" s="288"/>
      <c r="DY120" s="288"/>
      <c r="DZ120" s="288"/>
      <c r="EA120" s="288"/>
      <c r="EB120" s="288"/>
      <c r="EC120" s="288"/>
      <c r="ED120" s="288"/>
      <c r="EE120" s="288"/>
      <c r="EF120" s="288"/>
      <c r="EG120" s="288"/>
      <c r="EH120" s="288"/>
      <c r="EI120" s="288"/>
      <c r="EJ120" s="288"/>
      <c r="EK120" s="288"/>
      <c r="EL120" s="288"/>
      <c r="EM120" s="288"/>
      <c r="EN120" s="288"/>
      <c r="EO120" s="288"/>
      <c r="EP120" s="288"/>
      <c r="EQ120" s="288"/>
      <c r="ER120" s="288"/>
      <c r="ES120" s="288"/>
      <c r="ET120" s="288"/>
      <c r="EU120" s="288"/>
      <c r="EV120" s="288"/>
      <c r="EW120" s="288"/>
      <c r="EX120" s="288"/>
      <c r="EY120" s="288"/>
      <c r="EZ120" s="288"/>
      <c r="FA120" s="288"/>
      <c r="FB120" s="288"/>
      <c r="FC120" s="288"/>
      <c r="FD120" s="288"/>
      <c r="FE120" s="288"/>
      <c r="FF120" s="288"/>
      <c r="FG120" s="288"/>
      <c r="FH120" s="288"/>
      <c r="FI120" s="288"/>
      <c r="FJ120" s="288"/>
      <c r="FK120" s="288"/>
      <c r="FL120" s="288"/>
      <c r="FM120" s="288"/>
      <c r="FN120" s="288"/>
      <c r="FO120" s="288"/>
      <c r="FP120" s="288"/>
      <c r="FQ120" s="288"/>
      <c r="FR120" s="288"/>
      <c r="FS120" s="288"/>
      <c r="FT120" s="288"/>
      <c r="FU120" s="288"/>
      <c r="FV120" s="288"/>
      <c r="FW120" s="288"/>
      <c r="FX120" s="288"/>
      <c r="FY120" s="288"/>
      <c r="FZ120" s="288"/>
      <c r="GA120" s="288"/>
      <c r="GB120" s="288"/>
      <c r="GC120" s="288"/>
      <c r="GD120" s="288"/>
      <c r="GE120" s="288"/>
      <c r="GF120" s="288"/>
      <c r="GG120" s="288"/>
      <c r="GH120" s="288"/>
      <c r="GI120" s="288"/>
      <c r="GJ120" s="288"/>
      <c r="GK120" s="288"/>
      <c r="GL120" s="288"/>
      <c r="GM120" s="288"/>
      <c r="GN120" s="288"/>
      <c r="GO120" s="288"/>
      <c r="GP120" s="288"/>
      <c r="GQ120" s="288"/>
      <c r="GR120" s="288"/>
      <c r="GS120" s="288"/>
      <c r="GT120" s="288"/>
      <c r="GU120" s="288"/>
      <c r="GV120" s="288"/>
      <c r="GW120" s="288"/>
      <c r="GX120" s="288"/>
      <c r="GY120" s="288"/>
      <c r="GZ120" s="288"/>
      <c r="HA120" s="288"/>
      <c r="HB120" s="288"/>
      <c r="HC120" s="288"/>
      <c r="HD120" s="288"/>
      <c r="HE120" s="288"/>
      <c r="HF120" s="288"/>
      <c r="HG120" s="288"/>
      <c r="HH120" s="288"/>
      <c r="HI120" s="288"/>
      <c r="HJ120" s="288"/>
      <c r="HK120" s="288"/>
      <c r="HL120" s="288"/>
      <c r="HM120" s="288"/>
      <c r="HN120" s="288"/>
      <c r="HO120" s="288"/>
      <c r="IQ120" s="281"/>
      <c r="IR120" s="281"/>
      <c r="IS120" s="281"/>
    </row>
    <row r="121" spans="1:253" ht="15" customHeight="1">
      <c r="A121" s="296"/>
      <c r="K121" s="282"/>
      <c r="M121" s="367"/>
      <c r="N121" s="288"/>
      <c r="O121" s="288"/>
      <c r="P121" s="288"/>
      <c r="Q121" s="288"/>
      <c r="R121" s="288"/>
      <c r="S121" s="288"/>
      <c r="T121" s="288"/>
      <c r="U121" s="288"/>
      <c r="V121" s="288"/>
      <c r="W121" s="288"/>
      <c r="X121" s="288"/>
      <c r="Y121" s="288"/>
      <c r="Z121" s="288"/>
      <c r="AA121" s="288"/>
      <c r="AB121" s="288"/>
      <c r="AC121" s="288"/>
      <c r="AD121" s="288"/>
      <c r="AE121" s="288"/>
      <c r="AF121" s="288"/>
      <c r="AG121" s="288"/>
      <c r="AH121" s="288"/>
      <c r="AI121" s="288"/>
      <c r="AJ121" s="288"/>
      <c r="AK121" s="288"/>
      <c r="AL121" s="288"/>
      <c r="AM121" s="288"/>
      <c r="AN121" s="288"/>
      <c r="AO121" s="288"/>
      <c r="AP121" s="288"/>
      <c r="AQ121" s="288"/>
      <c r="AR121" s="288"/>
      <c r="AS121" s="288"/>
      <c r="AT121" s="288"/>
      <c r="AU121" s="288"/>
      <c r="AV121" s="288"/>
      <c r="AW121" s="288"/>
      <c r="AX121" s="288"/>
      <c r="AY121" s="288"/>
      <c r="AZ121" s="288"/>
      <c r="BA121" s="288"/>
      <c r="BB121" s="288"/>
      <c r="BC121" s="288"/>
      <c r="BD121" s="288"/>
      <c r="BE121" s="288"/>
      <c r="BF121" s="288"/>
      <c r="BG121" s="288"/>
      <c r="BH121" s="288"/>
      <c r="BI121" s="288"/>
      <c r="BJ121" s="288"/>
      <c r="BK121" s="288"/>
      <c r="BL121" s="288"/>
      <c r="BM121" s="288"/>
      <c r="BN121" s="288"/>
      <c r="BO121" s="288"/>
      <c r="BP121" s="288"/>
      <c r="BQ121" s="288"/>
      <c r="BR121" s="288"/>
      <c r="BS121" s="288"/>
      <c r="BT121" s="288"/>
      <c r="BU121" s="288"/>
      <c r="BV121" s="288"/>
      <c r="BW121" s="288"/>
      <c r="BX121" s="288"/>
      <c r="BY121" s="288"/>
      <c r="BZ121" s="288"/>
      <c r="CA121" s="288"/>
      <c r="CB121" s="288"/>
      <c r="CC121" s="288"/>
      <c r="CD121" s="288"/>
      <c r="CE121" s="288"/>
      <c r="CF121" s="288"/>
      <c r="CG121" s="288"/>
      <c r="CH121" s="288"/>
      <c r="CI121" s="288"/>
      <c r="CJ121" s="288"/>
      <c r="CK121" s="288"/>
      <c r="CL121" s="288"/>
      <c r="CM121" s="288"/>
      <c r="CN121" s="288"/>
      <c r="CO121" s="288"/>
      <c r="CP121" s="288"/>
      <c r="CQ121" s="288"/>
      <c r="CR121" s="288"/>
      <c r="CS121" s="288"/>
      <c r="CT121" s="288"/>
      <c r="CU121" s="288"/>
      <c r="CV121" s="288"/>
      <c r="CW121" s="288"/>
      <c r="CX121" s="288"/>
      <c r="CY121" s="288"/>
      <c r="CZ121" s="288"/>
      <c r="DA121" s="288"/>
      <c r="DB121" s="288"/>
      <c r="DC121" s="288"/>
      <c r="DD121" s="288"/>
      <c r="DE121" s="288"/>
      <c r="DF121" s="288"/>
      <c r="DG121" s="288"/>
      <c r="DH121" s="367"/>
      <c r="DI121" s="288"/>
      <c r="DJ121" s="288"/>
      <c r="DK121" s="288"/>
      <c r="DL121" s="288"/>
      <c r="DM121" s="288"/>
      <c r="DN121" s="288"/>
      <c r="DO121" s="288"/>
      <c r="DP121" s="288"/>
      <c r="DQ121" s="288"/>
      <c r="DR121" s="288"/>
      <c r="DS121" s="288"/>
      <c r="DT121" s="288"/>
      <c r="DU121" s="288"/>
      <c r="DV121" s="288"/>
      <c r="DW121" s="288"/>
      <c r="DX121" s="288"/>
      <c r="DY121" s="288"/>
      <c r="DZ121" s="288"/>
      <c r="EA121" s="288"/>
      <c r="EB121" s="288"/>
      <c r="EC121" s="288"/>
      <c r="ED121" s="288"/>
      <c r="EE121" s="288"/>
      <c r="EF121" s="288"/>
      <c r="EG121" s="288"/>
      <c r="EH121" s="288"/>
      <c r="EI121" s="288"/>
      <c r="EJ121" s="288"/>
      <c r="EK121" s="288"/>
      <c r="EL121" s="288"/>
      <c r="EM121" s="288"/>
      <c r="EN121" s="288"/>
      <c r="EO121" s="288"/>
      <c r="EP121" s="288"/>
      <c r="EQ121" s="288"/>
      <c r="ER121" s="288"/>
      <c r="ES121" s="288"/>
      <c r="ET121" s="288"/>
      <c r="EU121" s="288"/>
      <c r="EV121" s="288"/>
      <c r="EW121" s="288"/>
      <c r="EX121" s="288"/>
      <c r="EY121" s="288"/>
      <c r="EZ121" s="288"/>
      <c r="FA121" s="288"/>
      <c r="FB121" s="288"/>
      <c r="FC121" s="288"/>
      <c r="FD121" s="288"/>
      <c r="FE121" s="288"/>
      <c r="FF121" s="288"/>
      <c r="FG121" s="288"/>
      <c r="FH121" s="288"/>
      <c r="FI121" s="288"/>
      <c r="FJ121" s="288"/>
      <c r="FK121" s="288"/>
      <c r="FL121" s="288"/>
      <c r="FM121" s="288"/>
      <c r="FN121" s="288"/>
      <c r="FO121" s="288"/>
      <c r="FP121" s="288"/>
      <c r="FQ121" s="288"/>
      <c r="FR121" s="288"/>
      <c r="FS121" s="288"/>
      <c r="FT121" s="288"/>
      <c r="FU121" s="288"/>
      <c r="FV121" s="288"/>
      <c r="FW121" s="288"/>
      <c r="FX121" s="288"/>
      <c r="FY121" s="288"/>
      <c r="FZ121" s="288"/>
      <c r="GA121" s="288"/>
      <c r="GB121" s="288"/>
      <c r="GC121" s="288"/>
      <c r="GD121" s="288"/>
      <c r="GE121" s="288"/>
      <c r="GF121" s="288"/>
      <c r="GG121" s="288"/>
      <c r="GH121" s="288"/>
      <c r="GI121" s="288"/>
      <c r="GJ121" s="288"/>
      <c r="GK121" s="288"/>
      <c r="GL121" s="288"/>
      <c r="GM121" s="288"/>
      <c r="GN121" s="288"/>
      <c r="GO121" s="288"/>
      <c r="GP121" s="288"/>
      <c r="GQ121" s="288"/>
      <c r="GR121" s="288"/>
      <c r="GS121" s="288"/>
      <c r="GT121" s="288"/>
      <c r="GU121" s="288"/>
      <c r="GV121" s="288"/>
      <c r="GW121" s="288"/>
      <c r="GX121" s="288"/>
      <c r="GY121" s="288"/>
      <c r="GZ121" s="288"/>
      <c r="HA121" s="288"/>
      <c r="HB121" s="288"/>
      <c r="HC121" s="288"/>
      <c r="HD121" s="288"/>
      <c r="HE121" s="288"/>
      <c r="HF121" s="288"/>
      <c r="HG121" s="288"/>
      <c r="HH121" s="288"/>
      <c r="HI121" s="288"/>
      <c r="HJ121" s="288"/>
      <c r="HK121" s="288"/>
      <c r="HL121" s="288"/>
      <c r="HM121" s="288"/>
      <c r="HN121" s="288"/>
      <c r="HO121" s="288"/>
      <c r="IQ121" s="281"/>
      <c r="IR121" s="281"/>
      <c r="IS121" s="281"/>
    </row>
    <row r="122" spans="1:253" ht="15" customHeight="1">
      <c r="A122" s="296"/>
      <c r="K122" s="282"/>
      <c r="M122" s="367"/>
      <c r="N122" s="288"/>
      <c r="O122" s="288"/>
      <c r="P122" s="288"/>
      <c r="Q122" s="288"/>
      <c r="R122" s="288"/>
      <c r="S122" s="288"/>
      <c r="T122" s="288"/>
      <c r="U122" s="288"/>
      <c r="V122" s="288"/>
      <c r="W122" s="288"/>
      <c r="X122" s="288"/>
      <c r="Y122" s="288"/>
      <c r="Z122" s="288"/>
      <c r="AA122" s="288"/>
      <c r="AB122" s="288"/>
      <c r="AC122" s="288"/>
      <c r="AD122" s="288"/>
      <c r="AE122" s="288"/>
      <c r="AF122" s="288"/>
      <c r="AG122" s="288"/>
      <c r="AH122" s="288"/>
      <c r="AI122" s="288"/>
      <c r="AJ122" s="288"/>
      <c r="AK122" s="288"/>
      <c r="AL122" s="288"/>
      <c r="AM122" s="288"/>
      <c r="AN122" s="288"/>
      <c r="AO122" s="288"/>
      <c r="AP122" s="288"/>
      <c r="AQ122" s="288"/>
      <c r="AR122" s="288"/>
      <c r="AS122" s="288"/>
      <c r="AT122" s="288"/>
      <c r="AU122" s="288"/>
      <c r="AV122" s="288"/>
      <c r="AW122" s="288"/>
      <c r="AX122" s="288"/>
      <c r="AY122" s="288"/>
      <c r="AZ122" s="288"/>
      <c r="BA122" s="288"/>
      <c r="BB122" s="288"/>
      <c r="BC122" s="288"/>
      <c r="BD122" s="288"/>
      <c r="BE122" s="288"/>
      <c r="BF122" s="288"/>
      <c r="BG122" s="288"/>
      <c r="BH122" s="288"/>
      <c r="BI122" s="288"/>
      <c r="BJ122" s="288"/>
      <c r="BK122" s="288"/>
      <c r="BL122" s="288"/>
      <c r="BM122" s="288"/>
      <c r="BN122" s="288"/>
      <c r="BO122" s="288"/>
      <c r="BP122" s="288"/>
      <c r="BQ122" s="288"/>
      <c r="BR122" s="288"/>
      <c r="BS122" s="288"/>
      <c r="BT122" s="288"/>
      <c r="BU122" s="288"/>
      <c r="BV122" s="288"/>
      <c r="BW122" s="288"/>
      <c r="BX122" s="288"/>
      <c r="BY122" s="288"/>
      <c r="BZ122" s="288"/>
      <c r="CA122" s="288"/>
      <c r="CB122" s="288"/>
      <c r="CC122" s="288"/>
      <c r="CD122" s="288"/>
      <c r="CE122" s="288"/>
      <c r="CF122" s="288"/>
      <c r="CG122" s="288"/>
      <c r="CH122" s="288"/>
      <c r="CI122" s="288"/>
      <c r="CJ122" s="288"/>
      <c r="CK122" s="288"/>
      <c r="CL122" s="288"/>
      <c r="CM122" s="288"/>
      <c r="CN122" s="288"/>
      <c r="CO122" s="288"/>
      <c r="CP122" s="288"/>
      <c r="CQ122" s="288"/>
      <c r="CR122" s="288"/>
      <c r="CS122" s="288"/>
      <c r="CT122" s="288"/>
      <c r="CU122" s="288"/>
      <c r="CV122" s="288"/>
      <c r="CW122" s="288"/>
      <c r="CX122" s="288"/>
      <c r="CY122" s="288"/>
      <c r="CZ122" s="288"/>
      <c r="DA122" s="288"/>
      <c r="DB122" s="288"/>
      <c r="DC122" s="288"/>
      <c r="DD122" s="288"/>
      <c r="DE122" s="288"/>
      <c r="DF122" s="288"/>
      <c r="DG122" s="288"/>
      <c r="DH122" s="367"/>
      <c r="DI122" s="288"/>
      <c r="DJ122" s="288"/>
      <c r="DK122" s="288"/>
      <c r="DL122" s="288"/>
      <c r="DM122" s="288"/>
      <c r="DN122" s="288"/>
      <c r="DO122" s="288"/>
      <c r="DP122" s="288"/>
      <c r="DQ122" s="288"/>
      <c r="DR122" s="288"/>
      <c r="DS122" s="288"/>
      <c r="DT122" s="288"/>
      <c r="DU122" s="288"/>
      <c r="DV122" s="288"/>
      <c r="DW122" s="288"/>
      <c r="DX122" s="288"/>
      <c r="DY122" s="288"/>
      <c r="DZ122" s="288"/>
      <c r="EA122" s="288"/>
      <c r="EB122" s="288"/>
      <c r="EC122" s="288"/>
      <c r="ED122" s="288"/>
      <c r="EE122" s="288"/>
      <c r="EF122" s="288"/>
      <c r="EG122" s="288"/>
      <c r="EH122" s="288"/>
      <c r="EI122" s="288"/>
      <c r="EJ122" s="288"/>
      <c r="EK122" s="288"/>
      <c r="EL122" s="288"/>
      <c r="EM122" s="288"/>
      <c r="EN122" s="288"/>
      <c r="EO122" s="288"/>
      <c r="EP122" s="288"/>
      <c r="EQ122" s="288"/>
      <c r="ER122" s="288"/>
      <c r="ES122" s="288"/>
      <c r="ET122" s="288"/>
      <c r="EU122" s="288"/>
      <c r="EV122" s="288"/>
      <c r="EW122" s="288"/>
      <c r="EX122" s="288"/>
      <c r="EY122" s="288"/>
      <c r="EZ122" s="288"/>
      <c r="FA122" s="288"/>
      <c r="FB122" s="288"/>
      <c r="FC122" s="288"/>
      <c r="FD122" s="288"/>
      <c r="FE122" s="288"/>
      <c r="FF122" s="288"/>
      <c r="FG122" s="288"/>
      <c r="FH122" s="288"/>
      <c r="FI122" s="288"/>
      <c r="FJ122" s="288"/>
      <c r="FK122" s="288"/>
      <c r="FL122" s="288"/>
      <c r="FM122" s="288"/>
      <c r="FN122" s="288"/>
      <c r="FO122" s="288"/>
      <c r="FP122" s="288"/>
      <c r="FQ122" s="288"/>
      <c r="FR122" s="288"/>
      <c r="FS122" s="288"/>
      <c r="FT122" s="288"/>
      <c r="FU122" s="288"/>
      <c r="FV122" s="288"/>
      <c r="FW122" s="288"/>
      <c r="FX122" s="288"/>
      <c r="FY122" s="288"/>
      <c r="FZ122" s="288"/>
      <c r="GA122" s="288"/>
      <c r="GB122" s="288"/>
      <c r="GC122" s="288"/>
      <c r="GD122" s="288"/>
      <c r="GE122" s="288"/>
      <c r="GF122" s="288"/>
      <c r="GG122" s="288"/>
      <c r="GH122" s="288"/>
      <c r="GI122" s="288"/>
      <c r="GJ122" s="288"/>
      <c r="GK122" s="288"/>
      <c r="GL122" s="288"/>
      <c r="GM122" s="288"/>
      <c r="GN122" s="288"/>
      <c r="GO122" s="288"/>
      <c r="GP122" s="288"/>
      <c r="GQ122" s="288"/>
      <c r="GR122" s="288"/>
      <c r="GS122" s="288"/>
      <c r="GT122" s="288"/>
      <c r="GU122" s="288"/>
      <c r="GV122" s="288"/>
      <c r="GW122" s="288"/>
      <c r="GX122" s="288"/>
      <c r="GY122" s="288"/>
      <c r="GZ122" s="288"/>
      <c r="HA122" s="288"/>
      <c r="HB122" s="288"/>
      <c r="HC122" s="288"/>
      <c r="HD122" s="288"/>
      <c r="HE122" s="288"/>
      <c r="HF122" s="288"/>
      <c r="HG122" s="288"/>
      <c r="HH122" s="288"/>
      <c r="HI122" s="288"/>
      <c r="HJ122" s="288"/>
      <c r="HK122" s="288"/>
      <c r="HL122" s="288"/>
      <c r="HM122" s="288"/>
      <c r="HN122" s="288"/>
      <c r="HO122" s="288"/>
      <c r="IQ122" s="281"/>
      <c r="IR122" s="281"/>
      <c r="IS122" s="281"/>
    </row>
    <row r="123" spans="1:253" ht="15" customHeight="1">
      <c r="A123" s="296"/>
      <c r="K123" s="282"/>
      <c r="M123" s="367"/>
      <c r="N123" s="288"/>
      <c r="O123" s="288"/>
      <c r="P123" s="288"/>
      <c r="Q123" s="288"/>
      <c r="R123" s="288"/>
      <c r="S123" s="288"/>
      <c r="T123" s="288"/>
      <c r="U123" s="288"/>
      <c r="V123" s="288"/>
      <c r="W123" s="288"/>
      <c r="X123" s="288"/>
      <c r="Y123" s="288"/>
      <c r="Z123" s="288"/>
      <c r="AA123" s="288"/>
      <c r="AB123" s="288"/>
      <c r="AC123" s="288"/>
      <c r="AD123" s="288"/>
      <c r="AE123" s="288"/>
      <c r="AF123" s="288"/>
      <c r="AG123" s="288"/>
      <c r="AH123" s="288"/>
      <c r="AI123" s="288"/>
      <c r="AJ123" s="288"/>
      <c r="AK123" s="288"/>
      <c r="AL123" s="288"/>
      <c r="AM123" s="288"/>
      <c r="AN123" s="288"/>
      <c r="AO123" s="288"/>
      <c r="AP123" s="288"/>
      <c r="AQ123" s="288"/>
      <c r="AR123" s="288"/>
      <c r="AS123" s="288"/>
      <c r="AT123" s="288"/>
      <c r="AU123" s="288"/>
      <c r="AV123" s="288"/>
      <c r="AW123" s="288"/>
      <c r="AX123" s="288"/>
      <c r="AY123" s="288"/>
      <c r="AZ123" s="288"/>
      <c r="BA123" s="288"/>
      <c r="BB123" s="288"/>
      <c r="BC123" s="288"/>
      <c r="BD123" s="288"/>
      <c r="BE123" s="288"/>
      <c r="BF123" s="288"/>
      <c r="BG123" s="288"/>
      <c r="BH123" s="288"/>
      <c r="BI123" s="288"/>
      <c r="BJ123" s="288"/>
      <c r="BK123" s="288"/>
      <c r="BL123" s="288"/>
      <c r="BM123" s="288"/>
      <c r="BN123" s="288"/>
      <c r="BO123" s="288"/>
      <c r="BP123" s="288"/>
      <c r="BQ123" s="288"/>
      <c r="BR123" s="288"/>
      <c r="BS123" s="288"/>
      <c r="BT123" s="288"/>
      <c r="BU123" s="288"/>
      <c r="BV123" s="288"/>
      <c r="BW123" s="288"/>
      <c r="BX123" s="288"/>
      <c r="BY123" s="288"/>
      <c r="BZ123" s="288"/>
      <c r="CA123" s="288"/>
      <c r="CB123" s="288"/>
      <c r="CC123" s="288"/>
      <c r="CD123" s="288"/>
      <c r="CE123" s="288"/>
      <c r="CF123" s="288"/>
      <c r="CG123" s="288"/>
      <c r="CH123" s="288"/>
      <c r="CI123" s="288"/>
      <c r="CJ123" s="288"/>
      <c r="CK123" s="288"/>
      <c r="CL123" s="288"/>
      <c r="CM123" s="288"/>
      <c r="CN123" s="288"/>
      <c r="CO123" s="288"/>
      <c r="CP123" s="288"/>
      <c r="CQ123" s="288"/>
      <c r="CR123" s="288"/>
      <c r="CS123" s="288"/>
      <c r="CT123" s="288"/>
      <c r="CU123" s="288"/>
      <c r="CV123" s="288"/>
      <c r="CW123" s="288"/>
      <c r="CX123" s="288"/>
      <c r="CY123" s="288"/>
      <c r="CZ123" s="288"/>
      <c r="DA123" s="288"/>
      <c r="DB123" s="288"/>
      <c r="DC123" s="288"/>
      <c r="DD123" s="288"/>
      <c r="DE123" s="288"/>
      <c r="DF123" s="288"/>
      <c r="DG123" s="288"/>
      <c r="DH123" s="367"/>
      <c r="DI123" s="288"/>
      <c r="DJ123" s="288"/>
      <c r="DK123" s="288"/>
      <c r="DL123" s="288"/>
      <c r="DM123" s="288"/>
      <c r="DN123" s="288"/>
      <c r="DO123" s="288"/>
      <c r="DP123" s="288"/>
      <c r="DQ123" s="288"/>
      <c r="DR123" s="288"/>
      <c r="DS123" s="288"/>
      <c r="DT123" s="288"/>
      <c r="DU123" s="288"/>
      <c r="DV123" s="288"/>
      <c r="DW123" s="288"/>
      <c r="DX123" s="288"/>
      <c r="DY123" s="288"/>
      <c r="DZ123" s="288"/>
      <c r="EA123" s="288"/>
      <c r="EB123" s="288"/>
      <c r="EC123" s="288"/>
      <c r="ED123" s="288"/>
      <c r="EE123" s="288"/>
      <c r="EF123" s="288"/>
      <c r="EG123" s="288"/>
      <c r="EH123" s="288"/>
      <c r="EI123" s="288"/>
      <c r="EJ123" s="288"/>
      <c r="EK123" s="288"/>
      <c r="EL123" s="288"/>
      <c r="EM123" s="288"/>
      <c r="EN123" s="288"/>
      <c r="EO123" s="288"/>
      <c r="EP123" s="288"/>
      <c r="EQ123" s="288"/>
      <c r="ER123" s="288"/>
      <c r="ES123" s="288"/>
      <c r="ET123" s="288"/>
      <c r="EU123" s="288"/>
      <c r="EV123" s="288"/>
      <c r="EW123" s="288"/>
      <c r="EX123" s="288"/>
      <c r="EY123" s="288"/>
      <c r="EZ123" s="288"/>
      <c r="FA123" s="288"/>
      <c r="FB123" s="288"/>
      <c r="FC123" s="288"/>
      <c r="FD123" s="288"/>
      <c r="FE123" s="288"/>
      <c r="FF123" s="288"/>
      <c r="FG123" s="288"/>
      <c r="FH123" s="288"/>
      <c r="FI123" s="288"/>
      <c r="FJ123" s="288"/>
      <c r="FK123" s="288"/>
      <c r="FL123" s="288"/>
      <c r="FM123" s="288"/>
      <c r="FN123" s="288"/>
      <c r="FO123" s="288"/>
      <c r="FP123" s="288"/>
      <c r="FQ123" s="288"/>
      <c r="FR123" s="288"/>
      <c r="FS123" s="288"/>
      <c r="FT123" s="288"/>
      <c r="FU123" s="288"/>
      <c r="FV123" s="288"/>
      <c r="FW123" s="288"/>
      <c r="FX123" s="288"/>
      <c r="FY123" s="288"/>
      <c r="FZ123" s="288"/>
      <c r="GA123" s="288"/>
      <c r="GB123" s="288"/>
      <c r="GC123" s="288"/>
      <c r="GD123" s="288"/>
      <c r="GE123" s="288"/>
      <c r="GF123" s="288"/>
      <c r="GG123" s="288"/>
      <c r="GH123" s="288"/>
      <c r="GI123" s="288"/>
      <c r="GJ123" s="288"/>
      <c r="GK123" s="288"/>
      <c r="GL123" s="288"/>
      <c r="GM123" s="288"/>
      <c r="GN123" s="288"/>
      <c r="GO123" s="288"/>
      <c r="GP123" s="288"/>
      <c r="GQ123" s="288"/>
      <c r="GR123" s="288"/>
      <c r="GS123" s="288"/>
      <c r="GT123" s="288"/>
      <c r="GU123" s="288"/>
      <c r="GV123" s="288"/>
      <c r="GW123" s="288"/>
      <c r="GX123" s="288"/>
      <c r="GY123" s="288"/>
      <c r="GZ123" s="288"/>
      <c r="HA123" s="288"/>
      <c r="HB123" s="288"/>
      <c r="HC123" s="288"/>
      <c r="HD123" s="288"/>
      <c r="HE123" s="288"/>
      <c r="HF123" s="288"/>
      <c r="HG123" s="288"/>
      <c r="HH123" s="288"/>
      <c r="HI123" s="288"/>
      <c r="HJ123" s="288"/>
      <c r="HK123" s="288"/>
      <c r="HL123" s="288"/>
      <c r="HM123" s="288"/>
      <c r="HN123" s="288"/>
      <c r="HO123" s="288"/>
      <c r="IQ123" s="281"/>
      <c r="IR123" s="281"/>
      <c r="IS123" s="281"/>
    </row>
    <row r="124" spans="1:253" ht="15" customHeight="1">
      <c r="A124" s="296"/>
      <c r="K124" s="282"/>
      <c r="M124" s="367"/>
      <c r="N124" s="288"/>
      <c r="O124" s="288"/>
      <c r="P124" s="288"/>
      <c r="Q124" s="288"/>
      <c r="R124" s="288"/>
      <c r="S124" s="288"/>
      <c r="T124" s="288"/>
      <c r="U124" s="288"/>
      <c r="V124" s="288"/>
      <c r="W124" s="288"/>
      <c r="X124" s="288"/>
      <c r="Y124" s="288"/>
      <c r="Z124" s="288"/>
      <c r="AA124" s="288"/>
      <c r="AB124" s="288"/>
      <c r="AC124" s="288"/>
      <c r="AD124" s="288"/>
      <c r="AE124" s="288"/>
      <c r="AF124" s="288"/>
      <c r="AG124" s="288"/>
      <c r="AH124" s="288"/>
      <c r="AI124" s="288"/>
      <c r="AJ124" s="288"/>
      <c r="AK124" s="288"/>
      <c r="AL124" s="288"/>
      <c r="AM124" s="288"/>
      <c r="AN124" s="288"/>
      <c r="AO124" s="288"/>
      <c r="AP124" s="288"/>
      <c r="AQ124" s="288"/>
      <c r="AR124" s="288"/>
      <c r="AS124" s="288"/>
      <c r="AT124" s="288"/>
      <c r="AU124" s="288"/>
      <c r="AV124" s="288"/>
      <c r="AW124" s="288"/>
      <c r="AX124" s="288"/>
      <c r="AY124" s="288"/>
      <c r="AZ124" s="288"/>
      <c r="BA124" s="288"/>
      <c r="BB124" s="288"/>
      <c r="BC124" s="288"/>
      <c r="BD124" s="288"/>
      <c r="BE124" s="288"/>
      <c r="BF124" s="288"/>
      <c r="BG124" s="288"/>
      <c r="BH124" s="288"/>
      <c r="BI124" s="288"/>
      <c r="BJ124" s="288"/>
      <c r="BK124" s="288"/>
      <c r="BL124" s="288"/>
      <c r="BM124" s="288"/>
      <c r="BN124" s="288"/>
      <c r="BO124" s="288"/>
      <c r="BP124" s="288"/>
      <c r="BQ124" s="288"/>
      <c r="BR124" s="288"/>
      <c r="BS124" s="288"/>
      <c r="BT124" s="288"/>
      <c r="BU124" s="288"/>
      <c r="BV124" s="288"/>
      <c r="BW124" s="288"/>
      <c r="BX124" s="288"/>
      <c r="BY124" s="288"/>
      <c r="BZ124" s="288"/>
      <c r="CA124" s="288"/>
      <c r="CB124" s="288"/>
      <c r="CC124" s="288"/>
      <c r="CD124" s="288"/>
      <c r="CE124" s="288"/>
      <c r="CF124" s="288"/>
      <c r="CG124" s="288"/>
      <c r="CH124" s="288"/>
      <c r="CI124" s="288"/>
      <c r="CJ124" s="288"/>
      <c r="CK124" s="288"/>
      <c r="CL124" s="288"/>
      <c r="CM124" s="288"/>
      <c r="CN124" s="288"/>
      <c r="CO124" s="288"/>
      <c r="CP124" s="288"/>
      <c r="CQ124" s="288"/>
      <c r="CR124" s="288"/>
      <c r="CS124" s="288"/>
      <c r="CT124" s="288"/>
      <c r="CU124" s="288"/>
      <c r="CV124" s="288"/>
      <c r="CW124" s="288"/>
      <c r="CX124" s="288"/>
      <c r="CY124" s="288"/>
      <c r="CZ124" s="288"/>
      <c r="DA124" s="288"/>
      <c r="DB124" s="288"/>
      <c r="DC124" s="288"/>
      <c r="DD124" s="288"/>
      <c r="DE124" s="288"/>
      <c r="DF124" s="288"/>
      <c r="DG124" s="288"/>
      <c r="DH124" s="367"/>
      <c r="DI124" s="288"/>
      <c r="DJ124" s="288"/>
      <c r="DK124" s="288"/>
      <c r="DL124" s="288"/>
      <c r="DM124" s="288"/>
      <c r="DN124" s="288"/>
      <c r="DO124" s="288"/>
      <c r="DP124" s="288"/>
      <c r="DQ124" s="288"/>
      <c r="DR124" s="288"/>
      <c r="DS124" s="288"/>
      <c r="DT124" s="288"/>
      <c r="DU124" s="288"/>
      <c r="DV124" s="288"/>
      <c r="DW124" s="288"/>
      <c r="DX124" s="288"/>
      <c r="DY124" s="288"/>
      <c r="DZ124" s="288"/>
      <c r="EA124" s="288"/>
      <c r="EB124" s="288"/>
      <c r="EC124" s="288"/>
      <c r="ED124" s="288"/>
      <c r="EE124" s="288"/>
      <c r="EF124" s="288"/>
      <c r="EG124" s="288"/>
      <c r="EH124" s="288"/>
      <c r="EI124" s="288"/>
      <c r="EJ124" s="288"/>
      <c r="EK124" s="288"/>
      <c r="EL124" s="288"/>
      <c r="EM124" s="288"/>
      <c r="EN124" s="288"/>
      <c r="EO124" s="288"/>
      <c r="EP124" s="288"/>
      <c r="EQ124" s="288"/>
      <c r="ER124" s="288"/>
      <c r="ES124" s="288"/>
      <c r="ET124" s="288"/>
      <c r="EU124" s="288"/>
      <c r="EV124" s="288"/>
      <c r="EW124" s="288"/>
      <c r="EX124" s="288"/>
      <c r="EY124" s="288"/>
      <c r="EZ124" s="288"/>
      <c r="FA124" s="288"/>
      <c r="FB124" s="288"/>
      <c r="FC124" s="288"/>
      <c r="FD124" s="288"/>
      <c r="FE124" s="288"/>
      <c r="FF124" s="288"/>
      <c r="FG124" s="288"/>
      <c r="FH124" s="288"/>
      <c r="FI124" s="288"/>
      <c r="FJ124" s="288"/>
      <c r="FK124" s="288"/>
      <c r="FL124" s="288"/>
      <c r="FM124" s="288"/>
      <c r="FN124" s="288"/>
      <c r="FO124" s="288"/>
      <c r="FP124" s="288"/>
      <c r="FQ124" s="288"/>
      <c r="FR124" s="288"/>
      <c r="FS124" s="288"/>
      <c r="FT124" s="288"/>
      <c r="FU124" s="288"/>
      <c r="FV124" s="288"/>
      <c r="FW124" s="288"/>
      <c r="FX124" s="288"/>
      <c r="FY124" s="288"/>
      <c r="FZ124" s="288"/>
      <c r="GA124" s="288"/>
      <c r="GB124" s="288"/>
      <c r="GC124" s="288"/>
      <c r="GD124" s="288"/>
      <c r="GE124" s="288"/>
      <c r="GF124" s="288"/>
      <c r="GG124" s="288"/>
      <c r="GH124" s="288"/>
      <c r="GI124" s="288"/>
      <c r="GJ124" s="288"/>
      <c r="GK124" s="288"/>
      <c r="GL124" s="288"/>
      <c r="GM124" s="288"/>
      <c r="GN124" s="288"/>
      <c r="GO124" s="288"/>
      <c r="GP124" s="288"/>
      <c r="GQ124" s="288"/>
      <c r="GR124" s="288"/>
      <c r="GS124" s="288"/>
      <c r="GT124" s="288"/>
      <c r="GU124" s="288"/>
      <c r="GV124" s="288"/>
      <c r="GW124" s="288"/>
      <c r="GX124" s="288"/>
      <c r="GY124" s="288"/>
      <c r="GZ124" s="288"/>
      <c r="HA124" s="288"/>
      <c r="HB124" s="288"/>
      <c r="HC124" s="288"/>
      <c r="HD124" s="288"/>
      <c r="HE124" s="288"/>
      <c r="HF124" s="288"/>
      <c r="HG124" s="288"/>
      <c r="HH124" s="288"/>
      <c r="HI124" s="288"/>
      <c r="HJ124" s="288"/>
      <c r="HK124" s="288"/>
      <c r="HL124" s="288"/>
      <c r="HM124" s="288"/>
      <c r="HN124" s="288"/>
      <c r="HO124" s="288"/>
      <c r="IQ124" s="281"/>
      <c r="IR124" s="281"/>
      <c r="IS124" s="281"/>
    </row>
    <row r="125" spans="1:253" ht="15" customHeight="1">
      <c r="A125" s="296"/>
      <c r="K125" s="282"/>
      <c r="M125" s="367"/>
      <c r="N125" s="288"/>
      <c r="O125" s="288"/>
      <c r="P125" s="288"/>
      <c r="Q125" s="288"/>
      <c r="R125" s="288"/>
      <c r="S125" s="288"/>
      <c r="T125" s="288"/>
      <c r="U125" s="288"/>
      <c r="V125" s="288"/>
      <c r="W125" s="288"/>
      <c r="X125" s="288"/>
      <c r="Y125" s="288"/>
      <c r="Z125" s="288"/>
      <c r="AA125" s="288"/>
      <c r="AB125" s="288"/>
      <c r="AC125" s="288"/>
      <c r="AD125" s="288"/>
      <c r="AE125" s="288"/>
      <c r="AF125" s="288"/>
      <c r="AG125" s="288"/>
      <c r="AH125" s="288"/>
      <c r="AI125" s="288"/>
      <c r="AJ125" s="288"/>
      <c r="AK125" s="288"/>
      <c r="AL125" s="288"/>
      <c r="AM125" s="288"/>
      <c r="AN125" s="288"/>
      <c r="AO125" s="288"/>
      <c r="AP125" s="288"/>
      <c r="AQ125" s="288"/>
      <c r="AR125" s="288"/>
      <c r="AS125" s="288"/>
      <c r="AT125" s="288"/>
      <c r="AU125" s="288"/>
      <c r="AV125" s="288"/>
      <c r="AW125" s="288"/>
      <c r="AX125" s="288"/>
      <c r="AY125" s="288"/>
      <c r="AZ125" s="288"/>
      <c r="BA125" s="288"/>
      <c r="BB125" s="288"/>
      <c r="BC125" s="288"/>
      <c r="BD125" s="288"/>
      <c r="BE125" s="288"/>
      <c r="BF125" s="288"/>
      <c r="BG125" s="288"/>
      <c r="BH125" s="288"/>
      <c r="BI125" s="288"/>
      <c r="BJ125" s="288"/>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367"/>
      <c r="DI125" s="288"/>
      <c r="DJ125" s="288"/>
      <c r="DK125" s="288"/>
      <c r="DL125" s="288"/>
      <c r="DM125" s="288"/>
      <c r="DN125" s="288"/>
      <c r="DO125" s="288"/>
      <c r="DP125" s="288"/>
      <c r="DQ125" s="288"/>
      <c r="DR125" s="288"/>
      <c r="DS125" s="288"/>
      <c r="DT125" s="288"/>
      <c r="DU125" s="288"/>
      <c r="DV125" s="288"/>
      <c r="DW125" s="288"/>
      <c r="DX125" s="288"/>
      <c r="DY125" s="288"/>
      <c r="DZ125" s="288"/>
      <c r="EA125" s="288"/>
      <c r="EB125" s="288"/>
      <c r="EC125" s="288"/>
      <c r="ED125" s="288"/>
      <c r="EE125" s="288"/>
      <c r="EF125" s="288"/>
      <c r="EG125" s="288"/>
      <c r="EH125" s="288"/>
      <c r="EI125" s="288"/>
      <c r="EJ125" s="288"/>
      <c r="EK125" s="288"/>
      <c r="EL125" s="288"/>
      <c r="EM125" s="288"/>
      <c r="EN125" s="288"/>
      <c r="EO125" s="288"/>
      <c r="EP125" s="288"/>
      <c r="EQ125" s="288"/>
      <c r="ER125" s="288"/>
      <c r="ES125" s="288"/>
      <c r="ET125" s="288"/>
      <c r="EU125" s="288"/>
      <c r="EV125" s="288"/>
      <c r="EW125" s="288"/>
      <c r="EX125" s="288"/>
      <c r="EY125" s="288"/>
      <c r="EZ125" s="288"/>
      <c r="FA125" s="288"/>
      <c r="FB125" s="288"/>
      <c r="FC125" s="288"/>
      <c r="FD125" s="288"/>
      <c r="FE125" s="288"/>
      <c r="FF125" s="288"/>
      <c r="FG125" s="288"/>
      <c r="FH125" s="288"/>
      <c r="FI125" s="288"/>
      <c r="FJ125" s="288"/>
      <c r="FK125" s="288"/>
      <c r="FL125" s="288"/>
      <c r="FM125" s="288"/>
      <c r="FN125" s="288"/>
      <c r="FO125" s="288"/>
      <c r="FP125" s="288"/>
      <c r="FQ125" s="288"/>
      <c r="FR125" s="288"/>
      <c r="FS125" s="288"/>
      <c r="FT125" s="288"/>
      <c r="FU125" s="288"/>
      <c r="FV125" s="288"/>
      <c r="FW125" s="288"/>
      <c r="FX125" s="288"/>
      <c r="FY125" s="288"/>
      <c r="FZ125" s="288"/>
      <c r="GA125" s="288"/>
      <c r="GB125" s="288"/>
      <c r="GC125" s="288"/>
      <c r="GD125" s="288"/>
      <c r="GE125" s="288"/>
      <c r="GF125" s="288"/>
      <c r="GG125" s="288"/>
      <c r="GH125" s="288"/>
      <c r="GI125" s="288"/>
      <c r="GJ125" s="288"/>
      <c r="GK125" s="288"/>
      <c r="GL125" s="288"/>
      <c r="GM125" s="288"/>
      <c r="GN125" s="288"/>
      <c r="GO125" s="288"/>
      <c r="GP125" s="288"/>
      <c r="GQ125" s="288"/>
      <c r="GR125" s="288"/>
      <c r="GS125" s="288"/>
      <c r="GT125" s="288"/>
      <c r="GU125" s="288"/>
      <c r="GV125" s="288"/>
      <c r="GW125" s="288"/>
      <c r="GX125" s="288"/>
      <c r="GY125" s="288"/>
      <c r="GZ125" s="288"/>
      <c r="HA125" s="288"/>
      <c r="HB125" s="288"/>
      <c r="HC125" s="288"/>
      <c r="HD125" s="288"/>
      <c r="HE125" s="288"/>
      <c r="HF125" s="288"/>
      <c r="HG125" s="288"/>
      <c r="HH125" s="288"/>
      <c r="HI125" s="288"/>
      <c r="HJ125" s="288"/>
      <c r="HK125" s="288"/>
      <c r="HL125" s="288"/>
      <c r="HM125" s="288"/>
      <c r="HN125" s="288"/>
      <c r="HO125" s="288"/>
      <c r="IQ125" s="281"/>
      <c r="IR125" s="281"/>
      <c r="IS125" s="281"/>
    </row>
    <row r="126" spans="1:253" ht="15" customHeight="1">
      <c r="A126" s="296"/>
      <c r="K126" s="282"/>
      <c r="M126" s="367"/>
      <c r="N126" s="288"/>
      <c r="O126" s="288"/>
      <c r="P126" s="288"/>
      <c r="Q126" s="288"/>
      <c r="R126" s="288"/>
      <c r="S126" s="288"/>
      <c r="T126" s="288"/>
      <c r="U126" s="288"/>
      <c r="V126" s="288"/>
      <c r="W126" s="288"/>
      <c r="X126" s="288"/>
      <c r="Y126" s="288"/>
      <c r="Z126" s="288"/>
      <c r="AA126" s="288"/>
      <c r="AB126" s="288"/>
      <c r="AC126" s="288"/>
      <c r="AD126" s="288"/>
      <c r="AE126" s="288"/>
      <c r="AF126" s="288"/>
      <c r="AG126" s="288"/>
      <c r="AH126" s="288"/>
      <c r="AI126" s="288"/>
      <c r="AJ126" s="288"/>
      <c r="AK126" s="288"/>
      <c r="AL126" s="288"/>
      <c r="AM126" s="288"/>
      <c r="AN126" s="288"/>
      <c r="AO126" s="288"/>
      <c r="AP126" s="288"/>
      <c r="AQ126" s="288"/>
      <c r="AR126" s="288"/>
      <c r="AS126" s="288"/>
      <c r="AT126" s="288"/>
      <c r="AU126" s="288"/>
      <c r="AV126" s="288"/>
      <c r="AW126" s="288"/>
      <c r="AX126" s="288"/>
      <c r="AY126" s="288"/>
      <c r="AZ126" s="288"/>
      <c r="BA126" s="288"/>
      <c r="BB126" s="288"/>
      <c r="BC126" s="288"/>
      <c r="BD126" s="288"/>
      <c r="BE126" s="288"/>
      <c r="BF126" s="288"/>
      <c r="BG126" s="288"/>
      <c r="BH126" s="288"/>
      <c r="BI126" s="288"/>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367"/>
      <c r="DI126" s="288"/>
      <c r="DJ126" s="288"/>
      <c r="DK126" s="288"/>
      <c r="DL126" s="288"/>
      <c r="DM126" s="288"/>
      <c r="DN126" s="288"/>
      <c r="DO126" s="288"/>
      <c r="DP126" s="288"/>
      <c r="DQ126" s="288"/>
      <c r="DR126" s="288"/>
      <c r="DS126" s="288"/>
      <c r="DT126" s="288"/>
      <c r="DU126" s="288"/>
      <c r="DV126" s="288"/>
      <c r="DW126" s="288"/>
      <c r="DX126" s="288"/>
      <c r="DY126" s="288"/>
      <c r="DZ126" s="288"/>
      <c r="EA126" s="288"/>
      <c r="EB126" s="288"/>
      <c r="EC126" s="288"/>
      <c r="ED126" s="288"/>
      <c r="EE126" s="288"/>
      <c r="EF126" s="288"/>
      <c r="EG126" s="288"/>
      <c r="EH126" s="288"/>
      <c r="EI126" s="288"/>
      <c r="EJ126" s="288"/>
      <c r="EK126" s="288"/>
      <c r="EL126" s="288"/>
      <c r="EM126" s="288"/>
      <c r="EN126" s="288"/>
      <c r="EO126" s="288"/>
      <c r="EP126" s="288"/>
      <c r="EQ126" s="288"/>
      <c r="ER126" s="288"/>
      <c r="ES126" s="288"/>
      <c r="ET126" s="288"/>
      <c r="EU126" s="288"/>
      <c r="EV126" s="288"/>
      <c r="EW126" s="288"/>
      <c r="EX126" s="288"/>
      <c r="EY126" s="288"/>
      <c r="EZ126" s="288"/>
      <c r="FA126" s="288"/>
      <c r="FB126" s="288"/>
      <c r="FC126" s="288"/>
      <c r="FD126" s="288"/>
      <c r="FE126" s="288"/>
      <c r="FF126" s="288"/>
      <c r="FG126" s="288"/>
      <c r="FH126" s="288"/>
      <c r="FI126" s="288"/>
      <c r="FJ126" s="288"/>
      <c r="FK126" s="288"/>
      <c r="FL126" s="288"/>
      <c r="FM126" s="288"/>
      <c r="FN126" s="288"/>
      <c r="FO126" s="288"/>
      <c r="FP126" s="288"/>
      <c r="FQ126" s="288"/>
      <c r="FR126" s="288"/>
      <c r="FS126" s="288"/>
      <c r="FT126" s="288"/>
      <c r="FU126" s="288"/>
      <c r="FV126" s="288"/>
      <c r="FW126" s="288"/>
      <c r="FX126" s="288"/>
      <c r="FY126" s="288"/>
      <c r="FZ126" s="288"/>
      <c r="GA126" s="288"/>
      <c r="GB126" s="288"/>
      <c r="GC126" s="288"/>
      <c r="GD126" s="288"/>
      <c r="GE126" s="288"/>
      <c r="GF126" s="288"/>
      <c r="GG126" s="288"/>
      <c r="GH126" s="288"/>
      <c r="GI126" s="288"/>
      <c r="GJ126" s="288"/>
      <c r="GK126" s="288"/>
      <c r="GL126" s="288"/>
      <c r="GM126" s="288"/>
      <c r="GN126" s="288"/>
      <c r="GO126" s="288"/>
      <c r="GP126" s="288"/>
      <c r="GQ126" s="288"/>
      <c r="GR126" s="288"/>
      <c r="GS126" s="288"/>
      <c r="GT126" s="288"/>
      <c r="GU126" s="288"/>
      <c r="GV126" s="288"/>
      <c r="GW126" s="288"/>
      <c r="GX126" s="288"/>
      <c r="GY126" s="288"/>
      <c r="GZ126" s="288"/>
      <c r="HA126" s="288"/>
      <c r="HB126" s="288"/>
      <c r="HC126" s="288"/>
      <c r="HD126" s="288"/>
      <c r="HE126" s="288"/>
      <c r="HF126" s="288"/>
      <c r="HG126" s="288"/>
      <c r="HH126" s="288"/>
      <c r="HI126" s="288"/>
      <c r="HJ126" s="288"/>
      <c r="HK126" s="288"/>
      <c r="HL126" s="288"/>
      <c r="HM126" s="288"/>
      <c r="HN126" s="288"/>
      <c r="HO126" s="288"/>
      <c r="IQ126" s="281"/>
      <c r="IR126" s="281"/>
      <c r="IS126" s="281"/>
    </row>
    <row r="127" spans="1:253" ht="15" customHeight="1">
      <c r="A127" s="296"/>
      <c r="K127" s="282"/>
      <c r="M127" s="367"/>
      <c r="N127" s="288"/>
      <c r="O127" s="288"/>
      <c r="P127" s="288"/>
      <c r="Q127" s="288"/>
      <c r="R127" s="288"/>
      <c r="S127" s="288"/>
      <c r="T127" s="288"/>
      <c r="U127" s="288"/>
      <c r="V127" s="288"/>
      <c r="W127" s="288"/>
      <c r="X127" s="288"/>
      <c r="Y127" s="288"/>
      <c r="Z127" s="288"/>
      <c r="AA127" s="288"/>
      <c r="AB127" s="288"/>
      <c r="AC127" s="288"/>
      <c r="AD127" s="288"/>
      <c r="AE127" s="288"/>
      <c r="AF127" s="288"/>
      <c r="AG127" s="288"/>
      <c r="AH127" s="288"/>
      <c r="AI127" s="288"/>
      <c r="AJ127" s="288"/>
      <c r="AK127" s="288"/>
      <c r="AL127" s="288"/>
      <c r="AM127" s="288"/>
      <c r="AN127" s="288"/>
      <c r="AO127" s="288"/>
      <c r="AP127" s="288"/>
      <c r="AQ127" s="288"/>
      <c r="AR127" s="288"/>
      <c r="AS127" s="288"/>
      <c r="AT127" s="288"/>
      <c r="AU127" s="288"/>
      <c r="AV127" s="288"/>
      <c r="AW127" s="288"/>
      <c r="AX127" s="288"/>
      <c r="AY127" s="288"/>
      <c r="AZ127" s="288"/>
      <c r="BA127" s="288"/>
      <c r="BB127" s="288"/>
      <c r="BC127" s="288"/>
      <c r="BD127" s="288"/>
      <c r="BE127" s="288"/>
      <c r="BF127" s="288"/>
      <c r="BG127" s="288"/>
      <c r="BH127" s="288"/>
      <c r="BI127" s="288"/>
      <c r="BJ127" s="288"/>
      <c r="BK127" s="288"/>
      <c r="BL127" s="288"/>
      <c r="BM127" s="288"/>
      <c r="BN127" s="288"/>
      <c r="BO127" s="288"/>
      <c r="BP127" s="288"/>
      <c r="BQ127" s="288"/>
      <c r="BR127" s="288"/>
      <c r="BS127" s="288"/>
      <c r="BT127" s="288"/>
      <c r="BU127" s="288"/>
      <c r="BV127" s="288"/>
      <c r="BW127" s="288"/>
      <c r="BX127" s="288"/>
      <c r="BY127" s="288"/>
      <c r="BZ127" s="288"/>
      <c r="CA127" s="288"/>
      <c r="CB127" s="288"/>
      <c r="CC127" s="288"/>
      <c r="CD127" s="288"/>
      <c r="CE127" s="288"/>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367"/>
      <c r="DI127" s="288"/>
      <c r="DJ127" s="288"/>
      <c r="DK127" s="288"/>
      <c r="DL127" s="288"/>
      <c r="DM127" s="288"/>
      <c r="DN127" s="288"/>
      <c r="DO127" s="288"/>
      <c r="DP127" s="288"/>
      <c r="DQ127" s="288"/>
      <c r="DR127" s="288"/>
      <c r="DS127" s="288"/>
      <c r="DT127" s="288"/>
      <c r="DU127" s="288"/>
      <c r="DV127" s="288"/>
      <c r="DW127" s="288"/>
      <c r="DX127" s="288"/>
      <c r="DY127" s="288"/>
      <c r="DZ127" s="288"/>
      <c r="EA127" s="288"/>
      <c r="EB127" s="288"/>
      <c r="EC127" s="288"/>
      <c r="ED127" s="288"/>
      <c r="EE127" s="288"/>
      <c r="EF127" s="288"/>
      <c r="EG127" s="288"/>
      <c r="EH127" s="288"/>
      <c r="EI127" s="288"/>
      <c r="EJ127" s="288"/>
      <c r="EK127" s="288"/>
      <c r="EL127" s="288"/>
      <c r="EM127" s="288"/>
      <c r="EN127" s="288"/>
      <c r="EO127" s="288"/>
      <c r="EP127" s="288"/>
      <c r="EQ127" s="288"/>
      <c r="ER127" s="288"/>
      <c r="ES127" s="288"/>
      <c r="ET127" s="288"/>
      <c r="EU127" s="288"/>
      <c r="EV127" s="288"/>
      <c r="EW127" s="288"/>
      <c r="EX127" s="288"/>
      <c r="EY127" s="288"/>
      <c r="EZ127" s="288"/>
      <c r="FA127" s="288"/>
      <c r="FB127" s="288"/>
      <c r="FC127" s="288"/>
      <c r="FD127" s="288"/>
      <c r="FE127" s="288"/>
      <c r="FF127" s="288"/>
      <c r="FG127" s="288"/>
      <c r="FH127" s="288"/>
      <c r="FI127" s="288"/>
      <c r="FJ127" s="288"/>
      <c r="FK127" s="288"/>
      <c r="FL127" s="288"/>
      <c r="FM127" s="288"/>
      <c r="FN127" s="288"/>
      <c r="FO127" s="288"/>
      <c r="FP127" s="288"/>
      <c r="FQ127" s="288"/>
      <c r="FR127" s="288"/>
      <c r="FS127" s="288"/>
      <c r="FT127" s="288"/>
      <c r="FU127" s="288"/>
      <c r="FV127" s="288"/>
      <c r="FW127" s="288"/>
      <c r="FX127" s="288"/>
      <c r="FY127" s="288"/>
      <c r="FZ127" s="288"/>
      <c r="GA127" s="288"/>
      <c r="GB127" s="288"/>
      <c r="GC127" s="288"/>
      <c r="GD127" s="288"/>
      <c r="GE127" s="288"/>
      <c r="GF127" s="288"/>
      <c r="GG127" s="288"/>
      <c r="GH127" s="288"/>
      <c r="GI127" s="288"/>
      <c r="GJ127" s="288"/>
      <c r="GK127" s="288"/>
      <c r="GL127" s="288"/>
      <c r="GM127" s="288"/>
      <c r="GN127" s="288"/>
      <c r="GO127" s="288"/>
      <c r="GP127" s="288"/>
      <c r="GQ127" s="288"/>
      <c r="GR127" s="288"/>
      <c r="GS127" s="288"/>
      <c r="GT127" s="288"/>
      <c r="GU127" s="288"/>
      <c r="GV127" s="288"/>
      <c r="GW127" s="288"/>
      <c r="GX127" s="288"/>
      <c r="GY127" s="288"/>
      <c r="GZ127" s="288"/>
      <c r="HA127" s="288"/>
      <c r="HB127" s="288"/>
      <c r="HC127" s="288"/>
      <c r="HD127" s="288"/>
      <c r="HE127" s="288"/>
      <c r="HF127" s="288"/>
      <c r="HG127" s="288"/>
      <c r="HH127" s="288"/>
      <c r="HI127" s="288"/>
      <c r="HJ127" s="288"/>
      <c r="HK127" s="288"/>
      <c r="HL127" s="288"/>
      <c r="HM127" s="288"/>
      <c r="HN127" s="288"/>
      <c r="HO127" s="288"/>
      <c r="IQ127" s="281"/>
      <c r="IR127" s="281"/>
      <c r="IS127" s="281"/>
    </row>
    <row r="128" spans="1:253" ht="15" customHeight="1">
      <c r="A128" s="296"/>
      <c r="J128" s="291"/>
      <c r="K128" s="291"/>
      <c r="L128" s="291"/>
      <c r="M128" s="368" t="s">
        <v>2109</v>
      </c>
      <c r="N128" s="284" t="s">
        <v>2117</v>
      </c>
      <c r="O128" s="284" t="s">
        <v>2116</v>
      </c>
      <c r="P128" s="284" t="s">
        <v>2117</v>
      </c>
      <c r="Q128" s="284" t="s">
        <v>2117</v>
      </c>
      <c r="R128" s="284" t="s">
        <v>2116</v>
      </c>
      <c r="S128" s="284" t="s">
        <v>2119</v>
      </c>
      <c r="T128" s="284" t="s">
        <v>2118</v>
      </c>
      <c r="U128" s="284" t="s">
        <v>2110</v>
      </c>
      <c r="V128" s="284" t="s">
        <v>2115</v>
      </c>
      <c r="W128" s="284" t="s">
        <v>2117</v>
      </c>
      <c r="X128" s="284" t="s">
        <v>2113</v>
      </c>
      <c r="Y128" s="284" t="s">
        <v>2118</v>
      </c>
      <c r="Z128" s="284" t="s">
        <v>2117</v>
      </c>
      <c r="AA128" s="284" t="s">
        <v>2121</v>
      </c>
      <c r="AB128" s="284" t="s">
        <v>2116</v>
      </c>
      <c r="AC128" s="284" t="s">
        <v>2121</v>
      </c>
      <c r="AD128" s="284" t="s">
        <v>2121</v>
      </c>
      <c r="AE128" s="284" t="s">
        <v>2121</v>
      </c>
      <c r="AF128" s="284" t="s">
        <v>2117</v>
      </c>
      <c r="AG128" s="284" t="s">
        <v>2117</v>
      </c>
      <c r="AH128" s="284" t="s">
        <v>2121</v>
      </c>
      <c r="AI128" s="284" t="s">
        <v>2113</v>
      </c>
      <c r="AJ128" s="284" t="s">
        <v>2123</v>
      </c>
      <c r="AK128" s="284" t="s">
        <v>2109</v>
      </c>
      <c r="AL128" s="284" t="s">
        <v>2113</v>
      </c>
      <c r="AM128" s="284" t="s">
        <v>2119</v>
      </c>
      <c r="AN128" s="284" t="s">
        <v>2111</v>
      </c>
      <c r="AO128" s="284" t="s">
        <v>2111</v>
      </c>
      <c r="AP128" s="284" t="s">
        <v>2113</v>
      </c>
      <c r="AQ128" s="284" t="s">
        <v>2117</v>
      </c>
      <c r="AR128" s="284" t="s">
        <v>2111</v>
      </c>
      <c r="AS128" s="284" t="s">
        <v>2120</v>
      </c>
      <c r="AT128" s="284" t="s">
        <v>2114</v>
      </c>
      <c r="AU128" s="284" t="s">
        <v>2121</v>
      </c>
      <c r="AV128" s="284" t="s">
        <v>2117</v>
      </c>
      <c r="AW128" s="284" t="s">
        <v>2117</v>
      </c>
      <c r="AX128" s="284" t="s">
        <v>2114</v>
      </c>
      <c r="AY128" s="284" t="s">
        <v>2114</v>
      </c>
      <c r="AZ128" s="284" t="s">
        <v>2114</v>
      </c>
      <c r="BA128" s="284" t="s">
        <v>2123</v>
      </c>
      <c r="BB128" s="284" t="s">
        <v>2117</v>
      </c>
      <c r="BC128" s="284" t="s">
        <v>2122</v>
      </c>
      <c r="BD128" s="284" t="s">
        <v>2117</v>
      </c>
      <c r="BE128" s="284" t="s">
        <v>2116</v>
      </c>
      <c r="BF128" s="284" t="s">
        <v>2114</v>
      </c>
      <c r="BG128" s="284" t="s">
        <v>2122</v>
      </c>
      <c r="BH128" s="284" t="s">
        <v>2111</v>
      </c>
      <c r="BI128" s="284" t="s">
        <v>2113</v>
      </c>
      <c r="BJ128" s="284" t="s">
        <v>2112</v>
      </c>
      <c r="BK128" s="284" t="s">
        <v>2110</v>
      </c>
      <c r="BL128" s="284" t="s">
        <v>2120</v>
      </c>
      <c r="BM128" s="284" t="s">
        <v>2108</v>
      </c>
      <c r="BN128" s="284" t="s">
        <v>2114</v>
      </c>
      <c r="BO128" s="284" t="s">
        <v>2123</v>
      </c>
      <c r="BP128" s="284" t="s">
        <v>2114</v>
      </c>
      <c r="BQ128" s="284" t="s">
        <v>2121</v>
      </c>
      <c r="BR128" s="284" t="s">
        <v>2116</v>
      </c>
      <c r="BS128" s="284" t="s">
        <v>2118</v>
      </c>
      <c r="BT128" s="284" t="s">
        <v>2125</v>
      </c>
      <c r="BU128" s="284" t="s">
        <v>2110</v>
      </c>
      <c r="BV128" s="284" t="s">
        <v>2120</v>
      </c>
      <c r="BW128" s="284" t="s">
        <v>2110</v>
      </c>
      <c r="BX128" s="284" t="s">
        <v>2115</v>
      </c>
      <c r="BY128" s="284" t="s">
        <v>2110</v>
      </c>
      <c r="BZ128" s="284" t="s">
        <v>2113</v>
      </c>
      <c r="CA128" s="284" t="s">
        <v>2112</v>
      </c>
      <c r="CB128" s="284" t="s">
        <v>2119</v>
      </c>
      <c r="CC128" s="284" t="s">
        <v>2121</v>
      </c>
      <c r="CD128" s="284" t="s">
        <v>2116</v>
      </c>
      <c r="CE128" s="284" t="s">
        <v>2110</v>
      </c>
      <c r="CF128" s="284" t="s">
        <v>2114</v>
      </c>
      <c r="CG128" s="284" t="s">
        <v>2119</v>
      </c>
      <c r="CH128" s="284" t="s">
        <v>2113</v>
      </c>
      <c r="CI128" s="284" t="s">
        <v>2110</v>
      </c>
      <c r="CJ128" s="284" t="s">
        <v>2110</v>
      </c>
      <c r="CK128" s="284" t="s">
        <v>2116</v>
      </c>
      <c r="CL128" s="284" t="s">
        <v>2123</v>
      </c>
      <c r="CM128" s="284" t="s">
        <v>2114</v>
      </c>
      <c r="CN128" s="284" t="s">
        <v>2123</v>
      </c>
      <c r="CO128" s="284" t="s">
        <v>2110</v>
      </c>
      <c r="CP128" s="284" t="s">
        <v>2118</v>
      </c>
      <c r="CQ128" s="284" t="s">
        <v>2118</v>
      </c>
      <c r="CR128" s="284" t="s">
        <v>2118</v>
      </c>
      <c r="CS128" s="284" t="s">
        <v>2110</v>
      </c>
      <c r="CT128" s="284" t="s">
        <v>2110</v>
      </c>
      <c r="CU128" s="284" t="s">
        <v>2120</v>
      </c>
      <c r="CV128" s="284" t="s">
        <v>2116</v>
      </c>
      <c r="CW128" s="284" t="s">
        <v>2114</v>
      </c>
      <c r="CX128" s="284" t="s">
        <v>2110</v>
      </c>
      <c r="CY128" s="284" t="s">
        <v>2117</v>
      </c>
      <c r="CZ128" s="284" t="s">
        <v>2118</v>
      </c>
      <c r="DA128" s="284" t="s">
        <v>2124</v>
      </c>
      <c r="DB128" s="284" t="s">
        <v>2115</v>
      </c>
      <c r="DC128" s="284" t="s">
        <v>2118</v>
      </c>
      <c r="DD128" s="284" t="s">
        <v>2121</v>
      </c>
      <c r="DE128" s="284" t="s">
        <v>2111</v>
      </c>
      <c r="DF128" s="284" t="s">
        <v>2118</v>
      </c>
      <c r="DG128" s="284" t="s">
        <v>2111</v>
      </c>
      <c r="DH128" s="368" t="s">
        <v>2117</v>
      </c>
      <c r="DI128" s="284" t="s">
        <v>2108</v>
      </c>
      <c r="DJ128" s="284" t="s">
        <v>2124</v>
      </c>
      <c r="DK128" s="284" t="s">
        <v>2108</v>
      </c>
      <c r="DL128" s="284" t="s">
        <v>2110</v>
      </c>
      <c r="DM128" s="284" t="s">
        <v>2111</v>
      </c>
      <c r="DN128" s="284" t="s">
        <v>2112</v>
      </c>
      <c r="DO128" s="284" t="s">
        <v>2111</v>
      </c>
      <c r="DP128" s="284" t="s">
        <v>2117</v>
      </c>
      <c r="DQ128" s="284" t="s">
        <v>2124</v>
      </c>
      <c r="DR128" s="284" t="s">
        <v>2110</v>
      </c>
      <c r="DS128" s="284" t="s">
        <v>2120</v>
      </c>
      <c r="DT128" s="284" t="s">
        <v>2110</v>
      </c>
      <c r="DU128" s="284" t="s">
        <v>2111</v>
      </c>
      <c r="DV128" s="284" t="s">
        <v>2125</v>
      </c>
      <c r="DW128" s="284" t="s">
        <v>2110</v>
      </c>
      <c r="DX128" s="284" t="s">
        <v>2118</v>
      </c>
      <c r="DY128" s="284" t="s">
        <v>2117</v>
      </c>
      <c r="DZ128" s="284" t="s">
        <v>2110</v>
      </c>
      <c r="EA128" s="284" t="s">
        <v>2120</v>
      </c>
      <c r="EB128" s="284" t="s">
        <v>2123</v>
      </c>
      <c r="EC128" s="284" t="s">
        <v>2117</v>
      </c>
      <c r="ED128" s="284" t="s">
        <v>2121</v>
      </c>
      <c r="EE128" s="284" t="s">
        <v>2114</v>
      </c>
      <c r="EF128" s="284" t="s">
        <v>2121</v>
      </c>
      <c r="EG128" s="284" t="s">
        <v>2116</v>
      </c>
      <c r="EH128" s="284" t="s">
        <v>2123</v>
      </c>
      <c r="EI128" s="284" t="s">
        <v>2116</v>
      </c>
      <c r="EJ128" s="284" t="s">
        <v>2123</v>
      </c>
      <c r="EK128" s="284" t="s">
        <v>2122</v>
      </c>
      <c r="EL128" s="284" t="s">
        <v>2118</v>
      </c>
      <c r="EM128" s="284" t="s">
        <v>2117</v>
      </c>
      <c r="EN128" s="284" t="s">
        <v>2119</v>
      </c>
      <c r="EO128" s="284" t="s">
        <v>2116</v>
      </c>
      <c r="EP128" s="284" t="s">
        <v>2112</v>
      </c>
      <c r="EQ128" s="284" t="s">
        <v>2116</v>
      </c>
      <c r="ER128" s="284" t="s">
        <v>2110</v>
      </c>
      <c r="ES128" s="284" t="s">
        <v>2116</v>
      </c>
      <c r="ET128" s="284" t="s">
        <v>2110</v>
      </c>
      <c r="EU128" s="284" t="s">
        <v>2116</v>
      </c>
      <c r="EV128" s="284" t="s">
        <v>2116</v>
      </c>
      <c r="EW128" s="284" t="s">
        <v>2114</v>
      </c>
      <c r="EX128" s="284" t="s">
        <v>2121</v>
      </c>
      <c r="EY128" s="284" t="s">
        <v>2126</v>
      </c>
      <c r="EZ128" s="284" t="s">
        <v>2124</v>
      </c>
      <c r="FA128" s="284" t="s">
        <v>2112</v>
      </c>
      <c r="FB128" s="284" t="s">
        <v>2114</v>
      </c>
      <c r="FC128" s="284" t="s">
        <v>2110</v>
      </c>
      <c r="FD128" s="284" t="s">
        <v>2112</v>
      </c>
      <c r="FE128" s="284" t="s">
        <v>2114</v>
      </c>
      <c r="FF128" s="284" t="s">
        <v>2110</v>
      </c>
      <c r="FG128" s="284" t="s">
        <v>2116</v>
      </c>
      <c r="FH128" s="284" t="s">
        <v>2110</v>
      </c>
      <c r="FI128" s="284" t="s">
        <v>2110</v>
      </c>
      <c r="FJ128" s="284" t="s">
        <v>2123</v>
      </c>
      <c r="FK128" s="284" t="s">
        <v>2118</v>
      </c>
      <c r="FL128" s="284" t="s">
        <v>2124</v>
      </c>
      <c r="FM128" s="284" t="s">
        <v>2120</v>
      </c>
      <c r="FN128" s="284" t="s">
        <v>2110</v>
      </c>
      <c r="FO128" s="284" t="s">
        <v>2110</v>
      </c>
      <c r="FP128" s="284" t="s">
        <v>2114</v>
      </c>
      <c r="FQ128" s="284" t="s">
        <v>2121</v>
      </c>
      <c r="FR128" s="284" t="s">
        <v>2118</v>
      </c>
      <c r="FS128" s="284" t="s">
        <v>2116</v>
      </c>
      <c r="FT128" s="284" t="s">
        <v>2121</v>
      </c>
      <c r="FU128" s="284" t="s">
        <v>2116</v>
      </c>
      <c r="FV128" s="284" t="s">
        <v>2121</v>
      </c>
      <c r="FW128" s="284" t="s">
        <v>2114</v>
      </c>
      <c r="FX128" s="284" t="s">
        <v>2121</v>
      </c>
      <c r="FY128" s="284" t="s">
        <v>2111</v>
      </c>
      <c r="FZ128" s="284" t="s">
        <v>2118</v>
      </c>
      <c r="GA128" s="284" t="s">
        <v>2116</v>
      </c>
      <c r="GB128" s="284" t="s">
        <v>2110</v>
      </c>
      <c r="GC128" s="284" t="s">
        <v>2118</v>
      </c>
      <c r="GD128" s="284" t="s">
        <v>2110</v>
      </c>
      <c r="GE128" s="284" t="s">
        <v>2114</v>
      </c>
      <c r="GF128" s="284" t="s">
        <v>2111</v>
      </c>
      <c r="GG128" s="284" t="s">
        <v>2108</v>
      </c>
      <c r="GH128" s="284" t="s">
        <v>2118</v>
      </c>
      <c r="GI128" s="284" t="s">
        <v>2110</v>
      </c>
      <c r="GJ128" s="284" t="s">
        <v>2125</v>
      </c>
      <c r="GK128" s="284" t="s">
        <v>2110</v>
      </c>
      <c r="GL128" s="284" t="s">
        <v>2114</v>
      </c>
      <c r="GM128" s="284" t="s">
        <v>2109</v>
      </c>
      <c r="GN128" s="284" t="s">
        <v>2122</v>
      </c>
      <c r="GO128" s="284" t="s">
        <v>2124</v>
      </c>
      <c r="GP128" s="284" t="s">
        <v>2110</v>
      </c>
      <c r="GQ128" s="284" t="s">
        <v>2113</v>
      </c>
      <c r="GR128" s="284" t="s">
        <v>2114</v>
      </c>
      <c r="GS128" s="284" t="s">
        <v>2108</v>
      </c>
      <c r="GT128" s="284" t="s">
        <v>2120</v>
      </c>
      <c r="GU128" s="284" t="s">
        <v>2116</v>
      </c>
      <c r="GV128" s="284" t="s">
        <v>2116</v>
      </c>
      <c r="GW128" s="284" t="s">
        <v>2125</v>
      </c>
      <c r="GX128" s="284" t="s">
        <v>2114</v>
      </c>
      <c r="GY128" s="284" t="s">
        <v>2117</v>
      </c>
      <c r="GZ128" s="284" t="s">
        <v>2110</v>
      </c>
      <c r="HA128" s="284" t="s">
        <v>2118</v>
      </c>
      <c r="HB128" s="284" t="s">
        <v>2116</v>
      </c>
      <c r="HC128" s="284" t="s">
        <v>2115</v>
      </c>
      <c r="HD128" s="284" t="s">
        <v>2110</v>
      </c>
      <c r="HE128" s="284" t="s">
        <v>2118</v>
      </c>
      <c r="HF128" s="284" t="s">
        <v>2109</v>
      </c>
      <c r="HG128" s="284" t="s">
        <v>2115</v>
      </c>
      <c r="HH128" s="284" t="s">
        <v>2110</v>
      </c>
      <c r="HI128" s="284" t="s">
        <v>2120</v>
      </c>
      <c r="HJ128" s="284" t="s">
        <v>2110</v>
      </c>
      <c r="HK128" s="284" t="s">
        <v>2113</v>
      </c>
      <c r="HL128" s="284" t="s">
        <v>2113</v>
      </c>
      <c r="HM128" s="284" t="s">
        <v>2118</v>
      </c>
      <c r="HN128" s="283"/>
      <c r="HO128" s="283"/>
      <c r="HP128" s="291"/>
      <c r="HQ128" s="291"/>
      <c r="HR128" s="291"/>
      <c r="HS128" s="291"/>
      <c r="HT128" s="291"/>
      <c r="HU128" s="291"/>
      <c r="HV128" s="291"/>
      <c r="HW128" s="291"/>
      <c r="HX128" s="291"/>
      <c r="HY128" s="291"/>
      <c r="HZ128" s="291"/>
      <c r="IA128" s="291"/>
      <c r="IB128" s="291"/>
      <c r="IC128" s="291"/>
      <c r="ID128" s="291"/>
      <c r="IE128" s="291"/>
      <c r="IF128" s="291"/>
      <c r="IG128" s="291"/>
      <c r="IH128" s="291"/>
      <c r="II128" s="291"/>
      <c r="IJ128" s="291"/>
      <c r="IK128" s="291"/>
      <c r="IL128" s="291"/>
      <c r="IM128" s="291"/>
      <c r="IN128" s="291"/>
      <c r="IO128" s="291"/>
      <c r="IP128" s="291"/>
      <c r="IQ128" s="281"/>
      <c r="IR128" s="281"/>
      <c r="IS128" s="281"/>
    </row>
    <row r="129" spans="1:253" ht="15" customHeight="1">
      <c r="A129" s="296"/>
      <c r="K129" s="282"/>
      <c r="M129" s="370">
        <f>'Heatmap Final (absMTLE)'!B4</f>
        <v>1</v>
      </c>
      <c r="N129" s="287">
        <f>'Heatmap Final (absMTLE)'!C4</f>
        <v>1</v>
      </c>
      <c r="O129" s="287">
        <f>'Heatmap Final (absMTLE)'!D4</f>
        <v>1</v>
      </c>
      <c r="P129" s="287">
        <f>'Heatmap Final (absMTLE)'!E4</f>
        <v>2</v>
      </c>
      <c r="Q129" s="287">
        <f>'Heatmap Final (absMTLE)'!F4</f>
        <v>3</v>
      </c>
      <c r="R129" s="287">
        <f>'Heatmap Final (absMTLE)'!G4</f>
        <v>3</v>
      </c>
      <c r="S129" s="287">
        <f>'Heatmap Final (absMTLE)'!H4</f>
        <v>5</v>
      </c>
      <c r="T129" s="287">
        <f>'Heatmap Final (absMTLE)'!I4</f>
        <v>6</v>
      </c>
      <c r="U129" s="287">
        <f>'Heatmap Final (absMTLE)'!J4</f>
        <v>6</v>
      </c>
      <c r="V129" s="287">
        <f>'Heatmap Final (absMTLE)'!K4</f>
        <v>6</v>
      </c>
      <c r="W129" s="287">
        <f>'Heatmap Final (absMTLE)'!L4</f>
        <v>6</v>
      </c>
      <c r="X129" s="287">
        <f>'Heatmap Final (absMTLE)'!M4</f>
        <v>6</v>
      </c>
      <c r="Y129" s="287">
        <f>'Heatmap Final (absMTLE)'!N4</f>
        <v>6</v>
      </c>
      <c r="Z129" s="287">
        <f>'Heatmap Final (absMTLE)'!O4</f>
        <v>6</v>
      </c>
      <c r="AA129" s="287">
        <f>'Heatmap Final (absMTLE)'!P4</f>
        <v>1</v>
      </c>
      <c r="AB129" s="287">
        <f>'Heatmap Final (absMTLE)'!Q4</f>
        <v>1</v>
      </c>
      <c r="AC129" s="287">
        <f>'Heatmap Final (absMTLE)'!R4</f>
        <v>0</v>
      </c>
      <c r="AD129" s="287">
        <f>'Heatmap Final (absMTLE)'!S4</f>
        <v>0</v>
      </c>
      <c r="AE129" s="287">
        <f>'Heatmap Final (absMTLE)'!T4</f>
        <v>0</v>
      </c>
      <c r="AF129" s="287">
        <f>'Heatmap Final (absMTLE)'!U4</f>
        <v>0</v>
      </c>
      <c r="AG129" s="287">
        <f>'Heatmap Final (absMTLE)'!V4</f>
        <v>0</v>
      </c>
      <c r="AH129" s="287">
        <f>'Heatmap Final (absMTLE)'!W4</f>
        <v>1</v>
      </c>
      <c r="AI129" s="287">
        <f>'Heatmap Final (absMTLE)'!X4</f>
        <v>1</v>
      </c>
      <c r="AJ129" s="287">
        <f>'Heatmap Final (absMTLE)'!Y4</f>
        <v>1</v>
      </c>
      <c r="AK129" s="287">
        <f>'Heatmap Final (absMTLE)'!Z4</f>
        <v>4</v>
      </c>
      <c r="AL129" s="287">
        <f>'Heatmap Final (absMTLE)'!AA4</f>
        <v>4</v>
      </c>
      <c r="AM129" s="287">
        <f>'Heatmap Final (absMTLE)'!AB4</f>
        <v>4</v>
      </c>
      <c r="AN129" s="287">
        <f>'Heatmap Final (absMTLE)'!AC4</f>
        <v>4</v>
      </c>
      <c r="AO129" s="287">
        <f>'Heatmap Final (absMTLE)'!AD4</f>
        <v>3</v>
      </c>
      <c r="AP129" s="287">
        <f>'Heatmap Final (absMTLE)'!AE4</f>
        <v>3</v>
      </c>
      <c r="AQ129" s="287">
        <f>'Heatmap Final (absMTLE)'!AF4</f>
        <v>3</v>
      </c>
      <c r="AR129" s="287">
        <f>'Heatmap Final (absMTLE)'!AG4</f>
        <v>2</v>
      </c>
      <c r="AS129" s="287">
        <f>'Heatmap Final (absMTLE)'!AH4</f>
        <v>1</v>
      </c>
      <c r="AT129" s="287">
        <f>'Heatmap Final (absMTLE)'!AI4</f>
        <v>0</v>
      </c>
      <c r="AU129" s="287">
        <f>'Heatmap Final (absMTLE)'!AJ4</f>
        <v>0</v>
      </c>
      <c r="AV129" s="287">
        <f>'Heatmap Final (absMTLE)'!AK4</f>
        <v>0</v>
      </c>
      <c r="AW129" s="287">
        <f>'Heatmap Final (absMTLE)'!AL4</f>
        <v>0</v>
      </c>
      <c r="AX129" s="287">
        <f>'Heatmap Final (absMTLE)'!AM4</f>
        <v>0</v>
      </c>
      <c r="AY129" s="287">
        <f>'Heatmap Final (absMTLE)'!AN4</f>
        <v>0</v>
      </c>
      <c r="AZ129" s="287">
        <f>'Heatmap Final (absMTLE)'!AO4</f>
        <v>0</v>
      </c>
      <c r="BA129" s="287">
        <f>'Heatmap Final (absMTLE)'!AP4</f>
        <v>2</v>
      </c>
      <c r="BB129" s="287">
        <f>'Heatmap Final (absMTLE)'!AQ4</f>
        <v>5</v>
      </c>
      <c r="BC129" s="287">
        <f>'Heatmap Final (absMTLE)'!AR4</f>
        <v>9</v>
      </c>
      <c r="BD129" s="287">
        <f>'Heatmap Final (absMTLE)'!AS4</f>
        <v>13</v>
      </c>
      <c r="BE129" s="287">
        <f>'Heatmap Final (absMTLE)'!AT4</f>
        <v>15</v>
      </c>
      <c r="BF129" s="287">
        <f>'Heatmap Final (absMTLE)'!AU4</f>
        <v>16</v>
      </c>
      <c r="BG129" s="287">
        <f>'Heatmap Final (absMTLE)'!AV4</f>
        <v>20</v>
      </c>
      <c r="BH129" s="287">
        <f>'Heatmap Final (absMTLE)'!AW4</f>
        <v>21</v>
      </c>
      <c r="BI129" s="287">
        <f>'Heatmap Final (absMTLE)'!AX4</f>
        <v>21</v>
      </c>
      <c r="BJ129" s="287">
        <f>'Heatmap Final (absMTLE)'!AY4</f>
        <v>21</v>
      </c>
      <c r="BK129" s="287">
        <f>'Heatmap Final (absMTLE)'!AZ4</f>
        <v>21</v>
      </c>
      <c r="BL129" s="287">
        <f>'Heatmap Final (absMTLE)'!BA4</f>
        <v>19</v>
      </c>
      <c r="BM129" s="287">
        <f>'Heatmap Final (absMTLE)'!BB4</f>
        <v>20</v>
      </c>
      <c r="BN129" s="287">
        <f>'Heatmap Final (absMTLE)'!BC4</f>
        <v>20</v>
      </c>
      <c r="BO129" s="287">
        <f>'Heatmap Final (absMTLE)'!BD4</f>
        <v>24</v>
      </c>
      <c r="BP129" s="287">
        <f>'Heatmap Final (absMTLE)'!BE4</f>
        <v>32</v>
      </c>
      <c r="BQ129" s="287">
        <f>'Heatmap Final (absMTLE)'!BF4</f>
        <v>50</v>
      </c>
      <c r="BR129" s="287">
        <f>'Heatmap Final (absMTLE)'!BG4</f>
        <v>71</v>
      </c>
      <c r="BS129" s="287">
        <f>'Heatmap Final (absMTLE)'!BH4</f>
        <v>85</v>
      </c>
      <c r="BT129" s="287">
        <f>'Heatmap Final (absMTLE)'!BI4</f>
        <v>101</v>
      </c>
      <c r="BU129" s="287">
        <f>'Heatmap Final (absMTLE)'!BJ4</f>
        <v>106</v>
      </c>
      <c r="BV129" s="287">
        <f>'Heatmap Final (absMTLE)'!BK4</f>
        <v>112</v>
      </c>
      <c r="BW129" s="287">
        <f>'Heatmap Final (absMTLE)'!BL4</f>
        <v>112</v>
      </c>
      <c r="BX129" s="287">
        <f>'Heatmap Final (absMTLE)'!BM4</f>
        <v>112</v>
      </c>
      <c r="BY129" s="287">
        <f>'Heatmap Final (absMTLE)'!BN4</f>
        <v>112</v>
      </c>
      <c r="BZ129" s="287">
        <f>'Heatmap Final (absMTLE)'!BO4</f>
        <v>109</v>
      </c>
      <c r="CA129" s="287">
        <f>'Heatmap Final (absMTLE)'!BP4</f>
        <v>107</v>
      </c>
      <c r="CB129" s="287">
        <f>'Heatmap Final (absMTLE)'!BQ4</f>
        <v>100</v>
      </c>
      <c r="CC129" s="287">
        <f>'Heatmap Final (absMTLE)'!BR4</f>
        <v>89</v>
      </c>
      <c r="CD129" s="287">
        <f>'Heatmap Final (absMTLE)'!BS4</f>
        <v>83</v>
      </c>
      <c r="CE129" s="287">
        <f>'Heatmap Final (absMTLE)'!BT4</f>
        <v>84</v>
      </c>
      <c r="CF129" s="287">
        <f>'Heatmap Final (absMTLE)'!BU4</f>
        <v>81</v>
      </c>
      <c r="CG129" s="287">
        <f>'Heatmap Final (absMTLE)'!BV4</f>
        <v>75</v>
      </c>
      <c r="CH129" s="287">
        <f>'Heatmap Final (absMTLE)'!BW4</f>
        <v>73</v>
      </c>
      <c r="CI129" s="287">
        <f>'Heatmap Final (absMTLE)'!BX4</f>
        <v>73</v>
      </c>
      <c r="CJ129" s="287">
        <f>'Heatmap Final (absMTLE)'!BY4</f>
        <v>73</v>
      </c>
      <c r="CK129" s="287">
        <f>'Heatmap Final (absMTLE)'!BZ4</f>
        <v>74</v>
      </c>
      <c r="CL129" s="287">
        <f>'Heatmap Final (absMTLE)'!CA4</f>
        <v>76</v>
      </c>
      <c r="CM129" s="287">
        <f>'Heatmap Final (absMTLE)'!CB4</f>
        <v>80</v>
      </c>
      <c r="CN129" s="287">
        <f>'Heatmap Final (absMTLE)'!CC4</f>
        <v>89</v>
      </c>
      <c r="CO129" s="287">
        <f>'Heatmap Final (absMTLE)'!CD4</f>
        <v>93</v>
      </c>
      <c r="CP129" s="287">
        <f>'Heatmap Final (absMTLE)'!CE4</f>
        <v>91</v>
      </c>
      <c r="CQ129" s="287">
        <f>'Heatmap Final (absMTLE)'!CF4</f>
        <v>88</v>
      </c>
      <c r="CR129" s="287">
        <f>'Heatmap Final (absMTLE)'!CG4</f>
        <v>90</v>
      </c>
      <c r="CS129" s="287">
        <f>'Heatmap Final (absMTLE)'!CH4</f>
        <v>92</v>
      </c>
      <c r="CT129" s="287">
        <f>'Heatmap Final (absMTLE)'!CI4</f>
        <v>92</v>
      </c>
      <c r="CU129" s="287">
        <f>'Heatmap Final (absMTLE)'!CJ4</f>
        <v>88</v>
      </c>
      <c r="CV129" s="287">
        <f>'Heatmap Final (absMTLE)'!CK4</f>
        <v>79</v>
      </c>
      <c r="CW129" s="287">
        <f>'Heatmap Final (absMTLE)'!CL4</f>
        <v>72</v>
      </c>
      <c r="CX129" s="287">
        <f>'Heatmap Final (absMTLE)'!CM4</f>
        <v>70</v>
      </c>
      <c r="CY129" s="287">
        <f>'Heatmap Final (absMTLE)'!CN4</f>
        <v>60</v>
      </c>
      <c r="CZ129" s="287">
        <f>'Heatmap Final (absMTLE)'!CO4</f>
        <v>46</v>
      </c>
      <c r="DA129" s="287">
        <f>'Heatmap Final (absMTLE)'!CP4</f>
        <v>37</v>
      </c>
      <c r="DB129" s="287">
        <f>'Heatmap Final (absMTLE)'!CQ4</f>
        <v>19</v>
      </c>
      <c r="DC129" s="287">
        <f>'Heatmap Final (absMTLE)'!CR4</f>
        <v>13</v>
      </c>
      <c r="DD129" s="287">
        <f>'Heatmap Final (absMTLE)'!CS4</f>
        <v>12</v>
      </c>
      <c r="DE129" s="287">
        <f>'Heatmap Final (absMTLE)'!CT4</f>
        <v>7</v>
      </c>
      <c r="DF129" s="287">
        <f>'Heatmap Final (absMTLE)'!CU4</f>
        <v>7</v>
      </c>
      <c r="DG129" s="287">
        <f>'Heatmap Final (absMTLE)'!CV4</f>
        <v>7</v>
      </c>
      <c r="DH129" s="370">
        <f>'Heatmap Final (absMTLE)'!CW4</f>
        <v>7</v>
      </c>
      <c r="DI129" s="287">
        <f>'Heatmap Final (absMTLE)'!CX4</f>
        <v>8</v>
      </c>
      <c r="DJ129" s="287">
        <f>'Heatmap Final (absMTLE)'!CY4</f>
        <v>11</v>
      </c>
      <c r="DK129" s="287">
        <f>'Heatmap Final (absMTLE)'!CZ4</f>
        <v>19</v>
      </c>
      <c r="DL129" s="287">
        <f>'Heatmap Final (absMTLE)'!DA4</f>
        <v>19</v>
      </c>
      <c r="DM129" s="287">
        <f>'Heatmap Final (absMTLE)'!DB4</f>
        <v>19</v>
      </c>
      <c r="DN129" s="287">
        <f>'Heatmap Final (absMTLE)'!DC4</f>
        <v>26</v>
      </c>
      <c r="DO129" s="287">
        <f>'Heatmap Final (absMTLE)'!DD4</f>
        <v>29</v>
      </c>
      <c r="DP129" s="287">
        <f>'Heatmap Final (absMTLE)'!DE4</f>
        <v>43</v>
      </c>
      <c r="DQ129" s="287">
        <f>'Heatmap Final (absMTLE)'!DF4</f>
        <v>58</v>
      </c>
      <c r="DR129" s="287">
        <f>'Heatmap Final (absMTLE)'!DG4</f>
        <v>62</v>
      </c>
      <c r="DS129" s="287">
        <f>'Heatmap Final (absMTLE)'!DH4</f>
        <v>70</v>
      </c>
      <c r="DT129" s="287">
        <f>'Heatmap Final (absMTLE)'!DI4</f>
        <v>71</v>
      </c>
      <c r="DU129" s="287">
        <f>'Heatmap Final (absMTLE)'!DJ4</f>
        <v>72</v>
      </c>
      <c r="DV129" s="287">
        <f>'Heatmap Final (absMTLE)'!DK4</f>
        <v>74</v>
      </c>
      <c r="DW129" s="287">
        <f>'Heatmap Final (absMTLE)'!DL4</f>
        <v>74</v>
      </c>
      <c r="DX129" s="287">
        <f>'Heatmap Final (absMTLE)'!DM4</f>
        <v>68</v>
      </c>
      <c r="DY129" s="287">
        <f>'Heatmap Final (absMTLE)'!DN4</f>
        <v>64</v>
      </c>
      <c r="DZ129" s="287">
        <f>'Heatmap Final (absMTLE)'!DO4</f>
        <v>60</v>
      </c>
      <c r="EA129" s="287">
        <f>'Heatmap Final (absMTLE)'!DP4</f>
        <v>51</v>
      </c>
      <c r="EB129" s="287">
        <f>'Heatmap Final (absMTLE)'!DQ4</f>
        <v>31</v>
      </c>
      <c r="EC129" s="287">
        <f>'Heatmap Final (absMTLE)'!DR4</f>
        <v>28</v>
      </c>
      <c r="ED129" s="287">
        <f>'Heatmap Final (absMTLE)'!DS4</f>
        <v>18</v>
      </c>
      <c r="EE129" s="287">
        <f>'Heatmap Final (absMTLE)'!DT4</f>
        <v>12</v>
      </c>
      <c r="EF129" s="287">
        <f>'Heatmap Final (absMTLE)'!DU4</f>
        <v>9</v>
      </c>
      <c r="EG129" s="287">
        <f>'Heatmap Final (absMTLE)'!DV4</f>
        <v>7</v>
      </c>
      <c r="EH129" s="287">
        <f>'Heatmap Final (absMTLE)'!DW4</f>
        <v>13</v>
      </c>
      <c r="EI129" s="287">
        <f>'Heatmap Final (absMTLE)'!DX4</f>
        <v>19</v>
      </c>
      <c r="EJ129" s="287">
        <f>'Heatmap Final (absMTLE)'!DY4</f>
        <v>25</v>
      </c>
      <c r="EK129" s="287">
        <f>'Heatmap Final (absMTLE)'!DZ4</f>
        <v>31</v>
      </c>
      <c r="EL129" s="287">
        <f>'Heatmap Final (absMTLE)'!EA4</f>
        <v>34</v>
      </c>
      <c r="EM129" s="287">
        <f>'Heatmap Final (absMTLE)'!EB4</f>
        <v>36</v>
      </c>
      <c r="EN129" s="287">
        <f>'Heatmap Final (absMTLE)'!EC4</f>
        <v>39</v>
      </c>
      <c r="EO129" s="287">
        <f>'Heatmap Final (absMTLE)'!ED4</f>
        <v>42</v>
      </c>
      <c r="EP129" s="287">
        <f>'Heatmap Final (absMTLE)'!EE4</f>
        <v>44</v>
      </c>
      <c r="EQ129" s="287">
        <f>'Heatmap Final (absMTLE)'!EF4</f>
        <v>48</v>
      </c>
      <c r="ER129" s="287">
        <f>'Heatmap Final (absMTLE)'!EG4</f>
        <v>47</v>
      </c>
      <c r="ES129" s="287">
        <f>'Heatmap Final (absMTLE)'!EH4</f>
        <v>42</v>
      </c>
      <c r="ET129" s="287">
        <f>'Heatmap Final (absMTLE)'!EI4</f>
        <v>38</v>
      </c>
      <c r="EU129" s="287">
        <f>'Heatmap Final (absMTLE)'!EJ4</f>
        <v>31</v>
      </c>
      <c r="EV129" s="287">
        <f>'Heatmap Final (absMTLE)'!EK4</f>
        <v>25</v>
      </c>
      <c r="EW129" s="287">
        <f>'Heatmap Final (absMTLE)'!EL4</f>
        <v>21</v>
      </c>
      <c r="EX129" s="287">
        <f>'Heatmap Final (absMTLE)'!EM4</f>
        <v>21</v>
      </c>
      <c r="EY129" s="287">
        <f>'Heatmap Final (absMTLE)'!EN4</f>
        <v>19</v>
      </c>
      <c r="EZ129" s="287">
        <f>'Heatmap Final (absMTLE)'!EO4</f>
        <v>27</v>
      </c>
      <c r="FA129" s="287">
        <f>'Heatmap Final (absMTLE)'!EP4</f>
        <v>35</v>
      </c>
      <c r="FB129" s="287">
        <f>'Heatmap Final (absMTLE)'!EQ4</f>
        <v>37</v>
      </c>
      <c r="FC129" s="287">
        <f>'Heatmap Final (absMTLE)'!ER4</f>
        <v>37</v>
      </c>
      <c r="FD129" s="287">
        <f>'Heatmap Final (absMTLE)'!ES4</f>
        <v>37</v>
      </c>
      <c r="FE129" s="287">
        <f>'Heatmap Final (absMTLE)'!ET4</f>
        <v>38</v>
      </c>
      <c r="FF129" s="287">
        <f>'Heatmap Final (absMTLE)'!EU4</f>
        <v>38</v>
      </c>
      <c r="FG129" s="287">
        <f>'Heatmap Final (absMTLE)'!EV4</f>
        <v>38</v>
      </c>
      <c r="FH129" s="287">
        <f>'Heatmap Final (absMTLE)'!EW4</f>
        <v>38</v>
      </c>
      <c r="FI129" s="287">
        <f>'Heatmap Final (absMTLE)'!EX4</f>
        <v>38</v>
      </c>
      <c r="FJ129" s="287">
        <f>'Heatmap Final (absMTLE)'!EY4</f>
        <v>37</v>
      </c>
      <c r="FK129" s="287">
        <f>'Heatmap Final (absMTLE)'!EZ4</f>
        <v>31</v>
      </c>
      <c r="FL129" s="287">
        <f>'Heatmap Final (absMTLE)'!FA4</f>
        <v>28</v>
      </c>
      <c r="FM129" s="287">
        <f>'Heatmap Final (absMTLE)'!FB4</f>
        <v>25</v>
      </c>
      <c r="FN129" s="287">
        <f>'Heatmap Final (absMTLE)'!FC4</f>
        <v>25</v>
      </c>
      <c r="FO129" s="287">
        <f>'Heatmap Final (absMTLE)'!FD4</f>
        <v>25</v>
      </c>
      <c r="FP129" s="287">
        <f>'Heatmap Final (absMTLE)'!FE4</f>
        <v>25</v>
      </c>
      <c r="FQ129" s="287">
        <f>'Heatmap Final (absMTLE)'!FF4</f>
        <v>24</v>
      </c>
      <c r="FR129" s="287">
        <f>'Heatmap Final (absMTLE)'!FG4</f>
        <v>20</v>
      </c>
      <c r="FS129" s="287">
        <f>'Heatmap Final (absMTLE)'!FH4</f>
        <v>19</v>
      </c>
      <c r="FT129" s="287">
        <f>'Heatmap Final (absMTLE)'!FI4</f>
        <v>15</v>
      </c>
      <c r="FU129" s="287">
        <f>'Heatmap Final (absMTLE)'!FJ4</f>
        <v>13</v>
      </c>
      <c r="FV129" s="287">
        <f>'Heatmap Final (absMTLE)'!FK4</f>
        <v>14</v>
      </c>
      <c r="FW129" s="287">
        <f>'Heatmap Final (absMTLE)'!FL4</f>
        <v>15</v>
      </c>
      <c r="FX129" s="287">
        <f>'Heatmap Final (absMTLE)'!FM4</f>
        <v>19</v>
      </c>
      <c r="FY129" s="287">
        <f>'Heatmap Final (absMTLE)'!FN4</f>
        <v>21</v>
      </c>
      <c r="FZ129" s="287">
        <f>'Heatmap Final (absMTLE)'!FO4</f>
        <v>27</v>
      </c>
      <c r="GA129" s="287">
        <f>'Heatmap Final (absMTLE)'!FP4</f>
        <v>29</v>
      </c>
      <c r="GB129" s="287">
        <f>'Heatmap Final (absMTLE)'!FQ4</f>
        <v>29</v>
      </c>
      <c r="GC129" s="287">
        <f>'Heatmap Final (absMTLE)'!FR4</f>
        <v>29</v>
      </c>
      <c r="GD129" s="287">
        <f>'Heatmap Final (absMTLE)'!FS4</f>
        <v>29</v>
      </c>
      <c r="GE129" s="287">
        <f>'Heatmap Final (absMTLE)'!FT4</f>
        <v>29</v>
      </c>
      <c r="GF129" s="287">
        <f>'Heatmap Final (absMTLE)'!FU4</f>
        <v>28</v>
      </c>
      <c r="GG129" s="287">
        <f>'Heatmap Final (absMTLE)'!FV4</f>
        <v>31</v>
      </c>
      <c r="GH129" s="287">
        <f>'Heatmap Final (absMTLE)'!FW4</f>
        <v>35</v>
      </c>
      <c r="GI129" s="287">
        <f>'Heatmap Final (absMTLE)'!FX4</f>
        <v>35</v>
      </c>
      <c r="GJ129" s="287">
        <f>'Heatmap Final (absMTLE)'!FY4</f>
        <v>33</v>
      </c>
      <c r="GK129" s="287">
        <f>'Heatmap Final (absMTLE)'!FZ4</f>
        <v>33</v>
      </c>
      <c r="GL129" s="287">
        <f>'Heatmap Final (absMTLE)'!GA4</f>
        <v>33</v>
      </c>
      <c r="GM129" s="287">
        <f>'Heatmap Final (absMTLE)'!GB4</f>
        <v>32</v>
      </c>
      <c r="GN129" s="287">
        <f>'Heatmap Final (absMTLE)'!GC4</f>
        <v>33</v>
      </c>
      <c r="GO129" s="287">
        <f>'Heatmap Final (absMTLE)'!GD4</f>
        <v>34</v>
      </c>
      <c r="GP129" s="287">
        <f>'Heatmap Final (absMTLE)'!GE4</f>
        <v>34</v>
      </c>
      <c r="GQ129" s="287">
        <f>'Heatmap Final (absMTLE)'!GF4</f>
        <v>27</v>
      </c>
      <c r="GR129" s="287">
        <f>'Heatmap Final (absMTLE)'!GG4</f>
        <v>25</v>
      </c>
      <c r="GS129" s="287">
        <f>'Heatmap Final (absMTLE)'!GH4</f>
        <v>23</v>
      </c>
      <c r="GT129" s="287">
        <f>'Heatmap Final (absMTLE)'!GI4</f>
        <v>15</v>
      </c>
      <c r="GU129" s="287">
        <f>'Heatmap Final (absMTLE)'!GJ4</f>
        <v>12</v>
      </c>
      <c r="GV129" s="287">
        <f>'Heatmap Final (absMTLE)'!GK4</f>
        <v>14</v>
      </c>
      <c r="GW129" s="287">
        <f>'Heatmap Final (absMTLE)'!GL4</f>
        <v>20</v>
      </c>
      <c r="GX129" s="287">
        <f>'Heatmap Final (absMTLE)'!GM4</f>
        <v>25</v>
      </c>
      <c r="GY129" s="287">
        <f>'Heatmap Final (absMTLE)'!GN4</f>
        <v>32</v>
      </c>
      <c r="GZ129" s="287">
        <f>'Heatmap Final (absMTLE)'!GO4</f>
        <v>36</v>
      </c>
      <c r="HA129" s="287">
        <f>'Heatmap Final (absMTLE)'!GP4</f>
        <v>42</v>
      </c>
      <c r="HB129" s="287">
        <f>'Heatmap Final (absMTLE)'!GQ4</f>
        <v>46</v>
      </c>
      <c r="HC129" s="287">
        <f>'Heatmap Final (absMTLE)'!GR4</f>
        <v>50</v>
      </c>
      <c r="HD129" s="287">
        <f>'Heatmap Final (absMTLE)'!GS4</f>
        <v>51</v>
      </c>
      <c r="HE129" s="287">
        <f>'Heatmap Final (absMTLE)'!GT4</f>
        <v>47</v>
      </c>
      <c r="HF129" s="287">
        <f>'Heatmap Final (absMTLE)'!GU4</f>
        <v>45</v>
      </c>
      <c r="HG129" s="287">
        <f>'Heatmap Final (absMTLE)'!GV4</f>
        <v>38</v>
      </c>
      <c r="HH129" s="287">
        <f>'Heatmap Final (absMTLE)'!GW4</f>
        <v>38</v>
      </c>
      <c r="HI129" s="287">
        <f>'Heatmap Final (absMTLE)'!GX4</f>
        <v>33</v>
      </c>
      <c r="HJ129" s="287">
        <f>'Heatmap Final (absMTLE)'!GY4</f>
        <v>26</v>
      </c>
      <c r="HK129" s="287">
        <f>'Heatmap Final (absMTLE)'!GZ4</f>
        <v>17</v>
      </c>
      <c r="HL129" s="287">
        <f>'Heatmap Final (absMTLE)'!HA4</f>
        <v>9</v>
      </c>
      <c r="HM129" s="287">
        <f>'Heatmap Final (absMTLE)'!HB4</f>
        <v>6</v>
      </c>
      <c r="HN129" s="288"/>
      <c r="HO129" s="288"/>
      <c r="IH129" s="373"/>
      <c r="IQ129" s="281"/>
      <c r="IR129" s="281"/>
      <c r="IS129" s="281"/>
    </row>
    <row r="130" spans="1:253" ht="15" customHeight="1">
      <c r="A130" s="296"/>
      <c r="K130" s="282"/>
      <c r="M130" s="288"/>
      <c r="N130" s="288"/>
      <c r="O130" s="288"/>
      <c r="P130" s="288"/>
      <c r="Q130" s="288"/>
      <c r="R130" s="288"/>
      <c r="S130" s="288"/>
      <c r="T130" s="288"/>
      <c r="U130" s="288"/>
      <c r="V130" s="288"/>
      <c r="W130" s="288"/>
      <c r="X130" s="288"/>
      <c r="Y130" s="288"/>
      <c r="Z130" s="288"/>
      <c r="AA130" s="288"/>
      <c r="AB130" s="288"/>
      <c r="AC130" s="288"/>
      <c r="AD130" s="288"/>
      <c r="AE130" s="288"/>
      <c r="AF130" s="288"/>
      <c r="AG130" s="288"/>
      <c r="AH130" s="288"/>
      <c r="AI130" s="288"/>
      <c r="AJ130" s="288"/>
      <c r="AK130" s="288"/>
      <c r="AL130" s="288"/>
      <c r="AM130" s="288"/>
      <c r="AN130" s="288"/>
      <c r="AO130" s="288"/>
      <c r="AP130" s="288"/>
      <c r="AQ130" s="288"/>
      <c r="AR130" s="288"/>
      <c r="AS130" s="288"/>
      <c r="AT130" s="288"/>
      <c r="AU130" s="288"/>
      <c r="AV130" s="288"/>
      <c r="AW130" s="288"/>
      <c r="AX130" s="288"/>
      <c r="AY130" s="288"/>
      <c r="AZ130" s="288"/>
      <c r="BA130" s="288"/>
      <c r="BB130" s="288"/>
      <c r="BC130" s="288"/>
      <c r="BD130" s="288"/>
      <c r="BE130" s="288"/>
      <c r="BF130" s="288"/>
      <c r="BG130" s="288"/>
      <c r="BH130" s="288"/>
      <c r="BI130" s="288"/>
      <c r="BJ130" s="288"/>
      <c r="BK130" s="288"/>
      <c r="BL130" s="288"/>
      <c r="BM130" s="288"/>
      <c r="BN130" s="288"/>
      <c r="BO130" s="288"/>
      <c r="BP130" s="288"/>
      <c r="BQ130" s="288"/>
      <c r="BR130" s="288"/>
      <c r="BS130" s="288"/>
      <c r="BT130" s="288"/>
      <c r="BU130" s="288"/>
      <c r="BV130" s="288"/>
      <c r="BW130" s="288"/>
      <c r="BX130" s="288"/>
      <c r="BY130" s="288"/>
      <c r="BZ130" s="288"/>
      <c r="CA130" s="288"/>
      <c r="CB130" s="288"/>
      <c r="CC130" s="288"/>
      <c r="CD130" s="288"/>
      <c r="CE130" s="288"/>
      <c r="CF130" s="288"/>
      <c r="CG130" s="288"/>
      <c r="CH130" s="288"/>
      <c r="CI130" s="288"/>
      <c r="CJ130" s="288"/>
      <c r="CK130" s="288"/>
      <c r="CL130" s="288"/>
      <c r="CM130" s="288"/>
      <c r="CN130" s="288"/>
      <c r="CO130" s="288"/>
      <c r="CP130" s="288"/>
      <c r="CQ130" s="288"/>
      <c r="CR130" s="288"/>
      <c r="CS130" s="288"/>
      <c r="CT130" s="288"/>
      <c r="CU130" s="288"/>
      <c r="CV130" s="288"/>
      <c r="CW130" s="288"/>
      <c r="CX130" s="288"/>
      <c r="CY130" s="288"/>
      <c r="CZ130" s="288"/>
      <c r="DA130" s="288"/>
      <c r="DB130" s="288"/>
      <c r="DC130" s="288"/>
      <c r="DD130" s="288"/>
      <c r="DE130" s="288"/>
      <c r="DF130" s="288"/>
      <c r="DG130" s="288"/>
      <c r="DH130" s="288"/>
      <c r="DI130" s="288"/>
      <c r="DJ130" s="288"/>
      <c r="DK130" s="288"/>
      <c r="DL130" s="288"/>
      <c r="DM130" s="288"/>
      <c r="DN130" s="288"/>
      <c r="DO130" s="288"/>
      <c r="DP130" s="288"/>
      <c r="DQ130" s="288"/>
      <c r="DR130" s="288"/>
      <c r="DS130" s="288"/>
      <c r="DT130" s="288"/>
      <c r="DU130" s="288"/>
      <c r="DV130" s="288"/>
      <c r="DW130" s="288"/>
      <c r="DX130" s="288"/>
      <c r="DY130" s="288"/>
      <c r="DZ130" s="288"/>
      <c r="EA130" s="288"/>
      <c r="EB130" s="288"/>
      <c r="EC130" s="288"/>
      <c r="ED130" s="288"/>
      <c r="EE130" s="288"/>
      <c r="EF130" s="288"/>
      <c r="EG130" s="288"/>
      <c r="EH130" s="288"/>
      <c r="EI130" s="288"/>
      <c r="EJ130" s="288"/>
      <c r="EK130" s="288"/>
      <c r="EL130" s="288"/>
      <c r="EM130" s="288"/>
      <c r="EN130" s="288"/>
      <c r="EO130" s="288"/>
      <c r="EP130" s="288"/>
      <c r="EQ130" s="288"/>
      <c r="ER130" s="288"/>
      <c r="ES130" s="288"/>
      <c r="ET130" s="288"/>
      <c r="EU130" s="288"/>
      <c r="EV130" s="288"/>
      <c r="EW130" s="288"/>
      <c r="EX130" s="288"/>
      <c r="EY130" s="288"/>
      <c r="EZ130" s="288"/>
      <c r="FA130" s="288"/>
      <c r="FB130" s="288"/>
      <c r="FC130" s="288"/>
      <c r="FD130" s="288"/>
      <c r="FE130" s="288"/>
      <c r="FF130" s="288"/>
      <c r="FG130" s="288"/>
      <c r="FH130" s="288"/>
      <c r="FI130" s="288"/>
      <c r="FJ130" s="288"/>
      <c r="FK130" s="288"/>
      <c r="FL130" s="288"/>
      <c r="FM130" s="288"/>
      <c r="FN130" s="288"/>
      <c r="FO130" s="288"/>
      <c r="FP130" s="288"/>
      <c r="FQ130" s="288"/>
      <c r="FR130" s="288"/>
      <c r="FS130" s="288"/>
      <c r="FT130" s="288"/>
      <c r="FU130" s="288"/>
      <c r="FV130" s="288"/>
      <c r="FW130" s="288"/>
      <c r="FX130" s="288"/>
      <c r="FY130" s="288"/>
      <c r="FZ130" s="288"/>
      <c r="GA130" s="288"/>
      <c r="GB130" s="288"/>
      <c r="GC130" s="288"/>
      <c r="GD130" s="288"/>
      <c r="GE130" s="288"/>
      <c r="GF130" s="288"/>
      <c r="GG130" s="288"/>
      <c r="GH130" s="288"/>
      <c r="GI130" s="288"/>
      <c r="GJ130" s="288"/>
      <c r="GK130" s="288"/>
      <c r="GL130" s="288"/>
      <c r="GM130" s="288"/>
      <c r="GN130" s="288"/>
      <c r="GO130" s="288"/>
      <c r="GP130" s="288"/>
      <c r="GQ130" s="288"/>
      <c r="GR130" s="288"/>
      <c r="GS130" s="288"/>
      <c r="GT130" s="288"/>
      <c r="GU130" s="288"/>
      <c r="GV130" s="288"/>
      <c r="GW130" s="288"/>
      <c r="GX130" s="288"/>
      <c r="GY130" s="288"/>
      <c r="GZ130" s="288"/>
      <c r="HA130" s="288"/>
      <c r="HB130" s="288"/>
      <c r="HC130" s="288"/>
      <c r="HD130" s="288"/>
      <c r="HE130" s="288"/>
      <c r="HF130" s="288"/>
      <c r="HG130" s="288"/>
      <c r="HH130" s="288"/>
      <c r="HI130" s="288"/>
      <c r="HJ130" s="288"/>
      <c r="HK130" s="288"/>
      <c r="HL130" s="288"/>
      <c r="HM130" s="288"/>
      <c r="HN130" s="288"/>
      <c r="HO130" s="288"/>
      <c r="II130" s="282">
        <v>4</v>
      </c>
      <c r="IQ130" s="281"/>
      <c r="IR130" s="281"/>
      <c r="IS130" s="281"/>
    </row>
    <row r="131" spans="1:253" ht="15" customHeight="1">
      <c r="A131" s="296"/>
      <c r="K131" s="282"/>
    </row>
    <row r="132" spans="1:253" ht="15" customHeight="1">
      <c r="A132" s="296"/>
      <c r="K132" s="282"/>
    </row>
    <row r="133" spans="1:253" ht="15" customHeight="1">
      <c r="A133" s="296"/>
      <c r="K133" s="282"/>
    </row>
    <row r="134" spans="1:253" ht="15" customHeight="1">
      <c r="A134" s="296"/>
      <c r="K134" s="282"/>
    </row>
    <row r="135" spans="1:253">
      <c r="A135" s="296"/>
      <c r="K135" s="282"/>
    </row>
    <row r="136" spans="1:253">
      <c r="A136" s="296"/>
      <c r="K136" s="282"/>
    </row>
    <row r="137" spans="1:253">
      <c r="A137" s="296"/>
      <c r="K137" s="282"/>
    </row>
    <row r="138" spans="1:253">
      <c r="A138" s="296"/>
    </row>
    <row r="139" spans="1:253">
      <c r="A139" s="296"/>
    </row>
    <row r="140" spans="1:253">
      <c r="A140" s="296"/>
    </row>
    <row r="141" spans="1:253">
      <c r="A141" s="296"/>
    </row>
    <row r="142" spans="1:253">
      <c r="A142" s="296"/>
    </row>
    <row r="143" spans="1:253">
      <c r="A143" s="296"/>
    </row>
    <row r="144" spans="1:253">
      <c r="A144" s="296"/>
    </row>
    <row r="145" spans="1:1">
      <c r="A145" s="296"/>
    </row>
    <row r="146" spans="1:1">
      <c r="A146" s="296"/>
    </row>
    <row r="147" spans="1:1">
      <c r="A147" s="296"/>
    </row>
    <row r="148" spans="1:1">
      <c r="A148" s="296"/>
    </row>
    <row r="149" spans="1:1">
      <c r="A149" s="296"/>
    </row>
    <row r="150" spans="1:1">
      <c r="A150" s="296"/>
    </row>
    <row r="151" spans="1:1">
      <c r="A151" s="296"/>
    </row>
    <row r="152" spans="1:1">
      <c r="A152" s="296"/>
    </row>
    <row r="153" spans="1:1">
      <c r="A153" s="296"/>
    </row>
    <row r="154" spans="1:1">
      <c r="A154" s="296"/>
    </row>
    <row r="155" spans="1:1">
      <c r="A155" s="296"/>
    </row>
    <row r="156" spans="1:1">
      <c r="A156" s="296"/>
    </row>
    <row r="157" spans="1:1">
      <c r="A157" s="296"/>
    </row>
    <row r="158" spans="1:1">
      <c r="A158" s="296"/>
    </row>
    <row r="159" spans="1:1">
      <c r="A159" s="296"/>
    </row>
    <row r="160" spans="1:1">
      <c r="A160" s="296"/>
    </row>
    <row r="161" spans="1:253">
      <c r="A161" s="296"/>
    </row>
    <row r="162" spans="1:253">
      <c r="A162" s="296"/>
    </row>
    <row r="163" spans="1:253">
      <c r="A163" s="296"/>
    </row>
    <row r="164" spans="1:253">
      <c r="A164" s="296"/>
    </row>
    <row r="165" spans="1:253">
      <c r="A165" s="296"/>
    </row>
    <row r="166" spans="1:253">
      <c r="A166" s="296"/>
    </row>
    <row r="167" spans="1:253">
      <c r="A167" s="296"/>
    </row>
    <row r="168" spans="1:253">
      <c r="A168" s="296"/>
    </row>
    <row r="169" spans="1:253">
      <c r="A169" s="296"/>
      <c r="ID169" s="294"/>
      <c r="IE169" s="294"/>
      <c r="IF169" s="294"/>
      <c r="IG169" s="294"/>
      <c r="IH169" s="294"/>
    </row>
    <row r="170" spans="1:253" s="295" customFormat="1">
      <c r="A170" s="296"/>
      <c r="B170" s="294"/>
      <c r="C170" s="294"/>
      <c r="D170" s="294"/>
      <c r="E170" s="294"/>
      <c r="F170" s="294"/>
      <c r="G170" s="294"/>
      <c r="H170" s="294"/>
      <c r="I170" s="282"/>
      <c r="J170" s="282"/>
      <c r="K170" s="314"/>
      <c r="L170" s="282"/>
      <c r="M170" s="282"/>
      <c r="N170" s="282"/>
      <c r="O170" s="282"/>
      <c r="P170" s="282"/>
      <c r="Q170" s="282"/>
      <c r="R170" s="282"/>
      <c r="S170" s="282"/>
      <c r="T170" s="282"/>
      <c r="U170" s="282"/>
      <c r="V170" s="282"/>
      <c r="W170" s="282"/>
      <c r="X170" s="282"/>
      <c r="Y170" s="282"/>
      <c r="Z170" s="282"/>
      <c r="AA170" s="282"/>
      <c r="AB170" s="282"/>
      <c r="AC170" s="282"/>
      <c r="AD170" s="282"/>
      <c r="AE170" s="282"/>
      <c r="AF170" s="282"/>
      <c r="AG170" s="282"/>
      <c r="AH170" s="282"/>
      <c r="AI170" s="282"/>
      <c r="AJ170" s="282"/>
      <c r="AK170" s="282"/>
      <c r="AL170" s="282"/>
      <c r="AM170" s="282"/>
      <c r="AN170" s="282"/>
      <c r="AO170" s="282"/>
      <c r="AP170" s="282"/>
      <c r="AQ170" s="282"/>
      <c r="AR170" s="282"/>
      <c r="AS170" s="282"/>
      <c r="AT170" s="282"/>
      <c r="AU170" s="282"/>
      <c r="AV170" s="282"/>
      <c r="AW170" s="282"/>
      <c r="AX170" s="282"/>
      <c r="AY170" s="282"/>
      <c r="AZ170" s="282"/>
      <c r="BA170" s="282"/>
      <c r="BB170" s="282"/>
      <c r="BC170" s="282"/>
      <c r="BD170" s="282"/>
      <c r="BE170" s="282"/>
      <c r="BF170" s="282"/>
      <c r="BG170" s="282"/>
      <c r="BH170" s="282"/>
      <c r="BI170" s="282"/>
      <c r="BJ170" s="282"/>
      <c r="BK170" s="282"/>
      <c r="BL170" s="282"/>
      <c r="BM170" s="282"/>
      <c r="BN170" s="282"/>
      <c r="BO170" s="282"/>
      <c r="BP170" s="282"/>
      <c r="BQ170" s="282"/>
      <c r="BR170" s="282"/>
      <c r="BS170" s="282"/>
      <c r="BT170" s="282"/>
      <c r="BU170" s="282"/>
      <c r="BV170" s="282"/>
      <c r="BW170" s="282"/>
      <c r="BX170" s="282"/>
      <c r="BY170" s="282"/>
      <c r="BZ170" s="282"/>
      <c r="CA170" s="282"/>
      <c r="CB170" s="282"/>
      <c r="CC170" s="282"/>
      <c r="CD170" s="282"/>
      <c r="CE170" s="282"/>
      <c r="CF170" s="282"/>
      <c r="CG170" s="282"/>
      <c r="CH170" s="282"/>
      <c r="CI170" s="282"/>
      <c r="CJ170" s="282"/>
      <c r="CK170" s="282"/>
      <c r="CL170" s="282"/>
      <c r="CM170" s="282"/>
      <c r="CN170" s="282"/>
      <c r="CO170" s="282"/>
      <c r="CP170" s="282"/>
      <c r="CQ170" s="282"/>
      <c r="CR170" s="282"/>
      <c r="CS170" s="282"/>
      <c r="CT170" s="282"/>
      <c r="CU170" s="282"/>
      <c r="CV170" s="282"/>
      <c r="CW170" s="282"/>
      <c r="CX170" s="282"/>
      <c r="CY170" s="282"/>
      <c r="CZ170" s="282"/>
      <c r="DA170" s="282"/>
      <c r="DB170" s="282"/>
      <c r="DC170" s="282"/>
      <c r="DD170" s="282"/>
      <c r="DE170" s="282"/>
      <c r="DF170" s="28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282"/>
      <c r="EC170" s="282"/>
      <c r="ED170" s="282"/>
      <c r="EE170" s="282"/>
      <c r="EF170" s="282"/>
      <c r="EG170" s="282"/>
      <c r="EH170" s="282"/>
      <c r="EI170" s="282"/>
      <c r="EJ170" s="282"/>
      <c r="EK170" s="282"/>
      <c r="EL170" s="282"/>
      <c r="EM170" s="282"/>
      <c r="EN170" s="282"/>
      <c r="EO170" s="282"/>
      <c r="EP170" s="282"/>
      <c r="EQ170" s="282"/>
      <c r="ER170" s="282"/>
      <c r="ES170" s="282"/>
      <c r="ET170" s="282"/>
      <c r="EU170" s="282"/>
      <c r="EV170" s="282"/>
      <c r="EW170" s="282"/>
      <c r="EX170" s="282"/>
      <c r="EY170" s="282"/>
      <c r="EZ170" s="282"/>
      <c r="FA170" s="282"/>
      <c r="FB170" s="282"/>
      <c r="FC170" s="282"/>
      <c r="FD170" s="282"/>
      <c r="FE170" s="282"/>
      <c r="FF170" s="282"/>
      <c r="FG170" s="282"/>
      <c r="FH170" s="282"/>
      <c r="FI170" s="282"/>
      <c r="FJ170" s="282"/>
      <c r="FK170" s="282"/>
      <c r="FL170" s="282"/>
      <c r="FM170" s="282"/>
      <c r="FN170" s="282"/>
      <c r="FO170" s="282"/>
      <c r="FP170" s="282"/>
      <c r="FQ170" s="282"/>
      <c r="FR170" s="282"/>
      <c r="FS170" s="282"/>
      <c r="FT170" s="282"/>
      <c r="FU170" s="282"/>
      <c r="FV170" s="282"/>
      <c r="FW170" s="282"/>
      <c r="FX170" s="282"/>
      <c r="FY170" s="282"/>
      <c r="FZ170" s="282"/>
      <c r="GA170" s="282"/>
      <c r="GB170" s="282"/>
      <c r="GC170" s="282"/>
      <c r="GD170" s="282"/>
      <c r="GE170" s="282"/>
      <c r="GF170" s="282"/>
      <c r="GG170" s="282"/>
      <c r="GH170" s="282"/>
      <c r="GI170" s="282"/>
      <c r="GJ170" s="282"/>
      <c r="GK170" s="282"/>
      <c r="GL170" s="282"/>
      <c r="GM170" s="282"/>
      <c r="GN170" s="282"/>
      <c r="GO170" s="282"/>
      <c r="GP170" s="282"/>
      <c r="GQ170" s="282"/>
      <c r="GR170" s="282"/>
      <c r="GS170" s="282"/>
      <c r="GT170" s="282"/>
      <c r="GU170" s="282"/>
      <c r="GV170" s="282"/>
      <c r="GW170" s="282"/>
      <c r="GX170" s="282"/>
      <c r="GY170" s="282"/>
      <c r="GZ170" s="282"/>
      <c r="HA170" s="282"/>
      <c r="HB170" s="282"/>
      <c r="HC170" s="282"/>
      <c r="HD170" s="282"/>
      <c r="HE170" s="282"/>
      <c r="HF170" s="282"/>
      <c r="HG170" s="282"/>
      <c r="HH170" s="282"/>
      <c r="HI170" s="282"/>
      <c r="HJ170" s="282"/>
      <c r="HK170" s="282"/>
      <c r="HL170" s="282"/>
      <c r="HM170" s="282"/>
      <c r="HN170" s="282"/>
      <c r="HO170" s="282"/>
      <c r="HP170" s="282"/>
      <c r="HQ170" s="282"/>
      <c r="HR170" s="282"/>
      <c r="HS170" s="282"/>
      <c r="HT170" s="282"/>
      <c r="HU170" s="282"/>
      <c r="HV170" s="282"/>
      <c r="HW170" s="282"/>
      <c r="HX170" s="282"/>
      <c r="HY170" s="282"/>
      <c r="HZ170" s="282"/>
      <c r="IA170" s="282"/>
      <c r="IB170" s="282"/>
      <c r="IC170" s="282"/>
      <c r="ID170" s="282"/>
      <c r="IE170" s="282"/>
      <c r="IF170" s="282"/>
      <c r="IG170" s="282"/>
      <c r="IH170" s="282"/>
      <c r="II170" s="294"/>
      <c r="IJ170" s="294"/>
      <c r="IK170" s="294"/>
      <c r="IL170" s="294"/>
      <c r="IM170" s="294"/>
      <c r="IN170" s="294"/>
      <c r="IO170" s="294"/>
      <c r="IP170" s="294"/>
      <c r="IQ170" s="294"/>
      <c r="IR170" s="294"/>
      <c r="IS170" s="294"/>
    </row>
  </sheetData>
  <mergeCells count="4">
    <mergeCell ref="K75:K76"/>
    <mergeCell ref="K89:K90"/>
    <mergeCell ref="K47:K48"/>
    <mergeCell ref="K61:K62"/>
  </mergeCells>
  <conditionalFormatting sqref="J88">
    <cfRule type="colorScale" priority="4">
      <colorScale>
        <cfvo type="min"/>
        <cfvo type="percentile" val="50"/>
        <cfvo type="max"/>
        <color rgb="FFF8696B"/>
        <color rgb="FFFFFF00"/>
        <color rgb="FF99FF33"/>
      </colorScale>
    </cfRule>
  </conditionalFormatting>
  <conditionalFormatting sqref="M102:FY103">
    <cfRule type="colorScale" priority="3">
      <colorScale>
        <cfvo type="min"/>
        <cfvo type="percentile" val="50"/>
        <cfvo type="max"/>
        <color rgb="FF99FF33"/>
        <color rgb="FFFFFF00"/>
        <color rgb="FFFF0000"/>
      </colorScale>
    </cfRule>
  </conditionalFormatting>
  <conditionalFormatting sqref="M74:HK75">
    <cfRule type="colorScale" priority="2">
      <colorScale>
        <cfvo type="min"/>
        <cfvo type="percentile" val="50"/>
        <cfvo type="max"/>
        <color rgb="FF99FF33"/>
        <color rgb="FFFFFF00"/>
        <color rgb="FFFF0000"/>
      </colorScale>
    </cfRule>
  </conditionalFormatting>
  <conditionalFormatting sqref="M114:HK115">
    <cfRule type="colorScale" priority="6">
      <colorScale>
        <cfvo type="min"/>
        <cfvo type="percentile" val="50"/>
        <cfvo type="max"/>
        <color rgb="FF99FF33"/>
        <color rgb="FFFFFF00"/>
        <color rgb="FFFF0000"/>
      </colorScale>
    </cfRule>
  </conditionalFormatting>
  <conditionalFormatting sqref="M115:HK115 M129:HM129">
    <cfRule type="colorScale" priority="5">
      <colorScale>
        <cfvo type="min"/>
        <cfvo type="percentile" val="50"/>
        <cfvo type="max"/>
        <color rgb="FF99FF33"/>
        <color rgb="FFFFFF00"/>
        <color rgb="FFCC0000"/>
      </colorScale>
    </cfRule>
  </conditionalFormatting>
  <conditionalFormatting sqref="M89:HM89 M61:HC61 M75:HK75 M103:FY103">
    <cfRule type="colorScale" priority="1">
      <colorScale>
        <cfvo type="min"/>
        <cfvo type="percentile" val="50"/>
        <cfvo type="max"/>
        <color rgb="FF99FF33"/>
        <color rgb="FFFFFF00"/>
        <color rgb="FFCC0000"/>
      </colorScale>
    </cfRule>
  </conditionalFormatting>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5C52C-C307-44FE-BBEE-7D501ABA4138}">
  <sheetPr published="0"/>
  <dimension ref="A1:G19"/>
  <sheetViews>
    <sheetView showOutlineSymbols="0" workbookViewId="0"/>
  </sheetViews>
  <sheetFormatPr defaultRowHeight="15.75"/>
  <cols>
    <col min="1" max="1" width="62.140625" style="278" customWidth="1"/>
    <col min="2" max="2" width="31.28515625" style="278" customWidth="1"/>
    <col min="3" max="3" width="9.140625" style="278"/>
    <col min="4" max="4" width="38.85546875" style="278" bestFit="1" customWidth="1"/>
    <col min="5" max="16384" width="9.140625" style="278"/>
  </cols>
  <sheetData>
    <row r="1" spans="1:7">
      <c r="A1" s="278" t="str">
        <f>_xlfn.CONCAT(D1," (",E1,F1," ",G1,"),")</f>
        <v>YPFPGP (β-casein [60-65]),</v>
      </c>
      <c r="B1" s="278" t="str">
        <f>_xlfn.CONCAT(E1,F1," ",G1,)</f>
        <v>β-casein [60-65]</v>
      </c>
      <c r="D1" s="278" t="s">
        <v>609</v>
      </c>
      <c r="E1" s="278" t="s">
        <v>2090</v>
      </c>
      <c r="F1" s="279" t="s">
        <v>2091</v>
      </c>
      <c r="G1" s="278" t="s">
        <v>2092</v>
      </c>
    </row>
    <row r="2" spans="1:7">
      <c r="A2" s="278" t="str">
        <f t="shared" ref="A2:A12" si="0">_xlfn.CONCAT(D2," (",E2,F2," ",G2,"),")</f>
        <v>RHPHPHL (κ-casein [97-103]),</v>
      </c>
      <c r="B2" s="278" t="str">
        <f t="shared" ref="B2:B12" si="1">_xlfn.CONCAT(E2,F2," ",G2,)</f>
        <v>κ-casein [97-103]</v>
      </c>
      <c r="D2" s="278" t="s">
        <v>411</v>
      </c>
      <c r="E2" s="278" t="s">
        <v>2093</v>
      </c>
      <c r="F2" s="279" t="s">
        <v>2091</v>
      </c>
      <c r="G2" s="278" t="s">
        <v>2094</v>
      </c>
    </row>
    <row r="3" spans="1:7">
      <c r="A3" s="278" t="str">
        <f t="shared" si="0"/>
        <v>SDIPNPIG (αs1-casein [180-187]),</v>
      </c>
      <c r="B3" s="278" t="str">
        <f t="shared" si="1"/>
        <v>αs1-casein [180-187]</v>
      </c>
      <c r="D3" s="278" t="s">
        <v>610</v>
      </c>
      <c r="E3" s="278" t="s">
        <v>2095</v>
      </c>
      <c r="F3" s="279" t="s">
        <v>2091</v>
      </c>
      <c r="G3" s="278" t="s">
        <v>2096</v>
      </c>
    </row>
    <row r="4" spans="1:7">
      <c r="A4" s="278" t="str">
        <f t="shared" si="0"/>
        <v>YPFPGPIPN (βA2-casein [60-68]),</v>
      </c>
      <c r="B4" s="278" t="str">
        <f t="shared" si="1"/>
        <v>βA2-casein [60-68]</v>
      </c>
      <c r="D4" s="278" t="s">
        <v>611</v>
      </c>
      <c r="E4" s="278" t="s">
        <v>2097</v>
      </c>
      <c r="F4" s="279" t="s">
        <v>2091</v>
      </c>
      <c r="G4" s="278" t="s">
        <v>2098</v>
      </c>
    </row>
    <row r="5" spans="1:7">
      <c r="A5" s="278" t="str">
        <f t="shared" si="0"/>
        <v>NIPPLTQ (β-casein [73-79]),</v>
      </c>
      <c r="B5" s="278" t="str">
        <f t="shared" si="1"/>
        <v>β-casein [73-79]</v>
      </c>
      <c r="D5" s="278" t="s">
        <v>612</v>
      </c>
      <c r="E5" s="278" t="s">
        <v>2090</v>
      </c>
      <c r="F5" s="279" t="s">
        <v>2091</v>
      </c>
      <c r="G5" s="278" t="s">
        <v>2099</v>
      </c>
    </row>
    <row r="6" spans="1:7">
      <c r="A6" s="278" t="str">
        <f t="shared" si="0"/>
        <v>LGPVRGPF (β-casein [198-205]),</v>
      </c>
      <c r="B6" s="278" t="str">
        <f t="shared" si="1"/>
        <v>β-casein [198-205]</v>
      </c>
      <c r="D6" s="278" t="s">
        <v>534</v>
      </c>
      <c r="E6" s="278" t="s">
        <v>2090</v>
      </c>
      <c r="F6" s="279" t="s">
        <v>2091</v>
      </c>
      <c r="G6" s="278" t="s">
        <v>2100</v>
      </c>
    </row>
    <row r="7" spans="1:7">
      <c r="A7" s="278" t="str">
        <f t="shared" si="0"/>
        <v>LSQSKVLPVPQKAVPYPQRDMPIQA (β-casein [165-189]),</v>
      </c>
      <c r="B7" s="278" t="str">
        <f t="shared" si="1"/>
        <v>β-casein [165-189]</v>
      </c>
      <c r="D7" s="278" t="s">
        <v>451</v>
      </c>
      <c r="E7" s="278" t="s">
        <v>2090</v>
      </c>
      <c r="F7" s="279" t="s">
        <v>2091</v>
      </c>
      <c r="G7" s="278" t="s">
        <v>2101</v>
      </c>
    </row>
    <row r="8" spans="1:7">
      <c r="A8" s="278" t="str">
        <f t="shared" si="0"/>
        <v>FPKYPV (β-casein [111-116]),</v>
      </c>
      <c r="B8" s="278" t="str">
        <f t="shared" si="1"/>
        <v>β-casein [111-116]</v>
      </c>
      <c r="D8" s="278" t="s">
        <v>613</v>
      </c>
      <c r="E8" s="278" t="s">
        <v>2090</v>
      </c>
      <c r="F8" s="279" t="s">
        <v>2091</v>
      </c>
      <c r="G8" s="278" t="s">
        <v>2102</v>
      </c>
    </row>
    <row r="9" spans="1:7">
      <c r="A9" s="278" t="str">
        <f t="shared" si="0"/>
        <v>HQPHQPLPPTVM (β-casein [145-156]),</v>
      </c>
      <c r="B9" s="278" t="str">
        <f t="shared" si="1"/>
        <v>β-casein [145-156]</v>
      </c>
      <c r="D9" s="278" t="s">
        <v>438</v>
      </c>
      <c r="E9" s="278" t="s">
        <v>2090</v>
      </c>
      <c r="F9" s="279" t="s">
        <v>2091</v>
      </c>
      <c r="G9" s="278" t="s">
        <v>2103</v>
      </c>
    </row>
    <row r="10" spans="1:7">
      <c r="A10" s="278" t="str">
        <f t="shared" si="0"/>
        <v>DIPNPIGSEN (αs1-casein [181-190]),</v>
      </c>
      <c r="B10" s="278" t="str">
        <f t="shared" si="1"/>
        <v>αs1-casein [181-190]</v>
      </c>
      <c r="D10" s="278" t="s">
        <v>614</v>
      </c>
      <c r="E10" s="278" t="s">
        <v>2095</v>
      </c>
      <c r="F10" s="279" t="s">
        <v>2091</v>
      </c>
      <c r="G10" s="278" t="s">
        <v>2104</v>
      </c>
    </row>
    <row r="11" spans="1:7">
      <c r="A11" s="278" t="str">
        <f t="shared" si="0"/>
        <v>YPFPGPIHNS1xPhospho [S10] (βA1-casein [60-69]*),</v>
      </c>
      <c r="B11" s="278" t="str">
        <f t="shared" si="1"/>
        <v>βA1-casein [60-69]*</v>
      </c>
      <c r="D11" s="278" t="s">
        <v>764</v>
      </c>
      <c r="E11" s="278" t="s">
        <v>2105</v>
      </c>
      <c r="F11" s="279" t="s">
        <v>2091</v>
      </c>
      <c r="G11" s="278" t="s">
        <v>2106</v>
      </c>
    </row>
    <row r="12" spans="1:7">
      <c r="A12" s="278" t="str">
        <f t="shared" si="0"/>
        <v>YPFPGPIHNS (βA1-casein [60-69]),</v>
      </c>
      <c r="B12" s="278" t="str">
        <f t="shared" si="1"/>
        <v>βA1-casein [60-69]</v>
      </c>
      <c r="D12" s="278" t="s">
        <v>589</v>
      </c>
      <c r="E12" s="278" t="s">
        <v>2105</v>
      </c>
      <c r="F12" s="279" t="s">
        <v>2091</v>
      </c>
      <c r="G12" s="278" t="s">
        <v>2107</v>
      </c>
    </row>
    <row r="15" spans="1:7">
      <c r="D15" s="280">
        <f>E15/12</f>
        <v>0.16666666666666666</v>
      </c>
      <c r="E15" s="278">
        <v>2</v>
      </c>
      <c r="F15" s="278" t="s">
        <v>2095</v>
      </c>
    </row>
    <row r="16" spans="1:7">
      <c r="D16" s="280">
        <f t="shared" ref="D16:D19" si="2">E16/12</f>
        <v>8.3333333333333329E-2</v>
      </c>
      <c r="E16" s="278">
        <v>1</v>
      </c>
      <c r="F16" s="365" t="s">
        <v>2093</v>
      </c>
    </row>
    <row r="17" spans="4:6">
      <c r="D17" s="280">
        <f t="shared" si="2"/>
        <v>0.75</v>
      </c>
      <c r="E17" s="278">
        <v>9</v>
      </c>
      <c r="F17" s="278" t="s">
        <v>2090</v>
      </c>
    </row>
    <row r="18" spans="4:6">
      <c r="D18" s="280">
        <f t="shared" si="2"/>
        <v>0.16666666666666666</v>
      </c>
      <c r="E18" s="278">
        <v>2</v>
      </c>
      <c r="F18" s="278" t="s">
        <v>2105</v>
      </c>
    </row>
    <row r="19" spans="4:6">
      <c r="D19" s="280">
        <f t="shared" si="2"/>
        <v>8.3333333333333329E-2</v>
      </c>
      <c r="E19" s="278">
        <v>1</v>
      </c>
      <c r="F19" s="278" t="s">
        <v>2097</v>
      </c>
    </row>
  </sheetData>
  <conditionalFormatting sqref="D1:D12">
    <cfRule type="duplicateValues" dxfId="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15B17-4C9A-4692-9C7C-870DB74669DC}">
  <sheetPr published="0"/>
  <dimension ref="A1:T49"/>
  <sheetViews>
    <sheetView showOutlineSymbols="0" workbookViewId="0">
      <selection activeCell="H5" sqref="H4:H5"/>
    </sheetView>
  </sheetViews>
  <sheetFormatPr defaultRowHeight="15"/>
  <cols>
    <col min="1" max="1" width="15.28515625" bestFit="1" customWidth="1"/>
    <col min="2" max="8" width="15.28515625" customWidth="1"/>
    <col min="10" max="10" width="9.7109375" customWidth="1"/>
    <col min="12" max="12" width="18.5703125" bestFit="1" customWidth="1"/>
    <col min="13" max="13" width="15.5703125" bestFit="1" customWidth="1"/>
  </cols>
  <sheetData>
    <row r="1" spans="1:20" s="236" customFormat="1" ht="30" customHeight="1">
      <c r="A1" s="236" t="s">
        <v>577</v>
      </c>
      <c r="B1" s="236" t="s">
        <v>632</v>
      </c>
      <c r="C1" s="236" t="s">
        <v>108</v>
      </c>
      <c r="D1" s="236" t="s">
        <v>607</v>
      </c>
      <c r="E1" s="236" t="s">
        <v>608</v>
      </c>
      <c r="F1" s="236" t="s">
        <v>627</v>
      </c>
      <c r="G1" s="236" t="s">
        <v>628</v>
      </c>
      <c r="H1" s="236" t="s">
        <v>629</v>
      </c>
      <c r="I1" s="236" t="s">
        <v>578</v>
      </c>
      <c r="J1" s="236" t="s">
        <v>579</v>
      </c>
      <c r="K1" s="236" t="s">
        <v>580</v>
      </c>
      <c r="L1" s="236" t="s">
        <v>581</v>
      </c>
      <c r="M1" s="236" t="s">
        <v>582</v>
      </c>
      <c r="S1" s="236" t="s">
        <v>607</v>
      </c>
      <c r="T1" s="236" t="s">
        <v>627</v>
      </c>
    </row>
    <row r="2" spans="1:20" ht="12.95" customHeight="1">
      <c r="A2" s="23" t="s">
        <v>567</v>
      </c>
      <c r="B2" s="23" t="s">
        <v>631</v>
      </c>
      <c r="C2" s="23">
        <v>1</v>
      </c>
      <c r="D2" s="328">
        <v>1.6333333333333335</v>
      </c>
      <c r="E2" s="328"/>
      <c r="F2" s="23">
        <v>424</v>
      </c>
      <c r="G2" s="329">
        <v>0.31150278870160902</v>
      </c>
      <c r="H2" s="329">
        <v>-0.125620279569542</v>
      </c>
      <c r="I2" s="330">
        <v>0.98450000000000004</v>
      </c>
      <c r="J2" s="23">
        <v>502</v>
      </c>
      <c r="K2" s="23">
        <v>750.79</v>
      </c>
      <c r="L2" s="328">
        <f>((J2*I2*1000000)/5000)*0.001</f>
        <v>98.843800000000002</v>
      </c>
      <c r="M2" s="328">
        <f>L2-5</f>
        <v>93.843800000000002</v>
      </c>
      <c r="S2" s="351">
        <v>0</v>
      </c>
      <c r="T2" s="245">
        <v>2</v>
      </c>
    </row>
    <row r="3" spans="1:20">
      <c r="A3" s="23" t="s">
        <v>480</v>
      </c>
      <c r="B3" s="23" t="s">
        <v>633</v>
      </c>
      <c r="C3" s="23">
        <v>2</v>
      </c>
      <c r="D3" s="328">
        <v>1.0166666666666668</v>
      </c>
      <c r="E3" s="328"/>
      <c r="F3" s="23">
        <v>445</v>
      </c>
      <c r="G3" s="329">
        <v>8.0051857705770897E-3</v>
      </c>
      <c r="H3" s="329">
        <v>5.8569864475695498E-3</v>
      </c>
      <c r="I3" s="330">
        <v>0.98799999999999999</v>
      </c>
      <c r="J3" s="23">
        <v>502</v>
      </c>
      <c r="K3" s="23">
        <v>1267.42</v>
      </c>
      <c r="L3" s="328">
        <f t="shared" ref="L3:L20" si="0">((J3*I3*1000000)/5000)*0.001</f>
        <v>99.1952</v>
      </c>
      <c r="M3" s="328">
        <f t="shared" ref="M3:M21" si="1">L3-5</f>
        <v>94.1952</v>
      </c>
      <c r="S3" s="351">
        <v>0</v>
      </c>
      <c r="T3" s="245">
        <v>5</v>
      </c>
    </row>
    <row r="4" spans="1:20">
      <c r="A4" s="23" t="s">
        <v>413</v>
      </c>
      <c r="B4" s="23" t="s">
        <v>651</v>
      </c>
      <c r="C4" s="23">
        <v>3</v>
      </c>
      <c r="D4" s="328">
        <v>0.6333333333333333</v>
      </c>
      <c r="E4" s="328"/>
      <c r="F4" s="23" t="s">
        <v>652</v>
      </c>
      <c r="G4" s="23" t="s">
        <v>652</v>
      </c>
      <c r="H4" s="23" t="s">
        <v>652</v>
      </c>
      <c r="I4" s="330">
        <v>0.98209999999999997</v>
      </c>
      <c r="J4" s="23">
        <v>510</v>
      </c>
      <c r="K4" s="23">
        <v>593.66999999999996</v>
      </c>
      <c r="L4" s="328">
        <f t="shared" si="0"/>
        <v>100.1742</v>
      </c>
      <c r="M4" s="328">
        <f t="shared" si="1"/>
        <v>95.174199999999999</v>
      </c>
      <c r="S4" s="351">
        <v>0</v>
      </c>
      <c r="T4" s="245">
        <v>6</v>
      </c>
    </row>
    <row r="5" spans="1:20">
      <c r="A5" s="23" t="s">
        <v>365</v>
      </c>
      <c r="B5" s="23" t="s">
        <v>653</v>
      </c>
      <c r="C5" s="23">
        <v>4</v>
      </c>
      <c r="D5" s="328">
        <v>2.1333333333333333</v>
      </c>
      <c r="E5" s="328"/>
      <c r="F5" s="23">
        <v>714</v>
      </c>
      <c r="G5" s="329">
        <v>-0.72386559154474595</v>
      </c>
      <c r="H5" s="329">
        <v>-0.56076324741332595</v>
      </c>
      <c r="I5" s="330">
        <v>0.98120000000000007</v>
      </c>
      <c r="J5" s="23">
        <v>503</v>
      </c>
      <c r="K5" s="23">
        <v>943.05</v>
      </c>
      <c r="L5" s="328">
        <f t="shared" si="0"/>
        <v>98.70872</v>
      </c>
      <c r="M5" s="328">
        <f t="shared" si="1"/>
        <v>93.70872</v>
      </c>
      <c r="S5" s="351">
        <v>0</v>
      </c>
      <c r="T5" s="245">
        <v>9</v>
      </c>
    </row>
    <row r="6" spans="1:20">
      <c r="A6" s="23" t="s">
        <v>291</v>
      </c>
      <c r="B6" s="23" t="s">
        <v>642</v>
      </c>
      <c r="C6" s="23">
        <v>5</v>
      </c>
      <c r="D6" s="328">
        <v>0.70000000000000007</v>
      </c>
      <c r="E6" s="328"/>
      <c r="F6" s="23">
        <v>849</v>
      </c>
      <c r="G6" s="329">
        <v>-1.31835632452815</v>
      </c>
      <c r="H6" s="329">
        <v>-0.72024382044607704</v>
      </c>
      <c r="I6" s="330">
        <v>0.98640000000000005</v>
      </c>
      <c r="J6" s="23">
        <v>502</v>
      </c>
      <c r="K6" s="23">
        <v>902</v>
      </c>
      <c r="L6" s="328">
        <f t="shared" si="0"/>
        <v>99.034560000000013</v>
      </c>
      <c r="M6" s="328">
        <f t="shared" si="1"/>
        <v>94.034560000000013</v>
      </c>
      <c r="S6" s="351">
        <v>0</v>
      </c>
      <c r="T6" s="363">
        <v>10</v>
      </c>
    </row>
    <row r="7" spans="1:20">
      <c r="A7" s="23" t="s">
        <v>568</v>
      </c>
      <c r="B7" s="23" t="s">
        <v>637</v>
      </c>
      <c r="C7" s="23">
        <v>6</v>
      </c>
      <c r="D7" s="328">
        <v>1.5833333333333333</v>
      </c>
      <c r="E7" s="328"/>
      <c r="F7" s="23">
        <v>708</v>
      </c>
      <c r="G7" s="329">
        <v>-0.80478127654717202</v>
      </c>
      <c r="H7" s="329">
        <v>-0.52379725659938003</v>
      </c>
      <c r="I7" s="330">
        <v>0.98670000000000002</v>
      </c>
      <c r="J7" s="23">
        <v>502</v>
      </c>
      <c r="K7" s="23">
        <v>1157.31</v>
      </c>
      <c r="L7" s="328">
        <f t="shared" si="0"/>
        <v>99.064679999999996</v>
      </c>
      <c r="M7" s="328">
        <f t="shared" si="1"/>
        <v>94.064679999999996</v>
      </c>
      <c r="S7" s="328">
        <v>0.25</v>
      </c>
      <c r="T7" s="23">
        <v>753</v>
      </c>
    </row>
    <row r="8" spans="1:20">
      <c r="A8" s="23" t="s">
        <v>460</v>
      </c>
      <c r="B8" s="23" t="s">
        <v>638</v>
      </c>
      <c r="C8" s="23">
        <v>7</v>
      </c>
      <c r="D8" s="328">
        <v>0.5</v>
      </c>
      <c r="E8" s="328"/>
      <c r="F8" s="23">
        <v>803</v>
      </c>
      <c r="G8" s="329">
        <v>-1.0601355182500201</v>
      </c>
      <c r="H8" s="329">
        <v>-0.64468152199997397</v>
      </c>
      <c r="I8" s="330">
        <v>0.98909999999999998</v>
      </c>
      <c r="J8" s="23">
        <v>500</v>
      </c>
      <c r="K8" s="23">
        <v>829.96</v>
      </c>
      <c r="L8" s="328">
        <f t="shared" si="0"/>
        <v>98.91</v>
      </c>
      <c r="M8" s="328">
        <f t="shared" si="1"/>
        <v>93.91</v>
      </c>
      <c r="S8" s="328">
        <v>0.33333333333333331</v>
      </c>
      <c r="T8" s="23">
        <v>725</v>
      </c>
    </row>
    <row r="9" spans="1:20">
      <c r="A9" s="23" t="s">
        <v>569</v>
      </c>
      <c r="B9" s="23" t="s">
        <v>650</v>
      </c>
      <c r="C9" s="23">
        <v>8</v>
      </c>
      <c r="D9" s="328">
        <v>4.2</v>
      </c>
      <c r="E9" s="328"/>
      <c r="F9" s="23">
        <v>850</v>
      </c>
      <c r="G9" s="329">
        <v>-1.34444560058925</v>
      </c>
      <c r="H9" s="329">
        <v>-0.71493183925397996</v>
      </c>
      <c r="I9" s="330">
        <v>0.98060000000000003</v>
      </c>
      <c r="J9" s="23">
        <v>500</v>
      </c>
      <c r="K9" s="23">
        <v>905.04</v>
      </c>
      <c r="L9" s="328">
        <f t="shared" si="0"/>
        <v>98.06</v>
      </c>
      <c r="M9" s="328">
        <f t="shared" si="1"/>
        <v>93.06</v>
      </c>
      <c r="S9" s="328">
        <v>0.33333333333333331</v>
      </c>
      <c r="T9" s="23">
        <v>862</v>
      </c>
    </row>
    <row r="10" spans="1:20">
      <c r="A10" s="23" t="s">
        <v>570</v>
      </c>
      <c r="B10" s="23" t="s">
        <v>635</v>
      </c>
      <c r="C10" s="23">
        <v>9</v>
      </c>
      <c r="D10" s="328">
        <v>0.5</v>
      </c>
      <c r="E10" s="328"/>
      <c r="F10" s="23">
        <v>666</v>
      </c>
      <c r="G10" s="329">
        <v>-0.62865859989819295</v>
      </c>
      <c r="H10" s="329">
        <v>-0.47035510618334903</v>
      </c>
      <c r="I10" s="330">
        <v>0.98060000000000003</v>
      </c>
      <c r="J10" s="23">
        <v>510</v>
      </c>
      <c r="K10" s="23">
        <v>758.88</v>
      </c>
      <c r="L10" s="328">
        <f t="shared" si="0"/>
        <v>100.02119999999999</v>
      </c>
      <c r="M10" s="328">
        <f t="shared" si="1"/>
        <v>95.021199999999993</v>
      </c>
      <c r="S10" s="328">
        <v>0.5</v>
      </c>
      <c r="T10" s="23">
        <v>803</v>
      </c>
    </row>
    <row r="11" spans="1:20">
      <c r="A11" s="23" t="s">
        <v>648</v>
      </c>
      <c r="B11" s="23" t="s">
        <v>646</v>
      </c>
      <c r="C11" s="23">
        <v>10</v>
      </c>
      <c r="D11" s="328">
        <v>0.25</v>
      </c>
      <c r="E11" s="328"/>
      <c r="F11" s="23">
        <v>753</v>
      </c>
      <c r="G11" s="329">
        <v>-0.92760404715489098</v>
      </c>
      <c r="H11" s="329">
        <v>-0.56094992922425502</v>
      </c>
      <c r="I11" s="330">
        <v>0.98060000000000003</v>
      </c>
      <c r="J11" s="23">
        <v>502</v>
      </c>
      <c r="K11" s="23">
        <v>1189.54</v>
      </c>
      <c r="L11" s="328">
        <f t="shared" si="0"/>
        <v>98.452240000000003</v>
      </c>
      <c r="M11" s="328">
        <f t="shared" si="1"/>
        <v>93.452240000000003</v>
      </c>
      <c r="S11" s="328">
        <v>0.5</v>
      </c>
      <c r="T11" s="23">
        <v>666</v>
      </c>
    </row>
    <row r="12" spans="1:20">
      <c r="A12" s="23" t="s">
        <v>571</v>
      </c>
      <c r="B12" s="23" t="s">
        <v>644</v>
      </c>
      <c r="C12" s="23">
        <v>11</v>
      </c>
      <c r="D12" s="328">
        <v>1.0333333333333334</v>
      </c>
      <c r="E12" s="328"/>
      <c r="F12" s="23">
        <v>861</v>
      </c>
      <c r="G12" s="329">
        <v>-1.4659092114455601</v>
      </c>
      <c r="H12" s="329">
        <v>-0.820233457449142</v>
      </c>
      <c r="I12" s="330">
        <v>0.98499999999999999</v>
      </c>
      <c r="J12" s="23">
        <v>504</v>
      </c>
      <c r="K12" s="23">
        <v>793.95</v>
      </c>
      <c r="L12" s="328">
        <f t="shared" si="0"/>
        <v>99.287999999999997</v>
      </c>
      <c r="M12" s="328">
        <f t="shared" si="1"/>
        <v>94.287999999999997</v>
      </c>
      <c r="S12" s="360">
        <v>0.58333333333333337</v>
      </c>
      <c r="T12" s="364">
        <v>596</v>
      </c>
    </row>
    <row r="13" spans="1:20">
      <c r="A13" s="23" t="s">
        <v>649</v>
      </c>
      <c r="B13" s="23" t="s">
        <v>647</v>
      </c>
      <c r="C13" s="23">
        <v>12</v>
      </c>
      <c r="D13" s="328">
        <v>4.1333333333333337</v>
      </c>
      <c r="E13" s="328"/>
      <c r="F13" s="23">
        <v>785</v>
      </c>
      <c r="G13" s="329">
        <v>-0.97827936011801397</v>
      </c>
      <c r="H13" s="329">
        <v>-0.62274548448288003</v>
      </c>
      <c r="I13" s="330">
        <v>0.9859</v>
      </c>
      <c r="J13" s="23">
        <v>500</v>
      </c>
      <c r="K13" s="23">
        <v>1144.3800000000001</v>
      </c>
      <c r="L13" s="328">
        <f t="shared" si="0"/>
        <v>98.59</v>
      </c>
      <c r="M13" s="328">
        <f t="shared" si="1"/>
        <v>93.59</v>
      </c>
      <c r="S13" s="328">
        <v>0.66666666666666663</v>
      </c>
      <c r="T13" s="23">
        <v>830</v>
      </c>
    </row>
    <row r="14" spans="1:20">
      <c r="A14" s="23" t="s">
        <v>374</v>
      </c>
      <c r="B14" s="23" t="s">
        <v>641</v>
      </c>
      <c r="C14" s="23">
        <v>13</v>
      </c>
      <c r="D14" s="328">
        <v>11.766666666666666</v>
      </c>
      <c r="E14" s="328"/>
      <c r="F14" s="23">
        <v>847</v>
      </c>
      <c r="G14" s="329">
        <v>-1.3189061807306901</v>
      </c>
      <c r="H14" s="329">
        <v>-0.71244833507996097</v>
      </c>
      <c r="I14" s="330">
        <v>0.98560000000000003</v>
      </c>
      <c r="J14" s="23">
        <v>500</v>
      </c>
      <c r="K14" s="23">
        <v>1175.42</v>
      </c>
      <c r="L14" s="328">
        <f t="shared" si="0"/>
        <v>98.56</v>
      </c>
      <c r="M14" s="328">
        <f t="shared" si="1"/>
        <v>93.56</v>
      </c>
      <c r="S14" s="328">
        <v>0.70000000000000007</v>
      </c>
      <c r="T14" s="23">
        <v>849</v>
      </c>
    </row>
    <row r="15" spans="1:20">
      <c r="A15" s="23" t="s">
        <v>572</v>
      </c>
      <c r="B15" s="23" t="s">
        <v>639</v>
      </c>
      <c r="C15" s="23">
        <v>14</v>
      </c>
      <c r="D15" s="328">
        <v>2.8000000000000003</v>
      </c>
      <c r="E15" s="328"/>
      <c r="F15" s="23">
        <v>818</v>
      </c>
      <c r="G15" s="329">
        <v>-1.14965512396346</v>
      </c>
      <c r="H15" s="329">
        <v>-0.64191506621561401</v>
      </c>
      <c r="I15" s="330">
        <v>0.98480000000000001</v>
      </c>
      <c r="J15" s="23">
        <v>503</v>
      </c>
      <c r="K15" s="23">
        <v>886.94</v>
      </c>
      <c r="L15" s="328">
        <f t="shared" si="0"/>
        <v>99.070880000000002</v>
      </c>
      <c r="M15" s="328">
        <f t="shared" si="1"/>
        <v>94.070880000000002</v>
      </c>
      <c r="S15" s="328">
        <v>0.79999999999999993</v>
      </c>
      <c r="T15" s="23">
        <v>853</v>
      </c>
    </row>
    <row r="16" spans="1:20">
      <c r="A16" s="23" t="s">
        <v>573</v>
      </c>
      <c r="B16" s="23" t="s">
        <v>643</v>
      </c>
      <c r="C16" s="23">
        <v>15</v>
      </c>
      <c r="D16" s="328">
        <v>0.79999999999999993</v>
      </c>
      <c r="E16" s="328"/>
      <c r="F16" s="23">
        <v>853</v>
      </c>
      <c r="G16" s="329">
        <v>-1.37503609815735</v>
      </c>
      <c r="H16" s="329">
        <v>-0.74992811053914099</v>
      </c>
      <c r="I16" s="330">
        <v>0.98329999999999995</v>
      </c>
      <c r="J16" s="23">
        <v>500</v>
      </c>
      <c r="K16" s="23">
        <v>1270.47</v>
      </c>
      <c r="L16" s="328">
        <f t="shared" si="0"/>
        <v>98.33</v>
      </c>
      <c r="M16" s="328">
        <f t="shared" si="1"/>
        <v>93.33</v>
      </c>
      <c r="S16" s="328">
        <v>1.0166666666666668</v>
      </c>
      <c r="T16" s="23">
        <v>445</v>
      </c>
    </row>
    <row r="17" spans="1:20">
      <c r="A17" s="23" t="s">
        <v>574</v>
      </c>
      <c r="B17" s="23" t="s">
        <v>636</v>
      </c>
      <c r="C17" s="23">
        <v>16</v>
      </c>
      <c r="D17" s="328">
        <v>3.3333333333333335</v>
      </c>
      <c r="E17" s="328"/>
      <c r="F17" s="23">
        <v>692</v>
      </c>
      <c r="G17" s="329">
        <v>-0.75697567524338505</v>
      </c>
      <c r="H17" s="329">
        <v>-0.49008020292652099</v>
      </c>
      <c r="I17" s="330">
        <v>0.98349999999999993</v>
      </c>
      <c r="J17" s="23">
        <v>504</v>
      </c>
      <c r="K17" s="23">
        <v>804.95</v>
      </c>
      <c r="L17" s="328">
        <f t="shared" si="0"/>
        <v>99.136799999999994</v>
      </c>
      <c r="M17" s="328">
        <f t="shared" si="1"/>
        <v>94.136799999999994</v>
      </c>
      <c r="S17" s="328">
        <v>1.0333333333333334</v>
      </c>
      <c r="T17" s="23">
        <v>861</v>
      </c>
    </row>
    <row r="18" spans="1:20">
      <c r="A18" s="23" t="s">
        <v>575</v>
      </c>
      <c r="B18" s="23" t="s">
        <v>638</v>
      </c>
      <c r="C18" s="23">
        <v>17</v>
      </c>
      <c r="D18" s="328">
        <v>0.33333333333333331</v>
      </c>
      <c r="E18" s="328"/>
      <c r="F18" s="23">
        <v>725</v>
      </c>
      <c r="G18" s="329">
        <v>-0.86514084549457904</v>
      </c>
      <c r="H18" s="329">
        <v>-0.54060603714659194</v>
      </c>
      <c r="I18" s="330">
        <v>0.98299999999999998</v>
      </c>
      <c r="J18" s="23">
        <v>500</v>
      </c>
      <c r="K18" s="23">
        <v>811.92</v>
      </c>
      <c r="L18" s="328">
        <f>((J18*I18*1000000)/5000)*0.001</f>
        <v>98.3</v>
      </c>
      <c r="M18" s="328">
        <f t="shared" si="1"/>
        <v>93.3</v>
      </c>
      <c r="S18" s="358">
        <v>1.1333333333333333</v>
      </c>
      <c r="T18" s="362">
        <v>122</v>
      </c>
    </row>
    <row r="19" spans="1:20">
      <c r="A19" s="23" t="s">
        <v>284</v>
      </c>
      <c r="B19" s="23" t="s">
        <v>645</v>
      </c>
      <c r="C19" s="23">
        <v>18</v>
      </c>
      <c r="D19" s="328">
        <v>0.33333333333333331</v>
      </c>
      <c r="E19" s="23">
        <v>110</v>
      </c>
      <c r="F19" s="23">
        <v>862</v>
      </c>
      <c r="G19" s="329">
        <v>-1.53043072899981</v>
      </c>
      <c r="H19" s="329">
        <v>-0.77148527255703903</v>
      </c>
      <c r="I19" s="330">
        <v>0.98299999999999998</v>
      </c>
      <c r="J19" s="23">
        <v>500</v>
      </c>
      <c r="K19" s="23">
        <v>1162.33</v>
      </c>
      <c r="L19" s="328">
        <f t="shared" si="0"/>
        <v>98.3</v>
      </c>
      <c r="M19" s="328">
        <f t="shared" si="1"/>
        <v>93.3</v>
      </c>
      <c r="S19" s="328">
        <v>1.5833333333333333</v>
      </c>
      <c r="T19" s="23">
        <v>708</v>
      </c>
    </row>
    <row r="20" spans="1:20">
      <c r="A20" s="23" t="s">
        <v>363</v>
      </c>
      <c r="B20" s="23" t="s">
        <v>640</v>
      </c>
      <c r="C20" s="23">
        <v>19</v>
      </c>
      <c r="D20" s="328">
        <v>0.66666666666666663</v>
      </c>
      <c r="E20" s="328"/>
      <c r="F20" s="23">
        <v>830</v>
      </c>
      <c r="G20" s="329">
        <v>-1.20638056322636</v>
      </c>
      <c r="H20" s="329">
        <v>-0.67303536721540402</v>
      </c>
      <c r="I20" s="330">
        <v>0.98699999999999999</v>
      </c>
      <c r="J20" s="23">
        <v>503</v>
      </c>
      <c r="K20" s="23">
        <v>970.12</v>
      </c>
      <c r="L20" s="328">
        <f t="shared" si="0"/>
        <v>99.292199999999994</v>
      </c>
      <c r="M20" s="328">
        <f t="shared" si="1"/>
        <v>94.292199999999994</v>
      </c>
      <c r="S20" s="328">
        <v>1.6333333333333335</v>
      </c>
      <c r="T20" s="23">
        <v>424</v>
      </c>
    </row>
    <row r="21" spans="1:20">
      <c r="A21" s="331" t="s">
        <v>576</v>
      </c>
      <c r="B21" s="331" t="s">
        <v>634</v>
      </c>
      <c r="C21" s="331">
        <v>20</v>
      </c>
      <c r="D21" s="332">
        <v>0.58333333333333337</v>
      </c>
      <c r="E21" s="332"/>
      <c r="F21" s="331">
        <v>596</v>
      </c>
      <c r="G21" s="333">
        <v>-0.36455066561001398</v>
      </c>
      <c r="H21" s="333">
        <v>-0.41106549666665898</v>
      </c>
      <c r="I21" s="334">
        <v>0.98560000000000003</v>
      </c>
      <c r="J21" s="331">
        <v>501</v>
      </c>
      <c r="K21" s="331">
        <v>1175.29</v>
      </c>
      <c r="L21" s="332">
        <f t="shared" ref="L21:L34" si="2">((J21*I21*1000000)/5000)*0.001</f>
        <v>98.75712</v>
      </c>
      <c r="M21" s="332">
        <f t="shared" si="1"/>
        <v>93.75712</v>
      </c>
      <c r="S21" s="352">
        <v>1.8500000000000003</v>
      </c>
      <c r="T21" s="343">
        <v>8</v>
      </c>
    </row>
    <row r="22" spans="1:20">
      <c r="A22" s="335" t="s">
        <v>590</v>
      </c>
      <c r="B22" s="335" t="s">
        <v>630</v>
      </c>
      <c r="C22" s="335">
        <v>23</v>
      </c>
      <c r="D22" s="336">
        <v>1.1333333333333333</v>
      </c>
      <c r="E22" s="335"/>
      <c r="F22" s="335">
        <v>122</v>
      </c>
      <c r="G22" s="337">
        <v>1.1319446767739301</v>
      </c>
      <c r="H22" s="337">
        <v>0.37240131918755998</v>
      </c>
      <c r="I22" s="338">
        <v>0.98340000000000005</v>
      </c>
      <c r="J22" s="339">
        <v>503</v>
      </c>
      <c r="K22" s="339">
        <v>965.06</v>
      </c>
      <c r="L22" s="336">
        <f t="shared" si="2"/>
        <v>98.930040000000005</v>
      </c>
      <c r="M22" s="336">
        <f t="shared" ref="M22:M32" si="3">L22-5</f>
        <v>93.930040000000005</v>
      </c>
      <c r="S22" s="332">
        <v>2.1333333333333333</v>
      </c>
      <c r="T22" s="331">
        <v>714</v>
      </c>
    </row>
    <row r="23" spans="1:20" ht="14.25" customHeight="1">
      <c r="A23" s="245" t="s">
        <v>609</v>
      </c>
      <c r="B23" s="245" t="s">
        <v>626</v>
      </c>
      <c r="C23" s="245">
        <v>24</v>
      </c>
      <c r="D23" s="354">
        <v>10.216666666666667</v>
      </c>
      <c r="E23" s="245"/>
      <c r="F23" s="245">
        <v>1</v>
      </c>
      <c r="G23" s="340">
        <v>2.8809322673191202</v>
      </c>
      <c r="H23" s="340">
        <v>0.88513641104026297</v>
      </c>
      <c r="I23" s="247">
        <v>0.98340000000000005</v>
      </c>
      <c r="J23" s="341">
        <v>500</v>
      </c>
      <c r="K23" s="341">
        <v>677.75</v>
      </c>
      <c r="L23" s="342">
        <f t="shared" si="2"/>
        <v>98.340000000000018</v>
      </c>
      <c r="M23" s="342">
        <f t="shared" si="3"/>
        <v>93.340000000000018</v>
      </c>
      <c r="S23" s="361">
        <v>2.3000000000000003</v>
      </c>
      <c r="T23" s="245">
        <v>3</v>
      </c>
    </row>
    <row r="24" spans="1:20">
      <c r="A24" s="245" t="s">
        <v>610</v>
      </c>
      <c r="B24" s="245" t="s">
        <v>615</v>
      </c>
      <c r="C24" s="245">
        <v>25</v>
      </c>
      <c r="D24" s="351">
        <v>0</v>
      </c>
      <c r="E24" s="245"/>
      <c r="F24" s="245">
        <v>2</v>
      </c>
      <c r="G24" s="340">
        <v>2.8528049135092002</v>
      </c>
      <c r="H24" s="340">
        <v>0.86502651282388399</v>
      </c>
      <c r="I24" s="247">
        <v>0.98350000000000004</v>
      </c>
      <c r="J24" s="341">
        <v>500</v>
      </c>
      <c r="K24" s="341">
        <v>812.87</v>
      </c>
      <c r="L24" s="342">
        <f t="shared" si="2"/>
        <v>98.350000000000009</v>
      </c>
      <c r="M24" s="342">
        <f t="shared" si="3"/>
        <v>93.350000000000009</v>
      </c>
      <c r="S24" s="328">
        <v>2.8000000000000003</v>
      </c>
      <c r="T24" s="23">
        <v>818</v>
      </c>
    </row>
    <row r="25" spans="1:20">
      <c r="A25" s="245" t="s">
        <v>411</v>
      </c>
      <c r="B25" s="245" t="s">
        <v>616</v>
      </c>
      <c r="C25" s="245">
        <v>26</v>
      </c>
      <c r="D25" s="351">
        <v>2.3000000000000003</v>
      </c>
      <c r="E25" s="245"/>
      <c r="F25" s="245">
        <v>3</v>
      </c>
      <c r="G25" s="340">
        <v>3.1754794053395501</v>
      </c>
      <c r="H25" s="340">
        <v>0.84589953095346304</v>
      </c>
      <c r="I25" s="247">
        <v>0.98560000000000003</v>
      </c>
      <c r="J25" s="341">
        <v>500</v>
      </c>
      <c r="K25" s="341">
        <v>894</v>
      </c>
      <c r="L25" s="342">
        <f t="shared" si="2"/>
        <v>98.56</v>
      </c>
      <c r="M25" s="342">
        <f t="shared" si="3"/>
        <v>93.56</v>
      </c>
      <c r="S25" s="328">
        <v>3.3333333333333335</v>
      </c>
      <c r="T25" s="23">
        <v>692</v>
      </c>
    </row>
    <row r="26" spans="1:20">
      <c r="A26" s="245" t="s">
        <v>611</v>
      </c>
      <c r="B26" s="245" t="s">
        <v>617</v>
      </c>
      <c r="C26" s="245">
        <v>27</v>
      </c>
      <c r="D26" s="353">
        <v>12.633333333333333</v>
      </c>
      <c r="E26" s="245">
        <v>230</v>
      </c>
      <c r="F26" s="245">
        <v>4</v>
      </c>
      <c r="G26" s="340">
        <v>2.10083204088544</v>
      </c>
      <c r="H26" s="340">
        <v>0.91243307472369495</v>
      </c>
      <c r="I26" s="247">
        <v>0.98240000000000005</v>
      </c>
      <c r="J26" s="341">
        <v>500</v>
      </c>
      <c r="K26" s="341">
        <v>1002.13</v>
      </c>
      <c r="L26" s="342">
        <f t="shared" si="2"/>
        <v>98.240000000000023</v>
      </c>
      <c r="M26" s="342">
        <f t="shared" si="3"/>
        <v>93.240000000000023</v>
      </c>
      <c r="S26" s="328">
        <v>4.1333333333333337</v>
      </c>
      <c r="T26" s="23">
        <v>785</v>
      </c>
    </row>
    <row r="27" spans="1:20">
      <c r="A27" s="245" t="s">
        <v>612</v>
      </c>
      <c r="B27" s="245" t="s">
        <v>618</v>
      </c>
      <c r="C27" s="245">
        <v>28</v>
      </c>
      <c r="D27" s="351">
        <v>0</v>
      </c>
      <c r="E27" s="245"/>
      <c r="F27" s="245">
        <v>5</v>
      </c>
      <c r="G27" s="340">
        <v>2.51204897891949</v>
      </c>
      <c r="H27" s="340">
        <v>0.829300826447679</v>
      </c>
      <c r="I27" s="247">
        <v>0.98170000000000002</v>
      </c>
      <c r="J27" s="341">
        <v>500</v>
      </c>
      <c r="K27" s="341">
        <v>782.89</v>
      </c>
      <c r="L27" s="342">
        <f t="shared" si="2"/>
        <v>98.17</v>
      </c>
      <c r="M27" s="342">
        <f t="shared" si="3"/>
        <v>93.17</v>
      </c>
      <c r="S27" s="328">
        <v>4.2</v>
      </c>
      <c r="T27" s="23">
        <v>850</v>
      </c>
    </row>
    <row r="28" spans="1:20" ht="18.75">
      <c r="A28" s="245" t="s">
        <v>534</v>
      </c>
      <c r="B28" s="245" t="s">
        <v>619</v>
      </c>
      <c r="C28" s="245">
        <v>29</v>
      </c>
      <c r="D28" s="351">
        <v>0</v>
      </c>
      <c r="E28" s="245"/>
      <c r="F28" s="245">
        <v>6</v>
      </c>
      <c r="G28" s="340">
        <v>2.10294977889165</v>
      </c>
      <c r="H28" s="340">
        <v>0.85772255638865802</v>
      </c>
      <c r="I28" s="247">
        <v>0.98540000000000005</v>
      </c>
      <c r="J28" s="341">
        <v>500</v>
      </c>
      <c r="K28" s="341">
        <v>2792.27</v>
      </c>
      <c r="L28" s="342">
        <f t="shared" si="2"/>
        <v>98.54000000000002</v>
      </c>
      <c r="M28" s="342">
        <f t="shared" si="3"/>
        <v>93.54000000000002</v>
      </c>
      <c r="S28" s="348">
        <v>7.333333333333333</v>
      </c>
      <c r="T28" s="245">
        <v>11</v>
      </c>
    </row>
    <row r="29" spans="1:20">
      <c r="A29" s="245" t="s">
        <v>451</v>
      </c>
      <c r="B29" s="245" t="s">
        <v>620</v>
      </c>
      <c r="C29" s="245">
        <v>30</v>
      </c>
      <c r="D29" s="353">
        <v>9.7166666666666668</v>
      </c>
      <c r="E29" s="245"/>
      <c r="F29" s="245">
        <v>7</v>
      </c>
      <c r="G29" s="340">
        <v>3.4867815312708399</v>
      </c>
      <c r="H29" s="340">
        <v>0.75634668552954898</v>
      </c>
      <c r="I29" s="247">
        <v>0.98340000000000005</v>
      </c>
      <c r="J29" s="341">
        <v>500</v>
      </c>
      <c r="K29" s="341">
        <v>842.99</v>
      </c>
      <c r="L29" s="342">
        <f t="shared" si="2"/>
        <v>98.340000000000018</v>
      </c>
      <c r="M29" s="342">
        <f t="shared" si="3"/>
        <v>93.340000000000018</v>
      </c>
      <c r="S29" s="353">
        <v>9.7166666666666668</v>
      </c>
      <c r="T29" s="245">
        <v>7</v>
      </c>
    </row>
    <row r="30" spans="1:20">
      <c r="A30" s="245" t="s">
        <v>613</v>
      </c>
      <c r="B30" s="245" t="s">
        <v>621</v>
      </c>
      <c r="C30" s="245">
        <v>31</v>
      </c>
      <c r="D30" s="351">
        <v>1.8500000000000003</v>
      </c>
      <c r="E30" s="245"/>
      <c r="F30" s="245">
        <v>8</v>
      </c>
      <c r="G30" s="340">
        <v>2.0000510816489001</v>
      </c>
      <c r="H30" s="340">
        <v>0.88654509539359005</v>
      </c>
      <c r="I30" s="247">
        <v>0.98560000000000003</v>
      </c>
      <c r="J30" s="341">
        <v>500</v>
      </c>
      <c r="K30" s="341">
        <v>750.89</v>
      </c>
      <c r="L30" s="342">
        <f t="shared" si="2"/>
        <v>98.56</v>
      </c>
      <c r="M30" s="342">
        <f t="shared" si="3"/>
        <v>93.56</v>
      </c>
      <c r="S30" s="353">
        <v>10.216666666666667</v>
      </c>
      <c r="T30" s="245">
        <v>1</v>
      </c>
    </row>
    <row r="31" spans="1:20">
      <c r="A31" s="245" t="s">
        <v>438</v>
      </c>
      <c r="B31" s="245" t="s">
        <v>622</v>
      </c>
      <c r="C31" s="245">
        <v>32</v>
      </c>
      <c r="D31" s="351">
        <v>0</v>
      </c>
      <c r="E31" s="245"/>
      <c r="F31" s="245">
        <v>9</v>
      </c>
      <c r="G31" s="340">
        <v>2.2879377744704601</v>
      </c>
      <c r="H31" s="340">
        <v>0.81878970895441705</v>
      </c>
      <c r="I31" s="247">
        <v>0.98070000000000002</v>
      </c>
      <c r="J31" s="341">
        <v>500</v>
      </c>
      <c r="K31" s="341">
        <v>1382.6</v>
      </c>
      <c r="L31" s="342">
        <f t="shared" si="2"/>
        <v>98.070000000000007</v>
      </c>
      <c r="M31" s="342">
        <f t="shared" si="3"/>
        <v>93.070000000000007</v>
      </c>
      <c r="S31" s="328">
        <v>11.766666666666666</v>
      </c>
      <c r="T31" s="23">
        <v>847</v>
      </c>
    </row>
    <row r="32" spans="1:20">
      <c r="A32" s="343" t="s">
        <v>614</v>
      </c>
      <c r="B32" s="343" t="s">
        <v>623</v>
      </c>
      <c r="C32" s="343">
        <v>33</v>
      </c>
      <c r="D32" s="352">
        <v>0</v>
      </c>
      <c r="E32" s="343"/>
      <c r="F32" s="343">
        <v>10</v>
      </c>
      <c r="G32" s="344">
        <v>2.6014578600227298</v>
      </c>
      <c r="H32" s="344">
        <v>0.749789945561389</v>
      </c>
      <c r="I32" s="345">
        <v>0.98160000000000003</v>
      </c>
      <c r="J32" s="343">
        <v>500</v>
      </c>
      <c r="K32" s="343">
        <v>1056.0899999999999</v>
      </c>
      <c r="L32" s="346">
        <f t="shared" si="2"/>
        <v>98.16</v>
      </c>
      <c r="M32" s="346">
        <f t="shared" si="3"/>
        <v>93.16</v>
      </c>
      <c r="S32" s="359">
        <v>12.633333333333333</v>
      </c>
      <c r="T32" s="343">
        <v>4</v>
      </c>
    </row>
    <row r="33" spans="1:20" ht="18.75">
      <c r="A33" s="245" t="s">
        <v>588</v>
      </c>
      <c r="B33" s="245" t="s">
        <v>624</v>
      </c>
      <c r="C33" s="245">
        <v>21</v>
      </c>
      <c r="D33" s="348">
        <v>7.333333333333333</v>
      </c>
      <c r="E33" s="245"/>
      <c r="F33" s="245">
        <v>11</v>
      </c>
      <c r="G33" s="340">
        <v>2.3705287545572298</v>
      </c>
      <c r="H33" s="340">
        <v>0.69607009455743896</v>
      </c>
      <c r="I33" s="247">
        <v>0.98670000000000002</v>
      </c>
      <c r="J33" s="347">
        <v>504</v>
      </c>
      <c r="K33" s="347">
        <v>1208.21</v>
      </c>
      <c r="L33" s="342">
        <f t="shared" si="2"/>
        <v>99.459360000000004</v>
      </c>
      <c r="M33" s="342">
        <f>L33-5</f>
        <v>94.459360000000004</v>
      </c>
      <c r="S33" s="348">
        <v>13.549999999999999</v>
      </c>
      <c r="T33" s="245">
        <v>12</v>
      </c>
    </row>
    <row r="34" spans="1:20" ht="18.75">
      <c r="A34" s="245" t="s">
        <v>589</v>
      </c>
      <c r="B34" s="245" t="s">
        <v>625</v>
      </c>
      <c r="C34" s="245">
        <v>22</v>
      </c>
      <c r="D34" s="348">
        <v>13.549999999999999</v>
      </c>
      <c r="E34" s="245">
        <v>50</v>
      </c>
      <c r="F34" s="245">
        <v>12</v>
      </c>
      <c r="G34" s="340">
        <v>2.26188421248195</v>
      </c>
      <c r="H34" s="340">
        <v>0.66179809337589202</v>
      </c>
      <c r="I34" s="247">
        <v>0.98519999999999996</v>
      </c>
      <c r="J34" s="347">
        <v>500</v>
      </c>
      <c r="K34" s="347">
        <v>1128.23</v>
      </c>
      <c r="L34" s="342">
        <f t="shared" si="2"/>
        <v>98.519999999999982</v>
      </c>
      <c r="M34" s="342">
        <f>L34-5</f>
        <v>93.519999999999982</v>
      </c>
    </row>
    <row r="35" spans="1:20">
      <c r="A35" s="355" t="s">
        <v>2155</v>
      </c>
      <c r="B35" s="356"/>
      <c r="C35" s="356"/>
      <c r="D35" s="357"/>
      <c r="F35" s="239">
        <f>PEARSON($D2:$D34,F2:F34)</f>
        <v>-0.27426364609316517</v>
      </c>
      <c r="G35" s="239">
        <f>PEARSON($D2:$D34,G2:G34)</f>
        <v>0.30145046205795584</v>
      </c>
      <c r="H35" s="239">
        <f>PEARSON($D2:$D34,H2:H34)</f>
        <v>0.27727228840110668</v>
      </c>
    </row>
    <row r="37" spans="1:20">
      <c r="B37" s="245" t="s">
        <v>620</v>
      </c>
      <c r="C37" s="245" t="s">
        <v>619</v>
      </c>
    </row>
    <row r="38" spans="1:20">
      <c r="A38" s="325" t="s">
        <v>609</v>
      </c>
      <c r="B38" s="325" t="s">
        <v>626</v>
      </c>
      <c r="C38" s="325">
        <v>3</v>
      </c>
      <c r="D38" s="325">
        <v>3</v>
      </c>
      <c r="E38" s="325">
        <v>3</v>
      </c>
      <c r="F38" s="325">
        <v>1</v>
      </c>
      <c r="G38" s="326">
        <v>2.8809322673191202</v>
      </c>
      <c r="H38" s="326">
        <v>0.88513641104026297</v>
      </c>
    </row>
    <row r="39" spans="1:20">
      <c r="A39" s="325" t="s">
        <v>411</v>
      </c>
      <c r="B39" s="325" t="s">
        <v>615</v>
      </c>
      <c r="C39" s="325">
        <v>4</v>
      </c>
      <c r="D39" s="325">
        <v>4</v>
      </c>
      <c r="E39" s="325">
        <v>4</v>
      </c>
      <c r="F39" s="325">
        <v>2</v>
      </c>
      <c r="G39" s="326">
        <v>2.8528049135092002</v>
      </c>
      <c r="H39" s="326">
        <v>0.86502651282388399</v>
      </c>
      <c r="I39" s="349"/>
      <c r="J39" s="349"/>
      <c r="K39" s="350"/>
    </row>
    <row r="40" spans="1:20">
      <c r="A40" s="325" t="s">
        <v>610</v>
      </c>
      <c r="B40" s="325" t="s">
        <v>616</v>
      </c>
      <c r="C40" s="325">
        <v>2</v>
      </c>
      <c r="D40" s="325">
        <v>6</v>
      </c>
      <c r="E40" s="325">
        <v>4</v>
      </c>
      <c r="F40" s="325">
        <v>3</v>
      </c>
      <c r="G40" s="326">
        <v>3.1754794053395501</v>
      </c>
      <c r="H40" s="326">
        <v>0.84589953095346304</v>
      </c>
      <c r="I40" s="349"/>
      <c r="J40" s="349"/>
      <c r="K40" s="350"/>
    </row>
    <row r="41" spans="1:20">
      <c r="A41" s="325" t="s">
        <v>611</v>
      </c>
      <c r="B41" s="325" t="s">
        <v>617</v>
      </c>
      <c r="C41" s="325">
        <v>12</v>
      </c>
      <c r="D41" s="325">
        <v>1</v>
      </c>
      <c r="E41" s="325">
        <v>6.5</v>
      </c>
      <c r="F41" s="325">
        <v>4</v>
      </c>
      <c r="G41" s="326">
        <v>2.10083204088544</v>
      </c>
      <c r="H41" s="326">
        <v>0.91243307472369495</v>
      </c>
      <c r="I41" s="349"/>
      <c r="J41" s="349"/>
      <c r="K41" s="350"/>
    </row>
    <row r="42" spans="1:20">
      <c r="A42" s="325" t="s">
        <v>612</v>
      </c>
      <c r="B42" s="325" t="s">
        <v>618</v>
      </c>
      <c r="C42" s="325">
        <v>6</v>
      </c>
      <c r="D42" s="325">
        <v>8</v>
      </c>
      <c r="E42" s="325">
        <v>7</v>
      </c>
      <c r="F42" s="325">
        <v>5</v>
      </c>
      <c r="G42" s="326">
        <v>2.51204897891949</v>
      </c>
      <c r="H42" s="326">
        <v>0.829300826447679</v>
      </c>
      <c r="I42" s="349"/>
      <c r="J42" s="349"/>
      <c r="K42" s="350"/>
    </row>
    <row r="43" spans="1:20">
      <c r="A43" s="325" t="s">
        <v>534</v>
      </c>
      <c r="B43" s="325" t="s">
        <v>619</v>
      </c>
      <c r="C43" s="325">
        <v>10</v>
      </c>
      <c r="D43" s="325">
        <v>5</v>
      </c>
      <c r="E43" s="325">
        <v>7.5</v>
      </c>
      <c r="F43" s="325">
        <v>6</v>
      </c>
      <c r="G43" s="326">
        <v>2.10294977889165</v>
      </c>
      <c r="H43" s="326">
        <v>0.85772255638865802</v>
      </c>
      <c r="I43" s="349"/>
      <c r="J43" s="349"/>
      <c r="K43" s="350"/>
    </row>
    <row r="44" spans="1:20">
      <c r="A44" s="325" t="s">
        <v>451</v>
      </c>
      <c r="B44" s="325" t="s">
        <v>620</v>
      </c>
      <c r="C44" s="325">
        <v>1</v>
      </c>
      <c r="D44" s="325">
        <v>14</v>
      </c>
      <c r="E44" s="325">
        <v>7.5</v>
      </c>
      <c r="F44" s="325">
        <v>7</v>
      </c>
      <c r="G44" s="326">
        <v>3.4867815312708399</v>
      </c>
      <c r="H44" s="326">
        <v>0.75634668552954898</v>
      </c>
      <c r="I44" s="349"/>
      <c r="J44" s="349"/>
      <c r="K44" s="350"/>
    </row>
    <row r="45" spans="1:20">
      <c r="A45" s="325" t="s">
        <v>613</v>
      </c>
      <c r="B45" s="325" t="s">
        <v>621</v>
      </c>
      <c r="C45" s="325">
        <v>14</v>
      </c>
      <c r="D45" s="325">
        <v>2</v>
      </c>
      <c r="E45" s="325">
        <v>8</v>
      </c>
      <c r="F45" s="325">
        <v>8</v>
      </c>
      <c r="G45" s="326">
        <v>2.0000510816489001</v>
      </c>
      <c r="H45" s="326">
        <v>0.88654509539359005</v>
      </c>
      <c r="I45" s="349"/>
      <c r="J45" s="349"/>
      <c r="K45" s="350"/>
    </row>
    <row r="46" spans="1:20">
      <c r="A46" s="325" t="s">
        <v>438</v>
      </c>
      <c r="B46" s="325" t="s">
        <v>622</v>
      </c>
      <c r="C46" s="325">
        <v>8</v>
      </c>
      <c r="D46" s="325">
        <v>9</v>
      </c>
      <c r="E46" s="325">
        <v>8.5</v>
      </c>
      <c r="F46" s="325">
        <v>9</v>
      </c>
      <c r="G46" s="326">
        <v>2.2879377744704601</v>
      </c>
      <c r="H46" s="326">
        <v>0.81878970895441705</v>
      </c>
      <c r="I46" s="349"/>
      <c r="J46" s="349"/>
      <c r="K46" s="350"/>
    </row>
    <row r="47" spans="1:20">
      <c r="A47" s="325" t="s">
        <v>614</v>
      </c>
      <c r="B47" s="325" t="s">
        <v>623</v>
      </c>
      <c r="C47" s="325">
        <v>5</v>
      </c>
      <c r="D47" s="325">
        <v>15</v>
      </c>
      <c r="E47" s="325">
        <v>10</v>
      </c>
      <c r="F47" s="325">
        <v>10</v>
      </c>
      <c r="G47" s="326">
        <v>2.6014578600227298</v>
      </c>
      <c r="H47" s="326">
        <v>0.749789945561389</v>
      </c>
      <c r="I47" s="349"/>
      <c r="J47" s="349"/>
      <c r="K47" s="350"/>
    </row>
    <row r="48" spans="1:20">
      <c r="A48" s="325" t="s">
        <v>764</v>
      </c>
      <c r="B48" s="325" t="s">
        <v>624</v>
      </c>
      <c r="C48" s="325">
        <v>7</v>
      </c>
      <c r="D48" s="325">
        <v>23</v>
      </c>
      <c r="E48" s="325">
        <v>15</v>
      </c>
      <c r="F48" s="325">
        <v>11</v>
      </c>
      <c r="G48" s="326">
        <v>2.3705287545572298</v>
      </c>
      <c r="H48" s="326">
        <v>0.69607009455743896</v>
      </c>
      <c r="I48" s="349"/>
      <c r="J48" s="349"/>
      <c r="K48" s="350"/>
    </row>
    <row r="49" spans="1:8">
      <c r="A49" s="325" t="s">
        <v>589</v>
      </c>
      <c r="B49" s="325" t="s">
        <v>625</v>
      </c>
      <c r="C49" s="325">
        <v>9</v>
      </c>
      <c r="D49" s="325">
        <v>33</v>
      </c>
      <c r="E49" s="325">
        <v>21</v>
      </c>
      <c r="F49" s="325">
        <v>12</v>
      </c>
      <c r="G49" s="326">
        <v>2.26188421248195</v>
      </c>
      <c r="H49" s="326">
        <v>0.66179809337589202</v>
      </c>
    </row>
  </sheetData>
  <sortState xmlns:xlrd2="http://schemas.microsoft.com/office/spreadsheetml/2017/richdata2" ref="S2:T34">
    <sortCondition ref="S2:S34"/>
  </sortState>
  <conditionalFormatting sqref="A38:A49">
    <cfRule type="duplicateValues" dxfId="1" priority="1"/>
  </conditionalFormatting>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B1:X46"/>
  <sheetViews>
    <sheetView showOutlineSymbols="0" workbookViewId="0"/>
  </sheetViews>
  <sheetFormatPr defaultColWidth="9.140625" defaultRowHeight="15.75"/>
  <cols>
    <col min="1" max="1" width="9.140625" style="74"/>
    <col min="2" max="2" width="14" style="74" customWidth="1"/>
    <col min="3" max="3" width="24.7109375" style="74" customWidth="1"/>
    <col min="4" max="4" width="17.42578125" style="74" customWidth="1"/>
    <col min="5" max="5" width="12.7109375" style="74" customWidth="1"/>
    <col min="6" max="6" width="11.5703125" style="74" customWidth="1"/>
    <col min="7" max="7" width="12.28515625" style="74" customWidth="1"/>
    <col min="8" max="8" width="13.28515625" style="74" customWidth="1"/>
    <col min="9" max="9" width="30" style="74" customWidth="1"/>
    <col min="10" max="10" width="9.140625" style="74"/>
    <col min="11" max="11" width="10.140625" style="74" customWidth="1"/>
    <col min="12" max="12" width="11.28515625" style="74" customWidth="1"/>
    <col min="13" max="13" width="10.7109375" style="74" customWidth="1"/>
    <col min="14" max="14" width="15" style="74" customWidth="1"/>
    <col min="15" max="15" width="18.5703125" style="74" customWidth="1"/>
    <col min="16" max="16" width="13.42578125" style="74" customWidth="1"/>
    <col min="17" max="20" width="9.140625" style="74"/>
    <col min="21" max="21" width="8.28515625" style="74" bestFit="1" customWidth="1"/>
    <col min="22" max="22" width="9.28515625" style="74" bestFit="1" customWidth="1"/>
    <col min="23" max="23" width="10.28515625" style="74" bestFit="1" customWidth="1"/>
    <col min="24" max="24" width="10.7109375" style="74" bestFit="1" customWidth="1"/>
    <col min="25" max="16384" width="9.140625" style="74"/>
  </cols>
  <sheetData>
    <row r="1" spans="2:24">
      <c r="G1" s="445" t="s">
        <v>0</v>
      </c>
      <c r="H1" s="445"/>
      <c r="I1" s="445"/>
      <c r="J1" s="445"/>
      <c r="K1" s="445"/>
      <c r="L1" s="445"/>
      <c r="M1" s="445"/>
      <c r="N1" s="445"/>
      <c r="O1" s="445"/>
      <c r="P1" s="445"/>
    </row>
    <row r="2" spans="2:24" ht="69.599999999999994" customHeight="1" thickBot="1">
      <c r="B2" s="446" t="s">
        <v>1</v>
      </c>
      <c r="C2" s="446"/>
      <c r="D2" s="446"/>
      <c r="E2" s="446"/>
      <c r="G2" s="163" t="s">
        <v>2</v>
      </c>
      <c r="H2" s="163"/>
      <c r="I2" s="163"/>
      <c r="J2" s="163"/>
      <c r="K2" s="163"/>
      <c r="L2" s="163"/>
      <c r="M2" s="163"/>
      <c r="N2" s="163"/>
      <c r="O2" s="163"/>
      <c r="P2" s="163"/>
      <c r="T2" s="458" t="s">
        <v>599</v>
      </c>
      <c r="U2" s="458"/>
      <c r="V2" s="458"/>
      <c r="W2" s="458"/>
      <c r="X2" s="458"/>
    </row>
    <row r="3" spans="2:24" ht="48.6" customHeight="1">
      <c r="B3" s="447" t="s">
        <v>591</v>
      </c>
      <c r="C3" s="248" t="s">
        <v>3</v>
      </c>
      <c r="D3" s="249" t="s">
        <v>4</v>
      </c>
      <c r="E3" s="449" t="s">
        <v>592</v>
      </c>
      <c r="G3" s="451" t="s">
        <v>5</v>
      </c>
      <c r="H3" s="451" t="s">
        <v>6</v>
      </c>
      <c r="I3" s="451" t="s">
        <v>7</v>
      </c>
      <c r="J3" s="451" t="s">
        <v>8</v>
      </c>
      <c r="K3" s="451" t="s">
        <v>9</v>
      </c>
      <c r="L3" s="451" t="s">
        <v>10</v>
      </c>
      <c r="M3" s="205" t="s">
        <v>3</v>
      </c>
      <c r="N3" s="206" t="s">
        <v>11</v>
      </c>
      <c r="O3" s="207" t="s">
        <v>12</v>
      </c>
      <c r="P3" s="451" t="s">
        <v>13</v>
      </c>
      <c r="T3" s="459" t="s">
        <v>108</v>
      </c>
      <c r="U3" s="459" t="s">
        <v>3</v>
      </c>
      <c r="V3" s="459" t="s">
        <v>4</v>
      </c>
      <c r="W3" s="459" t="s">
        <v>242</v>
      </c>
      <c r="X3" s="459" t="s">
        <v>606</v>
      </c>
    </row>
    <row r="4" spans="2:24" ht="19.5" customHeight="1" thickBot="1">
      <c r="B4" s="448"/>
      <c r="C4" s="250" t="s">
        <v>593</v>
      </c>
      <c r="D4" s="251" t="s">
        <v>594</v>
      </c>
      <c r="E4" s="450"/>
      <c r="G4" s="452"/>
      <c r="H4" s="452"/>
      <c r="I4" s="452"/>
      <c r="J4" s="452"/>
      <c r="K4" s="452"/>
      <c r="L4" s="452"/>
      <c r="M4" s="165" t="s">
        <v>14</v>
      </c>
      <c r="N4" s="166" t="s">
        <v>15</v>
      </c>
      <c r="O4" s="165" t="s">
        <v>16</v>
      </c>
      <c r="P4" s="452"/>
      <c r="Q4" s="75"/>
      <c r="T4" s="460"/>
      <c r="U4" s="461"/>
      <c r="V4" s="461"/>
      <c r="W4" s="461"/>
      <c r="X4" s="461"/>
    </row>
    <row r="5" spans="2:24" ht="16.5" thickBot="1">
      <c r="B5" s="76" t="s">
        <v>17</v>
      </c>
      <c r="C5" s="252">
        <v>0.17260273972602741</v>
      </c>
      <c r="D5" s="81">
        <v>0.7</v>
      </c>
      <c r="E5" s="82" t="s">
        <v>18</v>
      </c>
      <c r="G5" s="76">
        <v>1</v>
      </c>
      <c r="H5" s="76" t="s">
        <v>17</v>
      </c>
      <c r="I5" s="77" t="s">
        <v>19</v>
      </c>
      <c r="J5" s="78">
        <v>24</v>
      </c>
      <c r="K5" s="79">
        <v>44343</v>
      </c>
      <c r="L5" s="80">
        <v>44406</v>
      </c>
      <c r="M5" s="81">
        <v>0.17260273972602741</v>
      </c>
      <c r="N5" s="81">
        <v>2</v>
      </c>
      <c r="O5" s="81">
        <v>0.7</v>
      </c>
      <c r="P5" s="82" t="s">
        <v>18</v>
      </c>
      <c r="R5" s="83"/>
      <c r="T5" s="267" t="s">
        <v>17</v>
      </c>
      <c r="U5" s="268">
        <v>0.2</v>
      </c>
      <c r="V5" s="268">
        <v>0.7</v>
      </c>
      <c r="W5" s="268" t="s">
        <v>18</v>
      </c>
      <c r="X5" s="272" t="s">
        <v>600</v>
      </c>
    </row>
    <row r="6" spans="2:24" ht="31.15" customHeight="1" thickBot="1">
      <c r="B6" s="76" t="s">
        <v>20</v>
      </c>
      <c r="C6" s="252">
        <v>0.17534246575342466</v>
      </c>
      <c r="D6" s="82" t="s">
        <v>21</v>
      </c>
      <c r="E6" s="82" t="s">
        <v>18</v>
      </c>
      <c r="G6" s="76">
        <v>2</v>
      </c>
      <c r="H6" s="76" t="s">
        <v>20</v>
      </c>
      <c r="I6" s="77" t="s">
        <v>22</v>
      </c>
      <c r="J6" s="78">
        <v>12</v>
      </c>
      <c r="K6" s="80">
        <v>44355</v>
      </c>
      <c r="L6" s="80">
        <v>44419</v>
      </c>
      <c r="M6" s="81">
        <v>0.17534246575342466</v>
      </c>
      <c r="N6" s="82">
        <v>1.5</v>
      </c>
      <c r="O6" s="82" t="s">
        <v>21</v>
      </c>
      <c r="P6" s="82" t="s">
        <v>18</v>
      </c>
      <c r="T6" s="267" t="s">
        <v>20</v>
      </c>
      <c r="U6" s="267">
        <v>0.2</v>
      </c>
      <c r="V6" s="267" t="s">
        <v>21</v>
      </c>
      <c r="W6" s="267" t="s">
        <v>18</v>
      </c>
      <c r="X6" s="272" t="s">
        <v>600</v>
      </c>
    </row>
    <row r="7" spans="2:24" ht="31.15" customHeight="1" thickBot="1">
      <c r="B7" s="76" t="s">
        <v>23</v>
      </c>
      <c r="C7" s="252">
        <v>0.17260273972602741</v>
      </c>
      <c r="D7" s="82" t="s">
        <v>21</v>
      </c>
      <c r="E7" s="82" t="s">
        <v>18</v>
      </c>
      <c r="G7" s="76">
        <v>3</v>
      </c>
      <c r="H7" s="76" t="s">
        <v>23</v>
      </c>
      <c r="I7" s="77" t="s">
        <v>24</v>
      </c>
      <c r="J7" s="78">
        <v>25</v>
      </c>
      <c r="K7" s="79">
        <v>44356</v>
      </c>
      <c r="L7" s="80">
        <v>44419</v>
      </c>
      <c r="M7" s="81">
        <v>0.17260273972602741</v>
      </c>
      <c r="N7" s="82">
        <v>1.5</v>
      </c>
      <c r="O7" s="82" t="s">
        <v>21</v>
      </c>
      <c r="P7" s="82" t="s">
        <v>18</v>
      </c>
      <c r="T7" s="267" t="s">
        <v>23</v>
      </c>
      <c r="U7" s="267">
        <v>0.2</v>
      </c>
      <c r="V7" s="267" t="s">
        <v>21</v>
      </c>
      <c r="W7" s="267" t="s">
        <v>18</v>
      </c>
      <c r="X7" s="272" t="s">
        <v>600</v>
      </c>
    </row>
    <row r="8" spans="2:24" ht="31.15" customHeight="1" thickBot="1">
      <c r="B8" s="253" t="s">
        <v>25</v>
      </c>
      <c r="C8" s="252">
        <v>0.17534246575342466</v>
      </c>
      <c r="D8" s="254" t="s">
        <v>21</v>
      </c>
      <c r="E8" s="255" t="s">
        <v>18</v>
      </c>
      <c r="G8" s="84">
        <v>4</v>
      </c>
      <c r="H8" s="76" t="s">
        <v>25</v>
      </c>
      <c r="I8" s="77" t="s">
        <v>26</v>
      </c>
      <c r="J8" s="82">
        <v>18</v>
      </c>
      <c r="K8" s="85">
        <v>44369</v>
      </c>
      <c r="L8" s="80">
        <v>44433</v>
      </c>
      <c r="M8" s="81">
        <v>0.17534246575342466</v>
      </c>
      <c r="N8" s="86">
        <v>1.5</v>
      </c>
      <c r="O8" s="86" t="s">
        <v>21</v>
      </c>
      <c r="P8" s="82" t="s">
        <v>18</v>
      </c>
      <c r="T8" s="270" t="s">
        <v>25</v>
      </c>
      <c r="U8" s="270">
        <v>0.2</v>
      </c>
      <c r="V8" s="270" t="s">
        <v>21</v>
      </c>
      <c r="W8" s="270" t="s">
        <v>18</v>
      </c>
      <c r="X8" s="272" t="s">
        <v>600</v>
      </c>
    </row>
    <row r="9" spans="2:24" ht="16.5" thickBot="1">
      <c r="B9" s="76" t="s">
        <v>27</v>
      </c>
      <c r="C9" s="256">
        <v>3.3123287671232875</v>
      </c>
      <c r="D9" s="90">
        <v>1.2</v>
      </c>
      <c r="E9" s="91" t="s">
        <v>28</v>
      </c>
      <c r="G9" s="76">
        <v>10</v>
      </c>
      <c r="H9" s="76" t="s">
        <v>27</v>
      </c>
      <c r="I9" s="77" t="s">
        <v>29</v>
      </c>
      <c r="J9" s="87">
        <v>54</v>
      </c>
      <c r="K9" s="88">
        <v>43259</v>
      </c>
      <c r="L9" s="88">
        <v>44468</v>
      </c>
      <c r="M9" s="89">
        <v>3.3123287671232875</v>
      </c>
      <c r="N9" s="90">
        <v>2.5</v>
      </c>
      <c r="O9" s="90">
        <v>1.2</v>
      </c>
      <c r="P9" s="91" t="s">
        <v>28</v>
      </c>
      <c r="T9" s="271" t="s">
        <v>27</v>
      </c>
      <c r="U9" s="271">
        <v>3.3</v>
      </c>
      <c r="V9" s="271">
        <v>1.2</v>
      </c>
      <c r="W9" s="271" t="s">
        <v>28</v>
      </c>
      <c r="X9" s="272" t="s">
        <v>600</v>
      </c>
    </row>
    <row r="10" spans="2:24" ht="16.5" thickBot="1">
      <c r="B10" s="76" t="s">
        <v>30</v>
      </c>
      <c r="C10" s="252">
        <v>2.9424657534246577</v>
      </c>
      <c r="D10" s="90">
        <v>1.4</v>
      </c>
      <c r="E10" s="91" t="s">
        <v>28</v>
      </c>
      <c r="G10" s="76">
        <v>8</v>
      </c>
      <c r="H10" s="76" t="s">
        <v>30</v>
      </c>
      <c r="I10" s="77" t="s">
        <v>31</v>
      </c>
      <c r="J10" s="87">
        <v>45</v>
      </c>
      <c r="K10" s="88">
        <v>43394</v>
      </c>
      <c r="L10" s="88">
        <v>44468</v>
      </c>
      <c r="M10" s="89">
        <v>2.9424657534246577</v>
      </c>
      <c r="N10" s="90">
        <v>2.5</v>
      </c>
      <c r="O10" s="90">
        <v>1.4</v>
      </c>
      <c r="P10" s="91" t="s">
        <v>28</v>
      </c>
      <c r="T10" s="267" t="s">
        <v>30</v>
      </c>
      <c r="U10" s="267">
        <v>2.9</v>
      </c>
      <c r="V10" s="267">
        <v>1.4</v>
      </c>
      <c r="W10" s="267" t="s">
        <v>28</v>
      </c>
      <c r="X10" s="272" t="s">
        <v>600</v>
      </c>
    </row>
    <row r="11" spans="2:24">
      <c r="B11" s="76" t="s">
        <v>32</v>
      </c>
      <c r="C11" s="257">
        <v>6.0027397260273974</v>
      </c>
      <c r="D11" s="258">
        <v>1.4</v>
      </c>
      <c r="E11" s="259" t="s">
        <v>28</v>
      </c>
      <c r="G11" s="76">
        <v>12</v>
      </c>
      <c r="H11" s="76" t="s">
        <v>32</v>
      </c>
      <c r="I11" s="77" t="s">
        <v>33</v>
      </c>
      <c r="J11" s="87">
        <v>30</v>
      </c>
      <c r="K11" s="88">
        <v>42277</v>
      </c>
      <c r="L11" s="88">
        <v>44468</v>
      </c>
      <c r="M11" s="89">
        <v>6.0027397260273974</v>
      </c>
      <c r="N11" s="90">
        <v>2.5</v>
      </c>
      <c r="O11" s="90">
        <v>1.4</v>
      </c>
      <c r="P11" s="91" t="s">
        <v>28</v>
      </c>
      <c r="Q11" s="92"/>
      <c r="R11" s="92"/>
      <c r="T11" s="270" t="s">
        <v>32</v>
      </c>
      <c r="U11" s="270">
        <v>6</v>
      </c>
      <c r="V11" s="270">
        <v>1.4</v>
      </c>
      <c r="W11" s="270" t="s">
        <v>28</v>
      </c>
      <c r="X11" s="272" t="s">
        <v>600</v>
      </c>
    </row>
    <row r="12" spans="2:24">
      <c r="B12" s="260" t="s">
        <v>34</v>
      </c>
      <c r="C12" s="252">
        <v>7.2547945205479456</v>
      </c>
      <c r="D12" s="90">
        <v>2.1</v>
      </c>
      <c r="E12" s="91" t="s">
        <v>35</v>
      </c>
      <c r="G12" s="76">
        <v>7</v>
      </c>
      <c r="H12" s="76" t="s">
        <v>34</v>
      </c>
      <c r="I12" s="77" t="s">
        <v>36</v>
      </c>
      <c r="J12" s="87">
        <v>5</v>
      </c>
      <c r="K12" s="88">
        <v>41820</v>
      </c>
      <c r="L12" s="88">
        <v>44468</v>
      </c>
      <c r="M12" s="89">
        <v>7.2547945205479456</v>
      </c>
      <c r="N12" s="90">
        <v>2.5</v>
      </c>
      <c r="O12" s="90">
        <v>2.1</v>
      </c>
      <c r="P12" s="91" t="s">
        <v>35</v>
      </c>
      <c r="T12" s="271" t="s">
        <v>34</v>
      </c>
      <c r="U12" s="271">
        <v>7.3</v>
      </c>
      <c r="V12" s="271">
        <v>2.1</v>
      </c>
      <c r="W12" s="271" t="s">
        <v>35</v>
      </c>
      <c r="X12" s="273" t="s">
        <v>159</v>
      </c>
    </row>
    <row r="13" spans="2:24" ht="31.15" customHeight="1">
      <c r="B13" s="76" t="s">
        <v>37</v>
      </c>
      <c r="C13" s="252">
        <v>6.1698630136986301</v>
      </c>
      <c r="D13" s="95">
        <v>2.1</v>
      </c>
      <c r="E13" s="91" t="s">
        <v>35</v>
      </c>
      <c r="G13" s="76">
        <v>9</v>
      </c>
      <c r="H13" s="76" t="s">
        <v>37</v>
      </c>
      <c r="I13" s="77" t="s">
        <v>38</v>
      </c>
      <c r="J13" s="91">
        <v>33</v>
      </c>
      <c r="K13" s="93">
        <v>42216</v>
      </c>
      <c r="L13" s="93">
        <v>44468</v>
      </c>
      <c r="M13" s="94">
        <v>6.1698630136986301</v>
      </c>
      <c r="N13" s="95">
        <v>3.5</v>
      </c>
      <c r="O13" s="95">
        <v>2.1</v>
      </c>
      <c r="P13" s="91" t="s">
        <v>35</v>
      </c>
      <c r="T13" s="267" t="s">
        <v>37</v>
      </c>
      <c r="U13" s="267">
        <v>6.2</v>
      </c>
      <c r="V13" s="267">
        <v>2.1</v>
      </c>
      <c r="W13" s="267" t="s">
        <v>35</v>
      </c>
      <c r="X13" s="273" t="s">
        <v>159</v>
      </c>
    </row>
    <row r="14" spans="2:24" ht="31.15" customHeight="1">
      <c r="B14" s="76" t="s">
        <v>39</v>
      </c>
      <c r="C14" s="252">
        <v>5.6410958904109592</v>
      </c>
      <c r="D14" s="90">
        <v>2.4</v>
      </c>
      <c r="E14" s="91" t="s">
        <v>35</v>
      </c>
      <c r="G14" s="76">
        <v>6</v>
      </c>
      <c r="H14" s="76" t="s">
        <v>39</v>
      </c>
      <c r="I14" s="77" t="s">
        <v>40</v>
      </c>
      <c r="J14" s="87">
        <v>22</v>
      </c>
      <c r="K14" s="88">
        <v>42409</v>
      </c>
      <c r="L14" s="88">
        <v>44468</v>
      </c>
      <c r="M14" s="89">
        <v>5.6410958904109592</v>
      </c>
      <c r="N14" s="89">
        <v>3</v>
      </c>
      <c r="O14" s="90">
        <v>2.4</v>
      </c>
      <c r="P14" s="91" t="s">
        <v>35</v>
      </c>
      <c r="T14" s="270" t="s">
        <v>39</v>
      </c>
      <c r="U14" s="270">
        <v>5.6</v>
      </c>
      <c r="V14" s="270">
        <v>2.4</v>
      </c>
      <c r="W14" s="270" t="s">
        <v>35</v>
      </c>
      <c r="X14" s="273" t="s">
        <v>159</v>
      </c>
    </row>
    <row r="15" spans="2:24">
      <c r="B15" s="76" t="s">
        <v>41</v>
      </c>
      <c r="C15" s="252">
        <v>7.161643835616438</v>
      </c>
      <c r="D15" s="95">
        <v>2.9</v>
      </c>
      <c r="E15" s="91" t="s">
        <v>35</v>
      </c>
      <c r="G15" s="76">
        <v>11</v>
      </c>
      <c r="H15" s="76" t="s">
        <v>41</v>
      </c>
      <c r="I15" s="77" t="s">
        <v>42</v>
      </c>
      <c r="J15" s="91">
        <v>18</v>
      </c>
      <c r="K15" s="93">
        <v>41854</v>
      </c>
      <c r="L15" s="93">
        <v>44468</v>
      </c>
      <c r="M15" s="94">
        <v>7.161643835616438</v>
      </c>
      <c r="N15" s="95">
        <v>3.5</v>
      </c>
      <c r="O15" s="95">
        <v>2.9</v>
      </c>
      <c r="P15" s="91" t="s">
        <v>35</v>
      </c>
      <c r="T15" s="271" t="s">
        <v>244</v>
      </c>
      <c r="U15" s="271">
        <v>7.2</v>
      </c>
      <c r="V15" s="271">
        <v>2.9</v>
      </c>
      <c r="W15" s="271" t="s">
        <v>49</v>
      </c>
      <c r="X15" s="273" t="s">
        <v>159</v>
      </c>
    </row>
    <row r="16" spans="2:24">
      <c r="B16" s="76" t="s">
        <v>43</v>
      </c>
      <c r="C16" s="252">
        <v>8.6602739726027398</v>
      </c>
      <c r="D16" s="90">
        <v>2.9</v>
      </c>
      <c r="E16" s="91" t="s">
        <v>35</v>
      </c>
      <c r="G16" s="76">
        <v>13</v>
      </c>
      <c r="H16" s="76" t="s">
        <v>43</v>
      </c>
      <c r="I16" s="77" t="s">
        <v>44</v>
      </c>
      <c r="J16" s="91">
        <v>21</v>
      </c>
      <c r="K16" s="93">
        <v>41307</v>
      </c>
      <c r="L16" s="93">
        <v>43922</v>
      </c>
      <c r="M16" s="94">
        <v>8.6602739726027398</v>
      </c>
      <c r="N16" s="95" t="s">
        <v>45</v>
      </c>
      <c r="O16" s="95">
        <v>2.9</v>
      </c>
      <c r="P16" s="91" t="s">
        <v>35</v>
      </c>
      <c r="T16" s="267" t="s">
        <v>246</v>
      </c>
      <c r="U16" s="267">
        <v>8.6999999999999993</v>
      </c>
      <c r="V16" s="267">
        <v>2.9</v>
      </c>
      <c r="W16" s="267" t="s">
        <v>49</v>
      </c>
      <c r="X16" s="273" t="s">
        <v>159</v>
      </c>
    </row>
    <row r="17" spans="2:24">
      <c r="B17" s="253" t="s">
        <v>46</v>
      </c>
      <c r="C17" s="257">
        <v>5.6520547945205477</v>
      </c>
      <c r="D17" s="261">
        <v>3</v>
      </c>
      <c r="E17" s="259" t="s">
        <v>35</v>
      </c>
      <c r="G17" s="76">
        <v>5</v>
      </c>
      <c r="H17" s="76" t="s">
        <v>46</v>
      </c>
      <c r="I17" s="77" t="s">
        <v>47</v>
      </c>
      <c r="J17" s="87">
        <v>57</v>
      </c>
      <c r="K17" s="88">
        <v>42405</v>
      </c>
      <c r="L17" s="88">
        <v>44468</v>
      </c>
      <c r="M17" s="89">
        <v>5.6520547945205477</v>
      </c>
      <c r="N17" s="89">
        <v>3</v>
      </c>
      <c r="O17" s="89">
        <v>3</v>
      </c>
      <c r="P17" s="91" t="s">
        <v>35</v>
      </c>
      <c r="T17" s="267" t="s">
        <v>245</v>
      </c>
      <c r="U17" s="267">
        <v>5.7</v>
      </c>
      <c r="V17" s="267">
        <v>3</v>
      </c>
      <c r="W17" s="267" t="s">
        <v>49</v>
      </c>
      <c r="X17" s="273" t="s">
        <v>159</v>
      </c>
    </row>
    <row r="18" spans="2:24" ht="16.5" thickBot="1">
      <c r="B18" s="262" t="s">
        <v>48</v>
      </c>
      <c r="C18" s="263">
        <v>8.6602739726027398</v>
      </c>
      <c r="D18" s="264">
        <v>3.4</v>
      </c>
      <c r="E18" s="265" t="s">
        <v>49</v>
      </c>
      <c r="G18" s="76">
        <v>14</v>
      </c>
      <c r="H18" s="76" t="s">
        <v>48</v>
      </c>
      <c r="I18" s="77" t="s">
        <v>50</v>
      </c>
      <c r="J18" s="91">
        <v>15</v>
      </c>
      <c r="K18" s="93">
        <v>41307</v>
      </c>
      <c r="L18" s="93">
        <v>43963</v>
      </c>
      <c r="M18" s="94">
        <v>8.6602739726027398</v>
      </c>
      <c r="N18" s="95" t="s">
        <v>45</v>
      </c>
      <c r="O18" s="95">
        <v>3.4</v>
      </c>
      <c r="P18" s="91" t="s">
        <v>49</v>
      </c>
      <c r="T18" s="269" t="s">
        <v>247</v>
      </c>
      <c r="U18" s="269">
        <v>8.6999999999999993</v>
      </c>
      <c r="V18" s="269">
        <v>3.4</v>
      </c>
      <c r="W18" s="269" t="s">
        <v>49</v>
      </c>
      <c r="X18" s="273" t="s">
        <v>159</v>
      </c>
    </row>
    <row r="19" spans="2:24" ht="34.9" customHeight="1">
      <c r="B19" s="454" t="s">
        <v>595</v>
      </c>
      <c r="C19" s="454"/>
      <c r="D19" s="454"/>
      <c r="E19" s="454"/>
      <c r="G19" s="455" t="s">
        <v>51</v>
      </c>
      <c r="H19" s="455"/>
      <c r="I19" s="455"/>
      <c r="J19" s="455"/>
      <c r="K19" s="455"/>
      <c r="L19" s="455"/>
      <c r="M19" s="455"/>
      <c r="N19" s="455"/>
      <c r="O19" s="455"/>
      <c r="P19" s="455"/>
      <c r="T19" s="464" t="s">
        <v>601</v>
      </c>
      <c r="U19" s="464"/>
      <c r="V19" s="464"/>
      <c r="W19" s="464"/>
      <c r="X19" s="464"/>
    </row>
    <row r="20" spans="2:24" ht="33.6" customHeight="1">
      <c r="B20" s="453" t="s">
        <v>596</v>
      </c>
      <c r="C20" s="453"/>
      <c r="D20" s="453"/>
      <c r="E20" s="453"/>
      <c r="G20" s="96" t="s">
        <v>52</v>
      </c>
      <c r="H20" s="97"/>
      <c r="I20" s="97"/>
      <c r="J20" s="97"/>
      <c r="K20" s="97"/>
      <c r="L20" s="97"/>
      <c r="M20" s="97"/>
      <c r="N20" s="97"/>
      <c r="O20" s="97"/>
      <c r="P20" s="97"/>
      <c r="T20" s="463" t="s">
        <v>602</v>
      </c>
      <c r="U20" s="463"/>
      <c r="V20" s="463"/>
      <c r="W20" s="463"/>
      <c r="X20" s="463"/>
    </row>
    <row r="21" spans="2:24" ht="64.900000000000006" customHeight="1">
      <c r="B21" s="462" t="s">
        <v>597</v>
      </c>
      <c r="C21" s="462"/>
      <c r="D21" s="462"/>
      <c r="E21" s="462"/>
      <c r="G21" s="456" t="s">
        <v>53</v>
      </c>
      <c r="H21" s="456"/>
      <c r="I21" s="456"/>
      <c r="J21" s="456"/>
      <c r="K21" s="456"/>
      <c r="L21" s="456"/>
      <c r="M21" s="456"/>
      <c r="N21" s="456"/>
      <c r="O21" s="456"/>
      <c r="P21" s="456"/>
      <c r="T21" s="463" t="s">
        <v>603</v>
      </c>
      <c r="U21" s="463"/>
      <c r="V21" s="463"/>
      <c r="W21" s="463"/>
      <c r="X21" s="463"/>
    </row>
    <row r="22" spans="2:24" ht="33" customHeight="1">
      <c r="B22" s="453" t="s">
        <v>598</v>
      </c>
      <c r="C22" s="453"/>
      <c r="D22" s="453"/>
      <c r="E22" s="453"/>
      <c r="G22" s="457" t="s">
        <v>54</v>
      </c>
      <c r="H22" s="457"/>
      <c r="I22" s="457"/>
      <c r="J22" s="457"/>
      <c r="K22" s="457"/>
      <c r="L22" s="457"/>
      <c r="M22" s="457"/>
      <c r="N22" s="457"/>
      <c r="O22" s="457"/>
      <c r="P22" s="457"/>
      <c r="T22" s="463" t="s">
        <v>604</v>
      </c>
      <c r="U22" s="463"/>
      <c r="V22" s="463"/>
      <c r="W22" s="463"/>
      <c r="X22" s="463"/>
    </row>
    <row r="23" spans="2:24" ht="81" customHeight="1">
      <c r="B23" s="266"/>
      <c r="C23" s="266"/>
      <c r="D23" s="266"/>
      <c r="E23" s="266"/>
      <c r="G23" s="97"/>
      <c r="H23" s="97"/>
      <c r="I23" s="97"/>
      <c r="J23" s="97"/>
      <c r="K23" s="97"/>
      <c r="L23" s="97"/>
      <c r="M23" s="97"/>
      <c r="N23" s="97"/>
      <c r="O23" s="97"/>
      <c r="P23" s="97"/>
      <c r="T23" s="463" t="s">
        <v>605</v>
      </c>
      <c r="U23" s="463"/>
      <c r="V23" s="463"/>
      <c r="W23" s="463"/>
      <c r="X23" s="463"/>
    </row>
    <row r="24" spans="2:24" s="75" customFormat="1">
      <c r="B24" s="74"/>
      <c r="C24" s="74"/>
      <c r="D24" s="74"/>
      <c r="E24" s="74"/>
    </row>
    <row r="25" spans="2:24" ht="18" customHeight="1">
      <c r="B25" s="75"/>
      <c r="C25" s="75"/>
      <c r="D25" s="75"/>
      <c r="E25" s="75"/>
    </row>
    <row r="31" spans="2:24" s="92" customFormat="1">
      <c r="B31" s="74"/>
      <c r="C31" s="74"/>
      <c r="D31" s="74"/>
      <c r="E31" s="74"/>
    </row>
    <row r="32" spans="2:24">
      <c r="B32" s="92"/>
      <c r="C32" s="92"/>
      <c r="D32" s="92"/>
      <c r="E32" s="92"/>
    </row>
    <row r="39" spans="3:6">
      <c r="F39" s="99"/>
    </row>
    <row r="40" spans="3:6">
      <c r="E40" s="98"/>
    </row>
    <row r="41" spans="3:6" ht="54.75" customHeight="1"/>
    <row r="46" spans="3:6">
      <c r="C46" s="92"/>
    </row>
  </sheetData>
  <sortState xmlns:xlrd2="http://schemas.microsoft.com/office/spreadsheetml/2017/richdata2" ref="G6:P18">
    <sortCondition ref="O5:O18"/>
  </sortState>
  <mergeCells count="29">
    <mergeCell ref="T23:X23"/>
    <mergeCell ref="U3:U4"/>
    <mergeCell ref="V3:V4"/>
    <mergeCell ref="T19:X19"/>
    <mergeCell ref="T20:X20"/>
    <mergeCell ref="T21:X21"/>
    <mergeCell ref="T22:X22"/>
    <mergeCell ref="T2:X2"/>
    <mergeCell ref="T3:T4"/>
    <mergeCell ref="W3:W4"/>
    <mergeCell ref="X3:X4"/>
    <mergeCell ref="B21:E21"/>
    <mergeCell ref="B20:E20"/>
    <mergeCell ref="B22:E22"/>
    <mergeCell ref="B19:E19"/>
    <mergeCell ref="G19:P19"/>
    <mergeCell ref="G21:P21"/>
    <mergeCell ref="G22:P22"/>
    <mergeCell ref="G1:P1"/>
    <mergeCell ref="B2:E2"/>
    <mergeCell ref="B3:B4"/>
    <mergeCell ref="E3:E4"/>
    <mergeCell ref="P3:P4"/>
    <mergeCell ref="G3:G4"/>
    <mergeCell ref="H3:H4"/>
    <mergeCell ref="I3:I4"/>
    <mergeCell ref="J3:J4"/>
    <mergeCell ref="K3:K4"/>
    <mergeCell ref="L3:L4"/>
  </mergeCells>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pageSetUpPr autoPageBreaks="0"/>
  </sheetPr>
  <dimension ref="A1:BY73"/>
  <sheetViews>
    <sheetView showOutlineSymbols="0" topLeftCell="H43" zoomScale="85" zoomScaleNormal="85" workbookViewId="0">
      <selection activeCell="V84" sqref="V84"/>
    </sheetView>
  </sheetViews>
  <sheetFormatPr defaultColWidth="9.140625" defaultRowHeight="15.75"/>
  <cols>
    <col min="1" max="1" width="11.42578125" style="101" customWidth="1"/>
    <col min="2" max="2" width="21.7109375" style="101" customWidth="1"/>
    <col min="3" max="6" width="23.5703125" style="101" customWidth="1"/>
    <col min="7" max="7" width="13.28515625" style="101" customWidth="1"/>
    <col min="8" max="8" width="19.140625" style="101" customWidth="1"/>
    <col min="9" max="9" width="13.140625" style="101" customWidth="1"/>
    <col min="10" max="10" width="17.28515625" style="101" customWidth="1"/>
    <col min="11" max="11" width="8.5703125" style="101" customWidth="1"/>
    <col min="12" max="12" width="10.5703125" style="101" customWidth="1"/>
    <col min="13" max="13" width="10.7109375" style="101" bestFit="1" customWidth="1"/>
    <col min="14" max="14" width="13.85546875" style="101" bestFit="1" customWidth="1"/>
    <col min="15" max="15" width="7.85546875" style="101" customWidth="1"/>
    <col min="16" max="16" width="10.85546875" style="101" customWidth="1"/>
    <col min="17" max="17" width="7" style="101" customWidth="1"/>
    <col min="18" max="18" width="14.28515625" style="101" customWidth="1"/>
    <col min="19" max="19" width="10.7109375" style="101" customWidth="1"/>
    <col min="20" max="20" width="8" bestFit="1" customWidth="1"/>
    <col min="21" max="21" width="10.7109375" style="101" customWidth="1"/>
    <col min="22" max="22" width="26" style="101" bestFit="1" customWidth="1"/>
    <col min="23" max="24" width="9.140625" style="101"/>
    <col min="25" max="25" width="16.42578125" style="101" customWidth="1"/>
    <col min="26" max="31" width="9.140625" style="101"/>
    <col min="32" max="32" width="12.42578125" style="101" customWidth="1"/>
    <col min="33" max="16384" width="9.140625" style="101"/>
  </cols>
  <sheetData>
    <row r="1" spans="1:77">
      <c r="A1" s="405"/>
      <c r="B1" s="405"/>
      <c r="C1" s="405"/>
      <c r="D1" s="405"/>
      <c r="E1" s="405"/>
      <c r="F1" s="405"/>
      <c r="G1" s="405"/>
      <c r="H1" s="405"/>
      <c r="I1" s="23"/>
      <c r="J1" s="23"/>
      <c r="K1" s="23"/>
    </row>
    <row r="2" spans="1:77">
      <c r="A2" s="491" t="s">
        <v>55</v>
      </c>
      <c r="B2" s="491"/>
      <c r="C2" s="491"/>
      <c r="D2" s="491"/>
      <c r="E2" s="491"/>
      <c r="F2" s="491"/>
      <c r="G2" s="491"/>
      <c r="H2" s="405"/>
      <c r="I2" s="23"/>
      <c r="J2" s="23"/>
      <c r="K2" s="23"/>
      <c r="AF2" s="102"/>
      <c r="AG2" s="102"/>
      <c r="AH2" s="102"/>
      <c r="AI2" s="102"/>
      <c r="AJ2" s="102"/>
      <c r="AK2" s="102"/>
      <c r="AL2" s="102"/>
      <c r="AM2" s="102"/>
      <c r="AN2" s="102"/>
      <c r="AO2" s="102"/>
      <c r="AP2" s="102"/>
      <c r="AQ2" s="102"/>
      <c r="AR2" s="102"/>
      <c r="AU2" s="24"/>
      <c r="AV2" s="24"/>
      <c r="AW2" s="24"/>
      <c r="AX2" s="24"/>
      <c r="AY2" s="24"/>
      <c r="AZ2" s="24"/>
      <c r="BA2" s="24"/>
      <c r="BB2" s="24"/>
      <c r="BC2" s="24"/>
      <c r="BD2" s="24"/>
      <c r="BE2" s="24"/>
      <c r="BF2" s="24"/>
      <c r="BG2" s="24"/>
      <c r="BH2" s="24"/>
      <c r="BI2" s="24"/>
      <c r="BJ2" s="24"/>
      <c r="BK2" s="34"/>
      <c r="BL2" s="34"/>
      <c r="BM2" s="34"/>
      <c r="BN2" s="34"/>
      <c r="BO2" s="34"/>
      <c r="BP2" s="34"/>
      <c r="BQ2" s="34"/>
      <c r="BR2" s="34"/>
      <c r="BS2" s="34"/>
      <c r="BT2" s="34"/>
      <c r="BU2" s="34"/>
      <c r="BV2" s="34"/>
      <c r="BW2" s="34"/>
      <c r="BX2" s="34"/>
      <c r="BY2" s="34"/>
    </row>
    <row r="3" spans="1:77" ht="15.75" customHeight="1">
      <c r="A3" s="490" t="s">
        <v>56</v>
      </c>
      <c r="B3" s="490" t="s">
        <v>2170</v>
      </c>
      <c r="C3" s="499" t="s">
        <v>58</v>
      </c>
      <c r="D3" s="499"/>
      <c r="E3" s="499"/>
      <c r="F3" s="499"/>
      <c r="G3" s="499"/>
      <c r="H3" s="405"/>
      <c r="I3" s="23"/>
      <c r="J3" s="23"/>
      <c r="K3" s="23"/>
      <c r="AF3" s="489" t="s">
        <v>59</v>
      </c>
      <c r="AG3" s="489"/>
      <c r="AH3" s="489"/>
      <c r="AI3" s="489"/>
      <c r="AJ3" s="489"/>
      <c r="AK3" s="489"/>
      <c r="AL3" s="489"/>
      <c r="AM3" s="489"/>
      <c r="AN3" s="489"/>
      <c r="AO3" s="489"/>
      <c r="AP3" s="489"/>
      <c r="AQ3" s="489"/>
      <c r="AR3" s="489"/>
      <c r="AU3" s="24"/>
      <c r="AV3" s="197" t="s">
        <v>176</v>
      </c>
      <c r="AW3" s="197"/>
      <c r="AX3" s="197"/>
      <c r="AY3" s="197"/>
      <c r="AZ3" s="197"/>
      <c r="BA3" s="197"/>
      <c r="BB3" s="197"/>
      <c r="BC3" s="197"/>
      <c r="BD3" s="197"/>
      <c r="BE3" s="197"/>
      <c r="BF3" s="197"/>
      <c r="BG3" s="197"/>
      <c r="BH3" s="197"/>
      <c r="BI3" s="68"/>
      <c r="BJ3" s="68"/>
      <c r="BK3" s="34"/>
      <c r="BL3" s="34"/>
      <c r="BM3" s="34"/>
      <c r="BN3" s="34"/>
      <c r="BO3" s="34"/>
      <c r="BP3" s="34"/>
      <c r="BQ3" s="34"/>
      <c r="BR3" s="34"/>
      <c r="BS3" s="34"/>
      <c r="BT3" s="34"/>
      <c r="BU3" s="34"/>
      <c r="BV3" s="34"/>
      <c r="BW3" s="34"/>
      <c r="BX3" s="34"/>
      <c r="BY3" s="34"/>
    </row>
    <row r="4" spans="1:77" ht="20.25" customHeight="1" thickBot="1">
      <c r="A4" s="491"/>
      <c r="B4" s="491"/>
      <c r="C4" s="408" t="s">
        <v>2171</v>
      </c>
      <c r="D4" s="408" t="s">
        <v>2172</v>
      </c>
      <c r="E4" s="408" t="s">
        <v>2173</v>
      </c>
      <c r="F4" s="408" t="s">
        <v>2174</v>
      </c>
      <c r="G4" s="408" t="s">
        <v>2175</v>
      </c>
      <c r="H4" s="409"/>
      <c r="I4" s="23" t="s">
        <v>243</v>
      </c>
      <c r="J4" s="23" t="s">
        <v>166</v>
      </c>
      <c r="K4" s="23"/>
      <c r="W4" s="158"/>
      <c r="AF4" s="103"/>
      <c r="AG4" s="104" t="s">
        <v>65</v>
      </c>
      <c r="AH4" s="104" t="s">
        <v>66</v>
      </c>
      <c r="AI4" s="104" t="s">
        <v>67</v>
      </c>
      <c r="AJ4" s="104" t="s">
        <v>68</v>
      </c>
      <c r="AK4" s="104" t="s">
        <v>69</v>
      </c>
      <c r="AL4" s="104" t="s">
        <v>70</v>
      </c>
      <c r="AM4" s="104" t="s">
        <v>71</v>
      </c>
      <c r="AN4" s="104" t="s">
        <v>72</v>
      </c>
      <c r="AO4" s="105"/>
      <c r="AP4" s="105"/>
      <c r="AQ4" s="105"/>
      <c r="AR4" s="105"/>
      <c r="AU4" s="24"/>
      <c r="AV4" s="473" t="s">
        <v>177</v>
      </c>
      <c r="AW4" s="475" t="s">
        <v>169</v>
      </c>
      <c r="AX4" s="479" t="s">
        <v>178</v>
      </c>
      <c r="AY4" s="477" t="s">
        <v>179</v>
      </c>
      <c r="AZ4" s="215" t="s">
        <v>180</v>
      </c>
      <c r="BA4" s="215" t="s">
        <v>181</v>
      </c>
      <c r="BB4" s="215" t="s">
        <v>182</v>
      </c>
      <c r="BC4" s="215" t="s">
        <v>183</v>
      </c>
      <c r="BD4" s="215" t="s">
        <v>184</v>
      </c>
      <c r="BE4" s="215" t="s">
        <v>185</v>
      </c>
      <c r="BF4" s="215" t="s">
        <v>186</v>
      </c>
      <c r="BG4" s="215" t="s">
        <v>187</v>
      </c>
      <c r="BH4" s="215" t="s">
        <v>188</v>
      </c>
      <c r="BI4" s="215" t="s">
        <v>189</v>
      </c>
      <c r="BJ4" s="69"/>
      <c r="BK4" s="34"/>
      <c r="BL4" s="34"/>
      <c r="BM4" s="34"/>
      <c r="BN4" s="34"/>
      <c r="BO4" s="34"/>
      <c r="BP4" s="34"/>
      <c r="BQ4" s="34"/>
      <c r="BR4" s="34"/>
      <c r="BS4" s="34"/>
      <c r="BT4" s="34"/>
      <c r="BU4" s="34"/>
      <c r="BV4" s="34"/>
      <c r="BW4" s="34"/>
      <c r="BX4" s="34"/>
      <c r="BY4" s="34"/>
    </row>
    <row r="5" spans="1:77">
      <c r="A5" s="405" t="s">
        <v>17</v>
      </c>
      <c r="B5" s="410">
        <v>5.0999999999999996</v>
      </c>
      <c r="C5" s="411">
        <v>35.296645416972055</v>
      </c>
      <c r="D5" s="410">
        <v>1.8621631137403667</v>
      </c>
      <c r="E5" s="411">
        <v>34.672888343541722</v>
      </c>
      <c r="F5" s="411">
        <v>53.587466317606683</v>
      </c>
      <c r="G5" s="411">
        <v>24.036785104345206</v>
      </c>
      <c r="H5" s="411"/>
      <c r="I5" s="23">
        <v>0.7</v>
      </c>
      <c r="J5" s="23">
        <v>0.17260273972602741</v>
      </c>
      <c r="K5" s="23"/>
      <c r="W5" s="152"/>
      <c r="AF5" s="110" t="s">
        <v>73</v>
      </c>
      <c r="AG5" s="111">
        <v>35.296645416972055</v>
      </c>
      <c r="AH5" s="111">
        <v>1.8621631137403667</v>
      </c>
      <c r="AI5" s="111">
        <v>5.0999999999999996</v>
      </c>
      <c r="AJ5" s="111">
        <v>34.672888343541722</v>
      </c>
      <c r="AK5" s="111">
        <v>24.036785104345206</v>
      </c>
      <c r="AL5" s="111">
        <v>53.587466317606683</v>
      </c>
      <c r="AM5" s="111">
        <v>5.2757509722013509</v>
      </c>
      <c r="AN5" s="111">
        <v>37.149210051390739</v>
      </c>
      <c r="AO5" s="110" t="s">
        <v>73</v>
      </c>
      <c r="AP5" s="102" t="s">
        <v>74</v>
      </c>
      <c r="AQ5" s="102"/>
      <c r="AR5" s="102"/>
      <c r="AU5" s="24"/>
      <c r="AV5" s="474"/>
      <c r="AW5" s="476"/>
      <c r="AX5" s="480"/>
      <c r="AY5" s="478"/>
      <c r="AZ5" s="67" t="s">
        <v>190</v>
      </c>
      <c r="BA5" s="67" t="s">
        <v>190</v>
      </c>
      <c r="BB5" s="67" t="s">
        <v>190</v>
      </c>
      <c r="BC5" s="67" t="s">
        <v>190</v>
      </c>
      <c r="BD5" s="67" t="s">
        <v>190</v>
      </c>
      <c r="BE5" s="67" t="s">
        <v>190</v>
      </c>
      <c r="BF5" s="67" t="s">
        <v>190</v>
      </c>
      <c r="BG5" s="67" t="s">
        <v>190</v>
      </c>
      <c r="BH5" s="67" t="s">
        <v>190</v>
      </c>
      <c r="BI5" s="67" t="s">
        <v>190</v>
      </c>
      <c r="BJ5" s="67"/>
      <c r="BK5" s="34"/>
      <c r="BL5" s="34"/>
      <c r="BM5" s="34"/>
      <c r="BN5" s="34"/>
      <c r="BO5" s="34"/>
      <c r="BP5" s="34"/>
      <c r="BQ5" s="34"/>
      <c r="BR5" s="34"/>
      <c r="BS5" s="34"/>
      <c r="BT5" s="34"/>
      <c r="BU5" s="34"/>
      <c r="BV5" s="34"/>
      <c r="BW5" s="34"/>
      <c r="BX5" s="34"/>
      <c r="BY5" s="34"/>
    </row>
    <row r="6" spans="1:77">
      <c r="A6" s="405" t="s">
        <v>20</v>
      </c>
      <c r="B6" s="410">
        <v>5.0599999999999996</v>
      </c>
      <c r="C6" s="411">
        <v>35.486080685267524</v>
      </c>
      <c r="D6" s="410">
        <v>1.7156746916199375</v>
      </c>
      <c r="E6" s="411">
        <v>33.530261921083458</v>
      </c>
      <c r="F6" s="411">
        <v>51.973686108737851</v>
      </c>
      <c r="G6" s="411">
        <v>24.150918094388352</v>
      </c>
      <c r="H6" s="411"/>
      <c r="I6" s="23">
        <v>0.5</v>
      </c>
      <c r="J6" s="23">
        <v>0.17534246575342499</v>
      </c>
      <c r="K6" s="23"/>
      <c r="M6" s="487" t="s">
        <v>587</v>
      </c>
      <c r="N6" s="487"/>
      <c r="O6" s="487"/>
      <c r="P6" s="487"/>
      <c r="Q6" s="487"/>
      <c r="R6" s="487"/>
      <c r="S6" s="487"/>
      <c r="T6" s="487"/>
      <c r="U6" s="487"/>
      <c r="V6" s="487"/>
      <c r="W6" s="152"/>
      <c r="AF6" s="110" t="s">
        <v>75</v>
      </c>
      <c r="AG6" s="111">
        <v>35.486080685267524</v>
      </c>
      <c r="AH6" s="111">
        <v>1.7156746916199375</v>
      </c>
      <c r="AI6" s="111">
        <v>5.0599999999999996</v>
      </c>
      <c r="AJ6" s="111">
        <v>33.530261921083458</v>
      </c>
      <c r="AK6" s="111">
        <v>24.150918094388352</v>
      </c>
      <c r="AL6" s="111">
        <v>51.973686108737851</v>
      </c>
      <c r="AM6" s="111">
        <v>4.8347821413037044</v>
      </c>
      <c r="AN6" s="111">
        <v>37.435205225352384</v>
      </c>
      <c r="AO6" s="110" t="s">
        <v>75</v>
      </c>
      <c r="AP6" s="102" t="s">
        <v>76</v>
      </c>
      <c r="AQ6" s="102"/>
      <c r="AR6" s="102"/>
      <c r="AU6" s="24"/>
      <c r="AV6" s="26"/>
      <c r="AW6" s="26" t="s">
        <v>114</v>
      </c>
      <c r="AX6" s="466" t="s">
        <v>117</v>
      </c>
      <c r="AY6" s="466"/>
      <c r="AZ6" s="466" t="s">
        <v>115</v>
      </c>
      <c r="BA6" s="466"/>
      <c r="BB6" s="485" t="s">
        <v>191</v>
      </c>
      <c r="BC6" s="485"/>
      <c r="BD6" s="468" t="s">
        <v>116</v>
      </c>
      <c r="BE6" s="468"/>
      <c r="BF6" s="468" t="s">
        <v>137</v>
      </c>
      <c r="BG6" s="468"/>
      <c r="BH6" s="481" t="s">
        <v>118</v>
      </c>
      <c r="BI6" s="481"/>
      <c r="BJ6" s="72"/>
      <c r="BK6" s="34"/>
      <c r="BL6" s="34"/>
      <c r="BM6" s="34"/>
      <c r="BN6" s="34"/>
      <c r="BO6" s="34"/>
      <c r="BP6" s="34"/>
      <c r="BQ6" s="34"/>
      <c r="BR6" s="34"/>
      <c r="BS6" s="34"/>
      <c r="BT6" s="34"/>
      <c r="BU6" s="34"/>
      <c r="BV6" s="34"/>
      <c r="BW6" s="34"/>
      <c r="BX6" s="34"/>
      <c r="BY6" s="34"/>
    </row>
    <row r="7" spans="1:77">
      <c r="A7" s="405" t="s">
        <v>23</v>
      </c>
      <c r="B7" s="410">
        <v>5.0999999999999996</v>
      </c>
      <c r="C7" s="411">
        <v>35.627164853753627</v>
      </c>
      <c r="D7" s="410">
        <v>1.7487920628368583</v>
      </c>
      <c r="E7" s="411">
        <v>32.394024209720484</v>
      </c>
      <c r="F7" s="411">
        <v>50.322506591678994</v>
      </c>
      <c r="G7" s="411">
        <v>24.291419008119096</v>
      </c>
      <c r="H7" s="411"/>
      <c r="I7" s="23">
        <v>0.5</v>
      </c>
      <c r="J7" s="23">
        <v>0.17260273972602741</v>
      </c>
      <c r="K7" s="23"/>
      <c r="N7" s="101" t="s">
        <v>584</v>
      </c>
      <c r="O7" s="101" t="s">
        <v>585</v>
      </c>
      <c r="P7" s="101" t="s">
        <v>67</v>
      </c>
      <c r="Q7" s="101" t="s">
        <v>66</v>
      </c>
      <c r="R7" s="101" t="s">
        <v>65</v>
      </c>
      <c r="S7" s="101" t="s">
        <v>68</v>
      </c>
      <c r="T7" s="101" t="s">
        <v>70</v>
      </c>
      <c r="U7" t="s">
        <v>69</v>
      </c>
      <c r="V7" s="101" t="s">
        <v>586</v>
      </c>
      <c r="W7" s="152"/>
      <c r="AF7" s="110" t="s">
        <v>77</v>
      </c>
      <c r="AG7" s="111">
        <v>35.627164853753627</v>
      </c>
      <c r="AH7" s="111">
        <v>1.7487920628368583</v>
      </c>
      <c r="AI7" s="111">
        <v>5.0999999999999996</v>
      </c>
      <c r="AJ7" s="111">
        <v>32.394024209720484</v>
      </c>
      <c r="AK7" s="111">
        <v>24.291419008119099</v>
      </c>
      <c r="AL7" s="111">
        <v>50.322506591678994</v>
      </c>
      <c r="AM7" s="111">
        <v>4.9085917165047954</v>
      </c>
      <c r="AN7" s="111">
        <v>37.735512119253848</v>
      </c>
      <c r="AO7" s="110" t="s">
        <v>77</v>
      </c>
      <c r="AP7" s="102" t="s">
        <v>78</v>
      </c>
      <c r="AQ7" s="102"/>
      <c r="AR7" s="102"/>
      <c r="AU7" s="24"/>
      <c r="AV7" s="198"/>
      <c r="AW7" s="198" t="s">
        <v>120</v>
      </c>
      <c r="AX7" s="484">
        <v>5.25</v>
      </c>
      <c r="AY7" s="484"/>
      <c r="AZ7" s="467">
        <v>0.36</v>
      </c>
      <c r="BA7" s="467"/>
      <c r="BB7" s="465">
        <v>1.75</v>
      </c>
      <c r="BC7" s="465"/>
      <c r="BD7" s="469" t="s">
        <v>121</v>
      </c>
      <c r="BE7" s="469"/>
      <c r="BF7" s="483">
        <v>0.54500000000000004</v>
      </c>
      <c r="BG7" s="483"/>
      <c r="BH7" s="482" t="s">
        <v>121</v>
      </c>
      <c r="BI7" s="482"/>
      <c r="BJ7" s="73"/>
      <c r="BK7" s="34"/>
      <c r="BL7" s="34"/>
      <c r="BM7" s="34"/>
      <c r="BN7" s="34"/>
      <c r="BO7" s="34"/>
      <c r="BP7" s="34"/>
      <c r="BQ7" s="34"/>
      <c r="BR7" s="34"/>
      <c r="BS7" s="34"/>
      <c r="BT7" s="34"/>
      <c r="BU7" s="34"/>
      <c r="BV7" s="34"/>
      <c r="BW7" s="34"/>
      <c r="BX7" s="34"/>
      <c r="BY7" s="34"/>
    </row>
    <row r="8" spans="1:77">
      <c r="A8" s="405" t="s">
        <v>25</v>
      </c>
      <c r="B8" s="410">
        <v>5.0999999999999996</v>
      </c>
      <c r="C8" s="411">
        <v>35.445209980281582</v>
      </c>
      <c r="D8" s="410">
        <v>1.7388183656453378</v>
      </c>
      <c r="E8" s="411">
        <v>32.507585143902702</v>
      </c>
      <c r="F8" s="411">
        <v>50.356581028260159</v>
      </c>
      <c r="G8" s="411">
        <v>24.099011570933026</v>
      </c>
      <c r="H8" s="411"/>
      <c r="I8" s="23">
        <v>0.5</v>
      </c>
      <c r="J8" s="23">
        <v>0.17534246575342466</v>
      </c>
      <c r="K8" s="23"/>
      <c r="M8" s="101" t="s">
        <v>27</v>
      </c>
      <c r="N8" s="101">
        <v>3.3</v>
      </c>
      <c r="O8" s="101">
        <v>1.2</v>
      </c>
      <c r="P8" s="101">
        <v>5.0599999999999996</v>
      </c>
      <c r="Q8" s="101">
        <v>32.770860831031456</v>
      </c>
      <c r="R8" s="238">
        <v>1.698767573835124</v>
      </c>
      <c r="S8" s="238">
        <v>37.225486314760985</v>
      </c>
      <c r="T8" s="239">
        <v>55.371059000474943</v>
      </c>
      <c r="U8" s="238">
        <v>25.186351509939428</v>
      </c>
      <c r="W8" s="152"/>
      <c r="AF8" s="110" t="s">
        <v>79</v>
      </c>
      <c r="AG8" s="111">
        <v>35.445209980281582</v>
      </c>
      <c r="AH8" s="111">
        <v>1.7388183656453378</v>
      </c>
      <c r="AI8" s="111">
        <v>5.0999999999999996</v>
      </c>
      <c r="AJ8" s="111">
        <v>32.507585143902702</v>
      </c>
      <c r="AK8" s="111">
        <v>24.099011570933019</v>
      </c>
      <c r="AL8" s="111">
        <v>50.356581028260159</v>
      </c>
      <c r="AM8" s="111">
        <v>4.9056511912685927</v>
      </c>
      <c r="AN8" s="111">
        <v>37.331097450045029</v>
      </c>
      <c r="AO8" s="110" t="s">
        <v>79</v>
      </c>
      <c r="AP8" s="102" t="s">
        <v>80</v>
      </c>
      <c r="AQ8" s="102"/>
      <c r="AR8" s="102"/>
      <c r="AU8" s="24"/>
      <c r="AV8" s="26" t="s">
        <v>17</v>
      </c>
      <c r="AW8" s="25" t="s">
        <v>19</v>
      </c>
      <c r="AX8" s="47">
        <v>5.28</v>
      </c>
      <c r="AY8" s="71">
        <v>5.0999999999999996</v>
      </c>
      <c r="AZ8" s="27">
        <v>36.01</v>
      </c>
      <c r="BA8" s="71">
        <v>35.296645416972055</v>
      </c>
      <c r="BB8" s="47">
        <v>1.72</v>
      </c>
      <c r="BC8" s="71">
        <v>1.8621631137403667</v>
      </c>
      <c r="BD8" s="28">
        <v>35.1</v>
      </c>
      <c r="BE8" s="71">
        <v>34.672888343541722</v>
      </c>
      <c r="BF8" s="28">
        <v>54.85</v>
      </c>
      <c r="BG8" s="71">
        <v>53.587466317606683</v>
      </c>
      <c r="BH8" s="29">
        <v>24.25</v>
      </c>
      <c r="BI8" s="29">
        <v>24.036785104345206</v>
      </c>
      <c r="BJ8" s="29"/>
      <c r="BK8" s="34"/>
      <c r="BL8" s="34"/>
      <c r="BM8" s="34"/>
      <c r="BN8" s="34"/>
      <c r="BO8" s="34"/>
      <c r="BP8" s="34"/>
      <c r="BQ8" s="34"/>
      <c r="BR8" s="34"/>
      <c r="BS8" s="34"/>
      <c r="BT8" s="34"/>
      <c r="BU8" s="34"/>
      <c r="BV8" s="34"/>
      <c r="BW8" s="34"/>
      <c r="BX8" s="34"/>
      <c r="BY8" s="34"/>
    </row>
    <row r="9" spans="1:77">
      <c r="A9" s="405" t="s">
        <v>27</v>
      </c>
      <c r="B9" s="410">
        <v>5.0599999999999996</v>
      </c>
      <c r="C9" s="411">
        <v>32.770860831031456</v>
      </c>
      <c r="D9" s="410">
        <v>1.698767573835124</v>
      </c>
      <c r="E9" s="411">
        <v>37.225486314760985</v>
      </c>
      <c r="F9" s="411">
        <v>55.371059000474943</v>
      </c>
      <c r="G9" s="412">
        <v>25.186351509939428</v>
      </c>
      <c r="H9" s="412"/>
      <c r="I9" s="23">
        <v>1.2</v>
      </c>
      <c r="J9" s="23">
        <v>3.3123287671232875</v>
      </c>
      <c r="K9" s="23"/>
      <c r="M9" s="101" t="s">
        <v>30</v>
      </c>
      <c r="N9" s="101">
        <v>2.9</v>
      </c>
      <c r="O9" s="101">
        <v>1.4</v>
      </c>
      <c r="P9" s="101">
        <v>5.14</v>
      </c>
      <c r="Q9" s="101">
        <v>32.771133720692625</v>
      </c>
      <c r="R9" s="238">
        <v>1.5885763860586204</v>
      </c>
      <c r="S9" s="238">
        <v>36.511048109110469</v>
      </c>
      <c r="T9" s="239">
        <v>54.308588155306062</v>
      </c>
      <c r="U9" s="238">
        <v>24.68683375869524</v>
      </c>
      <c r="W9" s="152"/>
      <c r="AF9" s="110" t="s">
        <v>81</v>
      </c>
      <c r="AG9" s="111">
        <v>32.770860831031456</v>
      </c>
      <c r="AH9" s="111">
        <v>1.698767573835124</v>
      </c>
      <c r="AI9" s="111">
        <v>5.0599999999999996</v>
      </c>
      <c r="AJ9" s="111">
        <v>37.225486314760985</v>
      </c>
      <c r="AK9" s="111">
        <v>25.186351509939428</v>
      </c>
      <c r="AL9" s="111">
        <v>55.371059000474943</v>
      </c>
      <c r="AM9" s="111">
        <v>5.1837746423387312</v>
      </c>
      <c r="AN9" s="111">
        <v>37.463444900934981</v>
      </c>
      <c r="AO9" s="110" t="s">
        <v>81</v>
      </c>
      <c r="AP9" s="102" t="s">
        <v>82</v>
      </c>
      <c r="AQ9" s="102"/>
      <c r="AR9" s="102"/>
      <c r="AU9" s="24"/>
      <c r="AV9" s="26" t="s">
        <v>20</v>
      </c>
      <c r="AW9" s="25" t="s">
        <v>22</v>
      </c>
      <c r="AX9" s="47">
        <v>5.19</v>
      </c>
      <c r="AY9" s="71">
        <v>5.0599999999999996</v>
      </c>
      <c r="AZ9" s="27">
        <v>36.04</v>
      </c>
      <c r="BA9" s="71">
        <v>35.486080685267524</v>
      </c>
      <c r="BB9" s="47">
        <v>1.72</v>
      </c>
      <c r="BC9" s="71">
        <v>1.7156746916199375</v>
      </c>
      <c r="BD9" s="28">
        <v>34.78</v>
      </c>
      <c r="BE9" s="71">
        <v>33.530261921083458</v>
      </c>
      <c r="BF9" s="28">
        <v>54.377736085099997</v>
      </c>
      <c r="BG9" s="71">
        <v>51.973686108737851</v>
      </c>
      <c r="BH9" s="29">
        <v>24.73</v>
      </c>
      <c r="BI9" s="29">
        <v>24.150918094388352</v>
      </c>
      <c r="BJ9" s="29"/>
      <c r="BK9" s="34"/>
      <c r="BL9" s="34"/>
      <c r="BM9" s="34"/>
      <c r="BN9" s="34"/>
      <c r="BO9" s="34"/>
      <c r="BP9" s="34"/>
      <c r="BQ9" s="34"/>
      <c r="BR9" s="34"/>
      <c r="BS9" s="34"/>
      <c r="BT9" s="34"/>
      <c r="BU9" s="34"/>
      <c r="BV9" s="34"/>
      <c r="BW9" s="34"/>
      <c r="BX9" s="34"/>
      <c r="BY9" s="34"/>
    </row>
    <row r="10" spans="1:77">
      <c r="A10" s="405" t="s">
        <v>30</v>
      </c>
      <c r="B10" s="410">
        <v>5.14</v>
      </c>
      <c r="C10" s="411">
        <v>32.771133720692625</v>
      </c>
      <c r="D10" s="410">
        <v>1.5885763860586204</v>
      </c>
      <c r="E10" s="411">
        <v>36.511048109110469</v>
      </c>
      <c r="F10" s="411">
        <v>54.308588155306062</v>
      </c>
      <c r="G10" s="412">
        <v>24.68683375869524</v>
      </c>
      <c r="H10" s="412"/>
      <c r="I10" s="23">
        <v>1.4</v>
      </c>
      <c r="J10" s="23">
        <v>2.9424657534246577</v>
      </c>
      <c r="K10" s="23"/>
      <c r="M10" s="101" t="s">
        <v>32</v>
      </c>
      <c r="N10" s="101">
        <v>6</v>
      </c>
      <c r="O10" s="101">
        <v>1.4</v>
      </c>
      <c r="P10" s="101">
        <v>4.99</v>
      </c>
      <c r="Q10" s="101">
        <v>33.554219593322379</v>
      </c>
      <c r="R10" s="238">
        <v>1.7213208274290936</v>
      </c>
      <c r="S10" s="238">
        <v>34.84591017487125</v>
      </c>
      <c r="T10" s="239">
        <v>52.442623085467346</v>
      </c>
      <c r="U10" s="238">
        <v>24.285016719175232</v>
      </c>
      <c r="W10" s="152"/>
      <c r="AF10" s="110" t="s">
        <v>83</v>
      </c>
      <c r="AG10" s="111">
        <v>32.771133720692625</v>
      </c>
      <c r="AH10" s="111">
        <v>1.5885763860586204</v>
      </c>
      <c r="AI10" s="111">
        <v>5.14</v>
      </c>
      <c r="AJ10" s="111">
        <v>36.511048109110469</v>
      </c>
      <c r="AK10" s="111">
        <v>24.686833758695236</v>
      </c>
      <c r="AL10" s="111">
        <v>54.308588155306062</v>
      </c>
      <c r="AM10" s="111">
        <v>4.8474868144569205</v>
      </c>
      <c r="AN10" s="111">
        <v>36.720586148414185</v>
      </c>
      <c r="AO10" s="110" t="s">
        <v>83</v>
      </c>
      <c r="AP10" s="102" t="s">
        <v>84</v>
      </c>
      <c r="AQ10" s="102"/>
      <c r="AR10" s="102"/>
      <c r="AU10" s="24"/>
      <c r="AV10" s="26" t="s">
        <v>23</v>
      </c>
      <c r="AW10" s="25" t="s">
        <v>24</v>
      </c>
      <c r="AX10" s="47">
        <v>5.23</v>
      </c>
      <c r="AY10" s="71">
        <v>5.0999999999999996</v>
      </c>
      <c r="AZ10" s="27">
        <v>36.25</v>
      </c>
      <c r="BA10" s="71">
        <v>35.627164853753627</v>
      </c>
      <c r="BB10" s="47">
        <v>1.76</v>
      </c>
      <c r="BC10" s="71">
        <v>1.7487920628368583</v>
      </c>
      <c r="BD10" s="28">
        <v>35.19</v>
      </c>
      <c r="BE10" s="71">
        <v>32.394024209720484</v>
      </c>
      <c r="BF10" s="28">
        <v>55.2</v>
      </c>
      <c r="BG10" s="71">
        <v>50.322506591678994</v>
      </c>
      <c r="BH10" s="29">
        <v>24.19</v>
      </c>
      <c r="BI10" s="29">
        <v>24.291419008119096</v>
      </c>
      <c r="BJ10" s="29"/>
      <c r="BK10" s="34"/>
      <c r="BL10" s="34"/>
      <c r="BM10" s="34"/>
      <c r="BN10" s="34"/>
      <c r="BO10" s="34"/>
      <c r="BP10" s="34"/>
      <c r="BQ10" s="34"/>
      <c r="BR10" s="34"/>
      <c r="BS10" s="34"/>
      <c r="BT10" s="34"/>
      <c r="BU10" s="34"/>
      <c r="BV10" s="34"/>
      <c r="BW10" s="34"/>
      <c r="BX10" s="34"/>
      <c r="BY10" s="34"/>
    </row>
    <row r="11" spans="1:77">
      <c r="A11" s="405" t="s">
        <v>32</v>
      </c>
      <c r="B11" s="410">
        <v>4.99</v>
      </c>
      <c r="C11" s="411">
        <v>33.554219593322379</v>
      </c>
      <c r="D11" s="410">
        <v>1.7213208274290936</v>
      </c>
      <c r="E11" s="411">
        <v>34.84591017487125</v>
      </c>
      <c r="F11" s="411">
        <v>52.442623085467346</v>
      </c>
      <c r="G11" s="412">
        <v>24.285016719175232</v>
      </c>
      <c r="H11" s="412"/>
      <c r="I11" s="23">
        <v>1.4</v>
      </c>
      <c r="J11" s="23">
        <v>6.0027397260273974</v>
      </c>
      <c r="K11" s="23"/>
      <c r="M11" s="100" t="s">
        <v>39</v>
      </c>
      <c r="N11" s="101">
        <v>5.6</v>
      </c>
      <c r="O11" s="101">
        <v>2.4</v>
      </c>
      <c r="P11" s="106">
        <v>5.0999999999999996</v>
      </c>
      <c r="Q11" s="108">
        <v>35.444663748034387</v>
      </c>
      <c r="R11" s="106">
        <v>1.7486152328648541</v>
      </c>
      <c r="S11" s="108">
        <v>37.261650056618343</v>
      </c>
      <c r="T11" s="109">
        <v>57.720480164773022</v>
      </c>
      <c r="U11" s="112">
        <v>24.313200120373121</v>
      </c>
      <c r="W11" s="152"/>
      <c r="AF11" s="110" t="s">
        <v>85</v>
      </c>
      <c r="AG11" s="111">
        <v>33.554219593322379</v>
      </c>
      <c r="AH11" s="111">
        <v>1.7213208274290936</v>
      </c>
      <c r="AI11" s="111">
        <v>4.99</v>
      </c>
      <c r="AJ11" s="111">
        <v>34.84591017487125</v>
      </c>
      <c r="AK11" s="111">
        <v>24.285016719175232</v>
      </c>
      <c r="AL11" s="111">
        <v>52.442623085467346</v>
      </c>
      <c r="AM11" s="111">
        <v>5.1299682969579585</v>
      </c>
      <c r="AN11" s="111">
        <v>36.548621403105166</v>
      </c>
      <c r="AO11" s="110" t="s">
        <v>85</v>
      </c>
      <c r="AP11" s="102" t="s">
        <v>86</v>
      </c>
      <c r="AQ11" s="102"/>
      <c r="AR11" s="102"/>
      <c r="AU11" s="24"/>
      <c r="AV11" s="26" t="s">
        <v>25</v>
      </c>
      <c r="AW11" s="25" t="s">
        <v>26</v>
      </c>
      <c r="AX11" s="47">
        <v>5.21</v>
      </c>
      <c r="AY11" s="71">
        <v>5.0999999999999996</v>
      </c>
      <c r="AZ11" s="27">
        <v>36.25</v>
      </c>
      <c r="BA11" s="71">
        <v>35.445209980281582</v>
      </c>
      <c r="BB11" s="47">
        <v>1.73</v>
      </c>
      <c r="BC11" s="71">
        <v>1.7388183656453378</v>
      </c>
      <c r="BD11" s="28">
        <v>35.049999999999997</v>
      </c>
      <c r="BE11" s="71">
        <v>32.507585143902702</v>
      </c>
      <c r="BF11" s="28">
        <v>54.980392156900002</v>
      </c>
      <c r="BG11" s="71">
        <v>50.356581028260159</v>
      </c>
      <c r="BH11" s="29">
        <v>24.52</v>
      </c>
      <c r="BI11" s="29">
        <v>24.099011570933026</v>
      </c>
      <c r="BJ11" s="29"/>
      <c r="BK11" s="34"/>
      <c r="BL11" s="34"/>
      <c r="BM11" s="34"/>
      <c r="BN11" s="34"/>
      <c r="BO11" s="34"/>
      <c r="BP11" s="34"/>
      <c r="BQ11" s="34"/>
      <c r="BR11" s="34"/>
      <c r="BS11" s="34"/>
      <c r="BT11" s="34"/>
      <c r="BU11" s="34"/>
      <c r="BV11" s="34"/>
      <c r="BW11" s="34"/>
      <c r="BX11" s="34"/>
      <c r="BY11" s="34"/>
    </row>
    <row r="12" spans="1:77">
      <c r="A12" s="405" t="s">
        <v>34</v>
      </c>
      <c r="B12" s="410">
        <v>5.24</v>
      </c>
      <c r="C12" s="411">
        <v>32.730749971470772</v>
      </c>
      <c r="D12" s="410">
        <v>1.662036442207242</v>
      </c>
      <c r="E12" s="411">
        <v>37.591226661676743</v>
      </c>
      <c r="F12" s="411">
        <v>55.881738901108768</v>
      </c>
      <c r="G12" s="412">
        <v>24.452665576957266</v>
      </c>
      <c r="H12" s="412"/>
      <c r="I12" s="23">
        <v>2.1</v>
      </c>
      <c r="J12" s="23">
        <v>7.2547945205479456</v>
      </c>
      <c r="K12" s="23"/>
      <c r="M12" s="101" t="s">
        <v>583</v>
      </c>
      <c r="N12" s="237">
        <v>4.4395303326810174</v>
      </c>
      <c r="O12" s="101">
        <v>1.78</v>
      </c>
      <c r="P12" s="101">
        <v>5.0785714285714283</v>
      </c>
      <c r="Q12" s="101">
        <v>33.96107614676815</v>
      </c>
      <c r="R12" s="238">
        <v>1.7283837060610925</v>
      </c>
      <c r="S12" s="238">
        <v>35.296901074116576</v>
      </c>
      <c r="T12" s="239">
        <v>53.455489676489762</v>
      </c>
      <c r="U12" s="238">
        <v>24.412006280208381</v>
      </c>
      <c r="W12" s="152"/>
      <c r="AF12" s="110" t="s">
        <v>87</v>
      </c>
      <c r="AG12" s="111">
        <v>32.730749971470772</v>
      </c>
      <c r="AH12" s="111">
        <v>1.662036442207242</v>
      </c>
      <c r="AI12" s="111">
        <v>5.24</v>
      </c>
      <c r="AJ12" s="111">
        <v>37.591226661676743</v>
      </c>
      <c r="AK12" s="111">
        <v>24.452665576957266</v>
      </c>
      <c r="AL12" s="111">
        <v>55.881738901108768</v>
      </c>
      <c r="AM12" s="111">
        <v>5.0779051615252602</v>
      </c>
      <c r="AN12" s="111">
        <v>36.350435847860304</v>
      </c>
      <c r="AO12" s="110" t="s">
        <v>87</v>
      </c>
      <c r="AP12" s="102" t="s">
        <v>88</v>
      </c>
      <c r="AQ12" s="102"/>
      <c r="AR12" s="102"/>
      <c r="AU12" s="24"/>
      <c r="AV12" s="26" t="s">
        <v>27</v>
      </c>
      <c r="AW12" s="25" t="s">
        <v>29</v>
      </c>
      <c r="AX12" s="48"/>
      <c r="AY12" s="71">
        <v>5.0599999999999996</v>
      </c>
      <c r="AZ12" s="49"/>
      <c r="BA12" s="71">
        <v>32.770860831031456</v>
      </c>
      <c r="BB12" s="48"/>
      <c r="BC12" s="71">
        <v>1.698767573835124</v>
      </c>
      <c r="BD12" s="49"/>
      <c r="BE12" s="71">
        <v>37.225486314760985</v>
      </c>
      <c r="BF12" s="50"/>
      <c r="BG12" s="71">
        <v>55.371059000474943</v>
      </c>
      <c r="BH12" s="24"/>
      <c r="BI12" s="29">
        <v>25.186351509939428</v>
      </c>
      <c r="BJ12" s="29"/>
      <c r="BK12" s="34"/>
      <c r="BL12" s="34"/>
      <c r="BM12" s="34"/>
      <c r="BN12" s="34"/>
      <c r="BO12" s="34"/>
      <c r="BP12" s="34"/>
      <c r="BQ12" s="34"/>
      <c r="BR12" s="34"/>
      <c r="BS12" s="34"/>
      <c r="BT12" s="34"/>
      <c r="BU12" s="34"/>
      <c r="BV12" s="34"/>
      <c r="BW12" s="34"/>
      <c r="BX12" s="34"/>
      <c r="BY12" s="34"/>
    </row>
    <row r="13" spans="1:77">
      <c r="A13" s="405" t="s">
        <v>37</v>
      </c>
      <c r="B13" s="410">
        <v>5.03</v>
      </c>
      <c r="C13" s="411">
        <v>32.989478664862808</v>
      </c>
      <c r="D13" s="410">
        <v>1.7854406106316205</v>
      </c>
      <c r="E13" s="411">
        <v>38.173462894950966</v>
      </c>
      <c r="F13" s="411">
        <v>56.966372047809429</v>
      </c>
      <c r="G13" s="412">
        <v>24.445078378193827</v>
      </c>
      <c r="H13" s="412"/>
      <c r="I13" s="23">
        <v>2.1</v>
      </c>
      <c r="J13" s="23">
        <v>6.1698630136986301</v>
      </c>
      <c r="K13" s="23"/>
      <c r="M13" s="101" t="s">
        <v>27</v>
      </c>
      <c r="N13" s="240">
        <f>ABS(1-N8/N$12)</f>
        <v>0.2566781274795028</v>
      </c>
      <c r="O13" s="240">
        <f t="shared" ref="O13:U13" si="0">ABS(1-O8/O$12)</f>
        <v>0.3258426966292135</v>
      </c>
      <c r="P13" s="240">
        <f t="shared" si="0"/>
        <v>3.6568213783403358E-3</v>
      </c>
      <c r="Q13" s="240">
        <f t="shared" si="0"/>
        <v>3.5046454670428884E-2</v>
      </c>
      <c r="R13" s="240">
        <f t="shared" si="0"/>
        <v>1.713516050985131E-2</v>
      </c>
      <c r="S13" s="240">
        <f t="shared" si="0"/>
        <v>5.4638939452354762E-2</v>
      </c>
      <c r="T13" s="240">
        <f t="shared" si="0"/>
        <v>3.5834847563423811E-2</v>
      </c>
      <c r="U13" s="240">
        <f t="shared" si="0"/>
        <v>3.1719852143362592E-2</v>
      </c>
      <c r="V13" s="242">
        <f>AVERAGE(N13:U13)</f>
        <v>9.506911247830975E-2</v>
      </c>
      <c r="W13" s="152"/>
      <c r="AF13" s="110" t="s">
        <v>89</v>
      </c>
      <c r="AG13" s="111">
        <v>32.989478664862808</v>
      </c>
      <c r="AH13" s="111">
        <v>1.7854406106316205</v>
      </c>
      <c r="AI13" s="111">
        <v>5.03</v>
      </c>
      <c r="AJ13" s="111">
        <v>38.173462894950966</v>
      </c>
      <c r="AK13" s="111">
        <v>24.445078378193827</v>
      </c>
      <c r="AL13" s="111">
        <v>56.966372047809429</v>
      </c>
      <c r="AM13" s="111">
        <v>5.4121516401327634</v>
      </c>
      <c r="AN13" s="111">
        <v>36.47946306213256</v>
      </c>
      <c r="AO13" s="110" t="s">
        <v>89</v>
      </c>
      <c r="AP13" s="102" t="s">
        <v>90</v>
      </c>
      <c r="AQ13" s="102"/>
      <c r="AR13" s="102"/>
      <c r="AU13" s="24"/>
      <c r="AV13" s="26" t="s">
        <v>30</v>
      </c>
      <c r="AW13" s="25" t="s">
        <v>31</v>
      </c>
      <c r="AX13" s="48"/>
      <c r="AY13" s="71">
        <v>5.14</v>
      </c>
      <c r="AZ13" s="49"/>
      <c r="BA13" s="71">
        <v>32.771133720692625</v>
      </c>
      <c r="BB13" s="48"/>
      <c r="BC13" s="71">
        <v>1.5885763860586204</v>
      </c>
      <c r="BD13" s="49"/>
      <c r="BE13" s="71">
        <v>36.511048109110469</v>
      </c>
      <c r="BF13" s="50"/>
      <c r="BG13" s="71">
        <v>54.308588155306062</v>
      </c>
      <c r="BH13" s="24"/>
      <c r="BI13" s="29">
        <v>24.68683375869524</v>
      </c>
      <c r="BJ13" s="29"/>
      <c r="BK13" s="34"/>
      <c r="BL13" s="34"/>
      <c r="BM13" s="34"/>
      <c r="BN13" s="34"/>
      <c r="BO13" s="34"/>
      <c r="BP13" s="34"/>
      <c r="BQ13" s="34"/>
      <c r="BR13" s="34"/>
      <c r="BS13" s="34"/>
      <c r="BT13" s="34"/>
      <c r="BU13" s="34"/>
      <c r="BV13" s="34"/>
      <c r="BW13" s="34"/>
      <c r="BX13" s="34"/>
      <c r="BY13" s="34"/>
    </row>
    <row r="14" spans="1:77" ht="16.5" thickBot="1">
      <c r="A14" s="405" t="s">
        <v>39</v>
      </c>
      <c r="B14" s="410">
        <v>5.0999999999999996</v>
      </c>
      <c r="C14" s="411">
        <v>35.444663748034387</v>
      </c>
      <c r="D14" s="410">
        <v>1.7486152328648541</v>
      </c>
      <c r="E14" s="411">
        <v>37.261650056618343</v>
      </c>
      <c r="F14" s="411">
        <v>57.720480164773022</v>
      </c>
      <c r="G14" s="412">
        <v>24.313200120373121</v>
      </c>
      <c r="H14" s="412"/>
      <c r="I14" s="23">
        <v>2.4</v>
      </c>
      <c r="J14" s="23">
        <v>5.6410958904109592</v>
      </c>
      <c r="K14" s="23"/>
      <c r="M14" s="101" t="s">
        <v>30</v>
      </c>
      <c r="N14" s="240">
        <f t="shared" ref="N14:U14" si="1">ABS(1-N9/N$12)</f>
        <v>0.34677774839107822</v>
      </c>
      <c r="O14" s="240">
        <f t="shared" si="1"/>
        <v>0.21348314606741581</v>
      </c>
      <c r="P14" s="240">
        <f t="shared" si="1"/>
        <v>1.2095639943741299E-2</v>
      </c>
      <c r="Q14" s="240">
        <f t="shared" si="1"/>
        <v>3.5038419304883051E-2</v>
      </c>
      <c r="R14" s="240">
        <f t="shared" si="1"/>
        <v>8.088905230487653E-2</v>
      </c>
      <c r="S14" s="240">
        <f t="shared" si="1"/>
        <v>3.4398119892860235E-2</v>
      </c>
      <c r="T14" s="240">
        <f t="shared" si="1"/>
        <v>1.5959043383181326E-2</v>
      </c>
      <c r="U14" s="240">
        <f t="shared" si="1"/>
        <v>1.1257881688719218E-2</v>
      </c>
      <c r="V14" s="242">
        <f t="shared" ref="V14:V16" si="2">AVERAGE(N14:U14)</f>
        <v>9.3737381372094461E-2</v>
      </c>
      <c r="W14" s="152"/>
      <c r="AF14" s="110" t="s">
        <v>91</v>
      </c>
      <c r="AG14" s="111">
        <v>35.444663748034387</v>
      </c>
      <c r="AH14" s="111">
        <v>1.7486152328648541</v>
      </c>
      <c r="AI14" s="111">
        <v>5.0999999999999996</v>
      </c>
      <c r="AJ14" s="111">
        <v>37.261650056618343</v>
      </c>
      <c r="AK14" s="111">
        <v>24.313200120373125</v>
      </c>
      <c r="AL14" s="111">
        <v>57.720480164773022</v>
      </c>
      <c r="AM14" s="111">
        <v>4.9333666847434117</v>
      </c>
      <c r="AN14" s="111">
        <v>37.662572193066104</v>
      </c>
      <c r="AO14" s="110" t="s">
        <v>91</v>
      </c>
      <c r="AP14" s="102" t="s">
        <v>92</v>
      </c>
      <c r="AQ14" s="102"/>
      <c r="AR14" s="102"/>
      <c r="AU14" s="24"/>
      <c r="AV14" s="51" t="s">
        <v>32</v>
      </c>
      <c r="AW14" s="52" t="s">
        <v>33</v>
      </c>
      <c r="AX14" s="48"/>
      <c r="AY14" s="71">
        <v>4.99</v>
      </c>
      <c r="AZ14" s="49"/>
      <c r="BA14" s="71">
        <v>33.554219593322379</v>
      </c>
      <c r="BB14" s="48"/>
      <c r="BC14" s="71">
        <v>1.7213208274290936</v>
      </c>
      <c r="BD14" s="49"/>
      <c r="BE14" s="71">
        <v>34.84591017487125</v>
      </c>
      <c r="BF14" s="50"/>
      <c r="BG14" s="71">
        <v>52.442623085467346</v>
      </c>
      <c r="BH14" s="24"/>
      <c r="BI14" s="29">
        <v>24.285016719175232</v>
      </c>
      <c r="BJ14" s="29"/>
      <c r="BK14" s="60"/>
      <c r="BL14" s="61" t="s">
        <v>65</v>
      </c>
      <c r="BM14" s="61" t="s">
        <v>66</v>
      </c>
      <c r="BN14" s="61" t="s">
        <v>67</v>
      </c>
      <c r="BO14" s="61" t="s">
        <v>68</v>
      </c>
      <c r="BP14" s="61" t="s">
        <v>69</v>
      </c>
      <c r="BQ14" s="61" t="s">
        <v>70</v>
      </c>
      <c r="BR14" s="61" t="s">
        <v>65</v>
      </c>
      <c r="BS14" s="61" t="s">
        <v>72</v>
      </c>
      <c r="BT14" s="62"/>
      <c r="BU14" s="62"/>
      <c r="BV14" s="62"/>
      <c r="BW14" s="62"/>
      <c r="BX14" s="34"/>
      <c r="BY14" s="34"/>
    </row>
    <row r="15" spans="1:77">
      <c r="A15" s="405" t="s">
        <v>41</v>
      </c>
      <c r="B15" s="410">
        <v>5.12</v>
      </c>
      <c r="C15" s="411">
        <v>33.331413515855466</v>
      </c>
      <c r="D15" s="410">
        <v>1.6319760002836596</v>
      </c>
      <c r="E15" s="411">
        <v>35.066784293475251</v>
      </c>
      <c r="F15" s="411">
        <v>52.598661742760989</v>
      </c>
      <c r="G15" s="412">
        <v>24.512809827953774</v>
      </c>
      <c r="H15" s="412"/>
      <c r="I15" s="23">
        <v>2.9</v>
      </c>
      <c r="J15" s="23">
        <v>7.161643835616438</v>
      </c>
      <c r="K15" s="23"/>
      <c r="M15" s="245" t="s">
        <v>32</v>
      </c>
      <c r="N15" s="246">
        <f t="shared" ref="N15:U15" si="3">ABS(1-N10/N$12)</f>
        <v>0.35149431367363149</v>
      </c>
      <c r="O15" s="246">
        <f t="shared" si="3"/>
        <v>0.21348314606741581</v>
      </c>
      <c r="P15" s="246">
        <f t="shared" si="3"/>
        <v>1.7440225035161627E-2</v>
      </c>
      <c r="Q15" s="246">
        <f t="shared" si="3"/>
        <v>1.1980084249611944E-2</v>
      </c>
      <c r="R15" s="246">
        <f t="shared" si="3"/>
        <v>4.0864066278979427E-3</v>
      </c>
      <c r="S15" s="246">
        <f t="shared" si="3"/>
        <v>1.2777067830921807E-2</v>
      </c>
      <c r="T15" s="246">
        <f t="shared" si="3"/>
        <v>1.8947849830807661E-2</v>
      </c>
      <c r="U15" s="246">
        <f t="shared" si="3"/>
        <v>5.2019305408791405E-3</v>
      </c>
      <c r="V15" s="247">
        <f t="shared" si="2"/>
        <v>7.9426377982040927E-2</v>
      </c>
      <c r="W15" s="152"/>
      <c r="AF15" s="110" t="s">
        <v>93</v>
      </c>
      <c r="AG15" s="111">
        <v>33.331413515855466</v>
      </c>
      <c r="AH15" s="111">
        <v>1.6319760002836596</v>
      </c>
      <c r="AI15" s="111">
        <v>5.12</v>
      </c>
      <c r="AJ15" s="111">
        <v>35.066784293475251</v>
      </c>
      <c r="AK15" s="111">
        <v>24.512809827953774</v>
      </c>
      <c r="AL15" s="111">
        <v>52.598661742760989</v>
      </c>
      <c r="AM15" s="111">
        <v>4.8962099957367329</v>
      </c>
      <c r="AN15" s="111">
        <v>36.768155919705208</v>
      </c>
      <c r="AO15" s="110" t="s">
        <v>93</v>
      </c>
      <c r="AP15" s="102" t="s">
        <v>94</v>
      </c>
      <c r="AQ15" s="102"/>
      <c r="AR15" s="102"/>
      <c r="AU15" s="24"/>
      <c r="AV15" s="26" t="s">
        <v>34</v>
      </c>
      <c r="AW15" s="25" t="s">
        <v>36</v>
      </c>
      <c r="AX15" s="48"/>
      <c r="AY15" s="71">
        <v>5.24</v>
      </c>
      <c r="AZ15" s="49"/>
      <c r="BA15" s="71">
        <v>32.730749971470772</v>
      </c>
      <c r="BB15" s="48"/>
      <c r="BC15" s="71">
        <v>1.662036442207242</v>
      </c>
      <c r="BD15" s="49"/>
      <c r="BE15" s="71">
        <v>37.591226661676743</v>
      </c>
      <c r="BF15" s="50"/>
      <c r="BG15" s="71">
        <v>55.881738901108768</v>
      </c>
      <c r="BH15" s="24"/>
      <c r="BI15" s="29">
        <v>24.452665576957266</v>
      </c>
      <c r="BJ15" s="29"/>
      <c r="BK15" s="63" t="s">
        <v>73</v>
      </c>
      <c r="BL15" s="64">
        <v>35.296645416972055</v>
      </c>
      <c r="BM15" s="64">
        <v>1.8621631137403667</v>
      </c>
      <c r="BN15" s="64">
        <v>5.0999999999999996</v>
      </c>
      <c r="BO15" s="64">
        <v>34.672888343541722</v>
      </c>
      <c r="BP15" s="64">
        <v>24.036785104345206</v>
      </c>
      <c r="BQ15" s="64">
        <v>53.587466317606683</v>
      </c>
      <c r="BR15" s="64">
        <v>5.2757509722013509</v>
      </c>
      <c r="BS15" s="64">
        <v>37.149210051390739</v>
      </c>
      <c r="BT15" s="63" t="s">
        <v>73</v>
      </c>
      <c r="BU15" t="s">
        <v>74</v>
      </c>
      <c r="BV15"/>
      <c r="BW15"/>
      <c r="BX15" s="34"/>
      <c r="BY15" s="34"/>
    </row>
    <row r="16" spans="1:77">
      <c r="A16" s="405" t="s">
        <v>43</v>
      </c>
      <c r="B16" s="410">
        <v>4.9800000000000004</v>
      </c>
      <c r="C16" s="411">
        <v>32.189411370533286</v>
      </c>
      <c r="D16" s="410">
        <v>1.801801962257874</v>
      </c>
      <c r="E16" s="411">
        <v>34.534076736341191</v>
      </c>
      <c r="F16" s="411">
        <v>50.927262886691125</v>
      </c>
      <c r="G16" s="412">
        <v>24.452751025677497</v>
      </c>
      <c r="H16" s="412"/>
      <c r="I16" s="23">
        <v>2.9</v>
      </c>
      <c r="J16" s="23">
        <v>8.6602739726027398</v>
      </c>
      <c r="K16" s="23"/>
      <c r="M16" s="100" t="s">
        <v>39</v>
      </c>
      <c r="N16" s="240">
        <f t="shared" ref="N16:T16" si="4">ABS(1-N11/N$12)</f>
        <v>0.26139469276205585</v>
      </c>
      <c r="O16" s="240">
        <f t="shared" si="4"/>
        <v>0.348314606741573</v>
      </c>
      <c r="P16" s="240">
        <f t="shared" si="4"/>
        <v>4.2194092827003704E-3</v>
      </c>
      <c r="Q16" s="240">
        <f t="shared" si="4"/>
        <v>4.3684940808550232E-2</v>
      </c>
      <c r="R16" s="240">
        <f t="shared" si="4"/>
        <v>1.1705460270664325E-2</v>
      </c>
      <c r="S16" s="240">
        <f t="shared" si="4"/>
        <v>5.5663498004433265E-2</v>
      </c>
      <c r="T16" s="240">
        <f t="shared" si="4"/>
        <v>7.9785827687573141E-2</v>
      </c>
      <c r="U16" s="241">
        <f>ABS(1-U11/U$12)</f>
        <v>4.0474411935312871E-3</v>
      </c>
      <c r="V16" s="242">
        <f t="shared" si="2"/>
        <v>0.10110198459388518</v>
      </c>
      <c r="W16" s="152"/>
      <c r="AF16" s="110" t="s">
        <v>95</v>
      </c>
      <c r="AG16" s="111">
        <v>32.189411370533286</v>
      </c>
      <c r="AH16" s="111">
        <v>1.801801962257874</v>
      </c>
      <c r="AI16" s="111">
        <v>4.9800000000000004</v>
      </c>
      <c r="AJ16" s="111">
        <v>34.534076736341191</v>
      </c>
      <c r="AK16" s="111">
        <v>24.452751025677493</v>
      </c>
      <c r="AL16" s="111">
        <v>50.927262886691125</v>
      </c>
      <c r="AM16" s="111">
        <v>5.5974989462133289</v>
      </c>
      <c r="AN16" s="111">
        <v>36.06037275283537</v>
      </c>
      <c r="AO16" s="110" t="s">
        <v>95</v>
      </c>
      <c r="AP16" s="102" t="s">
        <v>96</v>
      </c>
      <c r="AQ16" s="102"/>
      <c r="AR16" s="102"/>
      <c r="AU16" s="24"/>
      <c r="AV16" s="26" t="s">
        <v>37</v>
      </c>
      <c r="AW16" s="25" t="s">
        <v>38</v>
      </c>
      <c r="AX16" s="48"/>
      <c r="AY16" s="71">
        <v>5.03</v>
      </c>
      <c r="AZ16" s="49"/>
      <c r="BA16" s="71">
        <v>32.989478664862808</v>
      </c>
      <c r="BB16" s="48"/>
      <c r="BC16" s="71">
        <v>1.7854406106316205</v>
      </c>
      <c r="BD16" s="49"/>
      <c r="BE16" s="71">
        <v>38.173462894950966</v>
      </c>
      <c r="BF16" s="50"/>
      <c r="BG16" s="71">
        <v>56.966372047809429</v>
      </c>
      <c r="BH16" s="24"/>
      <c r="BI16" s="29">
        <v>24.445078378193827</v>
      </c>
      <c r="BJ16" s="29"/>
      <c r="BK16" s="63" t="s">
        <v>75</v>
      </c>
      <c r="BL16" s="64">
        <v>35.486080685267524</v>
      </c>
      <c r="BM16" s="64">
        <v>1.7156746916199375</v>
      </c>
      <c r="BN16" s="64">
        <v>5.0599999999999996</v>
      </c>
      <c r="BO16" s="64">
        <v>33.530261921083458</v>
      </c>
      <c r="BP16" s="64">
        <v>24.150918094388352</v>
      </c>
      <c r="BQ16" s="64">
        <v>51.973686108737851</v>
      </c>
      <c r="BR16" s="64">
        <v>4.8347821413037044</v>
      </c>
      <c r="BS16" s="64">
        <v>37.435205225352384</v>
      </c>
      <c r="BT16" s="63" t="s">
        <v>75</v>
      </c>
      <c r="BU16" t="s">
        <v>76</v>
      </c>
      <c r="BV16"/>
      <c r="BW16"/>
      <c r="BX16" s="34"/>
      <c r="BY16" s="34"/>
    </row>
    <row r="17" spans="1:77">
      <c r="A17" s="405" t="s">
        <v>46</v>
      </c>
      <c r="B17" s="410">
        <v>5.0999999999999996</v>
      </c>
      <c r="C17" s="411">
        <v>35.492349358088127</v>
      </c>
      <c r="D17" s="410">
        <v>1.8241084749579686</v>
      </c>
      <c r="E17" s="411">
        <v>37.447923615721095</v>
      </c>
      <c r="F17" s="411">
        <v>58.051910499109773</v>
      </c>
      <c r="G17" s="412">
        <v>24.684073721536926</v>
      </c>
      <c r="H17" s="412"/>
      <c r="I17" s="23">
        <v>3</v>
      </c>
      <c r="J17" s="23">
        <v>5.6520547945205477</v>
      </c>
      <c r="K17" s="23"/>
      <c r="N17" s="243"/>
      <c r="W17" s="152"/>
      <c r="AF17" s="110" t="s">
        <v>97</v>
      </c>
      <c r="AG17" s="111">
        <v>35.492349358088127</v>
      </c>
      <c r="AH17" s="111">
        <v>1.8241084749579686</v>
      </c>
      <c r="AI17" s="111">
        <v>5.0999999999999996</v>
      </c>
      <c r="AJ17" s="111">
        <v>37.447923615721095</v>
      </c>
      <c r="AK17" s="111">
        <v>24.684073721536926</v>
      </c>
      <c r="AL17" s="111">
        <v>58.051910499109773</v>
      </c>
      <c r="AM17" s="111">
        <v>5.1394413386226967</v>
      </c>
      <c r="AN17" s="111">
        <v>38.265342910348068</v>
      </c>
      <c r="AO17" s="110" t="s">
        <v>97</v>
      </c>
      <c r="AP17" s="102" t="s">
        <v>98</v>
      </c>
      <c r="AQ17" s="102"/>
      <c r="AR17" s="102"/>
      <c r="AU17" s="24"/>
      <c r="AV17" s="26" t="s">
        <v>39</v>
      </c>
      <c r="AW17" s="25" t="s">
        <v>40</v>
      </c>
      <c r="AX17" s="48"/>
      <c r="AY17" s="71">
        <v>5.0999999999999996</v>
      </c>
      <c r="AZ17" s="49"/>
      <c r="BA17" s="71">
        <v>35.444663748034387</v>
      </c>
      <c r="BB17" s="48"/>
      <c r="BC17" s="71">
        <v>1.7486152328648541</v>
      </c>
      <c r="BD17" s="49"/>
      <c r="BE17" s="71">
        <v>37.261650056618343</v>
      </c>
      <c r="BF17" s="50"/>
      <c r="BG17" s="71">
        <v>57.720480164773022</v>
      </c>
      <c r="BH17" s="24"/>
      <c r="BI17" s="29">
        <v>24.313200120373121</v>
      </c>
      <c r="BJ17" s="29"/>
      <c r="BK17" s="63" t="s">
        <v>77</v>
      </c>
      <c r="BL17" s="64">
        <v>35.627164853753627</v>
      </c>
      <c r="BM17" s="64">
        <v>1.7487920628368583</v>
      </c>
      <c r="BN17" s="64">
        <v>5.0999999999999996</v>
      </c>
      <c r="BO17" s="64">
        <v>32.394024209720484</v>
      </c>
      <c r="BP17" s="64">
        <v>24.291419008119099</v>
      </c>
      <c r="BQ17" s="64">
        <v>50.322506591678994</v>
      </c>
      <c r="BR17" s="64">
        <v>4.9085917165047954</v>
      </c>
      <c r="BS17" s="64">
        <v>37.735512119253848</v>
      </c>
      <c r="BT17" s="63" t="s">
        <v>77</v>
      </c>
      <c r="BU17" t="s">
        <v>78</v>
      </c>
      <c r="BV17"/>
      <c r="BW17"/>
      <c r="BX17" s="34"/>
      <c r="BY17" s="34"/>
    </row>
    <row r="18" spans="1:77" ht="16.5" thickBot="1">
      <c r="A18" s="406" t="s">
        <v>48</v>
      </c>
      <c r="B18" s="413">
        <v>4.9800000000000004</v>
      </c>
      <c r="C18" s="414">
        <v>32.325684344588048</v>
      </c>
      <c r="D18" s="413">
        <v>1.669280140486739</v>
      </c>
      <c r="E18" s="414">
        <v>32.394286561857434</v>
      </c>
      <c r="F18" s="414">
        <v>47.867918941071466</v>
      </c>
      <c r="G18" s="414">
        <v>24.061740304969526</v>
      </c>
      <c r="H18" s="412"/>
      <c r="I18" s="23">
        <v>3.4</v>
      </c>
      <c r="J18" s="23">
        <v>8.6602739726027398</v>
      </c>
      <c r="K18" s="23"/>
      <c r="N18" s="243"/>
      <c r="W18" s="152"/>
      <c r="AF18" s="114" t="s">
        <v>99</v>
      </c>
      <c r="AG18" s="115">
        <v>32.325684344588048</v>
      </c>
      <c r="AH18" s="115">
        <v>1.669280140486739</v>
      </c>
      <c r="AI18" s="115">
        <v>4.9800000000000004</v>
      </c>
      <c r="AJ18" s="115">
        <v>32.394286561857434</v>
      </c>
      <c r="AK18" s="115">
        <v>24.061740304969526</v>
      </c>
      <c r="AL18" s="115">
        <v>47.867918941071466</v>
      </c>
      <c r="AM18" s="115">
        <v>5.1639437009048477</v>
      </c>
      <c r="AN18" s="115">
        <v>35.555202992356072</v>
      </c>
      <c r="AO18" s="114" t="s">
        <v>99</v>
      </c>
      <c r="AP18" s="105" t="s">
        <v>100</v>
      </c>
      <c r="AQ18" s="105"/>
      <c r="AR18" s="105"/>
      <c r="AU18" s="24"/>
      <c r="AV18" s="51" t="s">
        <v>41</v>
      </c>
      <c r="AW18" s="52" t="s">
        <v>42</v>
      </c>
      <c r="AX18" s="48"/>
      <c r="AY18" s="71">
        <v>5.12</v>
      </c>
      <c r="AZ18" s="49"/>
      <c r="BA18" s="71">
        <v>33.331413515855466</v>
      </c>
      <c r="BB18" s="48"/>
      <c r="BC18" s="71">
        <v>1.6319760002836596</v>
      </c>
      <c r="BD18" s="49"/>
      <c r="BE18" s="71">
        <v>35.066784293475251</v>
      </c>
      <c r="BF18" s="50"/>
      <c r="BG18" s="71">
        <v>52.598661742760989</v>
      </c>
      <c r="BH18" s="24"/>
      <c r="BI18" s="29">
        <v>24.512809827953774</v>
      </c>
      <c r="BJ18" s="29"/>
      <c r="BK18" s="63" t="s">
        <v>79</v>
      </c>
      <c r="BL18" s="64">
        <v>35.445209980281582</v>
      </c>
      <c r="BM18" s="64">
        <v>1.7388183656453378</v>
      </c>
      <c r="BN18" s="64">
        <v>5.0999999999999996</v>
      </c>
      <c r="BO18" s="64">
        <v>32.507585143902702</v>
      </c>
      <c r="BP18" s="64">
        <v>24.099011570933019</v>
      </c>
      <c r="BQ18" s="64">
        <v>50.356581028260159</v>
      </c>
      <c r="BR18" s="64">
        <v>4.9056511912685927</v>
      </c>
      <c r="BS18" s="64">
        <v>37.331097450045029</v>
      </c>
      <c r="BT18" s="63" t="s">
        <v>79</v>
      </c>
      <c r="BU18" t="s">
        <v>80</v>
      </c>
      <c r="BV18"/>
      <c r="BW18"/>
      <c r="BX18" s="34"/>
      <c r="BY18" s="34"/>
    </row>
    <row r="19" spans="1:77">
      <c r="A19" s="409" t="s">
        <v>564</v>
      </c>
      <c r="B19" s="410">
        <f>PEARSON(B5:B18,$I5:$I18)</f>
        <v>-0.1918305118867327</v>
      </c>
      <c r="C19" s="410">
        <f t="shared" ref="C19:G19" si="5">PEARSON(C5:C18,$I5:$I18)</f>
        <v>-0.50015834484967281</v>
      </c>
      <c r="D19" s="410">
        <f>PEARSON(D5:D18,$I5:$I18)</f>
        <v>-8.8257138216605233E-2</v>
      </c>
      <c r="E19" s="410">
        <f t="shared" si="5"/>
        <v>0.30376705803318022</v>
      </c>
      <c r="F19" s="410">
        <f t="shared" si="5"/>
        <v>0.14480128580034982</v>
      </c>
      <c r="G19" s="410">
        <f t="shared" si="5"/>
        <v>0.16297783827091392</v>
      </c>
      <c r="H19" s="412"/>
      <c r="I19" s="23">
        <f>AVERAGE(I5:I18)</f>
        <v>1.7857142857142858</v>
      </c>
      <c r="J19" s="23">
        <f>AVERAGE(J5:J18)</f>
        <v>4.4395303326810174</v>
      </c>
      <c r="K19" s="23"/>
      <c r="N19" s="243"/>
      <c r="W19" s="152"/>
      <c r="AF19" s="110"/>
      <c r="AG19" s="111"/>
      <c r="AH19" s="111"/>
      <c r="AI19" s="111"/>
      <c r="AJ19" s="111"/>
      <c r="AK19" s="111"/>
      <c r="AL19" s="111"/>
      <c r="AM19" s="111"/>
      <c r="AN19" s="111"/>
      <c r="AO19" s="110"/>
      <c r="AP19" s="102"/>
      <c r="AQ19" s="102"/>
      <c r="AR19" s="102"/>
      <c r="AU19" s="24"/>
      <c r="AV19" s="26" t="s">
        <v>43</v>
      </c>
      <c r="AW19" s="25" t="s">
        <v>44</v>
      </c>
      <c r="AX19" s="48"/>
      <c r="AY19" s="71">
        <v>4.9800000000000004</v>
      </c>
      <c r="AZ19" s="49"/>
      <c r="BA19" s="71">
        <v>32.189411370533286</v>
      </c>
      <c r="BB19" s="48"/>
      <c r="BC19" s="71">
        <v>1.801801962257874</v>
      </c>
      <c r="BD19" s="49"/>
      <c r="BE19" s="71">
        <v>34.534076736341191</v>
      </c>
      <c r="BF19" s="50"/>
      <c r="BG19" s="71">
        <v>50.927262886691125</v>
      </c>
      <c r="BH19" s="24"/>
      <c r="BI19" s="29">
        <v>24.452751025677497</v>
      </c>
      <c r="BJ19" s="29"/>
      <c r="BK19" s="63" t="s">
        <v>81</v>
      </c>
      <c r="BL19" s="64">
        <v>32.770860831031456</v>
      </c>
      <c r="BM19" s="64">
        <v>1.698767573835124</v>
      </c>
      <c r="BN19" s="64">
        <v>5.0599999999999996</v>
      </c>
      <c r="BO19" s="64">
        <v>37.225486314760985</v>
      </c>
      <c r="BP19" s="64">
        <v>25.186351509939428</v>
      </c>
      <c r="BQ19" s="64">
        <v>55.371059000474943</v>
      </c>
      <c r="BR19" s="64">
        <v>5.1837746423387312</v>
      </c>
      <c r="BS19" s="64">
        <v>37.463444900934981</v>
      </c>
      <c r="BT19" s="63" t="s">
        <v>81</v>
      </c>
      <c r="BU19" t="s">
        <v>82</v>
      </c>
      <c r="BV19"/>
      <c r="BW19"/>
      <c r="BX19" s="34"/>
      <c r="BY19" s="34"/>
    </row>
    <row r="20" spans="1:77" ht="16.5" customHeight="1">
      <c r="A20" s="409" t="s">
        <v>565</v>
      </c>
      <c r="B20" s="410">
        <f>PEARSON(B5:B18,$J5:$J18)</f>
        <v>-0.23786962801948122</v>
      </c>
      <c r="C20" s="410">
        <f t="shared" ref="C20:G20" si="6">PEARSON(C5:C18,$J5:$J18)</f>
        <v>-0.69575100451934491</v>
      </c>
      <c r="D20" s="410">
        <f t="shared" si="6"/>
        <v>-0.17819569347413239</v>
      </c>
      <c r="E20" s="410">
        <f t="shared" si="6"/>
        <v>0.34465360616281199</v>
      </c>
      <c r="F20" s="410">
        <f t="shared" si="6"/>
        <v>0.11102345866832258</v>
      </c>
      <c r="G20" s="410">
        <f t="shared" si="6"/>
        <v>0.18805663128763409</v>
      </c>
      <c r="H20" s="415"/>
      <c r="I20" s="23">
        <f>PEARSON($I5:$I18,J5:J18)</f>
        <v>0.91861753640747323</v>
      </c>
      <c r="J20" s="23"/>
      <c r="K20" s="23"/>
      <c r="N20" s="244"/>
      <c r="AF20" s="110" t="s">
        <v>101</v>
      </c>
      <c r="AG20" s="111">
        <v>33.96107614676815</v>
      </c>
      <c r="AH20" s="111">
        <v>1.7283837060610925</v>
      </c>
      <c r="AI20" s="111">
        <v>5.0785714285714283</v>
      </c>
      <c r="AJ20" s="111">
        <v>35.296901074116576</v>
      </c>
      <c r="AK20" s="111">
        <v>24.404189622946969</v>
      </c>
      <c r="AL20" s="111">
        <v>53.455489676489762</v>
      </c>
      <c r="AM20" s="111">
        <v>5.0933230887793641</v>
      </c>
      <c r="AN20" s="111">
        <v>36.966087355485719</v>
      </c>
      <c r="AO20" s="102"/>
      <c r="AP20" s="102"/>
      <c r="AQ20" s="102"/>
      <c r="AR20" s="102"/>
      <c r="AU20" s="24"/>
      <c r="AV20" s="26" t="s">
        <v>46</v>
      </c>
      <c r="AW20" s="25" t="s">
        <v>47</v>
      </c>
      <c r="AX20" s="48"/>
      <c r="AY20" s="71">
        <v>5.0999999999999996</v>
      </c>
      <c r="AZ20" s="49"/>
      <c r="BA20" s="71">
        <v>35.492349358088127</v>
      </c>
      <c r="BB20" s="48"/>
      <c r="BC20" s="71">
        <v>1.8241084749579686</v>
      </c>
      <c r="BD20" s="49"/>
      <c r="BE20" s="71">
        <v>37.447923615721095</v>
      </c>
      <c r="BF20" s="50"/>
      <c r="BG20" s="71">
        <v>58.051910499109773</v>
      </c>
      <c r="BH20" s="24"/>
      <c r="BI20" s="29">
        <v>24.684073721536926</v>
      </c>
      <c r="BJ20" s="29"/>
      <c r="BK20" s="63" t="s">
        <v>83</v>
      </c>
      <c r="BL20" s="64">
        <v>32.771133720692625</v>
      </c>
      <c r="BM20" s="64">
        <v>1.5885763860586204</v>
      </c>
      <c r="BN20" s="64">
        <v>5.14</v>
      </c>
      <c r="BO20" s="64">
        <v>36.511048109110469</v>
      </c>
      <c r="BP20" s="64">
        <v>24.686833758695236</v>
      </c>
      <c r="BQ20" s="64">
        <v>54.308588155306062</v>
      </c>
      <c r="BR20" s="64">
        <v>4.8474868144569205</v>
      </c>
      <c r="BS20" s="64">
        <v>36.720586148414185</v>
      </c>
      <c r="BT20" s="63" t="s">
        <v>83</v>
      </c>
      <c r="BU20" t="s">
        <v>84</v>
      </c>
      <c r="BV20"/>
      <c r="BW20"/>
      <c r="BX20" s="34"/>
      <c r="BY20" s="34"/>
    </row>
    <row r="21" spans="1:77" ht="16.5" customHeight="1">
      <c r="A21" s="497" t="s">
        <v>2176</v>
      </c>
      <c r="B21" s="497"/>
      <c r="C21" s="497"/>
      <c r="D21" s="497"/>
      <c r="E21" s="497"/>
      <c r="F21" s="497"/>
      <c r="G21" s="497"/>
      <c r="H21" s="415"/>
      <c r="I21" s="23"/>
      <c r="J21" s="23"/>
      <c r="K21" s="23"/>
      <c r="AF21" s="110" t="s">
        <v>102</v>
      </c>
      <c r="AG21" s="111">
        <v>32.189411370533286</v>
      </c>
      <c r="AH21" s="111">
        <v>1.5885763860586204</v>
      </c>
      <c r="AI21" s="111">
        <v>4.9800000000000004</v>
      </c>
      <c r="AJ21" s="111">
        <v>32.394024209720484</v>
      </c>
      <c r="AK21" s="111">
        <v>24.036785104345206</v>
      </c>
      <c r="AL21" s="111">
        <v>47.867918941071466</v>
      </c>
      <c r="AM21" s="111">
        <v>4.8347821413037044</v>
      </c>
      <c r="AN21" s="111">
        <v>35.555202992356072</v>
      </c>
      <c r="AO21" s="102"/>
      <c r="AP21" s="102"/>
      <c r="AQ21" s="102"/>
      <c r="AR21" s="102"/>
      <c r="AU21" s="24"/>
      <c r="AV21" s="26" t="s">
        <v>48</v>
      </c>
      <c r="AW21" s="25" t="s">
        <v>50</v>
      </c>
      <c r="AX21" s="48"/>
      <c r="AY21" s="71">
        <v>4.9800000000000004</v>
      </c>
      <c r="AZ21" s="49"/>
      <c r="BA21" s="71">
        <v>32.325684344588048</v>
      </c>
      <c r="BB21" s="48"/>
      <c r="BC21" s="71">
        <v>1.669280140486739</v>
      </c>
      <c r="BD21" s="49"/>
      <c r="BE21" s="71">
        <v>32.394286561857434</v>
      </c>
      <c r="BF21" s="50"/>
      <c r="BG21" s="71">
        <v>47.867918941071466</v>
      </c>
      <c r="BH21" s="24"/>
      <c r="BI21" s="29">
        <v>24.061740304969526</v>
      </c>
      <c r="BJ21" s="29"/>
      <c r="BK21" s="63" t="s">
        <v>85</v>
      </c>
      <c r="BL21" s="64">
        <v>33.554219593322379</v>
      </c>
      <c r="BM21" s="64">
        <v>1.7213208274290936</v>
      </c>
      <c r="BN21" s="64">
        <v>4.99</v>
      </c>
      <c r="BO21" s="64">
        <v>34.84591017487125</v>
      </c>
      <c r="BP21" s="64">
        <v>24.285016719175232</v>
      </c>
      <c r="BQ21" s="64">
        <v>52.442623085467346</v>
      </c>
      <c r="BR21" s="64">
        <v>5.1299682969579585</v>
      </c>
      <c r="BS21" s="64">
        <v>36.548621403105166</v>
      </c>
      <c r="BT21" s="63" t="s">
        <v>85</v>
      </c>
      <c r="BU21" t="s">
        <v>86</v>
      </c>
      <c r="BV21"/>
      <c r="BW21"/>
      <c r="BX21" s="34"/>
      <c r="BY21" s="34"/>
    </row>
    <row r="22" spans="1:77" ht="16.5" customHeight="1">
      <c r="A22" s="492" t="s">
        <v>2177</v>
      </c>
      <c r="B22" s="492"/>
      <c r="C22" s="492"/>
      <c r="D22" s="492"/>
      <c r="E22" s="492"/>
      <c r="F22" s="492"/>
      <c r="G22" s="492"/>
      <c r="H22" s="415"/>
      <c r="I22" s="23"/>
      <c r="J22" s="23"/>
      <c r="K22" s="23"/>
      <c r="AF22" s="110" t="s">
        <v>104</v>
      </c>
      <c r="AG22" s="111">
        <v>35.627164853753627</v>
      </c>
      <c r="AH22" s="111">
        <v>1.8621631137403667</v>
      </c>
      <c r="AI22" s="111">
        <v>5.24</v>
      </c>
      <c r="AJ22" s="111">
        <v>38.173462894950966</v>
      </c>
      <c r="AK22" s="111">
        <v>25.186351509939428</v>
      </c>
      <c r="AL22" s="111">
        <v>58.051910499109773</v>
      </c>
      <c r="AM22" s="111">
        <v>5.5974989462133289</v>
      </c>
      <c r="AN22" s="111">
        <v>38.265342910348068</v>
      </c>
      <c r="AO22" s="102"/>
      <c r="AP22" s="102"/>
      <c r="AQ22" s="102"/>
      <c r="AR22" s="102"/>
      <c r="AU22" s="24"/>
      <c r="AV22" s="470" t="s">
        <v>101</v>
      </c>
      <c r="AW22" s="470"/>
      <c r="AX22" s="24"/>
      <c r="AY22" s="71">
        <f>AVERAGE(AY8:AY21)</f>
        <v>5.0785714285714283</v>
      </c>
      <c r="AZ22" s="24"/>
      <c r="BA22" s="71">
        <f>AVERAGE(BA8:BA21)</f>
        <v>33.96107614676815</v>
      </c>
      <c r="BB22" s="24"/>
      <c r="BC22" s="71">
        <f>AVERAGE(BC8:BC21)</f>
        <v>1.7283837060610925</v>
      </c>
      <c r="BD22" s="24"/>
      <c r="BE22" s="71">
        <f>AVERAGE(BE8:BE21)</f>
        <v>35.296901074116576</v>
      </c>
      <c r="BF22" s="24"/>
      <c r="BG22" s="71">
        <f>AVERAGE(BG8:BG21)</f>
        <v>53.455489676489762</v>
      </c>
      <c r="BH22" s="24"/>
      <c r="BI22" s="29">
        <v>24.412006280208381</v>
      </c>
      <c r="BJ22" s="29"/>
      <c r="BK22" s="63" t="s">
        <v>87</v>
      </c>
      <c r="BL22" s="64">
        <v>32.730749971470772</v>
      </c>
      <c r="BM22" s="64">
        <v>1.662036442207242</v>
      </c>
      <c r="BN22" s="64">
        <v>5.24</v>
      </c>
      <c r="BO22" s="64">
        <v>37.591226661676743</v>
      </c>
      <c r="BP22" s="64">
        <v>24.452665576957266</v>
      </c>
      <c r="BQ22" s="64">
        <v>55.881738901108768</v>
      </c>
      <c r="BR22" s="64">
        <v>5.0779051615252602</v>
      </c>
      <c r="BS22" s="64">
        <v>36.350435847860304</v>
      </c>
      <c r="BT22" s="63" t="s">
        <v>87</v>
      </c>
      <c r="BU22" t="s">
        <v>88</v>
      </c>
      <c r="BV22"/>
      <c r="BW22"/>
      <c r="BX22" s="34"/>
      <c r="BY22" s="34"/>
    </row>
    <row r="23" spans="1:77" ht="16.5" customHeight="1">
      <c r="A23" s="492" t="s">
        <v>2178</v>
      </c>
      <c r="B23" s="492"/>
      <c r="C23" s="492"/>
      <c r="D23" s="492"/>
      <c r="E23" s="492"/>
      <c r="F23" s="492"/>
      <c r="G23" s="492"/>
      <c r="H23" s="415"/>
      <c r="I23" s="23"/>
      <c r="J23" s="23"/>
      <c r="K23" s="23"/>
      <c r="AU23" s="24"/>
      <c r="AV23" s="470" t="s">
        <v>102</v>
      </c>
      <c r="AW23" s="470"/>
      <c r="AX23" s="24"/>
      <c r="AY23" s="71">
        <f>MIN(AY8:AY21)</f>
        <v>4.9800000000000004</v>
      </c>
      <c r="AZ23" s="24"/>
      <c r="BA23" s="71">
        <f>MIN(BA8:BA21)</f>
        <v>32.189411370533286</v>
      </c>
      <c r="BB23" s="24"/>
      <c r="BC23" s="71">
        <f>MIN(BC8:BC21)</f>
        <v>1.5885763860586204</v>
      </c>
      <c r="BD23" s="24"/>
      <c r="BE23" s="71">
        <f>MIN(BE8:BE21)</f>
        <v>32.394024209720484</v>
      </c>
      <c r="BF23" s="24"/>
      <c r="BG23" s="71">
        <f>MIN(BG8:BG21)</f>
        <v>47.867918941071466</v>
      </c>
      <c r="BH23" s="24"/>
      <c r="BI23" s="29">
        <v>24.110192437518418</v>
      </c>
      <c r="BJ23" s="29"/>
      <c r="BK23" s="63" t="s">
        <v>89</v>
      </c>
      <c r="BL23" s="64">
        <v>32.989478664862808</v>
      </c>
      <c r="BM23" s="64">
        <v>1.7854406106316205</v>
      </c>
      <c r="BN23" s="64">
        <v>5.03</v>
      </c>
      <c r="BO23" s="64">
        <v>38.173462894950966</v>
      </c>
      <c r="BP23" s="64">
        <v>24.445078378193827</v>
      </c>
      <c r="BQ23" s="64">
        <v>56.966372047809429</v>
      </c>
      <c r="BR23" s="64">
        <v>5.4121516401327634</v>
      </c>
      <c r="BS23" s="64">
        <v>36.47946306213256</v>
      </c>
      <c r="BT23" s="63" t="s">
        <v>89</v>
      </c>
      <c r="BU23" t="s">
        <v>90</v>
      </c>
      <c r="BV23"/>
      <c r="BW23"/>
      <c r="BX23" s="34"/>
      <c r="BY23" s="34"/>
    </row>
    <row r="24" spans="1:77" ht="16.5" customHeight="1" thickBot="1">
      <c r="A24" s="492" t="s">
        <v>2179</v>
      </c>
      <c r="B24" s="492"/>
      <c r="C24" s="492"/>
      <c r="D24" s="492"/>
      <c r="E24" s="492"/>
      <c r="F24" s="492"/>
      <c r="G24" s="492"/>
      <c r="H24" s="415"/>
      <c r="I24" s="23"/>
      <c r="J24" s="23"/>
      <c r="K24" s="23"/>
      <c r="W24" s="74"/>
      <c r="AU24" s="24"/>
      <c r="AV24" s="470" t="s">
        <v>104</v>
      </c>
      <c r="AW24" s="470"/>
      <c r="AX24" s="24"/>
      <c r="AY24" s="71">
        <f>MAX(AY8:AY21)</f>
        <v>5.24</v>
      </c>
      <c r="AZ24" s="24"/>
      <c r="BA24" s="71">
        <f>MAX(BA8:BA21)</f>
        <v>35.627164853753627</v>
      </c>
      <c r="BB24" s="24"/>
      <c r="BC24" s="71">
        <f>MAX(BC8:BC21)</f>
        <v>1.8621631137403667</v>
      </c>
      <c r="BD24" s="24"/>
      <c r="BE24" s="71">
        <f>MAX(BE8:BE21)</f>
        <v>38.173462894950966</v>
      </c>
      <c r="BF24" s="24"/>
      <c r="BG24" s="71">
        <f>MAX(BG8:BG21)</f>
        <v>58.051910499109773</v>
      </c>
      <c r="BH24" s="24"/>
      <c r="BI24" s="29">
        <v>24.632486109824232</v>
      </c>
      <c r="BJ24" s="29"/>
      <c r="BK24" s="63" t="s">
        <v>91</v>
      </c>
      <c r="BL24" s="64">
        <v>35.444663748034387</v>
      </c>
      <c r="BM24" s="64">
        <v>1.7486152328648541</v>
      </c>
      <c r="BN24" s="64">
        <v>5.0999999999999996</v>
      </c>
      <c r="BO24" s="64">
        <v>37.261650056618343</v>
      </c>
      <c r="BP24" s="64">
        <v>24.313200120373125</v>
      </c>
      <c r="BQ24" s="64">
        <v>57.720480164773022</v>
      </c>
      <c r="BR24" s="64">
        <v>4.9333666847434117</v>
      </c>
      <c r="BS24" s="64">
        <v>37.662572193066104</v>
      </c>
      <c r="BT24" s="63" t="s">
        <v>91</v>
      </c>
      <c r="BU24" t="s">
        <v>92</v>
      </c>
      <c r="BV24"/>
      <c r="BW24"/>
      <c r="BX24" s="34"/>
      <c r="BY24" s="34"/>
    </row>
    <row r="25" spans="1:77" ht="16.5" customHeight="1" thickBot="1">
      <c r="A25" s="492" t="s">
        <v>2180</v>
      </c>
      <c r="B25" s="492"/>
      <c r="C25" s="492"/>
      <c r="D25" s="492"/>
      <c r="E25" s="492"/>
      <c r="F25" s="492"/>
      <c r="G25" s="492"/>
      <c r="H25" s="415"/>
      <c r="I25" s="23"/>
      <c r="J25" s="23"/>
      <c r="K25" s="23"/>
      <c r="AK25" s="117" t="s">
        <v>108</v>
      </c>
      <c r="AL25" s="118" t="s">
        <v>109</v>
      </c>
      <c r="AM25" s="119" t="s">
        <v>110</v>
      </c>
      <c r="AN25" s="119" t="s">
        <v>111</v>
      </c>
      <c r="AO25" s="119" t="s">
        <v>70</v>
      </c>
      <c r="AP25" s="120" t="s">
        <v>112</v>
      </c>
      <c r="AQ25" s="119" t="s">
        <v>113</v>
      </c>
      <c r="AU25" s="34"/>
      <c r="AV25" s="471" t="s">
        <v>192</v>
      </c>
      <c r="AW25" s="471"/>
      <c r="AX25" s="191"/>
      <c r="AY25" s="199">
        <f>_xlfn.STDEV.S(AY8:AY21)</f>
        <v>7.0258549204091303E-2</v>
      </c>
      <c r="AZ25" s="191"/>
      <c r="BA25" s="199">
        <f>_xlfn.STDEV.S(BA8:BA21)</f>
        <v>1.3950271048128238</v>
      </c>
      <c r="BB25" s="191"/>
      <c r="BC25" s="199">
        <f>_xlfn.STDEV.S(BC8:BC21)</f>
        <v>7.568397440366989E-2</v>
      </c>
      <c r="BD25" s="191"/>
      <c r="BE25" s="199">
        <f>_xlfn.STDEV.S(BE8:BE21)</f>
        <v>2.0792023273901212</v>
      </c>
      <c r="BF25" s="191"/>
      <c r="BG25" s="199">
        <f>_xlfn.STDEV.S(BG8:BG21)</f>
        <v>3.0751147464355757</v>
      </c>
      <c r="BH25" s="191"/>
      <c r="BI25" s="199">
        <f>_xlfn.STDEV.S(BI8:BI21)</f>
        <v>0.30796036323328002</v>
      </c>
      <c r="BJ25" s="70"/>
      <c r="BK25" s="63" t="s">
        <v>93</v>
      </c>
      <c r="BL25" s="64">
        <v>33.331413515855466</v>
      </c>
      <c r="BM25" s="64">
        <v>1.6319760002836596</v>
      </c>
      <c r="BN25" s="64">
        <v>5.12</v>
      </c>
      <c r="BO25" s="64">
        <v>35.066784293475251</v>
      </c>
      <c r="BP25" s="64">
        <v>24.512809827953774</v>
      </c>
      <c r="BQ25" s="64">
        <v>52.598661742760989</v>
      </c>
      <c r="BR25" s="64">
        <v>4.8962099957367329</v>
      </c>
      <c r="BS25" s="64">
        <v>36.768155919705208</v>
      </c>
      <c r="BT25" s="63" t="s">
        <v>93</v>
      </c>
      <c r="BU25" t="s">
        <v>94</v>
      </c>
      <c r="BV25"/>
      <c r="BW25"/>
      <c r="BX25" s="34"/>
      <c r="BY25" s="34"/>
    </row>
    <row r="26" spans="1:77" ht="32.25" customHeight="1" thickBot="1">
      <c r="A26" s="492" t="s">
        <v>2181</v>
      </c>
      <c r="B26" s="492"/>
      <c r="C26" s="492"/>
      <c r="D26" s="492"/>
      <c r="E26" s="492"/>
      <c r="F26" s="492"/>
      <c r="G26" s="492"/>
      <c r="H26" s="415"/>
      <c r="I26" s="23"/>
      <c r="J26" s="23"/>
      <c r="K26" s="23"/>
      <c r="AD26" s="121" t="s">
        <v>114</v>
      </c>
      <c r="AE26" s="122" t="s">
        <v>115</v>
      </c>
      <c r="AF26" s="123" t="s">
        <v>116</v>
      </c>
      <c r="AG26" s="124" t="s">
        <v>117</v>
      </c>
      <c r="AI26" s="125" t="s">
        <v>118</v>
      </c>
      <c r="AJ26" s="209" t="s">
        <v>119</v>
      </c>
      <c r="AU26" s="34"/>
      <c r="AV26" s="472" t="s">
        <v>193</v>
      </c>
      <c r="AW26" s="472"/>
      <c r="AX26" s="472"/>
      <c r="AY26" s="472"/>
      <c r="AZ26" s="472"/>
      <c r="BA26" s="472"/>
      <c r="BB26" s="472"/>
      <c r="BC26" s="472"/>
      <c r="BD26" s="472"/>
      <c r="BE26" s="472"/>
      <c r="BF26" s="472"/>
      <c r="BG26" s="472"/>
      <c r="BH26" s="472"/>
      <c r="BI26" s="472"/>
      <c r="BJ26" s="70"/>
      <c r="BK26" s="63" t="s">
        <v>95</v>
      </c>
      <c r="BL26" s="64">
        <v>32.189411370533286</v>
      </c>
      <c r="BM26" s="64">
        <v>1.801801962257874</v>
      </c>
      <c r="BN26" s="64">
        <v>4.9800000000000004</v>
      </c>
      <c r="BO26" s="64">
        <v>34.534076736341191</v>
      </c>
      <c r="BP26" s="64">
        <v>24.452751025677493</v>
      </c>
      <c r="BQ26" s="64">
        <v>50.927262886691125</v>
      </c>
      <c r="BR26" s="64">
        <v>5.5974989462133289</v>
      </c>
      <c r="BS26" s="64">
        <v>36.06037275283537</v>
      </c>
      <c r="BT26" s="63" t="s">
        <v>95</v>
      </c>
      <c r="BU26" t="s">
        <v>96</v>
      </c>
      <c r="BV26"/>
      <c r="BW26"/>
      <c r="BX26" s="34"/>
      <c r="BY26" s="34"/>
    </row>
    <row r="27" spans="1:77">
      <c r="A27" s="415"/>
      <c r="B27" s="415"/>
      <c r="C27" s="415"/>
      <c r="D27" s="415"/>
      <c r="E27" s="415"/>
      <c r="F27" s="415"/>
      <c r="G27" s="415"/>
      <c r="H27" s="412"/>
      <c r="I27" s="415"/>
      <c r="J27" s="416">
        <v>5.0933230887793641</v>
      </c>
      <c r="K27" s="416"/>
      <c r="AD27" s="153"/>
      <c r="AE27" s="154"/>
      <c r="AF27" s="155"/>
      <c r="AG27" s="154"/>
      <c r="AI27" s="156"/>
      <c r="AJ27" s="157"/>
      <c r="AU27" s="34"/>
      <c r="AV27" s="24"/>
      <c r="AW27" s="24"/>
      <c r="AX27" s="24"/>
      <c r="AY27" s="24"/>
      <c r="AZ27" s="24"/>
      <c r="BA27" s="24"/>
      <c r="BB27" s="24"/>
      <c r="BC27" s="24"/>
      <c r="BD27" s="24"/>
      <c r="BE27" s="24"/>
      <c r="BF27" s="24"/>
      <c r="BG27" s="24"/>
      <c r="BH27" s="24"/>
      <c r="BI27" s="24"/>
      <c r="BJ27" s="24"/>
      <c r="BK27" s="63" t="s">
        <v>97</v>
      </c>
      <c r="BL27" s="64">
        <v>35.492349358088127</v>
      </c>
      <c r="BM27" s="64">
        <v>1.8241084749579686</v>
      </c>
      <c r="BN27" s="64">
        <v>5.0999999999999996</v>
      </c>
      <c r="BO27" s="64">
        <v>37.447923615721095</v>
      </c>
      <c r="BP27" s="64">
        <v>24.684073721536926</v>
      </c>
      <c r="BQ27" s="64">
        <v>58.051910499109773</v>
      </c>
      <c r="BR27" s="64">
        <v>5.1394413386226967</v>
      </c>
      <c r="BS27" s="64">
        <v>38.265342910348068</v>
      </c>
      <c r="BT27" s="63" t="s">
        <v>97</v>
      </c>
      <c r="BU27" t="s">
        <v>98</v>
      </c>
      <c r="BV27"/>
      <c r="BW27"/>
      <c r="BX27" s="34"/>
      <c r="BY27" s="34"/>
    </row>
    <row r="28" spans="1:77" ht="16.5" thickBot="1">
      <c r="A28" s="417" t="s">
        <v>101</v>
      </c>
      <c r="B28" s="418">
        <v>5.0785714285714283</v>
      </c>
      <c r="C28" s="412">
        <v>33.96107614676815</v>
      </c>
      <c r="D28" s="418">
        <v>1.7283837060610925</v>
      </c>
      <c r="E28" s="412">
        <v>35.296901074116576</v>
      </c>
      <c r="F28" s="412">
        <v>53.455489676489762</v>
      </c>
      <c r="G28" s="412">
        <v>24.412006280208381</v>
      </c>
      <c r="H28" s="412"/>
      <c r="I28" s="412"/>
      <c r="J28" s="416">
        <v>4.8347821413037044</v>
      </c>
      <c r="K28" s="416"/>
      <c r="AD28" s="126" t="s">
        <v>120</v>
      </c>
      <c r="AE28" s="127">
        <v>0.36</v>
      </c>
      <c r="AF28" s="128" t="s">
        <v>121</v>
      </c>
      <c r="AG28" s="129">
        <v>5.25</v>
      </c>
      <c r="AI28" s="130" t="s">
        <v>121</v>
      </c>
      <c r="AJ28" s="131">
        <v>1.7500000000000002E-2</v>
      </c>
      <c r="AU28" s="34"/>
      <c r="AV28" s="24"/>
      <c r="AW28" s="24"/>
      <c r="AX28" s="24"/>
      <c r="AY28" s="24"/>
      <c r="AZ28" s="24"/>
      <c r="BA28" s="24"/>
      <c r="BB28" s="24"/>
      <c r="BC28" s="24"/>
      <c r="BD28" s="24"/>
      <c r="BE28" s="24"/>
      <c r="BF28" s="24"/>
      <c r="BG28" s="24"/>
      <c r="BH28" s="24"/>
      <c r="BI28" s="24"/>
      <c r="BJ28" s="24"/>
      <c r="BK28" s="65" t="s">
        <v>99</v>
      </c>
      <c r="BL28" s="66">
        <v>32.325684344588048</v>
      </c>
      <c r="BM28" s="66">
        <v>1.669280140486739</v>
      </c>
      <c r="BN28" s="66">
        <v>4.9800000000000004</v>
      </c>
      <c r="BO28" s="66">
        <v>32.394286561857434</v>
      </c>
      <c r="BP28" s="66">
        <v>24.061740304969526</v>
      </c>
      <c r="BQ28" s="66">
        <v>47.867918941071466</v>
      </c>
      <c r="BR28" s="66">
        <v>5.1639437009048477</v>
      </c>
      <c r="BS28" s="66">
        <v>35.555202992356072</v>
      </c>
      <c r="BT28" s="65" t="s">
        <v>99</v>
      </c>
      <c r="BU28" s="62" t="s">
        <v>100</v>
      </c>
      <c r="BV28" s="62"/>
      <c r="BW28" s="62"/>
      <c r="BX28" s="34"/>
      <c r="BY28" s="34"/>
    </row>
    <row r="29" spans="1:77" ht="21.75" customHeight="1">
      <c r="A29" s="417" t="s">
        <v>102</v>
      </c>
      <c r="B29" s="418">
        <v>4.9800000000000004</v>
      </c>
      <c r="C29" s="412">
        <v>32.189411370533286</v>
      </c>
      <c r="D29" s="418">
        <v>1.5885763860586204</v>
      </c>
      <c r="E29" s="412">
        <v>32.394024209720484</v>
      </c>
      <c r="F29" s="412">
        <v>47.867918941071466</v>
      </c>
      <c r="G29" s="412">
        <v>24.110192437518418</v>
      </c>
      <c r="H29" s="412"/>
      <c r="I29" s="412"/>
      <c r="J29" s="416">
        <v>5.5974989462133289</v>
      </c>
      <c r="K29" s="416"/>
      <c r="U29" s="74"/>
      <c r="AU29" s="34"/>
      <c r="AV29" s="24"/>
      <c r="AW29" s="24"/>
      <c r="AX29" s="24"/>
      <c r="AY29" s="24"/>
      <c r="AZ29" s="24"/>
      <c r="BA29" s="24"/>
      <c r="BB29" s="24"/>
      <c r="BC29" s="24"/>
      <c r="BD29" s="24"/>
      <c r="BE29" s="24"/>
      <c r="BF29" s="24"/>
      <c r="BG29" s="24"/>
      <c r="BH29" s="24"/>
      <c r="BI29" s="24"/>
      <c r="BJ29" s="24"/>
      <c r="BK29" s="63" t="s">
        <v>101</v>
      </c>
      <c r="BL29" s="64">
        <f t="shared" ref="BL29:BS29" si="7">AVERAGE(BL15:BL28)</f>
        <v>33.96107614676815</v>
      </c>
      <c r="BM29" s="64">
        <f t="shared" si="7"/>
        <v>1.7283837060610925</v>
      </c>
      <c r="BN29" s="64">
        <f t="shared" si="7"/>
        <v>5.0785714285714283</v>
      </c>
      <c r="BO29" s="64">
        <f t="shared" si="7"/>
        <v>35.296901074116576</v>
      </c>
      <c r="BP29" s="64">
        <f t="shared" si="7"/>
        <v>24.404189622946969</v>
      </c>
      <c r="BQ29" s="64">
        <f t="shared" si="7"/>
        <v>53.455489676489762</v>
      </c>
      <c r="BR29" s="64">
        <f t="shared" si="7"/>
        <v>5.0933230887793641</v>
      </c>
      <c r="BS29" s="64">
        <f t="shared" si="7"/>
        <v>36.966087355485719</v>
      </c>
      <c r="BT29"/>
      <c r="BU29"/>
      <c r="BV29"/>
      <c r="BW29"/>
      <c r="BX29" s="34"/>
      <c r="BY29" s="34"/>
    </row>
    <row r="30" spans="1:77" ht="21.75" customHeight="1">
      <c r="A30" s="417" t="s">
        <v>104</v>
      </c>
      <c r="B30" s="418">
        <v>5.24</v>
      </c>
      <c r="C30" s="412">
        <v>35.627164853753627</v>
      </c>
      <c r="D30" s="418">
        <v>1.8621631137403667</v>
      </c>
      <c r="E30" s="412">
        <v>38.173462894950966</v>
      </c>
      <c r="F30" s="412">
        <v>58.051910499109773</v>
      </c>
      <c r="G30" s="412">
        <v>24.632486109824232</v>
      </c>
      <c r="H30" s="418"/>
      <c r="I30" s="412"/>
      <c r="J30" s="23"/>
      <c r="K30" s="23"/>
      <c r="L30" s="74"/>
      <c r="U30" s="74"/>
      <c r="W30" s="74"/>
      <c r="X30" s="74"/>
      <c r="Y30" s="74"/>
      <c r="Z30" s="74"/>
      <c r="AU30" s="34"/>
      <c r="AV30" s="24"/>
      <c r="AW30" s="24"/>
      <c r="AX30" s="24"/>
      <c r="AY30" s="24"/>
      <c r="AZ30" s="24"/>
      <c r="BA30" s="24"/>
      <c r="BB30" s="24"/>
      <c r="BC30" s="24"/>
      <c r="BD30" s="24"/>
      <c r="BE30" s="24"/>
      <c r="BF30" s="24"/>
      <c r="BG30" s="24"/>
      <c r="BH30" s="24"/>
      <c r="BI30" s="24"/>
      <c r="BJ30" s="24"/>
      <c r="BK30" s="63" t="s">
        <v>102</v>
      </c>
      <c r="BL30" s="64">
        <f t="shared" ref="BL30:BS30" si="8">MIN(BL15:BL28)</f>
        <v>32.189411370533286</v>
      </c>
      <c r="BM30" s="64">
        <f t="shared" si="8"/>
        <v>1.5885763860586204</v>
      </c>
      <c r="BN30" s="64">
        <f t="shared" si="8"/>
        <v>4.9800000000000004</v>
      </c>
      <c r="BO30" s="64">
        <f t="shared" si="8"/>
        <v>32.394024209720484</v>
      </c>
      <c r="BP30" s="64">
        <f t="shared" si="8"/>
        <v>24.036785104345206</v>
      </c>
      <c r="BQ30" s="64">
        <f t="shared" si="8"/>
        <v>47.867918941071466</v>
      </c>
      <c r="BR30" s="64">
        <f t="shared" si="8"/>
        <v>4.8347821413037044</v>
      </c>
      <c r="BS30" s="64">
        <f t="shared" si="8"/>
        <v>35.555202992356072</v>
      </c>
      <c r="BT30"/>
      <c r="BU30"/>
      <c r="BV30"/>
      <c r="BW30"/>
      <c r="BX30" s="34"/>
      <c r="BY30" s="34"/>
    </row>
    <row r="31" spans="1:77">
      <c r="A31" s="419" t="s">
        <v>122</v>
      </c>
      <c r="B31" s="418">
        <f t="shared" ref="B31:G31" si="9">STDEV(B5:B18)</f>
        <v>7.0258549204091303E-2</v>
      </c>
      <c r="C31" s="418">
        <f t="shared" si="9"/>
        <v>1.3950271048128238</v>
      </c>
      <c r="D31" s="418">
        <f t="shared" si="9"/>
        <v>7.568397440366989E-2</v>
      </c>
      <c r="E31" s="418">
        <f t="shared" si="9"/>
        <v>2.0792023273901212</v>
      </c>
      <c r="F31" s="418">
        <f t="shared" si="9"/>
        <v>3.0751147464355757</v>
      </c>
      <c r="G31" s="418">
        <f t="shared" si="9"/>
        <v>0.30796036323328002</v>
      </c>
      <c r="H31" s="23"/>
      <c r="I31" s="418"/>
      <c r="J31" s="23"/>
      <c r="K31" s="23"/>
      <c r="L31" s="152"/>
      <c r="M31" s="74"/>
      <c r="N31" s="74"/>
      <c r="O31" s="74"/>
      <c r="P31" s="74"/>
      <c r="Q31" s="74"/>
      <c r="R31" s="74"/>
      <c r="S31" s="74"/>
      <c r="V31" s="74"/>
      <c r="W31" s="74"/>
      <c r="X31" s="74"/>
      <c r="Y31" s="74"/>
      <c r="Z31" s="74"/>
      <c r="AU31" s="34"/>
      <c r="AV31" s="24"/>
      <c r="AW31" s="24"/>
      <c r="AX31" s="24"/>
      <c r="AY31" s="24"/>
      <c r="AZ31" s="24"/>
      <c r="BA31" s="24"/>
      <c r="BB31" s="24"/>
      <c r="BC31" s="24"/>
      <c r="BD31" s="24"/>
      <c r="BE31" s="24"/>
      <c r="BF31" s="24"/>
      <c r="BG31" s="24"/>
      <c r="BH31" s="24"/>
      <c r="BI31" s="24"/>
      <c r="BJ31" s="24"/>
      <c r="BK31" s="63" t="s">
        <v>104</v>
      </c>
      <c r="BL31" s="64">
        <f t="shared" ref="BL31:BS31" si="10">MAX(BL15:BL28)</f>
        <v>35.627164853753627</v>
      </c>
      <c r="BM31" s="64">
        <f t="shared" si="10"/>
        <v>1.8621631137403667</v>
      </c>
      <c r="BN31" s="64">
        <f t="shared" si="10"/>
        <v>5.24</v>
      </c>
      <c r="BO31" s="64">
        <f t="shared" si="10"/>
        <v>38.173462894950966</v>
      </c>
      <c r="BP31" s="64">
        <f t="shared" si="10"/>
        <v>25.186351509939428</v>
      </c>
      <c r="BQ31" s="64">
        <f t="shared" si="10"/>
        <v>58.051910499109773</v>
      </c>
      <c r="BR31" s="64">
        <f t="shared" si="10"/>
        <v>5.5974989462133289</v>
      </c>
      <c r="BS31" s="64">
        <f t="shared" si="10"/>
        <v>38.265342910348068</v>
      </c>
      <c r="BT31"/>
      <c r="BU31"/>
      <c r="BV31"/>
      <c r="BW31"/>
      <c r="BX31" s="34"/>
      <c r="BY31" s="34"/>
    </row>
    <row r="32" spans="1:77" ht="42" customHeight="1" thickBot="1">
      <c r="A32" s="23"/>
      <c r="B32" s="23"/>
      <c r="C32" s="23"/>
      <c r="D32" s="23"/>
      <c r="E32" s="23"/>
      <c r="F32" s="23"/>
      <c r="G32" s="23"/>
      <c r="H32" s="23"/>
      <c r="I32" s="23"/>
      <c r="J32" s="405"/>
      <c r="K32" s="405"/>
      <c r="L32" s="100"/>
      <c r="M32" s="74"/>
      <c r="N32" s="74"/>
      <c r="O32" s="74"/>
      <c r="P32" s="74"/>
      <c r="Q32" s="74"/>
      <c r="R32" s="74"/>
      <c r="S32" s="74"/>
      <c r="V32" s="74"/>
      <c r="Z32" s="74"/>
      <c r="AC32" s="488" t="s">
        <v>123</v>
      </c>
      <c r="AD32" s="488"/>
      <c r="AE32" s="488"/>
      <c r="AF32" s="488"/>
      <c r="AG32" s="488"/>
      <c r="AH32" s="488"/>
      <c r="AI32" s="488"/>
      <c r="AJ32" s="488"/>
      <c r="AK32" s="488"/>
      <c r="AU32" s="34"/>
      <c r="AV32" s="24"/>
      <c r="AW32" s="24"/>
      <c r="AX32" s="24"/>
      <c r="AY32" s="24"/>
      <c r="AZ32" s="24"/>
      <c r="BA32" s="24"/>
      <c r="BB32" s="24"/>
      <c r="BC32" s="24"/>
      <c r="BD32" s="24"/>
      <c r="BE32" s="24"/>
      <c r="BF32" s="24"/>
      <c r="BG32" s="24"/>
      <c r="BH32" s="24"/>
      <c r="BI32" s="24"/>
      <c r="BJ32" s="24"/>
      <c r="BK32"/>
      <c r="BL32"/>
      <c r="BM32"/>
      <c r="BN32"/>
      <c r="BO32"/>
      <c r="BP32"/>
      <c r="BQ32"/>
      <c r="BR32"/>
      <c r="BS32"/>
      <c r="BT32"/>
      <c r="BU32"/>
      <c r="BV32"/>
      <c r="BW32"/>
      <c r="BX32" s="34"/>
      <c r="BY32" s="34"/>
    </row>
    <row r="33" spans="1:77" ht="27.75" customHeight="1" thickBot="1">
      <c r="A33" s="431" t="s">
        <v>2185</v>
      </c>
      <c r="I33" s="100"/>
      <c r="J33" s="172"/>
      <c r="K33" s="172"/>
      <c r="L33" s="172"/>
      <c r="M33" s="100"/>
      <c r="N33" s="100"/>
      <c r="O33" s="100"/>
      <c r="P33" s="100"/>
      <c r="Q33" s="100"/>
      <c r="R33" s="100"/>
      <c r="S33" s="100"/>
      <c r="T33" s="160"/>
      <c r="U33" s="100"/>
      <c r="Z33" s="74"/>
      <c r="AC33" s="494" t="s">
        <v>56</v>
      </c>
      <c r="AD33" s="149" t="s">
        <v>124</v>
      </c>
      <c r="AE33" s="493" t="s">
        <v>57</v>
      </c>
      <c r="AF33" s="493" t="s">
        <v>58</v>
      </c>
      <c r="AG33" s="493"/>
      <c r="AH33" s="493"/>
      <c r="AI33" s="493"/>
      <c r="AJ33" s="493"/>
      <c r="AK33" s="493"/>
      <c r="AU33" s="34"/>
      <c r="AV33" s="34"/>
      <c r="AW33" s="34"/>
      <c r="AX33" s="34"/>
      <c r="AY33" s="34"/>
      <c r="AZ33" s="34"/>
      <c r="BA33" s="34"/>
      <c r="BB33" s="34"/>
      <c r="BC33" s="34"/>
      <c r="BD33" s="34"/>
      <c r="BE33" s="34"/>
      <c r="BF33" s="34"/>
      <c r="BG33" s="34"/>
      <c r="BH33" s="34"/>
      <c r="BI33" s="34"/>
      <c r="BJ33" s="24"/>
      <c r="BK33" s="30" t="s">
        <v>108</v>
      </c>
      <c r="BL33" s="31" t="s">
        <v>109</v>
      </c>
      <c r="BM33" s="32" t="s">
        <v>110</v>
      </c>
      <c r="BN33" s="32" t="s">
        <v>111</v>
      </c>
      <c r="BO33" s="32" t="s">
        <v>70</v>
      </c>
      <c r="BP33" s="33" t="s">
        <v>112</v>
      </c>
      <c r="BQ33" s="34"/>
      <c r="BR33" s="34"/>
      <c r="BS33" s="34"/>
      <c r="BT33" s="34"/>
      <c r="BU33" s="34"/>
      <c r="BV33" s="34"/>
      <c r="BW33" s="34"/>
      <c r="BX33" s="34"/>
      <c r="BY33" s="34"/>
    </row>
    <row r="34" spans="1:77" ht="27.75" customHeight="1">
      <c r="B34" s="383"/>
      <c r="C34" s="384"/>
      <c r="D34" s="384"/>
      <c r="E34" s="385"/>
      <c r="I34" s="172" t="s">
        <v>55</v>
      </c>
      <c r="M34" s="172"/>
      <c r="N34" s="172"/>
      <c r="O34" s="172"/>
      <c r="P34" s="172"/>
      <c r="Q34" s="172"/>
      <c r="R34" s="172"/>
      <c r="S34" s="172"/>
      <c r="T34" s="173"/>
      <c r="U34" s="159"/>
      <c r="Z34" s="74"/>
      <c r="AC34" s="495"/>
      <c r="AD34" s="174" t="s">
        <v>125</v>
      </c>
      <c r="AE34" s="496"/>
      <c r="AF34" s="208" t="s">
        <v>60</v>
      </c>
      <c r="AG34" s="208" t="s">
        <v>61</v>
      </c>
      <c r="AH34" s="208" t="s">
        <v>62</v>
      </c>
      <c r="AI34" s="208" t="s">
        <v>63</v>
      </c>
      <c r="AJ34" s="208" t="s">
        <v>64</v>
      </c>
      <c r="AK34" s="175" t="s">
        <v>126</v>
      </c>
      <c r="AU34" s="34"/>
      <c r="AV34" s="34"/>
      <c r="AW34" s="34"/>
      <c r="AX34" s="34"/>
      <c r="AY34" s="34"/>
      <c r="AZ34" s="34"/>
      <c r="BA34" s="34"/>
      <c r="BB34" s="34"/>
      <c r="BC34" s="34"/>
      <c r="BD34" s="34"/>
      <c r="BE34" s="34"/>
      <c r="BF34" s="34"/>
      <c r="BG34" s="34"/>
      <c r="BH34" s="34"/>
      <c r="BI34" s="34"/>
      <c r="BJ34" s="24"/>
      <c r="BK34" s="35" t="s">
        <v>114</v>
      </c>
      <c r="BL34" s="36" t="s">
        <v>115</v>
      </c>
      <c r="BM34" s="37" t="s">
        <v>116</v>
      </c>
      <c r="BN34" s="38" t="s">
        <v>117</v>
      </c>
      <c r="BO34" s="37" t="s">
        <v>137</v>
      </c>
      <c r="BP34" s="39" t="s">
        <v>118</v>
      </c>
      <c r="BQ34" s="34"/>
      <c r="BR34" s="34"/>
      <c r="BS34" s="34"/>
      <c r="BT34" s="34"/>
      <c r="BU34" s="34"/>
      <c r="BV34" s="34"/>
      <c r="BW34" s="34"/>
      <c r="BX34" s="34"/>
      <c r="BY34" s="34"/>
    </row>
    <row r="35" spans="1:77" ht="36.75" customHeight="1">
      <c r="A35" s="386"/>
      <c r="E35" s="387"/>
      <c r="I35" s="505" t="s">
        <v>56</v>
      </c>
      <c r="J35" s="486" t="s">
        <v>57</v>
      </c>
      <c r="K35" s="486"/>
      <c r="L35" s="208" t="s">
        <v>60</v>
      </c>
      <c r="M35" s="504" t="s">
        <v>61</v>
      </c>
      <c r="N35" s="504"/>
      <c r="O35" s="208"/>
      <c r="P35" s="504" t="s">
        <v>62</v>
      </c>
      <c r="Q35" s="504"/>
      <c r="R35" s="208" t="s">
        <v>63</v>
      </c>
      <c r="S35" s="495" t="s">
        <v>64</v>
      </c>
      <c r="T35" s="495"/>
      <c r="U35" s="109"/>
      <c r="Z35" s="74"/>
      <c r="AC35" s="132" t="s">
        <v>17</v>
      </c>
      <c r="AD35" s="107">
        <v>0.7</v>
      </c>
      <c r="AE35" s="133">
        <v>5.0999999999999996</v>
      </c>
      <c r="AF35" s="133">
        <v>35.296645416972055</v>
      </c>
      <c r="AG35" s="133">
        <v>1.8621631137403667</v>
      </c>
      <c r="AH35" s="133">
        <v>34.672888343541722</v>
      </c>
      <c r="AI35" s="133">
        <v>53.587466317606683</v>
      </c>
      <c r="AJ35" s="134">
        <v>24.036785104345206</v>
      </c>
      <c r="AK35" s="141">
        <v>5.2757509722013509</v>
      </c>
      <c r="AU35" s="34"/>
      <c r="AV35" s="34"/>
      <c r="AW35" s="34"/>
      <c r="AX35" s="34"/>
      <c r="AY35" s="34"/>
      <c r="AZ35" s="34"/>
      <c r="BA35" s="34"/>
      <c r="BB35" s="34"/>
      <c r="BC35" s="34"/>
      <c r="BD35" s="34"/>
      <c r="BE35" s="34"/>
      <c r="BF35" s="34"/>
      <c r="BG35" s="34"/>
      <c r="BH35" s="34"/>
      <c r="BI35" s="34"/>
      <c r="BJ35" s="24"/>
      <c r="BK35" s="40" t="s">
        <v>120</v>
      </c>
      <c r="BL35" s="41">
        <v>0.36</v>
      </c>
      <c r="BM35" s="42" t="s">
        <v>121</v>
      </c>
      <c r="BN35" s="43">
        <v>5.25</v>
      </c>
      <c r="BO35" s="44">
        <v>0.54500000000000004</v>
      </c>
      <c r="BP35" s="45" t="s">
        <v>121</v>
      </c>
      <c r="BQ35" s="34"/>
      <c r="BR35" s="34"/>
      <c r="BS35" s="34"/>
      <c r="BT35" s="34"/>
      <c r="BU35" s="34"/>
      <c r="BV35" s="34"/>
      <c r="BW35" s="34"/>
      <c r="BX35" s="34"/>
      <c r="BY35" s="34"/>
    </row>
    <row r="36" spans="1:77" ht="31.5">
      <c r="A36" s="386"/>
      <c r="E36" s="387"/>
      <c r="I36" s="496"/>
      <c r="J36" s="164"/>
      <c r="K36" s="164" t="s">
        <v>127</v>
      </c>
      <c r="L36" s="210" t="s">
        <v>128</v>
      </c>
      <c r="M36" s="210" t="s">
        <v>128</v>
      </c>
      <c r="N36" s="164" t="s">
        <v>127</v>
      </c>
      <c r="O36" s="164"/>
      <c r="P36" s="210" t="s">
        <v>128</v>
      </c>
      <c r="Q36" s="164" t="s">
        <v>127</v>
      </c>
      <c r="R36" s="210" t="s">
        <v>128</v>
      </c>
      <c r="S36" s="210" t="s">
        <v>128</v>
      </c>
      <c r="T36" s="164" t="s">
        <v>127</v>
      </c>
      <c r="U36" s="109"/>
      <c r="V36" s="176" t="s">
        <v>126</v>
      </c>
      <c r="Z36" s="74"/>
      <c r="AC36" s="132" t="s">
        <v>20</v>
      </c>
      <c r="AD36" s="135" t="s">
        <v>21</v>
      </c>
      <c r="AE36" s="133">
        <v>5.0599999999999996</v>
      </c>
      <c r="AF36" s="133">
        <v>35.486080685267524</v>
      </c>
      <c r="AG36" s="133">
        <v>1.7156746916199375</v>
      </c>
      <c r="AH36" s="136">
        <v>33.530261921083458</v>
      </c>
      <c r="AI36" s="136">
        <v>51.973686108737851</v>
      </c>
      <c r="AJ36" s="134">
        <v>24.150918094388352</v>
      </c>
      <c r="AK36" s="141">
        <v>4.8347821413037044</v>
      </c>
      <c r="AU36" s="34"/>
      <c r="AV36" s="34"/>
      <c r="AW36" s="34"/>
      <c r="AX36" s="34"/>
      <c r="AY36" s="34"/>
      <c r="AZ36" s="34"/>
      <c r="BA36" s="34"/>
      <c r="BB36" s="34"/>
      <c r="BC36" s="34"/>
      <c r="BD36" s="34"/>
      <c r="BE36" s="34"/>
      <c r="BF36" s="34"/>
      <c r="BG36" s="34"/>
      <c r="BH36" s="34"/>
      <c r="BI36" s="34"/>
      <c r="BJ36" s="24"/>
      <c r="BK36" s="34"/>
      <c r="BL36" s="34"/>
      <c r="BM36" s="34"/>
      <c r="BN36" s="34"/>
      <c r="BO36" s="34"/>
      <c r="BP36" s="34"/>
      <c r="BQ36" s="34"/>
      <c r="BR36" s="34"/>
      <c r="BS36" s="34"/>
      <c r="BT36" s="34"/>
      <c r="BU36" s="34"/>
      <c r="BV36" s="34"/>
      <c r="BW36" s="34"/>
      <c r="BX36" s="34"/>
      <c r="BY36" s="34"/>
    </row>
    <row r="37" spans="1:77">
      <c r="A37" s="386"/>
      <c r="E37" s="387"/>
      <c r="I37" s="100" t="s">
        <v>17</v>
      </c>
      <c r="J37" s="106">
        <v>5.0999999999999996</v>
      </c>
      <c r="K37" s="161">
        <v>2.0000000000000462E-2</v>
      </c>
      <c r="L37" s="107">
        <v>35.296645416972055</v>
      </c>
      <c r="M37" s="106">
        <v>1.8621631137403667</v>
      </c>
      <c r="N37" s="71">
        <v>1.8207709214592693E-3</v>
      </c>
      <c r="O37" s="71"/>
      <c r="P37" s="108">
        <v>34.672888343541722</v>
      </c>
      <c r="Q37" s="71">
        <v>0.96377975392896076</v>
      </c>
      <c r="R37" s="108">
        <v>53.587466317606683</v>
      </c>
      <c r="S37" s="109">
        <v>24.036785104345206</v>
      </c>
      <c r="T37" s="71">
        <v>0.56214750848835493</v>
      </c>
      <c r="U37" s="109"/>
      <c r="V37" s="391">
        <v>5.2757509722013509</v>
      </c>
      <c r="Z37" s="74"/>
      <c r="AC37" s="132" t="s">
        <v>23</v>
      </c>
      <c r="AD37" s="135" t="s">
        <v>21</v>
      </c>
      <c r="AE37" s="133">
        <v>5.0999999999999996</v>
      </c>
      <c r="AF37" s="133">
        <v>35.627164853753627</v>
      </c>
      <c r="AG37" s="133">
        <v>1.7487920628368583</v>
      </c>
      <c r="AH37" s="136">
        <v>32.394024209720484</v>
      </c>
      <c r="AI37" s="136">
        <v>50.322506591678994</v>
      </c>
      <c r="AJ37" s="134">
        <v>24.291419008119096</v>
      </c>
      <c r="AK37" s="141">
        <v>4.9085917165047954</v>
      </c>
      <c r="AU37" s="34"/>
      <c r="AV37" s="34"/>
      <c r="AW37" s="34"/>
      <c r="AX37" s="34"/>
      <c r="AY37" s="34"/>
      <c r="AZ37" s="34"/>
      <c r="BA37" s="34"/>
      <c r="BB37" s="34"/>
      <c r="BC37" s="34"/>
      <c r="BD37" s="34"/>
      <c r="BE37" s="34"/>
      <c r="BF37" s="34"/>
      <c r="BG37" s="34"/>
      <c r="BH37" s="34"/>
      <c r="BI37" s="34"/>
      <c r="BJ37" s="24"/>
      <c r="BK37" s="34"/>
      <c r="BL37" s="34"/>
      <c r="BM37" s="34"/>
      <c r="BN37" s="34"/>
      <c r="BO37" s="34"/>
      <c r="BP37" s="34"/>
      <c r="BQ37" s="34"/>
      <c r="BR37" s="34"/>
      <c r="BS37" s="34"/>
      <c r="BT37" s="34"/>
      <c r="BU37" s="34"/>
      <c r="BV37" s="34"/>
      <c r="BW37" s="34"/>
      <c r="BX37" s="34"/>
      <c r="BY37" s="34"/>
    </row>
    <row r="38" spans="1:77">
      <c r="A38" s="386"/>
      <c r="E38" s="387"/>
      <c r="I38" s="100" t="s">
        <v>20</v>
      </c>
      <c r="J38" s="106">
        <v>5.0599999999999996</v>
      </c>
      <c r="K38" s="161">
        <v>2.0000000000000462E-2</v>
      </c>
      <c r="L38" s="107">
        <v>35.486080685267524</v>
      </c>
      <c r="M38" s="106">
        <v>1.7156746916199375</v>
      </c>
      <c r="N38" s="71">
        <v>1.3049873092917164E-2</v>
      </c>
      <c r="O38" s="71"/>
      <c r="P38" s="108">
        <v>33.530261921083458</v>
      </c>
      <c r="Q38" s="71">
        <v>0.94198822473612154</v>
      </c>
      <c r="R38" s="108">
        <v>51.973686108737851</v>
      </c>
      <c r="S38" s="109">
        <v>24.150918094388352</v>
      </c>
      <c r="T38" s="71">
        <v>0.23220406975988439</v>
      </c>
      <c r="U38" s="109"/>
      <c r="V38" s="391">
        <v>4.8347821413037044</v>
      </c>
      <c r="Z38" s="74"/>
      <c r="AC38" s="132" t="s">
        <v>25</v>
      </c>
      <c r="AD38" s="137" t="s">
        <v>21</v>
      </c>
      <c r="AE38" s="133">
        <v>5.0999999999999996</v>
      </c>
      <c r="AF38" s="133">
        <v>35.445209980281582</v>
      </c>
      <c r="AG38" s="133">
        <v>1.7388183656453378</v>
      </c>
      <c r="AH38" s="136">
        <v>32.507585143902702</v>
      </c>
      <c r="AI38" s="136">
        <v>50.356581028260159</v>
      </c>
      <c r="AJ38" s="134">
        <v>24.099011570933026</v>
      </c>
      <c r="AK38" s="141">
        <v>4.9056511912685927</v>
      </c>
      <c r="AU38" s="34"/>
      <c r="AV38" s="34"/>
      <c r="AW38" s="34"/>
      <c r="AX38" s="34"/>
      <c r="AY38" s="34"/>
      <c r="AZ38" s="34"/>
      <c r="BA38" s="34"/>
      <c r="BB38" s="34"/>
      <c r="BC38" s="34"/>
      <c r="BD38" s="34"/>
      <c r="BE38" s="34"/>
      <c r="BF38" s="34"/>
      <c r="BG38" s="34"/>
      <c r="BH38" s="34"/>
      <c r="BI38" s="34"/>
      <c r="BJ38" s="24"/>
      <c r="BK38" s="34"/>
      <c r="BL38" s="34"/>
      <c r="BM38" s="34"/>
      <c r="BN38" s="34"/>
      <c r="BO38" s="34"/>
      <c r="BP38" s="34"/>
      <c r="BQ38" s="34"/>
      <c r="BR38" s="34"/>
      <c r="BS38" s="34"/>
      <c r="BT38" s="34"/>
      <c r="BU38" s="34"/>
      <c r="BV38" s="34"/>
      <c r="BW38" s="34"/>
      <c r="BX38" s="34"/>
      <c r="BY38" s="34"/>
    </row>
    <row r="39" spans="1:77">
      <c r="A39" s="386"/>
      <c r="E39" s="387"/>
      <c r="I39" s="100" t="s">
        <v>23</v>
      </c>
      <c r="J39" s="106">
        <v>5.0999999999999996</v>
      </c>
      <c r="K39" s="71">
        <v>0</v>
      </c>
      <c r="L39" s="107">
        <v>35.627164853753627</v>
      </c>
      <c r="M39" s="106">
        <v>1.7487920628368583</v>
      </c>
      <c r="N39" s="71">
        <v>1.3072403009899203E-2</v>
      </c>
      <c r="O39" s="71"/>
      <c r="P39" s="108">
        <v>32.394024209720484</v>
      </c>
      <c r="Q39" s="71">
        <v>0.73497164786976299</v>
      </c>
      <c r="R39" s="108">
        <v>50.322506591678994</v>
      </c>
      <c r="S39" s="109">
        <v>24.291419008119096</v>
      </c>
      <c r="T39" s="71">
        <v>5.2738076889795593E-3</v>
      </c>
      <c r="U39" s="112"/>
      <c r="V39" s="391">
        <v>4.9085917165047954</v>
      </c>
      <c r="Z39" s="74"/>
      <c r="AC39" s="132" t="s">
        <v>27</v>
      </c>
      <c r="AD39" s="138">
        <v>1.2</v>
      </c>
      <c r="AE39" s="133">
        <v>5.0599999999999996</v>
      </c>
      <c r="AF39" s="136">
        <v>32.770860831031456</v>
      </c>
      <c r="AG39" s="133">
        <v>1.698767573835124</v>
      </c>
      <c r="AH39" s="136">
        <v>37.225486314760985</v>
      </c>
      <c r="AI39" s="133">
        <v>55.371059000474943</v>
      </c>
      <c r="AJ39" s="116">
        <v>25.186351509939428</v>
      </c>
      <c r="AK39" s="141">
        <v>5.1837746423387312</v>
      </c>
    </row>
    <row r="40" spans="1:77">
      <c r="A40" s="386"/>
      <c r="E40" s="387"/>
      <c r="I40" s="100" t="s">
        <v>25</v>
      </c>
      <c r="J40" s="106">
        <v>5.0999999999999996</v>
      </c>
      <c r="K40" s="161">
        <v>2.0000000000000462E-2</v>
      </c>
      <c r="L40" s="107">
        <v>35.445209980281582</v>
      </c>
      <c r="M40" s="106">
        <v>1.7388183656453378</v>
      </c>
      <c r="N40" s="71">
        <v>6.6422561525527613E-3</v>
      </c>
      <c r="O40" s="71"/>
      <c r="P40" s="108">
        <v>32.507585143902702</v>
      </c>
      <c r="Q40" s="71">
        <v>1.2975268015745058</v>
      </c>
      <c r="R40" s="108">
        <v>50.356581028260159</v>
      </c>
      <c r="S40" s="109">
        <v>24.099011570933026</v>
      </c>
      <c r="T40" s="71">
        <v>0.3242516762015768</v>
      </c>
      <c r="U40" s="112"/>
      <c r="V40" s="391">
        <v>4.9056511912685927</v>
      </c>
      <c r="Z40" s="74"/>
      <c r="AC40" s="132" t="s">
        <v>30</v>
      </c>
      <c r="AD40" s="138">
        <v>1.4</v>
      </c>
      <c r="AE40" s="133">
        <v>5.14</v>
      </c>
      <c r="AF40" s="136">
        <v>32.771133720692625</v>
      </c>
      <c r="AG40" s="133">
        <v>1.5885763860586204</v>
      </c>
      <c r="AH40" s="136">
        <v>36.511048109110469</v>
      </c>
      <c r="AI40" s="133">
        <v>54.308588155306062</v>
      </c>
      <c r="AJ40" s="116">
        <v>24.68683375869524</v>
      </c>
      <c r="AK40" s="141">
        <v>4.8474868144569205</v>
      </c>
    </row>
    <row r="41" spans="1:77">
      <c r="A41" s="386"/>
      <c r="E41" s="387"/>
      <c r="I41" s="100" t="s">
        <v>27</v>
      </c>
      <c r="J41" s="106">
        <v>5.0599999999999996</v>
      </c>
      <c r="K41" s="71">
        <v>0</v>
      </c>
      <c r="L41" s="108">
        <v>32.770860831031456</v>
      </c>
      <c r="M41" s="106">
        <v>1.698767573835124</v>
      </c>
      <c r="N41" s="71">
        <v>1.3989930417329433E-2</v>
      </c>
      <c r="O41" s="71"/>
      <c r="P41" s="108">
        <v>37.225486314760985</v>
      </c>
      <c r="Q41" s="71">
        <v>6.6803931653836912E-2</v>
      </c>
      <c r="R41" s="109">
        <v>55.371059000474943</v>
      </c>
      <c r="S41" s="112">
        <v>25.186351509939428</v>
      </c>
      <c r="T41" s="71">
        <v>9.3003632755522148E-2</v>
      </c>
      <c r="U41" s="112"/>
      <c r="V41" s="391">
        <v>5.1837746423387312</v>
      </c>
      <c r="Z41" s="74"/>
      <c r="AC41" s="139" t="s">
        <v>32</v>
      </c>
      <c r="AD41" s="138">
        <v>1.4</v>
      </c>
      <c r="AE41" s="136">
        <v>4.99</v>
      </c>
      <c r="AF41" s="136">
        <v>33.554219593322379</v>
      </c>
      <c r="AG41" s="133">
        <v>1.7213208274290936</v>
      </c>
      <c r="AH41" s="133">
        <v>34.84591017487125</v>
      </c>
      <c r="AI41" s="133">
        <v>52.442623085467346</v>
      </c>
      <c r="AJ41" s="116">
        <v>24.285016719175232</v>
      </c>
      <c r="AK41" s="141">
        <v>5.1299682969579585</v>
      </c>
    </row>
    <row r="42" spans="1:77">
      <c r="A42" s="386"/>
      <c r="E42" s="387"/>
      <c r="I42" s="100" t="s">
        <v>30</v>
      </c>
      <c r="J42" s="106">
        <v>5.14</v>
      </c>
      <c r="K42" s="161">
        <v>4.0000000000000036E-2</v>
      </c>
      <c r="L42" s="108">
        <v>32.771133720692625</v>
      </c>
      <c r="M42" s="106">
        <v>1.5885763860586204</v>
      </c>
      <c r="N42" s="71">
        <v>5.2816357558549409E-3</v>
      </c>
      <c r="O42" s="71"/>
      <c r="P42" s="108">
        <v>36.511048109110469</v>
      </c>
      <c r="Q42" s="71">
        <v>6.2160358464836918E-2</v>
      </c>
      <c r="R42" s="109">
        <v>54.308588155306062</v>
      </c>
      <c r="S42" s="112">
        <v>24.68683375869524</v>
      </c>
      <c r="T42" s="71">
        <v>0.282551845630163</v>
      </c>
      <c r="U42" s="112"/>
      <c r="V42" s="391">
        <v>4.8474868144569205</v>
      </c>
      <c r="Z42" s="74"/>
      <c r="AC42" s="132" t="s">
        <v>34</v>
      </c>
      <c r="AD42" s="138">
        <v>2.1</v>
      </c>
      <c r="AE42" s="133">
        <v>5.24</v>
      </c>
      <c r="AF42" s="136">
        <v>32.730749971470772</v>
      </c>
      <c r="AG42" s="133">
        <v>1.662036442207242</v>
      </c>
      <c r="AH42" s="136">
        <v>37.591226661676743</v>
      </c>
      <c r="AI42" s="133">
        <v>55.881738901108768</v>
      </c>
      <c r="AJ42" s="116">
        <v>24.452665576957266</v>
      </c>
      <c r="AK42" s="141">
        <v>5.0779051615252602</v>
      </c>
    </row>
    <row r="43" spans="1:77">
      <c r="A43" s="386"/>
      <c r="E43" s="387"/>
      <c r="I43" s="113" t="s">
        <v>32</v>
      </c>
      <c r="J43" s="106">
        <v>4.99</v>
      </c>
      <c r="K43" s="161">
        <v>1.9999999999999574E-2</v>
      </c>
      <c r="L43" s="108">
        <v>33.554219593322379</v>
      </c>
      <c r="M43" s="106">
        <v>1.7213208274290936</v>
      </c>
      <c r="N43" s="71">
        <v>3.6034211818838369E-3</v>
      </c>
      <c r="O43" s="71"/>
      <c r="P43" s="108">
        <v>34.84591017487125</v>
      </c>
      <c r="Q43" s="71">
        <v>4.2576418597555232E-2</v>
      </c>
      <c r="R43" s="109">
        <v>52.442623085467346</v>
      </c>
      <c r="S43" s="112">
        <v>24.285016719175232</v>
      </c>
      <c r="T43" s="71">
        <v>0.44922899472360811</v>
      </c>
      <c r="U43" s="112"/>
      <c r="V43" s="391">
        <v>5.1299682969579585</v>
      </c>
      <c r="Z43" s="74"/>
      <c r="AC43" s="132" t="s">
        <v>37</v>
      </c>
      <c r="AD43" s="140">
        <v>2.1</v>
      </c>
      <c r="AE43" s="133">
        <v>5.03</v>
      </c>
      <c r="AF43" s="136">
        <v>32.989478664862808</v>
      </c>
      <c r="AG43" s="133">
        <v>1.7854406106316205</v>
      </c>
      <c r="AH43" s="136">
        <v>38.173462894950966</v>
      </c>
      <c r="AI43" s="133">
        <v>56.966372047809429</v>
      </c>
      <c r="AJ43" s="116">
        <v>24.445078378193827</v>
      </c>
      <c r="AK43" s="141">
        <v>5.4121516401327634</v>
      </c>
    </row>
    <row r="44" spans="1:77">
      <c r="A44" s="386"/>
      <c r="E44" s="387"/>
      <c r="I44" s="100" t="s">
        <v>34</v>
      </c>
      <c r="J44" s="106">
        <v>5.24</v>
      </c>
      <c r="K44" s="161">
        <v>2.0000000000000462E-2</v>
      </c>
      <c r="L44" s="108">
        <v>32.730749971470772</v>
      </c>
      <c r="M44" s="106">
        <v>1.662036442207242</v>
      </c>
      <c r="N44" s="71">
        <v>1.4609038266373275E-3</v>
      </c>
      <c r="O44" s="71"/>
      <c r="P44" s="108">
        <v>37.591226661676743</v>
      </c>
      <c r="Q44" s="71">
        <v>0.10332269697586582</v>
      </c>
      <c r="R44" s="109">
        <v>55.881738901108768</v>
      </c>
      <c r="S44" s="112">
        <v>24.452665576957266</v>
      </c>
      <c r="T44" s="71">
        <v>1.045511112105757E-2</v>
      </c>
      <c r="U44" s="112"/>
      <c r="V44" s="391">
        <v>5.0779051615252602</v>
      </c>
      <c r="Z44" s="74"/>
      <c r="AC44" s="132" t="s">
        <v>39</v>
      </c>
      <c r="AD44" s="138">
        <v>2.4</v>
      </c>
      <c r="AE44" s="133">
        <v>5.0999999999999996</v>
      </c>
      <c r="AF44" s="133">
        <v>35.444663748034387</v>
      </c>
      <c r="AG44" s="133">
        <v>1.7486152328648541</v>
      </c>
      <c r="AH44" s="136">
        <v>37.261650056618343</v>
      </c>
      <c r="AI44" s="136">
        <v>57.720480164773022</v>
      </c>
      <c r="AJ44" s="116">
        <v>24.313200120373121</v>
      </c>
      <c r="AK44" s="141">
        <v>4.9333666847434117</v>
      </c>
    </row>
    <row r="45" spans="1:77">
      <c r="A45" s="386"/>
      <c r="E45" s="387"/>
      <c r="I45" s="100" t="s">
        <v>37</v>
      </c>
      <c r="J45" s="106">
        <v>5.03</v>
      </c>
      <c r="K45" s="161">
        <v>2.0000000000000462E-2</v>
      </c>
      <c r="L45" s="108">
        <v>32.989478664862808</v>
      </c>
      <c r="M45" s="106">
        <v>1.7854406106316205</v>
      </c>
      <c r="N45" s="71">
        <v>1.6922354931048211E-2</v>
      </c>
      <c r="O45" s="71"/>
      <c r="P45" s="108">
        <v>38.173462894950966</v>
      </c>
      <c r="Q45" s="71">
        <v>4.0681123329896707E-2</v>
      </c>
      <c r="R45" s="109">
        <v>56.966372047809429</v>
      </c>
      <c r="S45" s="112">
        <v>24.445078378193827</v>
      </c>
      <c r="T45" s="71">
        <v>0.24958662798298192</v>
      </c>
      <c r="U45" s="112"/>
      <c r="V45" s="391">
        <v>5.4121516401327634</v>
      </c>
      <c r="Z45" s="74"/>
      <c r="AC45" s="139" t="s">
        <v>41</v>
      </c>
      <c r="AD45" s="140">
        <v>2.9</v>
      </c>
      <c r="AE45" s="133">
        <v>5.12</v>
      </c>
      <c r="AF45" s="136">
        <v>33.331413515855466</v>
      </c>
      <c r="AG45" s="133">
        <v>1.6319760002836596</v>
      </c>
      <c r="AH45" s="133">
        <v>35.066784293475251</v>
      </c>
      <c r="AI45" s="133">
        <v>52.598661742760989</v>
      </c>
      <c r="AJ45" s="116">
        <v>24.512809827953774</v>
      </c>
      <c r="AK45" s="141">
        <v>4.8962099957367329</v>
      </c>
    </row>
    <row r="46" spans="1:77">
      <c r="A46" s="386"/>
      <c r="E46" s="387"/>
      <c r="I46" s="100" t="s">
        <v>39</v>
      </c>
      <c r="J46" s="106">
        <v>5.0999999999999996</v>
      </c>
      <c r="K46" s="71">
        <v>0</v>
      </c>
      <c r="L46" s="108">
        <v>35.444663748034387</v>
      </c>
      <c r="M46" s="106">
        <v>1.7486152328648541</v>
      </c>
      <c r="N46" s="71">
        <v>1.1025617433555235E-2</v>
      </c>
      <c r="O46" s="71"/>
      <c r="P46" s="108">
        <v>37.261650056618343</v>
      </c>
      <c r="Q46" s="71">
        <v>3.0660084622148531E-2</v>
      </c>
      <c r="R46" s="109">
        <v>57.720480164773022</v>
      </c>
      <c r="S46" s="112">
        <v>24.313200120373121</v>
      </c>
      <c r="T46" s="71">
        <v>2.5191389787902807E-2</v>
      </c>
      <c r="U46" s="112"/>
      <c r="V46" s="391">
        <v>4.9333666847434117</v>
      </c>
      <c r="Z46" s="74"/>
      <c r="AC46" s="132" t="s">
        <v>43</v>
      </c>
      <c r="AD46" s="140">
        <v>2.9</v>
      </c>
      <c r="AE46" s="136">
        <v>4.9800000000000004</v>
      </c>
      <c r="AF46" s="136">
        <v>32.189411370533286</v>
      </c>
      <c r="AG46" s="133">
        <v>1.801801962257874</v>
      </c>
      <c r="AH46" s="133">
        <v>34.534076736341191</v>
      </c>
      <c r="AI46" s="136">
        <v>50.927262886691125</v>
      </c>
      <c r="AJ46" s="116">
        <v>24.452751025677497</v>
      </c>
      <c r="AK46" s="141">
        <v>5.5974989462133289</v>
      </c>
    </row>
    <row r="47" spans="1:77">
      <c r="A47" s="386"/>
      <c r="E47" s="387"/>
      <c r="I47" s="113" t="s">
        <v>41</v>
      </c>
      <c r="J47" s="106">
        <v>5.12</v>
      </c>
      <c r="K47" s="161">
        <v>4.0000000000000036E-2</v>
      </c>
      <c r="L47" s="108">
        <v>33.331413515855466</v>
      </c>
      <c r="M47" s="106">
        <v>1.6319760002836596</v>
      </c>
      <c r="N47" s="71">
        <v>7.9005382687575842E-3</v>
      </c>
      <c r="O47" s="71"/>
      <c r="P47" s="108">
        <v>35.066784293475251</v>
      </c>
      <c r="Q47" s="71">
        <v>1.3700575243066382</v>
      </c>
      <c r="R47" s="109">
        <v>52.598661742760989</v>
      </c>
      <c r="S47" s="112">
        <v>24.512809827953774</v>
      </c>
      <c r="T47" s="71">
        <v>1.0934306205864885E-2</v>
      </c>
      <c r="U47" s="112"/>
      <c r="V47" s="391">
        <v>4.8962099957367329</v>
      </c>
      <c r="Z47" s="74"/>
      <c r="AC47" s="132" t="s">
        <v>46</v>
      </c>
      <c r="AD47" s="109">
        <v>3</v>
      </c>
      <c r="AE47" s="133">
        <v>5.0999999999999996</v>
      </c>
      <c r="AF47" s="133">
        <v>35.492349358088127</v>
      </c>
      <c r="AG47" s="133">
        <v>1.8241084749579686</v>
      </c>
      <c r="AH47" s="136">
        <v>37.447923615721095</v>
      </c>
      <c r="AI47" s="136">
        <v>58.051910499109773</v>
      </c>
      <c r="AJ47" s="116">
        <v>24.684073721536926</v>
      </c>
      <c r="AK47" s="141">
        <v>5.1394413386226967</v>
      </c>
    </row>
    <row r="48" spans="1:77" ht="18.75" customHeight="1">
      <c r="A48" s="386"/>
      <c r="E48" s="387"/>
      <c r="I48" s="100" t="s">
        <v>43</v>
      </c>
      <c r="J48" s="106">
        <v>4.9800000000000004</v>
      </c>
      <c r="K48" s="161">
        <v>1.9999999999999574E-2</v>
      </c>
      <c r="L48" s="108">
        <v>32.189411370533286</v>
      </c>
      <c r="M48" s="106">
        <v>1.801801962257874</v>
      </c>
      <c r="N48" s="71">
        <v>8.0318718102185827E-2</v>
      </c>
      <c r="O48" s="71"/>
      <c r="P48" s="108">
        <v>34.534076736341191</v>
      </c>
      <c r="Q48" s="71">
        <v>0.44758346145482619</v>
      </c>
      <c r="R48" s="109">
        <v>50.927262886691125</v>
      </c>
      <c r="S48" s="112">
        <v>24.452751025677497</v>
      </c>
      <c r="T48" s="71">
        <v>8.4746588350473218E-2</v>
      </c>
      <c r="U48" s="112"/>
      <c r="V48" s="391">
        <v>5.5974989462133289</v>
      </c>
      <c r="Z48" s="74"/>
      <c r="AC48" s="177" t="s">
        <v>48</v>
      </c>
      <c r="AD48" s="178">
        <v>3.4</v>
      </c>
      <c r="AE48" s="179">
        <v>4.9800000000000004</v>
      </c>
      <c r="AF48" s="179">
        <v>32.325684344588048</v>
      </c>
      <c r="AG48" s="180">
        <v>1.669280140486739</v>
      </c>
      <c r="AH48" s="179">
        <v>32.394286561857434</v>
      </c>
      <c r="AI48" s="179">
        <v>47.867918941071466</v>
      </c>
      <c r="AJ48" s="181">
        <v>24.061740304969526</v>
      </c>
      <c r="AK48" s="182">
        <v>5.1639437009048477</v>
      </c>
    </row>
    <row r="49" spans="1:37" ht="18.75" customHeight="1">
      <c r="A49" s="386"/>
      <c r="E49" s="387"/>
      <c r="I49" s="100" t="s">
        <v>46</v>
      </c>
      <c r="J49" s="106">
        <v>5.0999999999999996</v>
      </c>
      <c r="K49" s="161">
        <v>4.0000000000000036E-2</v>
      </c>
      <c r="L49" s="108">
        <v>35.492349358088127</v>
      </c>
      <c r="M49" s="106">
        <v>1.8241084749579686</v>
      </c>
      <c r="N49" s="71">
        <v>4.1800071538096173E-3</v>
      </c>
      <c r="O49" s="71"/>
      <c r="P49" s="108">
        <v>37.447923615721095</v>
      </c>
      <c r="Q49" s="71">
        <v>0.190970909871929</v>
      </c>
      <c r="R49" s="109">
        <v>58.051910499109773</v>
      </c>
      <c r="S49" s="112">
        <v>24.684073721536926</v>
      </c>
      <c r="T49" s="71">
        <v>0.1915941574068647</v>
      </c>
      <c r="U49" s="151"/>
      <c r="V49" s="391">
        <v>5.1394413386226967</v>
      </c>
      <c r="Z49" s="74"/>
      <c r="AC49" s="501" t="s">
        <v>129</v>
      </c>
      <c r="AD49" s="501"/>
      <c r="AE49" s="141">
        <v>5.0785714285714283</v>
      </c>
      <c r="AF49" s="116">
        <v>33.96107614676815</v>
      </c>
      <c r="AG49" s="141">
        <v>1.7283837060610925</v>
      </c>
      <c r="AH49" s="116">
        <v>35.296901074116576</v>
      </c>
      <c r="AI49" s="116">
        <v>53.455489676489762</v>
      </c>
      <c r="AJ49" s="116">
        <v>24.412006280208381</v>
      </c>
      <c r="AK49" s="141">
        <v>5.0933230887793641</v>
      </c>
    </row>
    <row r="50" spans="1:37" ht="18.75" customHeight="1">
      <c r="A50" s="386"/>
      <c r="E50" s="387"/>
      <c r="I50" s="167" t="s">
        <v>48</v>
      </c>
      <c r="J50" s="168">
        <v>4.9800000000000004</v>
      </c>
      <c r="K50" s="71">
        <v>0</v>
      </c>
      <c r="L50" s="169">
        <v>32.325684344588048</v>
      </c>
      <c r="M50" s="168">
        <v>1.669280140486739</v>
      </c>
      <c r="N50" s="71">
        <v>1.6228174257746364E-2</v>
      </c>
      <c r="O50" s="71"/>
      <c r="P50" s="169">
        <v>32.394286561857434</v>
      </c>
      <c r="Q50" s="71">
        <v>0.16540371065977411</v>
      </c>
      <c r="R50" s="170">
        <v>47.867918941071466</v>
      </c>
      <c r="S50" s="171">
        <v>24.061740304969526</v>
      </c>
      <c r="T50" s="183">
        <v>0.3385920134072542</v>
      </c>
      <c r="U50" s="151"/>
      <c r="V50" s="392">
        <v>5.1639437009048477</v>
      </c>
      <c r="Z50" s="74"/>
      <c r="AC50" s="501" t="s">
        <v>131</v>
      </c>
      <c r="AD50" s="501"/>
      <c r="AE50" s="141">
        <v>4.9800000000000004</v>
      </c>
      <c r="AF50" s="116">
        <v>32.189411370533286</v>
      </c>
      <c r="AG50" s="141">
        <v>1.5885763860586204</v>
      </c>
      <c r="AH50" s="116">
        <v>32.394024209720484</v>
      </c>
      <c r="AI50" s="116">
        <v>47.867918941071466</v>
      </c>
      <c r="AJ50" s="116">
        <v>24.110192437518418</v>
      </c>
      <c r="AK50" s="141">
        <v>4.8347821413037044</v>
      </c>
    </row>
    <row r="51" spans="1:37" ht="18.75" customHeight="1">
      <c r="A51" s="386"/>
      <c r="E51" s="387"/>
      <c r="I51" s="494" t="s">
        <v>130</v>
      </c>
      <c r="J51" s="494"/>
      <c r="K51" s="494"/>
      <c r="L51" s="494"/>
      <c r="M51" s="494"/>
      <c r="N51" s="494"/>
      <c r="O51" s="494"/>
      <c r="P51" s="494"/>
      <c r="Q51" s="494"/>
      <c r="R51" s="494"/>
      <c r="S51" s="494"/>
      <c r="T51" s="494"/>
      <c r="U51" s="494"/>
      <c r="V51" s="74"/>
      <c r="Z51" s="74"/>
      <c r="AC51" s="501" t="s">
        <v>133</v>
      </c>
      <c r="AD51" s="501"/>
      <c r="AE51" s="141">
        <v>5.24</v>
      </c>
      <c r="AF51" s="116">
        <v>35.627164853753627</v>
      </c>
      <c r="AG51" s="141">
        <v>1.8621631137403667</v>
      </c>
      <c r="AH51" s="116">
        <v>38.173462894950966</v>
      </c>
      <c r="AI51" s="116">
        <v>58.051910499109773</v>
      </c>
      <c r="AJ51" s="116">
        <v>24.632486109824232</v>
      </c>
      <c r="AK51" s="141">
        <v>5.5974989462133289</v>
      </c>
    </row>
    <row r="52" spans="1:37" ht="18.75" customHeight="1">
      <c r="A52" s="386"/>
      <c r="E52" s="387"/>
      <c r="I52" s="494" t="s">
        <v>132</v>
      </c>
      <c r="J52" s="494"/>
      <c r="K52" s="494"/>
      <c r="L52" s="494"/>
      <c r="M52" s="494"/>
      <c r="N52" s="494"/>
      <c r="O52" s="494"/>
      <c r="P52" s="494"/>
      <c r="Q52" s="494"/>
      <c r="R52" s="494"/>
      <c r="S52" s="494"/>
      <c r="T52" s="494"/>
      <c r="U52" s="494"/>
      <c r="Z52" s="74"/>
      <c r="AC52" s="502" t="s">
        <v>134</v>
      </c>
      <c r="AD52" s="502"/>
      <c r="AE52" s="141">
        <f t="shared" ref="AE52:AJ52" si="11">STDEV(AE35:AE48)</f>
        <v>7.0258549204091303E-2</v>
      </c>
      <c r="AF52" s="141">
        <f t="shared" si="11"/>
        <v>1.3950271048128238</v>
      </c>
      <c r="AG52" s="141">
        <f t="shared" si="11"/>
        <v>7.568397440366989E-2</v>
      </c>
      <c r="AH52" s="141">
        <f t="shared" si="11"/>
        <v>2.0792023273901212</v>
      </c>
      <c r="AI52" s="141">
        <f t="shared" si="11"/>
        <v>3.0751147464355757</v>
      </c>
      <c r="AJ52" s="141">
        <f t="shared" si="11"/>
        <v>0.30796036323328002</v>
      </c>
      <c r="AK52" s="184"/>
    </row>
    <row r="53" spans="1:37" ht="18.75" customHeight="1">
      <c r="A53" s="386"/>
      <c r="E53" s="387"/>
      <c r="I53" s="494" t="s">
        <v>103</v>
      </c>
      <c r="J53" s="494"/>
      <c r="K53" s="494"/>
      <c r="L53" s="494"/>
      <c r="M53" s="494"/>
      <c r="N53" s="494"/>
      <c r="O53" s="494"/>
      <c r="P53" s="494"/>
      <c r="Q53" s="494"/>
      <c r="R53" s="494"/>
      <c r="S53" s="494"/>
      <c r="T53" s="494"/>
      <c r="U53" s="494"/>
      <c r="Z53" s="74"/>
      <c r="AC53" s="498" t="s">
        <v>135</v>
      </c>
      <c r="AD53" s="498"/>
      <c r="AE53" s="141">
        <f>(AE52/AE49)*100</f>
        <v>1.383431348603767</v>
      </c>
      <c r="AF53" s="141">
        <f t="shared" ref="AF53:AJ53" si="12">(AF52/AF49)*100</f>
        <v>4.1077234972884664</v>
      </c>
      <c r="AG53" s="141">
        <f t="shared" si="12"/>
        <v>4.3788872886420691</v>
      </c>
      <c r="AH53" s="141">
        <f t="shared" si="12"/>
        <v>5.8906087053483924</v>
      </c>
      <c r="AI53" s="141">
        <f t="shared" si="12"/>
        <v>5.7526640669574496</v>
      </c>
      <c r="AJ53" s="141">
        <f t="shared" si="12"/>
        <v>1.2615118958205154</v>
      </c>
      <c r="AK53" s="74"/>
    </row>
    <row r="54" spans="1:37" ht="18.75" customHeight="1">
      <c r="A54" s="386"/>
      <c r="E54" s="387"/>
      <c r="I54" s="494"/>
      <c r="J54" s="494"/>
      <c r="K54" s="494"/>
      <c r="L54" s="494"/>
      <c r="M54" s="494"/>
      <c r="N54" s="494"/>
      <c r="O54" s="494"/>
      <c r="P54" s="494"/>
      <c r="Q54" s="494"/>
      <c r="R54" s="494"/>
      <c r="S54" s="494"/>
      <c r="T54" s="494"/>
      <c r="U54" s="494"/>
      <c r="Z54" s="74"/>
      <c r="AC54" s="503" t="s">
        <v>136</v>
      </c>
      <c r="AD54" s="503"/>
      <c r="AE54" s="211" t="s">
        <v>117</v>
      </c>
      <c r="AF54" s="211" t="s">
        <v>115</v>
      </c>
      <c r="AG54" s="212" t="s">
        <v>119</v>
      </c>
      <c r="AH54" s="213" t="s">
        <v>116</v>
      </c>
      <c r="AI54" s="213" t="s">
        <v>137</v>
      </c>
      <c r="AJ54" s="214" t="s">
        <v>118</v>
      </c>
      <c r="AK54" s="214" t="s">
        <v>118</v>
      </c>
    </row>
    <row r="55" spans="1:37" ht="18.75" customHeight="1">
      <c r="A55" s="386"/>
      <c r="E55" s="387"/>
      <c r="I55" s="494" t="s">
        <v>105</v>
      </c>
      <c r="J55" s="494"/>
      <c r="K55" s="494"/>
      <c r="L55" s="494"/>
      <c r="M55" s="494"/>
      <c r="N55" s="494"/>
      <c r="O55" s="494"/>
      <c r="P55" s="494"/>
      <c r="Q55" s="494"/>
      <c r="R55" s="494"/>
      <c r="S55" s="494"/>
      <c r="T55" s="494"/>
      <c r="U55" s="494"/>
      <c r="Z55" s="74"/>
      <c r="AC55" s="495" t="s">
        <v>138</v>
      </c>
      <c r="AD55" s="495"/>
      <c r="AE55" s="185">
        <v>5.25</v>
      </c>
      <c r="AF55" s="186">
        <v>0.36</v>
      </c>
      <c r="AG55" s="187">
        <v>1.7500000000000002E-2</v>
      </c>
      <c r="AH55" s="188" t="s">
        <v>121</v>
      </c>
      <c r="AI55" s="189">
        <v>0.54500000000000004</v>
      </c>
      <c r="AJ55" s="190" t="s">
        <v>121</v>
      </c>
      <c r="AK55" s="190" t="s">
        <v>121</v>
      </c>
    </row>
    <row r="56" spans="1:37" ht="18.75" customHeight="1">
      <c r="A56" s="386"/>
      <c r="E56" s="387"/>
      <c r="I56" s="494" t="s">
        <v>106</v>
      </c>
      <c r="J56" s="494"/>
      <c r="K56" s="494"/>
      <c r="L56" s="494"/>
      <c r="M56" s="494"/>
      <c r="N56" s="494"/>
      <c r="O56" s="494"/>
      <c r="P56" s="494"/>
      <c r="Q56" s="494"/>
      <c r="R56" s="494"/>
      <c r="S56" s="494"/>
      <c r="T56" s="494"/>
      <c r="Z56" s="74"/>
      <c r="AC56" s="503" t="s">
        <v>139</v>
      </c>
      <c r="AD56" s="503"/>
      <c r="AE56" s="503"/>
      <c r="AF56" s="503"/>
      <c r="AG56" s="503"/>
      <c r="AH56" s="503"/>
      <c r="AI56" s="503"/>
      <c r="AJ56" s="503"/>
      <c r="AK56" s="503"/>
    </row>
    <row r="57" spans="1:37" ht="18.75" customHeight="1">
      <c r="A57" s="386"/>
      <c r="E57" s="387"/>
      <c r="I57" s="494" t="s">
        <v>107</v>
      </c>
      <c r="J57" s="494"/>
      <c r="K57" s="494"/>
      <c r="L57" s="494"/>
      <c r="M57" s="494"/>
      <c r="N57" s="494"/>
      <c r="O57" s="494"/>
      <c r="P57" s="494"/>
      <c r="Q57" s="494"/>
      <c r="R57" s="494"/>
      <c r="S57" s="494"/>
      <c r="T57" s="494"/>
      <c r="U57" s="494"/>
      <c r="Z57" s="74"/>
      <c r="AC57" s="97" t="s">
        <v>140</v>
      </c>
      <c r="AD57" s="74"/>
      <c r="AE57" s="74"/>
      <c r="AF57" s="74"/>
      <c r="AG57" s="74"/>
      <c r="AH57" s="74"/>
      <c r="AI57" s="74"/>
      <c r="AJ57" s="74"/>
      <c r="AK57" s="74"/>
    </row>
    <row r="58" spans="1:37" ht="18.75" customHeight="1">
      <c r="A58" s="386"/>
      <c r="E58" s="387"/>
      <c r="J58" s="74"/>
      <c r="K58" s="74"/>
      <c r="L58" s="74"/>
      <c r="Z58" s="74"/>
      <c r="AC58" s="142" t="s">
        <v>141</v>
      </c>
      <c r="AD58" s="142"/>
      <c r="AE58" s="142"/>
      <c r="AF58" s="142"/>
      <c r="AG58" s="142"/>
      <c r="AH58" s="142"/>
      <c r="AI58" s="142"/>
      <c r="AJ58" s="142"/>
      <c r="AK58" s="142"/>
    </row>
    <row r="59" spans="1:37" ht="18.75" customHeight="1">
      <c r="A59" s="386"/>
      <c r="E59" s="387"/>
      <c r="L59" s="74"/>
      <c r="Z59" s="74"/>
      <c r="AC59" s="143" t="s">
        <v>142</v>
      </c>
      <c r="AD59" s="143"/>
      <c r="AE59" s="143"/>
      <c r="AF59" s="143"/>
      <c r="AG59" s="143"/>
      <c r="AH59" s="143"/>
      <c r="AI59" s="143"/>
      <c r="AJ59" s="143"/>
      <c r="AK59" s="143"/>
    </row>
    <row r="60" spans="1:37" ht="18.75" customHeight="1">
      <c r="A60" s="386"/>
      <c r="E60" s="387"/>
      <c r="L60" s="74"/>
      <c r="Z60" s="74"/>
      <c r="AC60" s="500" t="s">
        <v>143</v>
      </c>
      <c r="AD60" s="500"/>
      <c r="AE60" s="500"/>
      <c r="AF60" s="500"/>
      <c r="AG60" s="500"/>
      <c r="AH60" s="500"/>
      <c r="AI60" s="500"/>
      <c r="AJ60" s="500"/>
      <c r="AK60" s="74"/>
    </row>
    <row r="61" spans="1:37" ht="18.75" customHeight="1">
      <c r="A61" s="386"/>
      <c r="E61" s="387"/>
    </row>
    <row r="62" spans="1:37">
      <c r="A62" s="388"/>
      <c r="B62" s="389"/>
      <c r="C62" s="389"/>
      <c r="D62" s="389"/>
      <c r="E62" s="390"/>
    </row>
    <row r="63" spans="1:37">
      <c r="A63" s="404"/>
    </row>
    <row r="64" spans="1:37">
      <c r="A64" s="404"/>
    </row>
    <row r="65" spans="1:20">
      <c r="A65" s="404"/>
    </row>
    <row r="66" spans="1:20">
      <c r="A66" s="404"/>
    </row>
    <row r="67" spans="1:20">
      <c r="A67" s="404"/>
    </row>
    <row r="68" spans="1:20">
      <c r="A68" s="404"/>
    </row>
    <row r="69" spans="1:20">
      <c r="A69" s="404"/>
    </row>
    <row r="70" spans="1:20">
      <c r="A70" s="404"/>
      <c r="G70" s="432" t="s">
        <v>2186</v>
      </c>
      <c r="H70" s="408" t="s">
        <v>109</v>
      </c>
      <c r="I70" s="408" t="s">
        <v>2187</v>
      </c>
      <c r="J70" s="408" t="s">
        <v>110</v>
      </c>
      <c r="K70" s="408" t="s">
        <v>112</v>
      </c>
    </row>
    <row r="71" spans="1:20">
      <c r="G71" s="410">
        <v>5.0999999999999996</v>
      </c>
      <c r="H71" s="411">
        <v>35.296645416972055</v>
      </c>
      <c r="I71" s="410">
        <v>1.8621631137403667</v>
      </c>
      <c r="J71" s="411">
        <v>34.672888343541722</v>
      </c>
      <c r="K71" s="411">
        <v>24.036785104345206</v>
      </c>
    </row>
    <row r="72" spans="1:20">
      <c r="S72"/>
      <c r="T72" s="101"/>
    </row>
    <row r="73" spans="1:20">
      <c r="S73"/>
      <c r="T73" s="101"/>
    </row>
  </sheetData>
  <mergeCells count="58">
    <mergeCell ref="I51:U51"/>
    <mergeCell ref="I52:U52"/>
    <mergeCell ref="I53:U53"/>
    <mergeCell ref="I54:U54"/>
    <mergeCell ref="I55:U55"/>
    <mergeCell ref="I56:T56"/>
    <mergeCell ref="I57:U57"/>
    <mergeCell ref="AC53:AD53"/>
    <mergeCell ref="C3:G3"/>
    <mergeCell ref="AC60:AJ60"/>
    <mergeCell ref="AC49:AD49"/>
    <mergeCell ref="AC50:AD50"/>
    <mergeCell ref="AC51:AD51"/>
    <mergeCell ref="AC52:AD52"/>
    <mergeCell ref="AC54:AD54"/>
    <mergeCell ref="AC55:AD55"/>
    <mergeCell ref="AC56:AK56"/>
    <mergeCell ref="M35:N35"/>
    <mergeCell ref="P35:Q35"/>
    <mergeCell ref="S35:T35"/>
    <mergeCell ref="I35:I36"/>
    <mergeCell ref="A2:G2"/>
    <mergeCell ref="AC33:AC34"/>
    <mergeCell ref="AE33:AE34"/>
    <mergeCell ref="A21:G21"/>
    <mergeCell ref="A23:G23"/>
    <mergeCell ref="A24:G24"/>
    <mergeCell ref="A25:G25"/>
    <mergeCell ref="A26:G26"/>
    <mergeCell ref="J35:K35"/>
    <mergeCell ref="M6:V6"/>
    <mergeCell ref="AC32:AK32"/>
    <mergeCell ref="AF3:AR3"/>
    <mergeCell ref="A3:A4"/>
    <mergeCell ref="B3:B4"/>
    <mergeCell ref="A22:G22"/>
    <mergeCell ref="AF33:AK33"/>
    <mergeCell ref="AV23:AW23"/>
    <mergeCell ref="AV24:AW24"/>
    <mergeCell ref="AV25:AW25"/>
    <mergeCell ref="AV26:BI26"/>
    <mergeCell ref="AV4:AV5"/>
    <mergeCell ref="AW4:AW5"/>
    <mergeCell ref="AY4:AY5"/>
    <mergeCell ref="AX4:AX5"/>
    <mergeCell ref="AV22:AW22"/>
    <mergeCell ref="BH6:BI6"/>
    <mergeCell ref="BH7:BI7"/>
    <mergeCell ref="BF7:BG7"/>
    <mergeCell ref="BF6:BG6"/>
    <mergeCell ref="AX6:AY6"/>
    <mergeCell ref="AX7:AY7"/>
    <mergeCell ref="BB6:BC6"/>
    <mergeCell ref="BB7:BC7"/>
    <mergeCell ref="AZ6:BA6"/>
    <mergeCell ref="AZ7:BA7"/>
    <mergeCell ref="BD6:BE6"/>
    <mergeCell ref="BD7:BE7"/>
  </mergeCells>
  <conditionalFormatting sqref="AE35:AE48">
    <cfRule type="colorScale" priority="5">
      <colorScale>
        <cfvo type="min"/>
        <cfvo type="num" val="$AE$49"/>
        <cfvo type="max"/>
        <color rgb="FFFFFF00"/>
        <color theme="9" tint="0.39997558519241921"/>
        <color rgb="FFFFFF00"/>
      </colorScale>
    </cfRule>
  </conditionalFormatting>
  <conditionalFormatting sqref="AF35:AF48">
    <cfRule type="colorScale" priority="4">
      <colorScale>
        <cfvo type="min"/>
        <cfvo type="num" val="$AF$49"/>
        <cfvo type="max"/>
        <color rgb="FFFFFF00"/>
        <color theme="9" tint="0.39997558519241921"/>
        <color rgb="FFFFFF00"/>
      </colorScale>
    </cfRule>
  </conditionalFormatting>
  <conditionalFormatting sqref="AG35:AG48">
    <cfRule type="colorScale" priority="3">
      <colorScale>
        <cfvo type="min"/>
        <cfvo type="num" val="$AG$49"/>
        <cfvo type="max"/>
        <color rgb="FFFFFF00"/>
        <color theme="9" tint="0.39997558519241921"/>
        <color rgb="FFFFFF00"/>
      </colorScale>
    </cfRule>
  </conditionalFormatting>
  <conditionalFormatting sqref="AH35:AH48">
    <cfRule type="colorScale" priority="2">
      <colorScale>
        <cfvo type="min"/>
        <cfvo type="num" val="$AH$49"/>
        <cfvo type="max"/>
        <color rgb="FFFFFF00"/>
        <color theme="9" tint="0.39997558519241921"/>
        <color rgb="FFFFFF00"/>
      </colorScale>
    </cfRule>
  </conditionalFormatting>
  <conditionalFormatting sqref="AI35:AI48">
    <cfRule type="colorScale" priority="1">
      <colorScale>
        <cfvo type="min"/>
        <cfvo type="num" val="$AI$49"/>
        <cfvo type="max"/>
        <color rgb="FFFFFF00"/>
        <color theme="9" tint="0.39997558519241921"/>
        <color rgb="FFFFFF00"/>
      </colorScale>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C6D4F-FB4D-4988-8C6D-8DEFEF4E4F64}">
  <sheetPr published="0"/>
  <dimension ref="A1:F13"/>
  <sheetViews>
    <sheetView workbookViewId="0">
      <selection sqref="A1:F1"/>
    </sheetView>
  </sheetViews>
  <sheetFormatPr defaultRowHeight="15"/>
  <cols>
    <col min="1" max="1" width="29.42578125" bestFit="1" customWidth="1"/>
    <col min="2" max="2" width="19.7109375" bestFit="1" customWidth="1"/>
  </cols>
  <sheetData>
    <row r="1" spans="1:6">
      <c r="A1" t="s">
        <v>2188</v>
      </c>
    </row>
    <row r="2" spans="1:6">
      <c r="A2" t="s">
        <v>654</v>
      </c>
      <c r="B2" t="s">
        <v>655</v>
      </c>
      <c r="C2" t="s">
        <v>656</v>
      </c>
      <c r="D2" t="s">
        <v>659</v>
      </c>
      <c r="E2" t="s">
        <v>661</v>
      </c>
      <c r="F2" t="s">
        <v>2163</v>
      </c>
    </row>
    <row r="3" spans="1:6">
      <c r="A3" t="s">
        <v>609</v>
      </c>
      <c r="B3" t="s">
        <v>626</v>
      </c>
      <c r="C3">
        <v>1</v>
      </c>
      <c r="D3" s="239">
        <v>2.880932</v>
      </c>
      <c r="E3" s="239">
        <v>0.88513640000000005</v>
      </c>
      <c r="F3" s="382">
        <v>2.5775949999999998E-5</v>
      </c>
    </row>
    <row r="4" spans="1:6">
      <c r="A4" t="s">
        <v>611</v>
      </c>
      <c r="B4" t="s">
        <v>617</v>
      </c>
      <c r="C4">
        <v>4</v>
      </c>
      <c r="D4" s="239">
        <v>2.100832</v>
      </c>
      <c r="E4" s="239">
        <v>0.9124331</v>
      </c>
      <c r="F4" s="382">
        <v>5.3778679999999998E-6</v>
      </c>
    </row>
    <row r="5" spans="1:6">
      <c r="A5" t="s">
        <v>764</v>
      </c>
      <c r="B5" t="s">
        <v>624</v>
      </c>
      <c r="C5">
        <v>11</v>
      </c>
      <c r="D5" s="239">
        <v>2.3705289999999999</v>
      </c>
      <c r="E5" s="239">
        <v>0.69607010000000002</v>
      </c>
      <c r="F5" s="382">
        <v>5.690802E-3</v>
      </c>
    </row>
    <row r="6" spans="1:6">
      <c r="A6" t="s">
        <v>589</v>
      </c>
      <c r="B6" t="s">
        <v>625</v>
      </c>
      <c r="C6">
        <v>12</v>
      </c>
      <c r="D6" s="239">
        <v>2.2618839999999998</v>
      </c>
      <c r="E6" s="239">
        <v>0.66179809999999994</v>
      </c>
      <c r="F6" s="382">
        <v>9.9357070000000002E-3</v>
      </c>
    </row>
    <row r="7" spans="1:6">
      <c r="A7" t="s">
        <v>767</v>
      </c>
      <c r="B7" t="s">
        <v>768</v>
      </c>
      <c r="C7">
        <v>14</v>
      </c>
      <c r="D7" s="239">
        <v>1.7253350000000001</v>
      </c>
      <c r="E7" s="239">
        <v>0.68465679999999995</v>
      </c>
      <c r="F7" s="382">
        <v>6.9051609999999999E-3</v>
      </c>
    </row>
    <row r="8" spans="1:6">
      <c r="A8" t="s">
        <v>677</v>
      </c>
      <c r="B8" t="s">
        <v>711</v>
      </c>
      <c r="C8">
        <v>16</v>
      </c>
      <c r="D8" s="239">
        <v>1.4465049999999999</v>
      </c>
      <c r="E8" s="239">
        <v>0.75765090000000002</v>
      </c>
      <c r="F8" s="382">
        <v>1.6953179999999999E-3</v>
      </c>
    </row>
    <row r="9" spans="1:6">
      <c r="A9" t="s">
        <v>772</v>
      </c>
      <c r="B9" t="s">
        <v>773</v>
      </c>
      <c r="C9">
        <v>18</v>
      </c>
      <c r="D9" s="239">
        <v>1.9699709999999999</v>
      </c>
      <c r="E9" s="239">
        <v>0.62446809999999997</v>
      </c>
      <c r="F9" s="382">
        <v>1.6973519999999999E-2</v>
      </c>
    </row>
    <row r="10" spans="1:6">
      <c r="A10" t="s">
        <v>774</v>
      </c>
      <c r="B10" t="s">
        <v>775</v>
      </c>
      <c r="C10">
        <v>20</v>
      </c>
      <c r="D10" s="239">
        <v>2.1029010000000001</v>
      </c>
      <c r="E10" s="239">
        <v>0.60616110000000001</v>
      </c>
      <c r="F10" s="382">
        <v>2.1568690000000001E-2</v>
      </c>
    </row>
    <row r="11" spans="1:6">
      <c r="A11" t="s">
        <v>776</v>
      </c>
      <c r="B11" t="s">
        <v>777</v>
      </c>
      <c r="C11">
        <v>21</v>
      </c>
      <c r="D11" s="239">
        <v>1.31345</v>
      </c>
      <c r="E11" s="239">
        <v>0.84394590000000003</v>
      </c>
      <c r="F11" s="382">
        <v>1.4767280000000001E-4</v>
      </c>
    </row>
    <row r="12" spans="1:6">
      <c r="A12" t="s">
        <v>786</v>
      </c>
      <c r="B12" t="s">
        <v>787</v>
      </c>
      <c r="C12">
        <v>27</v>
      </c>
      <c r="D12" s="239">
        <v>1.3158259999999999</v>
      </c>
      <c r="E12" s="239">
        <v>0.69950389999999996</v>
      </c>
      <c r="F12" s="382">
        <v>5.3602179999999999E-3</v>
      </c>
    </row>
    <row r="13" spans="1:6">
      <c r="A13" t="s">
        <v>817</v>
      </c>
      <c r="B13" t="s">
        <v>818</v>
      </c>
      <c r="C13">
        <v>49</v>
      </c>
      <c r="D13" s="239">
        <v>1.2182580000000001</v>
      </c>
      <c r="E13" s="239">
        <v>0.58497239999999995</v>
      </c>
      <c r="F13" s="382">
        <v>2.799312E-2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dimension ref="A1:AV71"/>
  <sheetViews>
    <sheetView showOutlineSymbols="0" topLeftCell="B11" zoomScaleNormal="100" workbookViewId="0">
      <selection activeCell="Q23" sqref="Q23"/>
    </sheetView>
  </sheetViews>
  <sheetFormatPr defaultColWidth="9.140625" defaultRowHeight="15.75"/>
  <cols>
    <col min="1" max="1" width="9.140625" style="101"/>
    <col min="2" max="2" width="11.140625" style="101" customWidth="1"/>
    <col min="3" max="3" width="9.140625" style="101" customWidth="1"/>
    <col min="4" max="4" width="11.7109375" style="101" customWidth="1"/>
    <col min="5" max="5" width="7.140625" style="101" customWidth="1"/>
    <col min="6" max="6" width="9.42578125" style="101" customWidth="1"/>
    <col min="7" max="7" width="8.42578125" style="101" customWidth="1"/>
    <col min="8" max="9" width="7.140625" style="101" customWidth="1"/>
    <col min="10" max="10" width="7.7109375" style="101" customWidth="1"/>
    <col min="11" max="13" width="7.140625" style="101" customWidth="1"/>
    <col min="14" max="14" width="9.140625" style="74"/>
    <col min="15" max="15" width="11.140625" style="101" customWidth="1"/>
    <col min="16" max="20" width="9.140625" style="101"/>
    <col min="21" max="21" width="9.140625" style="74"/>
    <col min="22" max="16384" width="9.140625" style="101"/>
  </cols>
  <sheetData>
    <row r="1" spans="1:48" ht="19.5" customHeight="1">
      <c r="B1" s="331" t="s">
        <v>144</v>
      </c>
      <c r="C1" s="331"/>
      <c r="D1" s="331"/>
      <c r="E1" s="331"/>
      <c r="F1" s="331"/>
      <c r="G1" s="331"/>
      <c r="H1" s="331"/>
      <c r="I1" s="331"/>
      <c r="J1" s="331"/>
      <c r="K1" s="331"/>
      <c r="L1" s="331"/>
      <c r="M1" s="331"/>
      <c r="N1" s="23"/>
      <c r="O1" s="331" t="s">
        <v>145</v>
      </c>
      <c r="P1" s="331"/>
      <c r="Q1" s="331"/>
      <c r="R1" s="331"/>
      <c r="S1" s="331"/>
      <c r="T1" s="331"/>
      <c r="U1" s="23"/>
      <c r="V1" s="23"/>
      <c r="W1" s="74"/>
      <c r="X1" s="74"/>
      <c r="Y1" s="74"/>
      <c r="Z1" s="74"/>
      <c r="AA1" s="34"/>
      <c r="AB1" s="512" t="s">
        <v>167</v>
      </c>
      <c r="AC1" s="513"/>
      <c r="AD1" s="513"/>
      <c r="AE1" s="513"/>
      <c r="AF1" s="513"/>
      <c r="AG1" s="513"/>
      <c r="AH1" s="513"/>
      <c r="AI1" s="513"/>
      <c r="AJ1" s="513"/>
      <c r="AK1" s="513"/>
      <c r="AL1" s="513"/>
      <c r="AM1" s="513"/>
      <c r="AN1" s="513"/>
      <c r="AO1" s="24"/>
      <c r="AP1" s="512" t="s">
        <v>168</v>
      </c>
      <c r="AQ1" s="513"/>
      <c r="AR1" s="513"/>
      <c r="AS1" s="513"/>
      <c r="AT1" s="513"/>
      <c r="AU1" s="513"/>
      <c r="AV1" s="513"/>
    </row>
    <row r="2" spans="1:48" ht="30">
      <c r="A2" s="100" t="s">
        <v>146</v>
      </c>
      <c r="B2" s="407" t="s">
        <v>108</v>
      </c>
      <c r="C2" s="408" t="s">
        <v>147</v>
      </c>
      <c r="D2" s="408" t="s">
        <v>148</v>
      </c>
      <c r="E2" s="408" t="s">
        <v>149</v>
      </c>
      <c r="F2" s="408" t="s">
        <v>150</v>
      </c>
      <c r="G2" s="408" t="s">
        <v>151</v>
      </c>
      <c r="H2" s="408" t="s">
        <v>152</v>
      </c>
      <c r="I2" s="408" t="s">
        <v>153</v>
      </c>
      <c r="J2" s="408" t="s">
        <v>154</v>
      </c>
      <c r="K2" s="408" t="s">
        <v>155</v>
      </c>
      <c r="L2" s="408" t="s">
        <v>156</v>
      </c>
      <c r="M2" s="408" t="s">
        <v>157</v>
      </c>
      <c r="N2" s="23"/>
      <c r="O2" s="407" t="s">
        <v>108</v>
      </c>
      <c r="P2" s="408" t="s">
        <v>158</v>
      </c>
      <c r="Q2" s="408" t="s">
        <v>159</v>
      </c>
      <c r="R2" s="408" t="s">
        <v>160</v>
      </c>
      <c r="S2" s="408" t="s">
        <v>161</v>
      </c>
      <c r="T2" s="408" t="s">
        <v>162</v>
      </c>
      <c r="U2" s="23"/>
      <c r="V2" s="331" t="s">
        <v>3</v>
      </c>
      <c r="W2" s="74"/>
      <c r="X2" s="74"/>
      <c r="Y2" s="74"/>
      <c r="Z2" s="74"/>
      <c r="AA2" s="26" t="s">
        <v>146</v>
      </c>
      <c r="AB2" s="216" t="s">
        <v>108</v>
      </c>
      <c r="AC2" s="217" t="s">
        <v>169</v>
      </c>
      <c r="AD2" s="218" t="s">
        <v>147</v>
      </c>
      <c r="AE2" s="218" t="s">
        <v>148</v>
      </c>
      <c r="AF2" s="218" t="s">
        <v>149</v>
      </c>
      <c r="AG2" s="218" t="s">
        <v>150</v>
      </c>
      <c r="AH2" s="218" t="s">
        <v>151</v>
      </c>
      <c r="AI2" s="218" t="s">
        <v>152</v>
      </c>
      <c r="AJ2" s="218" t="s">
        <v>153</v>
      </c>
      <c r="AK2" s="218" t="s">
        <v>154</v>
      </c>
      <c r="AL2" s="218" t="s">
        <v>155</v>
      </c>
      <c r="AM2" s="218" t="s">
        <v>156</v>
      </c>
      <c r="AN2" s="218" t="s">
        <v>170</v>
      </c>
      <c r="AO2" s="24"/>
      <c r="AP2" s="216" t="s">
        <v>108</v>
      </c>
      <c r="AQ2" s="217" t="s">
        <v>169</v>
      </c>
      <c r="AR2" s="219" t="s">
        <v>158</v>
      </c>
      <c r="AS2" s="219" t="s">
        <v>159</v>
      </c>
      <c r="AT2" s="219" t="s">
        <v>160</v>
      </c>
      <c r="AU2" s="219" t="s">
        <v>161</v>
      </c>
      <c r="AV2" s="219" t="s">
        <v>162</v>
      </c>
    </row>
    <row r="3" spans="1:48">
      <c r="A3" s="144">
        <v>1</v>
      </c>
      <c r="B3" s="405" t="s">
        <v>17</v>
      </c>
      <c r="C3" s="412">
        <v>3.6</v>
      </c>
      <c r="D3" s="412">
        <v>0.5</v>
      </c>
      <c r="E3" s="420">
        <v>2.2999999999999998</v>
      </c>
      <c r="F3" s="412">
        <v>1.2</v>
      </c>
      <c r="G3" s="412">
        <v>3.5</v>
      </c>
      <c r="H3" s="412">
        <v>0.5</v>
      </c>
      <c r="I3" s="412">
        <v>0.5</v>
      </c>
      <c r="J3" s="412">
        <v>0.7</v>
      </c>
      <c r="K3" s="412">
        <v>0.5</v>
      </c>
      <c r="L3" s="412">
        <v>0.5</v>
      </c>
      <c r="M3" s="412">
        <v>0.5</v>
      </c>
      <c r="N3" s="23"/>
      <c r="O3" s="412" t="s">
        <v>17</v>
      </c>
      <c r="P3" s="412">
        <v>2.7</v>
      </c>
      <c r="Q3" s="412">
        <v>0.7</v>
      </c>
      <c r="R3" s="412">
        <v>3.6</v>
      </c>
      <c r="S3" s="412">
        <v>2.4</v>
      </c>
      <c r="T3" s="412">
        <v>2.7</v>
      </c>
      <c r="U3" s="23"/>
      <c r="V3" s="23">
        <v>0.17260273972602741</v>
      </c>
      <c r="W3" s="74"/>
      <c r="X3" s="74"/>
      <c r="Y3" s="74"/>
      <c r="Z3" s="74"/>
      <c r="AA3" s="55">
        <v>1</v>
      </c>
      <c r="AB3" s="46" t="s">
        <v>17</v>
      </c>
      <c r="AC3" s="46" t="s">
        <v>19</v>
      </c>
      <c r="AD3" s="53">
        <v>3.6</v>
      </c>
      <c r="AE3" s="53" t="s">
        <v>21</v>
      </c>
      <c r="AF3" s="53">
        <v>2.2999999999999998</v>
      </c>
      <c r="AG3" s="53">
        <v>1.2</v>
      </c>
      <c r="AH3" s="53">
        <v>3.5</v>
      </c>
      <c r="AI3" s="53" t="s">
        <v>21</v>
      </c>
      <c r="AJ3" s="53" t="s">
        <v>21</v>
      </c>
      <c r="AK3" s="53">
        <v>0.7</v>
      </c>
      <c r="AL3" s="53" t="s">
        <v>21</v>
      </c>
      <c r="AM3" s="53" t="s">
        <v>21</v>
      </c>
      <c r="AN3" s="53" t="s">
        <v>21</v>
      </c>
      <c r="AO3" s="24"/>
      <c r="AP3" s="46" t="s">
        <v>17</v>
      </c>
      <c r="AQ3" s="46" t="s">
        <v>19</v>
      </c>
      <c r="AR3" s="53">
        <v>2.7</v>
      </c>
      <c r="AS3" s="53">
        <v>0.7</v>
      </c>
      <c r="AT3" s="53">
        <v>3.6</v>
      </c>
      <c r="AU3" s="53">
        <v>2.4</v>
      </c>
      <c r="AV3" s="53">
        <v>2.7</v>
      </c>
    </row>
    <row r="4" spans="1:48">
      <c r="A4" s="144">
        <v>2</v>
      </c>
      <c r="B4" s="405" t="s">
        <v>20</v>
      </c>
      <c r="C4" s="412">
        <v>3.7</v>
      </c>
      <c r="D4" s="412">
        <v>0.5</v>
      </c>
      <c r="E4" s="412">
        <v>1.9</v>
      </c>
      <c r="F4" s="412">
        <v>0.5</v>
      </c>
      <c r="G4" s="412">
        <v>3.6</v>
      </c>
      <c r="H4" s="412">
        <v>0.5</v>
      </c>
      <c r="I4" s="412">
        <v>0.5</v>
      </c>
      <c r="J4" s="412">
        <v>0.7</v>
      </c>
      <c r="K4" s="412">
        <v>0.5</v>
      </c>
      <c r="L4" s="412">
        <v>0.5</v>
      </c>
      <c r="M4" s="412">
        <v>0.5</v>
      </c>
      <c r="N4" s="23"/>
      <c r="O4" s="412" t="s">
        <v>20</v>
      </c>
      <c r="P4" s="412">
        <v>2.4</v>
      </c>
      <c r="Q4" s="412">
        <v>0.5</v>
      </c>
      <c r="R4" s="412">
        <v>3.5</v>
      </c>
      <c r="S4" s="412">
        <v>2.4</v>
      </c>
      <c r="T4" s="412">
        <v>2.5</v>
      </c>
      <c r="U4" s="23"/>
      <c r="V4" s="23">
        <v>0.17534246575342466</v>
      </c>
      <c r="W4" s="74"/>
      <c r="X4" s="74"/>
      <c r="Y4" s="74"/>
      <c r="Z4" s="74"/>
      <c r="AA4" s="55">
        <v>2</v>
      </c>
      <c r="AB4" s="46" t="s">
        <v>20</v>
      </c>
      <c r="AC4" s="46" t="s">
        <v>22</v>
      </c>
      <c r="AD4" s="53">
        <v>3.7</v>
      </c>
      <c r="AE4" s="53" t="s">
        <v>21</v>
      </c>
      <c r="AF4" s="53">
        <v>1.9</v>
      </c>
      <c r="AG4" s="53" t="s">
        <v>21</v>
      </c>
      <c r="AH4" s="53">
        <v>3.6</v>
      </c>
      <c r="AI4" s="53" t="s">
        <v>21</v>
      </c>
      <c r="AJ4" s="53" t="s">
        <v>21</v>
      </c>
      <c r="AK4" s="53">
        <v>0.7</v>
      </c>
      <c r="AL4" s="53" t="s">
        <v>21</v>
      </c>
      <c r="AM4" s="53" t="s">
        <v>21</v>
      </c>
      <c r="AN4" s="53" t="s">
        <v>21</v>
      </c>
      <c r="AO4" s="24"/>
      <c r="AP4" s="46" t="s">
        <v>20</v>
      </c>
      <c r="AQ4" s="46" t="s">
        <v>22</v>
      </c>
      <c r="AR4" s="53">
        <v>2.4</v>
      </c>
      <c r="AS4" s="53" t="s">
        <v>21</v>
      </c>
      <c r="AT4" s="53">
        <v>3.5</v>
      </c>
      <c r="AU4" s="53">
        <v>2.4</v>
      </c>
      <c r="AV4" s="53">
        <v>2.5</v>
      </c>
    </row>
    <row r="5" spans="1:48">
      <c r="A5" s="144">
        <v>3</v>
      </c>
      <c r="B5" s="405" t="s">
        <v>20</v>
      </c>
      <c r="C5" s="412">
        <v>3.7</v>
      </c>
      <c r="D5" s="412">
        <v>0.5</v>
      </c>
      <c r="E5" s="412">
        <v>2.8</v>
      </c>
      <c r="F5" s="412">
        <v>0.9</v>
      </c>
      <c r="G5" s="412">
        <v>3.6</v>
      </c>
      <c r="H5" s="412">
        <v>0.5</v>
      </c>
      <c r="I5" s="412">
        <v>0.5</v>
      </c>
      <c r="J5" s="412">
        <v>0.5</v>
      </c>
      <c r="K5" s="412">
        <v>0.5</v>
      </c>
      <c r="L5" s="412">
        <v>0.5</v>
      </c>
      <c r="M5" s="412">
        <v>0.5</v>
      </c>
      <c r="N5" s="23"/>
      <c r="O5" s="412" t="s">
        <v>23</v>
      </c>
      <c r="P5" s="412">
        <v>2.9</v>
      </c>
      <c r="Q5" s="412">
        <v>0.5</v>
      </c>
      <c r="R5" s="412">
        <v>3.3</v>
      </c>
      <c r="S5" s="412">
        <v>2.2999999999999998</v>
      </c>
      <c r="T5" s="412">
        <v>2.9</v>
      </c>
      <c r="U5" s="23"/>
      <c r="V5" s="23">
        <v>0.17260273972602741</v>
      </c>
      <c r="W5" s="74"/>
      <c r="X5" s="74"/>
      <c r="Y5" s="74"/>
      <c r="Z5" s="74"/>
      <c r="AA5" s="55">
        <v>3</v>
      </c>
      <c r="AB5" s="46" t="s">
        <v>23</v>
      </c>
      <c r="AC5" s="46" t="s">
        <v>24</v>
      </c>
      <c r="AD5" s="53">
        <v>3.7</v>
      </c>
      <c r="AE5" s="53" t="s">
        <v>21</v>
      </c>
      <c r="AF5" s="53">
        <v>2.8</v>
      </c>
      <c r="AG5" s="53">
        <v>0.9</v>
      </c>
      <c r="AH5" s="53">
        <v>3.6</v>
      </c>
      <c r="AI5" s="53" t="s">
        <v>21</v>
      </c>
      <c r="AJ5" s="53" t="s">
        <v>21</v>
      </c>
      <c r="AK5" s="53" t="s">
        <v>21</v>
      </c>
      <c r="AL5" s="53" t="s">
        <v>21</v>
      </c>
      <c r="AM5" s="53" t="s">
        <v>21</v>
      </c>
      <c r="AN5" s="53" t="s">
        <v>21</v>
      </c>
      <c r="AO5" s="24"/>
      <c r="AP5" s="46" t="s">
        <v>20</v>
      </c>
      <c r="AQ5" s="46" t="s">
        <v>24</v>
      </c>
      <c r="AR5" s="53">
        <v>2.9</v>
      </c>
      <c r="AS5" s="53" t="s">
        <v>21</v>
      </c>
      <c r="AT5" s="53">
        <v>3.3</v>
      </c>
      <c r="AU5" s="53">
        <v>2.2999999999999998</v>
      </c>
      <c r="AV5" s="53">
        <v>2.9</v>
      </c>
    </row>
    <row r="6" spans="1:48">
      <c r="A6" s="144">
        <v>4</v>
      </c>
      <c r="B6" s="421" t="s">
        <v>25</v>
      </c>
      <c r="C6" s="422">
        <v>3.8</v>
      </c>
      <c r="D6" s="422">
        <v>0.5</v>
      </c>
      <c r="E6" s="422">
        <v>2.4</v>
      </c>
      <c r="F6" s="422">
        <v>1</v>
      </c>
      <c r="G6" s="422">
        <v>3.5</v>
      </c>
      <c r="H6" s="422">
        <v>0.5</v>
      </c>
      <c r="I6" s="422">
        <v>0.5</v>
      </c>
      <c r="J6" s="422">
        <v>0.5</v>
      </c>
      <c r="K6" s="422">
        <v>0.5</v>
      </c>
      <c r="L6" s="422">
        <v>0.5</v>
      </c>
      <c r="M6" s="422">
        <v>0.5</v>
      </c>
      <c r="N6" s="23"/>
      <c r="O6" s="422" t="s">
        <v>25</v>
      </c>
      <c r="P6" s="422">
        <v>2.6</v>
      </c>
      <c r="Q6" s="422">
        <v>0.5</v>
      </c>
      <c r="R6" s="422">
        <v>3.2</v>
      </c>
      <c r="S6" s="422">
        <v>2.5</v>
      </c>
      <c r="T6" s="422">
        <v>3</v>
      </c>
      <c r="U6" s="23"/>
      <c r="V6" s="23">
        <v>0.17534246575342466</v>
      </c>
      <c r="W6" s="74"/>
      <c r="X6" s="74"/>
      <c r="Y6" s="74"/>
      <c r="Z6" s="74"/>
      <c r="AA6" s="55">
        <v>4</v>
      </c>
      <c r="AB6" s="46" t="s">
        <v>25</v>
      </c>
      <c r="AC6" s="46" t="s">
        <v>26</v>
      </c>
      <c r="AD6" s="53">
        <v>3.8</v>
      </c>
      <c r="AE6" s="53" t="s">
        <v>21</v>
      </c>
      <c r="AF6" s="53">
        <v>2.4</v>
      </c>
      <c r="AG6" s="53">
        <v>1</v>
      </c>
      <c r="AH6" s="53">
        <v>3.5</v>
      </c>
      <c r="AI6" s="53" t="s">
        <v>21</v>
      </c>
      <c r="AJ6" s="53" t="s">
        <v>21</v>
      </c>
      <c r="AK6" s="53" t="s">
        <v>21</v>
      </c>
      <c r="AL6" s="53" t="s">
        <v>21</v>
      </c>
      <c r="AM6" s="53" t="s">
        <v>21</v>
      </c>
      <c r="AN6" s="53" t="s">
        <v>21</v>
      </c>
      <c r="AO6" s="24"/>
      <c r="AP6" s="46" t="s">
        <v>25</v>
      </c>
      <c r="AQ6" s="46" t="s">
        <v>26</v>
      </c>
      <c r="AR6" s="53">
        <v>2.6</v>
      </c>
      <c r="AS6" s="53" t="s">
        <v>21</v>
      </c>
      <c r="AT6" s="53">
        <v>3.2</v>
      </c>
      <c r="AU6" s="53">
        <v>2.5</v>
      </c>
      <c r="AV6" s="53">
        <v>3</v>
      </c>
    </row>
    <row r="7" spans="1:48">
      <c r="A7" s="144">
        <v>10</v>
      </c>
      <c r="B7" s="405" t="s">
        <v>27</v>
      </c>
      <c r="C7" s="412">
        <v>3.5</v>
      </c>
      <c r="D7" s="412">
        <v>1.7</v>
      </c>
      <c r="E7" s="412">
        <v>0.5</v>
      </c>
      <c r="F7" s="412">
        <v>0.5</v>
      </c>
      <c r="G7" s="412">
        <v>3.5</v>
      </c>
      <c r="H7" s="412">
        <v>0.8</v>
      </c>
      <c r="I7" s="412">
        <v>3</v>
      </c>
      <c r="J7" s="412">
        <v>3.7</v>
      </c>
      <c r="K7" s="412">
        <v>2</v>
      </c>
      <c r="L7" s="412">
        <v>0.5</v>
      </c>
      <c r="M7" s="412">
        <v>0.8</v>
      </c>
      <c r="N7" s="23"/>
      <c r="O7" s="412" t="s">
        <v>27</v>
      </c>
      <c r="P7" s="412">
        <v>2.8</v>
      </c>
      <c r="Q7" s="412">
        <v>1.2</v>
      </c>
      <c r="R7" s="412">
        <v>4</v>
      </c>
      <c r="S7" s="412">
        <v>2.6</v>
      </c>
      <c r="T7" s="412">
        <v>4</v>
      </c>
      <c r="U7" s="23"/>
      <c r="V7" s="23">
        <v>3.3123287671232875</v>
      </c>
      <c r="W7" s="74"/>
      <c r="X7" s="74"/>
      <c r="Y7" s="74"/>
      <c r="Z7" s="74"/>
      <c r="AA7" s="55">
        <v>10</v>
      </c>
      <c r="AB7" s="46" t="s">
        <v>27</v>
      </c>
      <c r="AC7" s="46" t="s">
        <v>29</v>
      </c>
      <c r="AD7" s="53">
        <v>3.5</v>
      </c>
      <c r="AE7" s="53">
        <v>1.7</v>
      </c>
      <c r="AF7" s="53" t="s">
        <v>21</v>
      </c>
      <c r="AG7" s="53" t="s">
        <v>21</v>
      </c>
      <c r="AH7" s="53">
        <v>3.5</v>
      </c>
      <c r="AI7" s="53">
        <v>0.8</v>
      </c>
      <c r="AJ7" s="53">
        <v>3</v>
      </c>
      <c r="AK7" s="53">
        <v>3.7</v>
      </c>
      <c r="AL7" s="53">
        <v>2</v>
      </c>
      <c r="AM7" s="53" t="s">
        <v>21</v>
      </c>
      <c r="AN7" s="53">
        <v>0.8</v>
      </c>
      <c r="AO7" s="24"/>
      <c r="AP7" s="46" t="s">
        <v>27</v>
      </c>
      <c r="AQ7" s="46" t="s">
        <v>29</v>
      </c>
      <c r="AR7" s="53">
        <v>2.8</v>
      </c>
      <c r="AS7" s="53">
        <v>1.2</v>
      </c>
      <c r="AT7" s="53">
        <v>4</v>
      </c>
      <c r="AU7" s="53">
        <v>2.6</v>
      </c>
      <c r="AV7" s="53">
        <v>4</v>
      </c>
    </row>
    <row r="8" spans="1:48">
      <c r="A8" s="144">
        <v>8</v>
      </c>
      <c r="B8" s="405" t="s">
        <v>30</v>
      </c>
      <c r="C8" s="412">
        <v>3.4</v>
      </c>
      <c r="D8" s="412">
        <v>1</v>
      </c>
      <c r="E8" s="412">
        <v>0.5</v>
      </c>
      <c r="F8" s="412">
        <v>0.5</v>
      </c>
      <c r="G8" s="412">
        <v>3.5</v>
      </c>
      <c r="H8" s="412">
        <v>0.6</v>
      </c>
      <c r="I8" s="412">
        <v>2.4</v>
      </c>
      <c r="J8" s="412">
        <v>3.4</v>
      </c>
      <c r="K8" s="412">
        <v>1.1000000000000001</v>
      </c>
      <c r="L8" s="412">
        <v>0.5</v>
      </c>
      <c r="M8" s="412">
        <v>0.5</v>
      </c>
      <c r="N8" s="23"/>
      <c r="O8" s="412" t="s">
        <v>30</v>
      </c>
      <c r="P8" s="412">
        <v>2.9</v>
      </c>
      <c r="Q8" s="412">
        <v>1.4</v>
      </c>
      <c r="R8" s="412">
        <v>4.3</v>
      </c>
      <c r="S8" s="412">
        <v>2.7</v>
      </c>
      <c r="T8" s="412">
        <v>3.8</v>
      </c>
      <c r="U8" s="23"/>
      <c r="V8" s="23">
        <v>2.9424657534246577</v>
      </c>
      <c r="W8" s="74"/>
      <c r="X8" s="74"/>
      <c r="Y8" s="74"/>
      <c r="Z8" s="74"/>
      <c r="AA8" s="55">
        <v>8</v>
      </c>
      <c r="AB8" s="46" t="s">
        <v>30</v>
      </c>
      <c r="AC8" s="46" t="s">
        <v>31</v>
      </c>
      <c r="AD8" s="53">
        <v>3.4</v>
      </c>
      <c r="AE8" s="53">
        <v>1</v>
      </c>
      <c r="AF8" s="53" t="s">
        <v>21</v>
      </c>
      <c r="AG8" s="53" t="s">
        <v>21</v>
      </c>
      <c r="AH8" s="53">
        <v>3.5</v>
      </c>
      <c r="AI8" s="53">
        <v>0.6</v>
      </c>
      <c r="AJ8" s="53">
        <v>2.4</v>
      </c>
      <c r="AK8" s="53">
        <v>3.4</v>
      </c>
      <c r="AL8" s="53">
        <v>1.1000000000000001</v>
      </c>
      <c r="AM8" s="53" t="s">
        <v>21</v>
      </c>
      <c r="AN8" s="53" t="s">
        <v>21</v>
      </c>
      <c r="AO8" s="24"/>
      <c r="AP8" s="46" t="s">
        <v>30</v>
      </c>
      <c r="AQ8" s="46" t="s">
        <v>31</v>
      </c>
      <c r="AR8" s="53">
        <v>2.9</v>
      </c>
      <c r="AS8" s="53">
        <v>1.4</v>
      </c>
      <c r="AT8" s="53">
        <v>4.3</v>
      </c>
      <c r="AU8" s="53">
        <v>2.7</v>
      </c>
      <c r="AV8" s="53">
        <v>3.8</v>
      </c>
    </row>
    <row r="9" spans="1:48">
      <c r="A9" s="145">
        <v>12</v>
      </c>
      <c r="B9" s="421" t="s">
        <v>32</v>
      </c>
      <c r="C9" s="422">
        <v>3</v>
      </c>
      <c r="D9" s="422">
        <v>2.5</v>
      </c>
      <c r="E9" s="422">
        <v>0.5</v>
      </c>
      <c r="F9" s="422">
        <v>0.5</v>
      </c>
      <c r="G9" s="422">
        <v>3.5</v>
      </c>
      <c r="H9" s="422">
        <v>1.8</v>
      </c>
      <c r="I9" s="422">
        <v>2.9</v>
      </c>
      <c r="J9" s="422">
        <v>3.7</v>
      </c>
      <c r="K9" s="422">
        <v>2.2000000000000002</v>
      </c>
      <c r="L9" s="422">
        <v>1.3</v>
      </c>
      <c r="M9" s="422">
        <v>0.5</v>
      </c>
      <c r="N9" s="23"/>
      <c r="O9" s="422" t="s">
        <v>32</v>
      </c>
      <c r="P9" s="412">
        <v>3</v>
      </c>
      <c r="Q9" s="422">
        <v>1.4</v>
      </c>
      <c r="R9" s="412">
        <v>4.4000000000000004</v>
      </c>
      <c r="S9" s="422">
        <v>2.8</v>
      </c>
      <c r="T9" s="422">
        <v>4.0999999999999996</v>
      </c>
      <c r="U9" s="23"/>
      <c r="V9" s="23">
        <v>6.0027397260273974</v>
      </c>
      <c r="W9" s="74"/>
      <c r="X9" s="74"/>
      <c r="Y9" s="74"/>
      <c r="Z9" s="74"/>
      <c r="AA9" s="56">
        <v>12</v>
      </c>
      <c r="AB9" s="54" t="s">
        <v>32</v>
      </c>
      <c r="AC9" s="54" t="s">
        <v>33</v>
      </c>
      <c r="AD9" s="53">
        <v>3</v>
      </c>
      <c r="AE9" s="53">
        <v>2.5</v>
      </c>
      <c r="AF9" s="53" t="s">
        <v>21</v>
      </c>
      <c r="AG9" s="53" t="s">
        <v>21</v>
      </c>
      <c r="AH9" s="53">
        <v>3.5</v>
      </c>
      <c r="AI9" s="53">
        <v>1.8</v>
      </c>
      <c r="AJ9" s="53">
        <v>2.9</v>
      </c>
      <c r="AK9" s="53">
        <v>3.7</v>
      </c>
      <c r="AL9" s="53">
        <v>2.2000000000000002</v>
      </c>
      <c r="AM9" s="53">
        <v>1.3</v>
      </c>
      <c r="AN9" s="53" t="s">
        <v>21</v>
      </c>
      <c r="AO9" s="24"/>
      <c r="AP9" s="54" t="s">
        <v>32</v>
      </c>
      <c r="AQ9" s="54" t="s">
        <v>33</v>
      </c>
      <c r="AR9" s="53">
        <v>3</v>
      </c>
      <c r="AS9" s="53">
        <v>1.4</v>
      </c>
      <c r="AT9" s="53">
        <v>4.4000000000000004</v>
      </c>
      <c r="AU9" s="53">
        <v>2.8</v>
      </c>
      <c r="AV9" s="53">
        <v>4.0999999999999996</v>
      </c>
    </row>
    <row r="10" spans="1:48" ht="15" customHeight="1">
      <c r="A10" s="144">
        <v>7</v>
      </c>
      <c r="B10" s="405" t="s">
        <v>34</v>
      </c>
      <c r="C10" s="412">
        <v>3.2</v>
      </c>
      <c r="D10" s="412">
        <v>1.7</v>
      </c>
      <c r="E10" s="412">
        <v>0.5</v>
      </c>
      <c r="F10" s="412">
        <v>0.5</v>
      </c>
      <c r="G10" s="412">
        <v>3.5</v>
      </c>
      <c r="H10" s="412">
        <v>1.5</v>
      </c>
      <c r="I10" s="412">
        <v>3</v>
      </c>
      <c r="J10" s="412">
        <v>3.8</v>
      </c>
      <c r="K10" s="412">
        <v>2.7</v>
      </c>
      <c r="L10" s="412">
        <v>1.7</v>
      </c>
      <c r="M10" s="412">
        <v>0.5</v>
      </c>
      <c r="N10" s="23"/>
      <c r="O10" s="412" t="s">
        <v>34</v>
      </c>
      <c r="P10" s="423">
        <v>3.1</v>
      </c>
      <c r="Q10" s="412">
        <v>2.1</v>
      </c>
      <c r="R10" s="423">
        <v>4.5</v>
      </c>
      <c r="S10" s="412">
        <v>2.9</v>
      </c>
      <c r="T10" s="412">
        <v>4.5</v>
      </c>
      <c r="U10" s="23"/>
      <c r="V10" s="23">
        <v>7.2547945205479456</v>
      </c>
      <c r="W10" s="74"/>
      <c r="X10" s="74"/>
      <c r="Y10" s="74"/>
      <c r="Z10" s="74"/>
      <c r="AA10" s="55">
        <v>7</v>
      </c>
      <c r="AB10" s="46" t="s">
        <v>34</v>
      </c>
      <c r="AC10" s="46" t="s">
        <v>36</v>
      </c>
      <c r="AD10" s="57">
        <v>3.2</v>
      </c>
      <c r="AE10" s="53">
        <v>1.7</v>
      </c>
      <c r="AF10" s="53" t="s">
        <v>21</v>
      </c>
      <c r="AG10" s="53" t="s">
        <v>21</v>
      </c>
      <c r="AH10" s="53">
        <v>3.5</v>
      </c>
      <c r="AI10" s="53">
        <v>1.5</v>
      </c>
      <c r="AJ10" s="53">
        <v>3</v>
      </c>
      <c r="AK10" s="53">
        <v>3.8</v>
      </c>
      <c r="AL10" s="53">
        <v>2.7</v>
      </c>
      <c r="AM10" s="53">
        <v>1.7</v>
      </c>
      <c r="AN10" s="53" t="s">
        <v>21</v>
      </c>
      <c r="AO10" s="24"/>
      <c r="AP10" s="46" t="s">
        <v>34</v>
      </c>
      <c r="AQ10" s="46" t="s">
        <v>36</v>
      </c>
      <c r="AR10" s="57">
        <v>3.1</v>
      </c>
      <c r="AS10" s="53">
        <v>2.1</v>
      </c>
      <c r="AT10" s="53">
        <v>4.5</v>
      </c>
      <c r="AU10" s="53">
        <v>2.9</v>
      </c>
      <c r="AV10" s="53">
        <v>4.5</v>
      </c>
    </row>
    <row r="11" spans="1:48">
      <c r="A11" s="144">
        <v>9</v>
      </c>
      <c r="B11" s="405" t="s">
        <v>37</v>
      </c>
      <c r="C11" s="412">
        <v>3.4</v>
      </c>
      <c r="D11" s="412">
        <v>1.2</v>
      </c>
      <c r="E11" s="412">
        <v>0.5</v>
      </c>
      <c r="F11" s="412">
        <v>0.5</v>
      </c>
      <c r="G11" s="412">
        <v>3.5</v>
      </c>
      <c r="H11" s="412">
        <v>1.5</v>
      </c>
      <c r="I11" s="412">
        <v>3.2</v>
      </c>
      <c r="J11" s="412">
        <v>3.9</v>
      </c>
      <c r="K11" s="412">
        <v>2.2000000000000002</v>
      </c>
      <c r="L11" s="412">
        <v>1</v>
      </c>
      <c r="M11" s="412">
        <v>0.5</v>
      </c>
      <c r="N11" s="23"/>
      <c r="O11" s="412" t="s">
        <v>37</v>
      </c>
      <c r="P11" s="412">
        <v>2.8</v>
      </c>
      <c r="Q11" s="412">
        <v>2.1</v>
      </c>
      <c r="R11" s="412">
        <v>4.7</v>
      </c>
      <c r="S11" s="412">
        <v>3</v>
      </c>
      <c r="T11" s="412">
        <v>4.5</v>
      </c>
      <c r="U11" s="23"/>
      <c r="V11" s="23">
        <v>6.1698630136986301</v>
      </c>
      <c r="W11" s="74"/>
      <c r="X11" s="74"/>
      <c r="Y11" s="74"/>
      <c r="Z11" s="74"/>
      <c r="AA11" s="55">
        <v>9</v>
      </c>
      <c r="AB11" s="46" t="s">
        <v>37</v>
      </c>
      <c r="AC11" s="46" t="s">
        <v>38</v>
      </c>
      <c r="AD11" s="57">
        <v>3.4</v>
      </c>
      <c r="AE11" s="53">
        <v>1.2</v>
      </c>
      <c r="AF11" s="53" t="s">
        <v>21</v>
      </c>
      <c r="AG11" s="53" t="s">
        <v>21</v>
      </c>
      <c r="AH11" s="53">
        <v>3.5</v>
      </c>
      <c r="AI11" s="53">
        <v>1.5</v>
      </c>
      <c r="AJ11" s="53">
        <v>3.2</v>
      </c>
      <c r="AK11" s="53">
        <v>3.9</v>
      </c>
      <c r="AL11" s="53">
        <v>2.2000000000000002</v>
      </c>
      <c r="AM11" s="53">
        <v>1</v>
      </c>
      <c r="AN11" s="53" t="s">
        <v>21</v>
      </c>
      <c r="AO11" s="24"/>
      <c r="AP11" s="46" t="s">
        <v>37</v>
      </c>
      <c r="AQ11" s="46" t="s">
        <v>38</v>
      </c>
      <c r="AR11" s="57">
        <v>2.8</v>
      </c>
      <c r="AS11" s="53">
        <v>2.1</v>
      </c>
      <c r="AT11" s="53">
        <v>4.7</v>
      </c>
      <c r="AU11" s="53">
        <v>3</v>
      </c>
      <c r="AV11" s="53">
        <v>4.5</v>
      </c>
    </row>
    <row r="12" spans="1:48">
      <c r="A12" s="144">
        <v>6</v>
      </c>
      <c r="B12" s="424" t="s">
        <v>39</v>
      </c>
      <c r="C12" s="425">
        <v>3.3</v>
      </c>
      <c r="D12" s="425">
        <v>2.9</v>
      </c>
      <c r="E12" s="425">
        <v>0.5</v>
      </c>
      <c r="F12" s="425">
        <v>0.5</v>
      </c>
      <c r="G12" s="425">
        <v>3.5</v>
      </c>
      <c r="H12" s="425">
        <v>1.2</v>
      </c>
      <c r="I12" s="425">
        <v>3</v>
      </c>
      <c r="J12" s="425">
        <v>3.7</v>
      </c>
      <c r="K12" s="425">
        <v>2.9</v>
      </c>
      <c r="L12" s="425">
        <v>1.1000000000000001</v>
      </c>
      <c r="M12" s="425">
        <v>0.6</v>
      </c>
      <c r="N12" s="23"/>
      <c r="O12" s="412" t="s">
        <v>39</v>
      </c>
      <c r="P12" s="412">
        <v>3</v>
      </c>
      <c r="Q12" s="412">
        <v>2.4</v>
      </c>
      <c r="R12" s="425">
        <v>4.5</v>
      </c>
      <c r="S12" s="425">
        <v>2.7</v>
      </c>
      <c r="T12" s="412">
        <v>4.2</v>
      </c>
      <c r="U12" s="23"/>
      <c r="V12" s="23">
        <v>5.6410958904109592</v>
      </c>
      <c r="W12" s="74"/>
      <c r="X12" s="74"/>
      <c r="Y12" s="74"/>
      <c r="Z12" s="74"/>
      <c r="AA12" s="55">
        <v>6</v>
      </c>
      <c r="AB12" s="46" t="s">
        <v>39</v>
      </c>
      <c r="AC12" s="46" t="s">
        <v>40</v>
      </c>
      <c r="AD12" s="57">
        <v>3.3</v>
      </c>
      <c r="AE12" s="53">
        <v>2.9</v>
      </c>
      <c r="AF12" s="53" t="s">
        <v>21</v>
      </c>
      <c r="AG12" s="53" t="s">
        <v>21</v>
      </c>
      <c r="AH12" s="53">
        <v>3.5</v>
      </c>
      <c r="AI12" s="53">
        <v>1.2</v>
      </c>
      <c r="AJ12" s="53">
        <v>3</v>
      </c>
      <c r="AK12" s="53">
        <v>3.7</v>
      </c>
      <c r="AL12" s="53">
        <v>2.9</v>
      </c>
      <c r="AM12" s="53">
        <v>1.1000000000000001</v>
      </c>
      <c r="AN12" s="53">
        <v>0.6</v>
      </c>
      <c r="AO12" s="24"/>
      <c r="AP12" s="46" t="s">
        <v>39</v>
      </c>
      <c r="AQ12" s="46" t="s">
        <v>40</v>
      </c>
      <c r="AR12" s="57">
        <v>3</v>
      </c>
      <c r="AS12" s="53">
        <v>2.4</v>
      </c>
      <c r="AT12" s="53">
        <v>4.5</v>
      </c>
      <c r="AU12" s="53">
        <v>2.7</v>
      </c>
      <c r="AV12" s="53">
        <v>4.2</v>
      </c>
    </row>
    <row r="13" spans="1:48">
      <c r="A13" s="145">
        <v>11</v>
      </c>
      <c r="B13" s="405" t="s">
        <v>244</v>
      </c>
      <c r="C13" s="412">
        <v>3.4</v>
      </c>
      <c r="D13" s="412">
        <v>2.4</v>
      </c>
      <c r="E13" s="412">
        <v>0.5</v>
      </c>
      <c r="F13" s="412">
        <v>0.5</v>
      </c>
      <c r="G13" s="412">
        <v>3.5</v>
      </c>
      <c r="H13" s="412">
        <v>1.1000000000000001</v>
      </c>
      <c r="I13" s="412">
        <v>3.2</v>
      </c>
      <c r="J13" s="412">
        <v>4</v>
      </c>
      <c r="K13" s="412">
        <v>2.6</v>
      </c>
      <c r="L13" s="412">
        <v>0.8</v>
      </c>
      <c r="M13" s="412">
        <v>0.5</v>
      </c>
      <c r="N13" s="23"/>
      <c r="O13" s="426" t="s">
        <v>41</v>
      </c>
      <c r="P13" s="426">
        <v>2.9</v>
      </c>
      <c r="Q13" s="426">
        <v>2.9</v>
      </c>
      <c r="R13" s="412">
        <v>4.3</v>
      </c>
      <c r="S13" s="412">
        <v>2.9</v>
      </c>
      <c r="T13" s="426">
        <v>4.4000000000000004</v>
      </c>
      <c r="U13" s="23"/>
      <c r="V13" s="23">
        <v>7.161643835616438</v>
      </c>
      <c r="W13" s="74"/>
      <c r="X13" s="74"/>
      <c r="Y13" s="74"/>
      <c r="Z13" s="74"/>
      <c r="AA13" s="56">
        <v>11</v>
      </c>
      <c r="AB13" s="54" t="s">
        <v>41</v>
      </c>
      <c r="AC13" s="54" t="s">
        <v>42</v>
      </c>
      <c r="AD13" s="57">
        <v>3.4</v>
      </c>
      <c r="AE13" s="53">
        <v>2.4</v>
      </c>
      <c r="AF13" s="53" t="s">
        <v>21</v>
      </c>
      <c r="AG13" s="53" t="s">
        <v>21</v>
      </c>
      <c r="AH13" s="53">
        <v>3.5</v>
      </c>
      <c r="AI13" s="57">
        <v>1.1000000000000001</v>
      </c>
      <c r="AJ13" s="53">
        <v>3.2</v>
      </c>
      <c r="AK13" s="53">
        <v>4</v>
      </c>
      <c r="AL13" s="53">
        <v>2.6</v>
      </c>
      <c r="AM13" s="53">
        <v>0.8</v>
      </c>
      <c r="AN13" s="53" t="s">
        <v>21</v>
      </c>
      <c r="AO13" s="24"/>
      <c r="AP13" s="54" t="s">
        <v>41</v>
      </c>
      <c r="AQ13" s="54" t="s">
        <v>42</v>
      </c>
      <c r="AR13" s="53">
        <v>2.9</v>
      </c>
      <c r="AS13" s="53">
        <v>2.9</v>
      </c>
      <c r="AT13" s="53">
        <v>4.3</v>
      </c>
      <c r="AU13" s="53">
        <v>2.9</v>
      </c>
      <c r="AV13" s="53">
        <v>4.4000000000000004</v>
      </c>
    </row>
    <row r="14" spans="1:48">
      <c r="A14" s="144">
        <v>13</v>
      </c>
      <c r="B14" s="405" t="s">
        <v>246</v>
      </c>
      <c r="C14" s="412">
        <v>3.4</v>
      </c>
      <c r="D14" s="412">
        <v>3.2</v>
      </c>
      <c r="E14" s="412">
        <v>0.5</v>
      </c>
      <c r="F14" s="412">
        <v>0.5</v>
      </c>
      <c r="G14" s="412">
        <v>3.5</v>
      </c>
      <c r="H14" s="412">
        <v>1.3</v>
      </c>
      <c r="I14" s="412">
        <v>3.2</v>
      </c>
      <c r="J14" s="412">
        <v>3.8</v>
      </c>
      <c r="K14" s="412">
        <v>2.2999999999999998</v>
      </c>
      <c r="L14" s="412">
        <v>1.2</v>
      </c>
      <c r="M14" s="412">
        <v>0.6</v>
      </c>
      <c r="N14" s="23"/>
      <c r="O14" s="412" t="s">
        <v>43</v>
      </c>
      <c r="P14" s="412">
        <v>3.4</v>
      </c>
      <c r="Q14" s="412">
        <v>2.9</v>
      </c>
      <c r="R14" s="412">
        <v>4.9000000000000004</v>
      </c>
      <c r="S14" s="412">
        <v>2.9</v>
      </c>
      <c r="T14" s="412">
        <v>4</v>
      </c>
      <c r="U14" s="23"/>
      <c r="V14" s="23">
        <v>8.6602739726027398</v>
      </c>
      <c r="W14" s="74"/>
      <c r="X14" s="74"/>
      <c r="Y14" s="74"/>
      <c r="Z14" s="74"/>
      <c r="AA14" s="55">
        <v>13</v>
      </c>
      <c r="AB14" s="46" t="s">
        <v>43</v>
      </c>
      <c r="AC14" s="46" t="s">
        <v>44</v>
      </c>
      <c r="AD14" s="57">
        <v>3.4</v>
      </c>
      <c r="AE14" s="53">
        <v>3.2</v>
      </c>
      <c r="AF14" s="53" t="s">
        <v>21</v>
      </c>
      <c r="AG14" s="53" t="s">
        <v>21</v>
      </c>
      <c r="AH14" s="53">
        <v>3.5</v>
      </c>
      <c r="AI14" s="53">
        <v>1.3</v>
      </c>
      <c r="AJ14" s="53">
        <v>3.2</v>
      </c>
      <c r="AK14" s="53">
        <v>3.8</v>
      </c>
      <c r="AL14" s="53">
        <v>2.2999999999999998</v>
      </c>
      <c r="AM14" s="53">
        <v>1.2</v>
      </c>
      <c r="AN14" s="53">
        <v>0.6</v>
      </c>
      <c r="AO14" s="24"/>
      <c r="AP14" s="46" t="s">
        <v>43</v>
      </c>
      <c r="AQ14" s="46" t="s">
        <v>44</v>
      </c>
      <c r="AR14" s="57">
        <v>3.4</v>
      </c>
      <c r="AS14" s="53">
        <v>2.9</v>
      </c>
      <c r="AT14" s="53">
        <v>4.9000000000000004</v>
      </c>
      <c r="AU14" s="53">
        <v>2.9</v>
      </c>
      <c r="AV14" s="53">
        <v>4</v>
      </c>
    </row>
    <row r="15" spans="1:48">
      <c r="A15" s="144">
        <v>5</v>
      </c>
      <c r="B15" s="405" t="s">
        <v>245</v>
      </c>
      <c r="C15" s="422">
        <v>3.3</v>
      </c>
      <c r="D15" s="422">
        <v>2.1</v>
      </c>
      <c r="E15" s="422">
        <v>0.5</v>
      </c>
      <c r="F15" s="422">
        <v>0.5</v>
      </c>
      <c r="G15" s="422">
        <v>3.5</v>
      </c>
      <c r="H15" s="422">
        <v>0.9</v>
      </c>
      <c r="I15" s="422">
        <v>2.7</v>
      </c>
      <c r="J15" s="422">
        <v>3.5</v>
      </c>
      <c r="K15" s="422">
        <v>2.2999999999999998</v>
      </c>
      <c r="L15" s="422">
        <v>1.1000000000000001</v>
      </c>
      <c r="M15" s="422">
        <v>1.2</v>
      </c>
      <c r="N15" s="23"/>
      <c r="O15" s="422" t="s">
        <v>46</v>
      </c>
      <c r="P15" s="422">
        <v>3</v>
      </c>
      <c r="Q15" s="422">
        <v>3</v>
      </c>
      <c r="R15" s="422">
        <v>4.3</v>
      </c>
      <c r="S15" s="422">
        <v>2.9</v>
      </c>
      <c r="T15" s="422">
        <v>4.0999999999999996</v>
      </c>
      <c r="U15" s="23"/>
      <c r="V15" s="23">
        <v>5.6520547945205477</v>
      </c>
      <c r="W15" s="74"/>
      <c r="X15" s="74"/>
      <c r="Y15" s="74"/>
      <c r="Z15" s="74"/>
      <c r="AA15" s="55">
        <v>5</v>
      </c>
      <c r="AB15" s="46" t="s">
        <v>46</v>
      </c>
      <c r="AC15" s="46" t="s">
        <v>47</v>
      </c>
      <c r="AD15" s="57">
        <v>3.3</v>
      </c>
      <c r="AE15" s="53">
        <v>2.1</v>
      </c>
      <c r="AF15" s="53" t="s">
        <v>21</v>
      </c>
      <c r="AG15" s="53" t="s">
        <v>21</v>
      </c>
      <c r="AH15" s="53">
        <v>3.5</v>
      </c>
      <c r="AI15" s="53">
        <v>0.9</v>
      </c>
      <c r="AJ15" s="53">
        <v>2.7</v>
      </c>
      <c r="AK15" s="53">
        <v>3.5</v>
      </c>
      <c r="AL15" s="53">
        <v>2.2999999999999998</v>
      </c>
      <c r="AM15" s="53">
        <v>1.1000000000000001</v>
      </c>
      <c r="AN15" s="53">
        <v>1.2</v>
      </c>
      <c r="AO15" s="24"/>
      <c r="AP15" s="46" t="s">
        <v>46</v>
      </c>
      <c r="AQ15" s="46" t="s">
        <v>47</v>
      </c>
      <c r="AR15" s="57">
        <v>3</v>
      </c>
      <c r="AS15" s="53">
        <v>3</v>
      </c>
      <c r="AT15" s="53">
        <v>4.3</v>
      </c>
      <c r="AU15" s="53">
        <v>2.9</v>
      </c>
      <c r="AV15" s="53">
        <v>4.0999999999999996</v>
      </c>
    </row>
    <row r="16" spans="1:48" ht="16.5" thickBot="1">
      <c r="A16" s="144">
        <v>14</v>
      </c>
      <c r="B16" s="427" t="s">
        <v>247</v>
      </c>
      <c r="C16" s="422">
        <v>3.2</v>
      </c>
      <c r="D16" s="422">
        <v>3.2</v>
      </c>
      <c r="E16" s="422">
        <v>0.5</v>
      </c>
      <c r="F16" s="422">
        <v>0.5</v>
      </c>
      <c r="G16" s="422">
        <v>3.5</v>
      </c>
      <c r="H16" s="422">
        <v>1</v>
      </c>
      <c r="I16" s="422">
        <v>3.2</v>
      </c>
      <c r="J16" s="422">
        <v>4</v>
      </c>
      <c r="K16" s="422">
        <v>2.4</v>
      </c>
      <c r="L16" s="422">
        <v>1.3</v>
      </c>
      <c r="M16" s="422">
        <v>0.6</v>
      </c>
      <c r="N16" s="23"/>
      <c r="O16" s="428" t="s">
        <v>48</v>
      </c>
      <c r="P16" s="428">
        <v>3.2</v>
      </c>
      <c r="Q16" s="428">
        <v>3.4</v>
      </c>
      <c r="R16" s="428">
        <v>4.8</v>
      </c>
      <c r="S16" s="428">
        <v>2.7</v>
      </c>
      <c r="T16" s="428">
        <v>4.0999999999999996</v>
      </c>
      <c r="U16" s="23"/>
      <c r="V16" s="23">
        <v>8.6602739726027398</v>
      </c>
      <c r="W16" s="74"/>
      <c r="X16" s="74"/>
      <c r="Y16" s="74"/>
      <c r="Z16" s="74"/>
      <c r="AA16" s="55">
        <v>14</v>
      </c>
      <c r="AB16" s="46" t="s">
        <v>48</v>
      </c>
      <c r="AC16" s="46" t="s">
        <v>50</v>
      </c>
      <c r="AD16" s="57">
        <v>3.2</v>
      </c>
      <c r="AE16" s="53">
        <v>3.2</v>
      </c>
      <c r="AF16" s="53" t="s">
        <v>21</v>
      </c>
      <c r="AG16" s="53" t="s">
        <v>21</v>
      </c>
      <c r="AH16" s="53">
        <v>3.5</v>
      </c>
      <c r="AI16" s="53">
        <v>1</v>
      </c>
      <c r="AJ16" s="53">
        <v>3.2</v>
      </c>
      <c r="AK16" s="53">
        <v>4</v>
      </c>
      <c r="AL16" s="53">
        <v>2.4</v>
      </c>
      <c r="AM16" s="53">
        <v>1.3</v>
      </c>
      <c r="AN16" s="53">
        <v>0.6</v>
      </c>
      <c r="AO16" s="24"/>
      <c r="AP16" s="46" t="s">
        <v>48</v>
      </c>
      <c r="AQ16" s="46" t="s">
        <v>50</v>
      </c>
      <c r="AR16" s="57">
        <v>3.2</v>
      </c>
      <c r="AS16" s="53">
        <v>3.4</v>
      </c>
      <c r="AT16" s="53">
        <v>4.8</v>
      </c>
      <c r="AU16" s="53">
        <v>2.7</v>
      </c>
      <c r="AV16" s="53">
        <v>4.0999999999999996</v>
      </c>
    </row>
    <row r="17" spans="1:48" ht="16.5" customHeight="1">
      <c r="A17" s="74"/>
      <c r="B17" s="429" t="s">
        <v>2182</v>
      </c>
      <c r="C17" s="413">
        <v>0.3</v>
      </c>
      <c r="D17" s="413">
        <v>0.3</v>
      </c>
      <c r="E17" s="413">
        <v>0.2</v>
      </c>
      <c r="F17" s="413">
        <v>0.3</v>
      </c>
      <c r="G17" s="413">
        <v>0.2</v>
      </c>
      <c r="H17" s="413">
        <v>0.3</v>
      </c>
      <c r="I17" s="413">
        <v>0.3</v>
      </c>
      <c r="J17" s="413">
        <v>0.3</v>
      </c>
      <c r="K17" s="413">
        <v>0.3</v>
      </c>
      <c r="L17" s="413">
        <v>0.2</v>
      </c>
      <c r="M17" s="413">
        <v>0.3</v>
      </c>
      <c r="N17" s="23"/>
      <c r="O17" s="429" t="s">
        <v>163</v>
      </c>
      <c r="P17" s="414">
        <v>0.3</v>
      </c>
      <c r="Q17" s="414">
        <v>0.3</v>
      </c>
      <c r="R17" s="414">
        <v>0.3</v>
      </c>
      <c r="S17" s="414">
        <v>0.3</v>
      </c>
      <c r="T17" s="414">
        <v>0.2</v>
      </c>
      <c r="U17" s="23"/>
      <c r="V17" s="23"/>
      <c r="W17" s="74"/>
      <c r="X17" s="74"/>
      <c r="Y17" s="74"/>
      <c r="Z17" s="74"/>
      <c r="AA17" s="24"/>
      <c r="AB17" s="191"/>
      <c r="AC17" s="192" t="s">
        <v>163</v>
      </c>
      <c r="AD17" s="193">
        <v>0.3</v>
      </c>
      <c r="AE17" s="193">
        <v>0.3</v>
      </c>
      <c r="AF17" s="193">
        <v>0.2</v>
      </c>
      <c r="AG17" s="193">
        <v>0.3</v>
      </c>
      <c r="AH17" s="193">
        <v>0.2</v>
      </c>
      <c r="AI17" s="193">
        <v>0.3</v>
      </c>
      <c r="AJ17" s="193">
        <v>0.3</v>
      </c>
      <c r="AK17" s="193">
        <v>0.3</v>
      </c>
      <c r="AL17" s="193">
        <v>0.3</v>
      </c>
      <c r="AM17" s="193">
        <v>0.2</v>
      </c>
      <c r="AN17" s="193">
        <v>0.3</v>
      </c>
      <c r="AO17" s="24"/>
      <c r="AP17" s="194"/>
      <c r="AQ17" s="195" t="s">
        <v>163</v>
      </c>
      <c r="AR17" s="196">
        <v>0.3</v>
      </c>
      <c r="AS17" s="196">
        <v>0.3</v>
      </c>
      <c r="AT17" s="196">
        <v>0.3</v>
      </c>
      <c r="AU17" s="196">
        <v>0.3</v>
      </c>
      <c r="AV17" s="196">
        <v>0.2</v>
      </c>
    </row>
    <row r="18" spans="1:48" ht="16.5" customHeight="1">
      <c r="A18" s="74"/>
      <c r="B18" s="409" t="s">
        <v>564</v>
      </c>
      <c r="C18" s="418">
        <f t="shared" ref="C18:M18" si="0">PEARSON(C3:C16,$Q3:$Q16)</f>
        <v>-0.66016230069895321</v>
      </c>
      <c r="D18" s="418">
        <f t="shared" si="0"/>
        <v>0.85592984929968796</v>
      </c>
      <c r="E18" s="418">
        <f t="shared" si="0"/>
        <v>-0.76876353160650279</v>
      </c>
      <c r="F18" s="418">
        <f t="shared" si="0"/>
        <v>-0.60684334649198235</v>
      </c>
      <c r="G18" s="418">
        <f t="shared" si="0"/>
        <v>-0.52645083573600304</v>
      </c>
      <c r="H18" s="418">
        <f t="shared" si="0"/>
        <v>0.5435688663581919</v>
      </c>
      <c r="I18" s="418">
        <f t="shared" si="0"/>
        <v>0.8230144783350396</v>
      </c>
      <c r="J18" s="418">
        <f t="shared" si="0"/>
        <v>0.81209227922813876</v>
      </c>
      <c r="K18" s="418">
        <f t="shared" si="0"/>
        <v>0.84697822126134803</v>
      </c>
      <c r="L18" s="418">
        <f t="shared" si="0"/>
        <v>0.68817631129760037</v>
      </c>
      <c r="M18" s="418">
        <f t="shared" si="0"/>
        <v>0.38650075847356907</v>
      </c>
      <c r="N18" s="23"/>
      <c r="O18" s="409" t="s">
        <v>564</v>
      </c>
      <c r="P18" s="418">
        <f>PEARSON(P3:P16,$Q3:$Q16)</f>
        <v>0.75131263062905274</v>
      </c>
      <c r="Q18" s="418">
        <f>PEARSON(Q3:Q16,$Q3:$Q16)</f>
        <v>1.0000000000000002</v>
      </c>
      <c r="R18" s="418">
        <f>PEARSON(R3:R16,$Q3:$Q16)</f>
        <v>0.85606859953028513</v>
      </c>
      <c r="S18" s="418">
        <f>PEARSON(S3:S16,$Q3:$Q16)</f>
        <v>0.78128737554685168</v>
      </c>
      <c r="T18" s="418">
        <f>PEARSON(T3:T16,$Q3:$Q16)</f>
        <v>0.7805942070225943</v>
      </c>
      <c r="U18" s="23"/>
      <c r="V18" s="23"/>
      <c r="W18" s="74"/>
      <c r="X18" s="74"/>
      <c r="Y18" s="74"/>
      <c r="Z18" s="74"/>
      <c r="AA18" s="24"/>
      <c r="AB18" s="509" t="s">
        <v>171</v>
      </c>
      <c r="AC18" s="509"/>
      <c r="AD18" s="509"/>
      <c r="AE18" s="509"/>
      <c r="AF18" s="509"/>
      <c r="AG18" s="509"/>
      <c r="AH18" s="509"/>
      <c r="AI18" s="509"/>
      <c r="AJ18" s="509"/>
      <c r="AK18" s="509"/>
      <c r="AL18" s="509"/>
      <c r="AM18" s="509"/>
      <c r="AN18" s="509"/>
      <c r="AO18" s="24"/>
      <c r="AP18" s="509" t="s">
        <v>171</v>
      </c>
      <c r="AQ18" s="509"/>
      <c r="AR18" s="509"/>
      <c r="AS18" s="509"/>
      <c r="AT18" s="509"/>
      <c r="AU18" s="509"/>
      <c r="AV18" s="509"/>
    </row>
    <row r="19" spans="1:48" ht="16.5" customHeight="1">
      <c r="A19" s="74"/>
      <c r="B19" s="409" t="s">
        <v>565</v>
      </c>
      <c r="C19" s="418">
        <f t="shared" ref="C19:M19" si="1">PEARSON(C3:C16,$V3:$V16)</f>
        <v>-0.80335903302018596</v>
      </c>
      <c r="D19" s="418">
        <f t="shared" si="1"/>
        <v>0.89000758039188888</v>
      </c>
      <c r="E19" s="418">
        <f t="shared" si="1"/>
        <v>-0.84922499945871455</v>
      </c>
      <c r="F19" s="418">
        <f t="shared" si="1"/>
        <v>-0.69215293206187012</v>
      </c>
      <c r="G19" s="418">
        <f t="shared" si="1"/>
        <v>-0.55952695436276734</v>
      </c>
      <c r="H19" s="418">
        <f t="shared" si="1"/>
        <v>0.79208289152145839</v>
      </c>
      <c r="I19" s="418">
        <f t="shared" si="1"/>
        <v>0.91842058762391698</v>
      </c>
      <c r="J19" s="418">
        <f t="shared" si="1"/>
        <v>0.90081404512766861</v>
      </c>
      <c r="K19" s="418">
        <f t="shared" si="1"/>
        <v>0.91716004497114489</v>
      </c>
      <c r="L19" s="418">
        <f t="shared" si="1"/>
        <v>0.83312069950060297</v>
      </c>
      <c r="M19" s="418">
        <f t="shared" si="1"/>
        <v>0.18106796426799404</v>
      </c>
      <c r="N19" s="23"/>
      <c r="O19" s="409" t="s">
        <v>566</v>
      </c>
      <c r="P19" s="418">
        <f>PEARSON(P3:P16,$V3:$V16)</f>
        <v>0.81537103091793395</v>
      </c>
      <c r="Q19" s="418">
        <f>PEARSON(Q3:Q16,$V3:$V16)</f>
        <v>0.91861753640747323</v>
      </c>
      <c r="R19" s="418">
        <f>PEARSON(R3:R16,$V3:$V16)</f>
        <v>0.9403403725453493</v>
      </c>
      <c r="S19" s="418">
        <f>PEARSON(S3:S16,$V3:$V16)</f>
        <v>0.8633540682051537</v>
      </c>
      <c r="T19" s="418">
        <f>PEARSON(T3:T16,$V3:$V16)</f>
        <v>0.88031431992509268</v>
      </c>
      <c r="U19" s="23"/>
      <c r="V19" s="23"/>
      <c r="W19" s="74"/>
      <c r="X19" s="74"/>
      <c r="Y19" s="74"/>
      <c r="Z19" s="74"/>
      <c r="AA19" s="24"/>
      <c r="AB19" s="508" t="s">
        <v>172</v>
      </c>
      <c r="AC19" s="508"/>
      <c r="AD19" s="508"/>
      <c r="AE19" s="508"/>
      <c r="AF19" s="508"/>
      <c r="AG19" s="508"/>
      <c r="AH19" s="508"/>
      <c r="AI19" s="508"/>
      <c r="AJ19" s="508"/>
      <c r="AK19" s="508"/>
      <c r="AL19" s="508"/>
      <c r="AM19" s="508"/>
      <c r="AN19" s="508"/>
      <c r="AO19" s="58"/>
      <c r="AP19" s="508" t="s">
        <v>172</v>
      </c>
      <c r="AQ19" s="508"/>
      <c r="AR19" s="508"/>
      <c r="AS19" s="508"/>
      <c r="AT19" s="508"/>
      <c r="AU19" s="508"/>
      <c r="AV19" s="508"/>
    </row>
    <row r="20" spans="1:48" ht="54" customHeight="1">
      <c r="A20" s="74"/>
      <c r="B20" s="510" t="s">
        <v>164</v>
      </c>
      <c r="C20" s="510"/>
      <c r="D20" s="510"/>
      <c r="E20" s="510"/>
      <c r="F20" s="510"/>
      <c r="G20" s="510"/>
      <c r="H20" s="510"/>
      <c r="I20" s="510"/>
      <c r="J20" s="510"/>
      <c r="K20" s="510"/>
      <c r="L20" s="510"/>
      <c r="M20" s="510"/>
      <c r="N20" s="23"/>
      <c r="O20" s="510" t="s">
        <v>164</v>
      </c>
      <c r="P20" s="510"/>
      <c r="Q20" s="510"/>
      <c r="R20" s="510"/>
      <c r="S20" s="510"/>
      <c r="T20" s="510"/>
      <c r="U20" s="430"/>
      <c r="V20" s="430"/>
      <c r="W20" s="150"/>
      <c r="X20" s="150"/>
      <c r="Y20" s="150"/>
      <c r="Z20" s="150"/>
      <c r="AA20" s="24"/>
      <c r="AB20" s="24" t="s">
        <v>173</v>
      </c>
      <c r="AC20" s="24"/>
      <c r="AD20" s="24"/>
      <c r="AE20" s="24"/>
      <c r="AF20" s="24"/>
      <c r="AG20" s="24"/>
      <c r="AH20" s="24"/>
      <c r="AI20" s="24"/>
      <c r="AJ20" s="24"/>
      <c r="AK20" s="24"/>
      <c r="AL20" s="24"/>
      <c r="AM20" s="24"/>
      <c r="AN20" s="24"/>
      <c r="AO20" s="24"/>
      <c r="AP20" s="507" t="s">
        <v>173</v>
      </c>
      <c r="AQ20" s="507"/>
      <c r="AR20" s="507"/>
      <c r="AS20" s="507"/>
      <c r="AT20" s="507"/>
      <c r="AU20" s="507"/>
      <c r="AV20" s="507"/>
    </row>
    <row r="21" spans="1:48" ht="18" customHeight="1">
      <c r="A21" s="74"/>
      <c r="B21" s="511" t="s">
        <v>2183</v>
      </c>
      <c r="C21" s="511"/>
      <c r="D21" s="511"/>
      <c r="E21" s="511"/>
      <c r="F21" s="511"/>
      <c r="G21" s="511"/>
      <c r="H21" s="511"/>
      <c r="I21" s="511"/>
      <c r="J21" s="511"/>
      <c r="K21" s="511"/>
      <c r="L21" s="511"/>
      <c r="M21" s="511"/>
      <c r="N21" s="23"/>
      <c r="O21" s="511" t="s">
        <v>2184</v>
      </c>
      <c r="P21" s="511"/>
      <c r="Q21" s="511"/>
      <c r="R21" s="511"/>
      <c r="S21" s="511"/>
      <c r="T21" s="511"/>
      <c r="U21" s="23"/>
      <c r="V21" s="23"/>
      <c r="W21" s="74"/>
      <c r="X21" s="74"/>
      <c r="Y21" s="74"/>
      <c r="Z21" s="74"/>
      <c r="AA21" s="24"/>
      <c r="AB21" s="25" t="s">
        <v>174</v>
      </c>
      <c r="AC21" s="25"/>
      <c r="AD21" s="25"/>
      <c r="AE21" s="25"/>
      <c r="AF21" s="25"/>
      <c r="AG21" s="25"/>
      <c r="AH21" s="25"/>
      <c r="AI21" s="25"/>
      <c r="AJ21" s="25"/>
      <c r="AK21" s="25"/>
      <c r="AL21" s="25"/>
      <c r="AM21" s="25"/>
      <c r="AN21" s="25"/>
      <c r="AO21" s="25"/>
      <c r="AP21" s="507" t="s">
        <v>174</v>
      </c>
      <c r="AQ21" s="507"/>
      <c r="AR21" s="507"/>
      <c r="AS21" s="507"/>
      <c r="AT21" s="507"/>
      <c r="AU21" s="507"/>
      <c r="AV21" s="507"/>
    </row>
    <row r="22" spans="1:48">
      <c r="A22" s="74"/>
      <c r="B22" s="23"/>
      <c r="C22" s="23"/>
      <c r="D22" s="23"/>
      <c r="E22" s="23"/>
      <c r="F22" s="23"/>
      <c r="G22" s="23"/>
      <c r="H22" s="23"/>
      <c r="I22" s="23"/>
      <c r="J22" s="23"/>
      <c r="K22" s="23"/>
      <c r="L22" s="23"/>
      <c r="M22" s="23" t="s">
        <v>165</v>
      </c>
      <c r="N22" s="23"/>
      <c r="O22" s="23"/>
      <c r="P22" s="23"/>
      <c r="Q22" s="23"/>
      <c r="R22" s="23"/>
      <c r="S22" s="23"/>
      <c r="T22" s="23"/>
      <c r="U22" s="23"/>
      <c r="V22" s="23"/>
      <c r="AA22" s="24"/>
      <c r="AB22" s="24" t="s">
        <v>175</v>
      </c>
      <c r="AC22" s="24"/>
      <c r="AD22" s="24"/>
      <c r="AE22" s="24"/>
      <c r="AF22" s="24"/>
      <c r="AG22" s="24"/>
      <c r="AH22" s="24"/>
      <c r="AI22" s="24"/>
      <c r="AJ22" s="24"/>
      <c r="AK22" s="24"/>
      <c r="AL22" s="24"/>
      <c r="AM22" s="24"/>
      <c r="AN22" s="24"/>
      <c r="AO22" s="24"/>
      <c r="AP22" s="506" t="s">
        <v>175</v>
      </c>
      <c r="AQ22" s="506"/>
      <c r="AR22" s="506"/>
      <c r="AS22" s="506"/>
      <c r="AT22" s="506"/>
      <c r="AU22" s="506"/>
      <c r="AV22" s="506"/>
    </row>
    <row r="23" spans="1:48">
      <c r="B23" s="23"/>
      <c r="C23" s="328">
        <f>_xlfn.STDEV.S(C3:C16)</f>
        <v>0.22249830225306103</v>
      </c>
      <c r="D23" s="328">
        <f t="shared" ref="D23:T23" si="2">_xlfn.STDEV.S(D3:D16)</f>
        <v>1.0276667266672113</v>
      </c>
      <c r="E23" s="328">
        <f t="shared" si="2"/>
        <v>0.88528880244599506</v>
      </c>
      <c r="F23" s="328">
        <f t="shared" si="2"/>
        <v>0.23487195482823237</v>
      </c>
      <c r="G23" s="328">
        <f t="shared" si="2"/>
        <v>3.6313651960128188E-2</v>
      </c>
      <c r="H23" s="328">
        <f t="shared" si="2"/>
        <v>0.43708575365019198</v>
      </c>
      <c r="I23" s="328">
        <f t="shared" si="2"/>
        <v>1.1828444019062194</v>
      </c>
      <c r="J23" s="328">
        <f t="shared" si="2"/>
        <v>1.4867362292567616</v>
      </c>
      <c r="K23" s="328">
        <f t="shared" si="2"/>
        <v>0.92454324927513276</v>
      </c>
      <c r="L23" s="328">
        <f t="shared" si="2"/>
        <v>0.4028060913798937</v>
      </c>
      <c r="M23" s="328">
        <f t="shared" si="2"/>
        <v>0.19400351192017823</v>
      </c>
      <c r="N23" s="328"/>
      <c r="O23" s="328"/>
      <c r="P23" s="328">
        <f t="shared" si="2"/>
        <v>0.24950500446433388</v>
      </c>
      <c r="Q23" s="328">
        <f t="shared" si="2"/>
        <v>1.0346735961400824</v>
      </c>
      <c r="R23" s="328">
        <f t="shared" si="2"/>
        <v>0.55692444295868615</v>
      </c>
      <c r="S23" s="328">
        <f t="shared" si="2"/>
        <v>0.22348390310054764</v>
      </c>
      <c r="T23" s="328">
        <f t="shared" si="2"/>
        <v>0.68995938724243355</v>
      </c>
      <c r="U23" s="23"/>
      <c r="V23" s="23"/>
      <c r="AA23" s="24"/>
      <c r="AB23" s="24"/>
      <c r="AC23" s="24"/>
      <c r="AD23" s="24"/>
      <c r="AE23" s="24"/>
      <c r="AF23" s="24"/>
      <c r="AG23" s="24"/>
      <c r="AH23" s="24"/>
      <c r="AI23" s="24"/>
      <c r="AJ23" s="24"/>
      <c r="AK23" s="24"/>
      <c r="AL23" s="24"/>
      <c r="AM23" s="24"/>
      <c r="AN23" s="24"/>
      <c r="AO23" s="24"/>
      <c r="AP23" s="24"/>
      <c r="AQ23" s="24"/>
      <c r="AR23" s="24"/>
      <c r="AS23" s="24"/>
      <c r="AT23" s="24"/>
      <c r="AU23" s="24"/>
      <c r="AV23" s="24"/>
    </row>
    <row r="24" spans="1:48">
      <c r="AA24" s="24"/>
      <c r="AB24" s="24"/>
      <c r="AC24" s="24"/>
      <c r="AD24" s="24"/>
      <c r="AE24" s="24"/>
      <c r="AF24" s="24"/>
      <c r="AG24" s="24"/>
      <c r="AH24" s="24"/>
      <c r="AI24" s="24"/>
      <c r="AJ24" s="24"/>
      <c r="AK24" s="24"/>
      <c r="AL24" s="24"/>
      <c r="AM24" s="24"/>
      <c r="AN24" s="24"/>
      <c r="AO24" s="24"/>
      <c r="AP24" s="24"/>
      <c r="AQ24" s="24"/>
      <c r="AR24" s="24"/>
      <c r="AS24" s="24"/>
      <c r="AT24" s="24"/>
      <c r="AU24" s="24"/>
      <c r="AV24" s="24"/>
    </row>
    <row r="25" spans="1:48" ht="29.25" customHeight="1" thickBot="1">
      <c r="B25" s="431" t="s">
        <v>2185</v>
      </c>
      <c r="AA25" s="24"/>
      <c r="AB25" s="24"/>
      <c r="AC25" s="24"/>
      <c r="AD25" s="24"/>
      <c r="AE25" s="24"/>
      <c r="AF25" s="24"/>
      <c r="AG25" s="24"/>
      <c r="AH25" s="24"/>
      <c r="AI25" s="24"/>
      <c r="AJ25" s="24"/>
      <c r="AK25" s="24"/>
      <c r="AL25" s="24"/>
      <c r="AM25" s="24"/>
      <c r="AN25" s="24"/>
      <c r="AO25" s="24"/>
      <c r="AP25" s="24"/>
      <c r="AQ25" s="24"/>
      <c r="AR25" s="24"/>
      <c r="AS25" s="24"/>
      <c r="AT25" s="24"/>
      <c r="AU25" s="24"/>
      <c r="AV25" s="24"/>
    </row>
    <row r="26" spans="1:48">
      <c r="B26" s="393"/>
      <c r="C26" s="395" t="s">
        <v>2164</v>
      </c>
      <c r="D26" s="396" t="s">
        <v>2165</v>
      </c>
      <c r="E26" s="396" t="s">
        <v>2168</v>
      </c>
      <c r="F26" s="396" t="s">
        <v>2166</v>
      </c>
      <c r="G26" s="397" t="s">
        <v>2169</v>
      </c>
      <c r="AA26" s="24"/>
      <c r="AB26" s="24"/>
      <c r="AC26" s="24"/>
      <c r="AD26" s="24"/>
      <c r="AE26" s="24"/>
      <c r="AF26" s="24"/>
      <c r="AG26" s="24"/>
      <c r="AH26" s="24"/>
      <c r="AI26" s="24"/>
      <c r="AJ26" s="24"/>
      <c r="AK26" s="24"/>
      <c r="AL26" s="24"/>
      <c r="AM26" s="24"/>
      <c r="AN26" s="24"/>
      <c r="AO26" s="24"/>
      <c r="AP26" s="24"/>
      <c r="AQ26" s="24"/>
      <c r="AR26" s="24"/>
      <c r="AS26" s="24"/>
      <c r="AT26" s="24"/>
      <c r="AU26" s="24"/>
      <c r="AV26" s="24"/>
    </row>
    <row r="27" spans="1:48">
      <c r="B27" s="393"/>
      <c r="C27" s="398" t="s">
        <v>147</v>
      </c>
      <c r="D27" s="101">
        <v>-0.66</v>
      </c>
      <c r="E27" s="101">
        <v>0.01</v>
      </c>
      <c r="F27" s="101">
        <v>-0.8</v>
      </c>
      <c r="G27" s="399">
        <v>1E-3</v>
      </c>
      <c r="AA27" s="24"/>
      <c r="AB27" s="24"/>
      <c r="AC27" s="24"/>
      <c r="AD27" s="24"/>
      <c r="AE27" s="24"/>
      <c r="AF27" s="24"/>
      <c r="AG27" s="24"/>
      <c r="AH27" s="24"/>
      <c r="AI27" s="24"/>
      <c r="AJ27" s="24"/>
      <c r="AK27" s="24"/>
      <c r="AL27" s="24"/>
      <c r="AM27" s="24"/>
      <c r="AN27" s="24"/>
      <c r="AO27" s="24"/>
      <c r="AP27" s="24"/>
      <c r="AQ27" s="24"/>
      <c r="AR27" s="24"/>
      <c r="AS27" s="24"/>
      <c r="AT27" s="24"/>
      <c r="AU27" s="24"/>
      <c r="AV27" s="24"/>
    </row>
    <row r="28" spans="1:48">
      <c r="B28" s="393"/>
      <c r="C28" s="398" t="s">
        <v>148</v>
      </c>
      <c r="D28" s="101">
        <v>0.86</v>
      </c>
      <c r="E28" s="101">
        <v>0</v>
      </c>
      <c r="F28" s="101">
        <v>0.89</v>
      </c>
      <c r="G28" s="399">
        <v>0</v>
      </c>
      <c r="AA28" s="34"/>
      <c r="AB28" s="34"/>
      <c r="AC28" s="34"/>
      <c r="AD28" s="59">
        <f t="shared" ref="AD28:AN28" si="3">_xlfn.STDEV.S(AD3:AD16)</f>
        <v>0.22249830225306103</v>
      </c>
      <c r="AE28" s="59">
        <f t="shared" si="3"/>
        <v>0.78662429264406653</v>
      </c>
      <c r="AF28" s="59">
        <f t="shared" si="3"/>
        <v>0.36968455021365049</v>
      </c>
      <c r="AG28" s="59">
        <f t="shared" si="3"/>
        <v>0.15275252316519425</v>
      </c>
      <c r="AH28" s="59">
        <f t="shared" si="3"/>
        <v>3.6313651960128188E-2</v>
      </c>
      <c r="AI28" s="59">
        <f t="shared" si="3"/>
        <v>0.36530048514126601</v>
      </c>
      <c r="AJ28" s="59">
        <f t="shared" si="3"/>
        <v>0.26161889160464785</v>
      </c>
      <c r="AK28" s="59">
        <f t="shared" si="3"/>
        <v>1.2003471720020562</v>
      </c>
      <c r="AL28" s="59">
        <f t="shared" si="3"/>
        <v>0.49001133773731326</v>
      </c>
      <c r="AM28" s="59">
        <f t="shared" si="3"/>
        <v>0.26423744732991294</v>
      </c>
      <c r="AN28" s="59">
        <f t="shared" si="3"/>
        <v>0.26076809620810565</v>
      </c>
      <c r="AO28" s="59"/>
      <c r="AP28" s="59"/>
      <c r="AQ28" s="59"/>
      <c r="AR28" s="59">
        <f>_xlfn.STDEV.S(AR3:AR16)</f>
        <v>0.24950500446433388</v>
      </c>
      <c r="AS28" s="59">
        <f>_xlfn.STDEV.S(AS3:AS16)</f>
        <v>0.87209257223385162</v>
      </c>
      <c r="AT28" s="59">
        <f>_xlfn.STDEV.S(AT3:AT16)</f>
        <v>0.55692444295868615</v>
      </c>
      <c r="AU28" s="59">
        <f>_xlfn.STDEV.S(AU3:AU16)</f>
        <v>0.22348390310054764</v>
      </c>
      <c r="AV28" s="59">
        <f>_xlfn.STDEV.S(AV3:AV16)</f>
        <v>0.68995938724243355</v>
      </c>
    </row>
    <row r="29" spans="1:48">
      <c r="B29" s="393"/>
      <c r="C29" s="398" t="s">
        <v>149</v>
      </c>
      <c r="D29" s="101">
        <v>-0.77</v>
      </c>
      <c r="E29" s="101">
        <v>1E-3</v>
      </c>
      <c r="F29" s="101">
        <v>-0.85</v>
      </c>
      <c r="G29" s="399">
        <v>0</v>
      </c>
    </row>
    <row r="30" spans="1:48">
      <c r="B30" s="393"/>
      <c r="C30" s="398" t="s">
        <v>150</v>
      </c>
      <c r="D30" s="101">
        <v>-0.61</v>
      </c>
      <c r="E30" s="101">
        <v>2.1000000000000001E-2</v>
      </c>
      <c r="F30" s="101">
        <v>-0.69</v>
      </c>
      <c r="G30" s="399">
        <v>6.0000000000000001E-3</v>
      </c>
    </row>
    <row r="31" spans="1:48">
      <c r="B31" s="393"/>
      <c r="C31" s="398" t="s">
        <v>151</v>
      </c>
      <c r="D31" s="101">
        <v>-0.53</v>
      </c>
      <c r="E31" s="101">
        <v>5.2999999999999999E-2</v>
      </c>
      <c r="F31" s="101">
        <v>-0.56000000000000005</v>
      </c>
      <c r="G31" s="399">
        <v>3.7999999999999999E-2</v>
      </c>
    </row>
    <row r="32" spans="1:48">
      <c r="B32" s="393"/>
      <c r="C32" s="398" t="s">
        <v>152</v>
      </c>
      <c r="D32" s="101">
        <v>0.54</v>
      </c>
      <c r="E32" s="101">
        <v>4.4999999999999998E-2</v>
      </c>
      <c r="F32" s="101">
        <v>0.79</v>
      </c>
      <c r="G32" s="399">
        <v>1E-3</v>
      </c>
    </row>
    <row r="33" spans="2:8">
      <c r="B33" s="393"/>
      <c r="C33" s="398" t="s">
        <v>153</v>
      </c>
      <c r="D33" s="101">
        <v>0.82</v>
      </c>
      <c r="E33" s="101">
        <v>0</v>
      </c>
      <c r="F33" s="101">
        <v>0.92</v>
      </c>
      <c r="G33" s="399">
        <v>0</v>
      </c>
    </row>
    <row r="34" spans="2:8">
      <c r="B34" s="393"/>
      <c r="C34" s="398" t="s">
        <v>154</v>
      </c>
      <c r="D34" s="101">
        <v>0.81</v>
      </c>
      <c r="E34" s="101">
        <v>0</v>
      </c>
      <c r="F34" s="101">
        <v>0.9</v>
      </c>
      <c r="G34" s="399">
        <v>0</v>
      </c>
    </row>
    <row r="35" spans="2:8">
      <c r="B35" s="393"/>
      <c r="C35" s="398" t="s">
        <v>155</v>
      </c>
      <c r="D35" s="101">
        <v>0.85</v>
      </c>
      <c r="E35" s="101">
        <v>0</v>
      </c>
      <c r="F35" s="101">
        <v>0.92</v>
      </c>
      <c r="G35" s="399">
        <v>0</v>
      </c>
    </row>
    <row r="36" spans="2:8">
      <c r="B36" s="393"/>
      <c r="C36" s="398" t="s">
        <v>156</v>
      </c>
      <c r="D36" s="101">
        <v>0.69</v>
      </c>
      <c r="E36" s="101">
        <v>7.0000000000000001E-3</v>
      </c>
      <c r="F36" s="101">
        <v>0.83</v>
      </c>
      <c r="G36" s="399">
        <v>0</v>
      </c>
    </row>
    <row r="37" spans="2:8">
      <c r="B37" s="393"/>
      <c r="C37" s="398" t="s">
        <v>2167</v>
      </c>
      <c r="D37" s="101">
        <v>0.39</v>
      </c>
      <c r="E37" s="101">
        <v>0.17199999999999999</v>
      </c>
      <c r="F37" s="101">
        <v>0.18</v>
      </c>
      <c r="G37" s="399">
        <v>0.53300000000000003</v>
      </c>
    </row>
    <row r="38" spans="2:8">
      <c r="B38" s="393"/>
      <c r="C38" s="400" t="s">
        <v>158</v>
      </c>
      <c r="D38" s="146">
        <v>0.75</v>
      </c>
      <c r="E38" s="146">
        <v>2E-3</v>
      </c>
      <c r="F38" s="146">
        <v>0.81</v>
      </c>
      <c r="G38" s="399">
        <v>0</v>
      </c>
    </row>
    <row r="39" spans="2:8">
      <c r="B39" s="393"/>
      <c r="C39" s="398" t="s">
        <v>159</v>
      </c>
      <c r="D39" s="101">
        <v>1</v>
      </c>
      <c r="E39" s="101">
        <v>0</v>
      </c>
      <c r="F39" s="101">
        <v>0.92</v>
      </c>
      <c r="G39" s="399">
        <v>0</v>
      </c>
    </row>
    <row r="40" spans="2:8">
      <c r="B40" s="393"/>
      <c r="C40" s="398" t="s">
        <v>160</v>
      </c>
      <c r="D40" s="101">
        <v>0.86</v>
      </c>
      <c r="E40" s="101">
        <v>0</v>
      </c>
      <c r="F40" s="101">
        <v>0.94</v>
      </c>
      <c r="G40" s="399">
        <v>0</v>
      </c>
    </row>
    <row r="41" spans="2:8">
      <c r="B41" s="393"/>
      <c r="C41" s="398" t="s">
        <v>161</v>
      </c>
      <c r="D41" s="101">
        <v>0.78</v>
      </c>
      <c r="E41" s="101">
        <v>1E-3</v>
      </c>
      <c r="F41" s="101">
        <v>0.86</v>
      </c>
      <c r="G41" s="399">
        <v>0</v>
      </c>
    </row>
    <row r="42" spans="2:8" ht="16.5" thickBot="1">
      <c r="B42" s="394"/>
      <c r="C42" s="401" t="s">
        <v>162</v>
      </c>
      <c r="D42" s="402">
        <v>0.78</v>
      </c>
      <c r="E42" s="402">
        <v>1E-3</v>
      </c>
      <c r="F42" s="402">
        <v>0.88</v>
      </c>
      <c r="G42" s="403">
        <v>0</v>
      </c>
      <c r="H42" s="147"/>
    </row>
    <row r="50" spans="1:43">
      <c r="A50" s="74"/>
      <c r="AL50" s="74"/>
      <c r="AM50" s="74"/>
    </row>
    <row r="51" spans="1:43">
      <c r="B51" s="148"/>
    </row>
    <row r="56" spans="1:43">
      <c r="AQ56" s="146"/>
    </row>
    <row r="57" spans="1:43">
      <c r="N57" s="101"/>
      <c r="S57" s="74"/>
      <c r="U57" s="101"/>
    </row>
    <row r="58" spans="1:43">
      <c r="N58" s="101"/>
      <c r="S58" s="74"/>
      <c r="U58" s="101"/>
    </row>
    <row r="59" spans="1:43">
      <c r="N59" s="101"/>
      <c r="S59" s="74"/>
      <c r="U59" s="101"/>
    </row>
    <row r="60" spans="1:43">
      <c r="N60" s="101"/>
      <c r="S60" s="74"/>
      <c r="U60" s="101"/>
    </row>
    <row r="61" spans="1:43">
      <c r="N61" s="101"/>
      <c r="S61" s="74"/>
      <c r="U61" s="101"/>
    </row>
    <row r="62" spans="1:43">
      <c r="N62" s="101"/>
      <c r="S62" s="74"/>
      <c r="U62" s="101"/>
    </row>
    <row r="63" spans="1:43">
      <c r="N63" s="101"/>
      <c r="S63" s="74"/>
      <c r="U63" s="101"/>
    </row>
    <row r="64" spans="1:43">
      <c r="N64" s="101"/>
      <c r="S64" s="74"/>
      <c r="U64" s="101"/>
    </row>
    <row r="65" spans="14:21">
      <c r="N65" s="101"/>
      <c r="S65" s="74"/>
      <c r="U65" s="101"/>
    </row>
    <row r="66" spans="14:21">
      <c r="N66" s="101"/>
      <c r="S66" s="74"/>
      <c r="U66" s="101"/>
    </row>
    <row r="67" spans="14:21">
      <c r="N67" s="101"/>
      <c r="S67" s="74"/>
      <c r="U67" s="101"/>
    </row>
    <row r="68" spans="14:21">
      <c r="N68" s="101"/>
      <c r="S68" s="74"/>
      <c r="U68" s="101"/>
    </row>
    <row r="69" spans="14:21">
      <c r="N69" s="101"/>
      <c r="S69" s="74"/>
      <c r="U69" s="101"/>
    </row>
    <row r="70" spans="14:21">
      <c r="N70" s="101"/>
      <c r="S70" s="74"/>
      <c r="U70" s="101"/>
    </row>
    <row r="71" spans="14:21">
      <c r="N71" s="101"/>
      <c r="S71" s="74"/>
      <c r="U71" s="101"/>
    </row>
  </sheetData>
  <mergeCells count="13">
    <mergeCell ref="B20:M20"/>
    <mergeCell ref="O20:T20"/>
    <mergeCell ref="B21:M21"/>
    <mergeCell ref="O21:T21"/>
    <mergeCell ref="AP1:AV1"/>
    <mergeCell ref="AB1:AN1"/>
    <mergeCell ref="AB18:AN18"/>
    <mergeCell ref="AP19:AV19"/>
    <mergeCell ref="AP22:AV22"/>
    <mergeCell ref="AP21:AV21"/>
    <mergeCell ref="AP20:AV20"/>
    <mergeCell ref="AB19:AN19"/>
    <mergeCell ref="AP18:AV1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Heatmap Lit Review plus 12 bpc</vt:lpstr>
      <vt:lpstr>Heatmap Final (SMD)</vt:lpstr>
      <vt:lpstr>Heatmap Final (absMTLE)</vt:lpstr>
      <vt:lpstr>top 12 names</vt:lpstr>
      <vt:lpstr>Synthetic Peptides</vt:lpstr>
      <vt:lpstr>Table 1. Overview of 14 Cheddar</vt:lpstr>
      <vt:lpstr>Table 2. Compositional Results </vt:lpstr>
      <vt:lpstr>Sheet1</vt:lpstr>
      <vt:lpstr>Table S1 &amp; S2 Sensory Analysis</vt:lpstr>
      <vt:lpstr>Lit_ref_final</vt:lpstr>
      <vt:lpstr>Data_Filtered_Final</vt:lpstr>
      <vt:lpstr>bioactive  list</vt:lpstr>
      <vt:lpstr>Sheet3</vt:lpstr>
      <vt:lpstr>Table_ Instrument Parameters</vt:lpstr>
      <vt:lpstr>Samples Collected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dc:creator>
  <cp:keywords/>
  <dc:description/>
  <cp:lastModifiedBy>Kuhfeld, Russell</cp:lastModifiedBy>
  <cp:revision/>
  <cp:lastPrinted>2023-04-02T15:23:55Z</cp:lastPrinted>
  <dcterms:created xsi:type="dcterms:W3CDTF">2015-06-05T18:17:20Z</dcterms:created>
  <dcterms:modified xsi:type="dcterms:W3CDTF">2023-06-02T20:26:18Z</dcterms:modified>
  <cp:category/>
  <cp:contentStatus/>
</cp:coreProperties>
</file>