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afeon/Desktop/G54LDO/WorkShop 1/"/>
    </mc:Choice>
  </mc:AlternateContent>
  <xr:revisionPtr revIDLastSave="0" documentId="13_ncr:1_{4F1DA99E-A3E9-F74C-88A3-2D42D06E3D08}" xr6:coauthVersionLast="37" xr6:coauthVersionMax="37" xr10:uidLastSave="{00000000-0000-0000-0000-000000000000}"/>
  <bookViews>
    <workbookView xWindow="7340" yWindow="2760" windowWidth="39760" windowHeight="25140" tabRatio="851" activeTab="6" xr2:uid="{00000000-000D-0000-FFFF-FFFF00000000}"/>
  </bookViews>
  <sheets>
    <sheet name="BankABC1" sheetId="42" r:id="rId1"/>
    <sheet name="BankABC1 Step7a" sheetId="47" r:id="rId2"/>
    <sheet name="BankABC1 Step7b" sheetId="48" r:id="rId3"/>
    <sheet name="BankABC1 Step7c" sheetId="52" r:id="rId4"/>
    <sheet name="BankABC1 Step7c test problem" sheetId="53" r:id="rId5"/>
    <sheet name="BankABC2" sheetId="33" r:id="rId6"/>
    <sheet name="J Strong" sheetId="43" r:id="rId7"/>
  </sheets>
  <definedNames>
    <definedName name="sencount" hidden="1">2</definedName>
    <definedName name="solver_adj" localSheetId="0" hidden="1">BankABC1!$D$4:$D$7</definedName>
    <definedName name="solver_adj" localSheetId="1" hidden="1">'BankABC1 Step7a'!$D$4:$D$7</definedName>
    <definedName name="solver_adj" localSheetId="2" hidden="1">'BankABC1 Step7b'!$D$4:$D$7</definedName>
    <definedName name="solver_adj" localSheetId="3" hidden="1">'BankABC1 Step7c'!$D$4:$D$7</definedName>
    <definedName name="solver_adj" localSheetId="4" hidden="1">'BankABC1 Step7c test problem'!$D$4:$D$7</definedName>
    <definedName name="solver_adj" localSheetId="5" hidden="1">BankABC2!$D$4:$D$7</definedName>
    <definedName name="solver_adj" localSheetId="6" hidden="1">'J Strong'!$E$6:$E$7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lhs1" localSheetId="0" hidden="1">BankABC1!$D$4</definedName>
    <definedName name="solver_lhs1" localSheetId="1" hidden="1">'BankABC1 Step7a'!$D$4</definedName>
    <definedName name="solver_lhs1" localSheetId="2" hidden="1">'BankABC1 Step7b'!$D$4</definedName>
    <definedName name="solver_lhs1" localSheetId="3" hidden="1">'BankABC1 Step7c'!$D$4</definedName>
    <definedName name="solver_lhs1" localSheetId="4" hidden="1">'BankABC1 Step7c test problem'!$D$4</definedName>
    <definedName name="solver_lhs1" localSheetId="5" hidden="1">BankABC2!$G$8</definedName>
    <definedName name="solver_lhs1" localSheetId="6" hidden="1">'J Strong'!$C$8</definedName>
    <definedName name="solver_lhs2" localSheetId="0" hidden="1">BankABC1!$D$4</definedName>
    <definedName name="solver_lhs2" localSheetId="1" hidden="1">'BankABC1 Step7a'!$D$4</definedName>
    <definedName name="solver_lhs2" localSheetId="2" hidden="1">'BankABC1 Step7b'!$D$4</definedName>
    <definedName name="solver_lhs2" localSheetId="3" hidden="1">'BankABC1 Step7c'!$D$4</definedName>
    <definedName name="solver_lhs2" localSheetId="4" hidden="1">'BankABC1 Step7c test problem'!$D$4</definedName>
    <definedName name="solver_lhs2" localSheetId="5" hidden="1">BankABC2!$H$8</definedName>
    <definedName name="solver_lhs2" localSheetId="6" hidden="1">'J Strong'!$D$8</definedName>
    <definedName name="solver_lhs3" localSheetId="0" hidden="1">BankABC1!$D$5</definedName>
    <definedName name="solver_lhs3" localSheetId="1" hidden="1">'BankABC1 Step7a'!$D$5</definedName>
    <definedName name="solver_lhs3" localSheetId="2" hidden="1">'BankABC1 Step7b'!$D$5</definedName>
    <definedName name="solver_lhs3" localSheetId="3" hidden="1">'BankABC1 Step7c'!$D$5</definedName>
    <definedName name="solver_lhs3" localSheetId="4" hidden="1">'BankABC1 Step7c test problem'!$D$5</definedName>
    <definedName name="solver_lhs3" localSheetId="5" hidden="1">BankABC2!$I$8</definedName>
    <definedName name="solver_lhs3" localSheetId="6" hidden="1">'J Strong'!$E$8</definedName>
    <definedName name="solver_lhs4" localSheetId="0" hidden="1">BankABC1!$D$9</definedName>
    <definedName name="solver_lhs4" localSheetId="1" hidden="1">'BankABC1 Step7a'!$D$9</definedName>
    <definedName name="solver_lhs4" localSheetId="2" hidden="1">'BankABC1 Step7b'!$D$6</definedName>
    <definedName name="solver_lhs4" localSheetId="3" hidden="1">'BankABC1 Step7c'!$D$9</definedName>
    <definedName name="solver_lhs4" localSheetId="4" hidden="1">'BankABC1 Step7c test problem'!$D$9</definedName>
    <definedName name="solver_lhs4" localSheetId="5" hidden="1">BankABC2!$J$8</definedName>
    <definedName name="solver_lhs4" localSheetId="6" hidden="1">'J Strong'!$E$7</definedName>
    <definedName name="solver_lhs5" localSheetId="0" hidden="1">BankABC1!$E$12</definedName>
    <definedName name="solver_lhs5" localSheetId="1" hidden="1">'BankABC1 Step7a'!$E$12</definedName>
    <definedName name="solver_lhs5" localSheetId="2" hidden="1">'BankABC1 Step7b'!$D$6</definedName>
    <definedName name="solver_lhs5" localSheetId="3" hidden="1">'BankABC1 Step7c'!$E$9</definedName>
    <definedName name="solver_lhs5" localSheetId="4" hidden="1">'BankABC1 Step7c test problem'!$E$9</definedName>
    <definedName name="solver_lhs5" localSheetId="5" hidden="1">BankABC2!$K$8</definedName>
    <definedName name="solver_lhs5" localSheetId="6" hidden="1">'J Strong'!$E$7</definedName>
    <definedName name="solver_lhs6" localSheetId="1" hidden="1">'BankABC1 Step7a'!$E$12</definedName>
    <definedName name="solver_lhs6" localSheetId="2" hidden="1">'BankABC1 Step7b'!$D$9</definedName>
    <definedName name="solver_lhs6" localSheetId="3" hidden="1">'BankABC1 Step7c'!$E$9</definedName>
    <definedName name="solver_lhs6" localSheetId="4" hidden="1">'BankABC1 Step7c test problem'!$E$9</definedName>
    <definedName name="solver_lhs7" localSheetId="2" hidden="1">'BankABC1 Step7b'!$E$12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tri" hidden="1">1000</definedName>
    <definedName name="solver_num" localSheetId="0" hidden="1">5</definedName>
    <definedName name="solver_num" localSheetId="1" hidden="1">6</definedName>
    <definedName name="solver_num" localSheetId="2" hidden="1">7</definedName>
    <definedName name="solver_num" localSheetId="3" hidden="1">5</definedName>
    <definedName name="solver_num" localSheetId="4" hidden="1">5</definedName>
    <definedName name="solver_num" localSheetId="5" hidden="1">5</definedName>
    <definedName name="solver_num" localSheetId="6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0" hidden="1">BankABC1!$E$12</definedName>
    <definedName name="solver_opt" localSheetId="1" hidden="1">'BankABC1 Step7a'!$E$12</definedName>
    <definedName name="solver_opt" localSheetId="2" hidden="1">'BankABC1 Step7b'!$E$12</definedName>
    <definedName name="solver_opt" localSheetId="3" hidden="1">'BankABC1 Step7c'!$E$12</definedName>
    <definedName name="solver_opt" localSheetId="4" hidden="1">'BankABC1 Step7c test problem'!$E$12</definedName>
    <definedName name="solver_opt" localSheetId="5" hidden="1">BankABC2!$E$9</definedName>
    <definedName name="solver_opt" localSheetId="6" hidden="1">'J Strong'!$G$12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1</definedName>
    <definedName name="solver_rel1" localSheetId="6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3</definedName>
    <definedName name="solver_rel3" localSheetId="6" hidden="1">3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4</definedName>
    <definedName name="solver_rel5" localSheetId="0" hidden="1">1</definedName>
    <definedName name="solver_rel5" localSheetId="1" hidden="1">1</definedName>
    <definedName name="solver_rel5" localSheetId="2" hidden="1">3</definedName>
    <definedName name="solver_rel5" localSheetId="3" hidden="1">3</definedName>
    <definedName name="solver_rel5" localSheetId="4" hidden="1">1</definedName>
    <definedName name="solver_rel5" localSheetId="5" hidden="1">1</definedName>
    <definedName name="solver_rel5" localSheetId="6" hidden="1">4</definedName>
    <definedName name="solver_rel6" localSheetId="1" hidden="1">2</definedName>
    <definedName name="solver_rel6" localSheetId="2" hidden="1">1</definedName>
    <definedName name="solver_rel6" localSheetId="3" hidden="1">3</definedName>
    <definedName name="solver_rel6" localSheetId="4" hidden="1">3</definedName>
    <definedName name="solver_rel7" localSheetId="2" hidden="1">1</definedName>
    <definedName name="solver_rhs1" localSheetId="0" hidden="1">BankABC1!$E$15</definedName>
    <definedName name="solver_rhs1" localSheetId="1" hidden="1">'BankABC1 Step7a'!$E$15</definedName>
    <definedName name="solver_rhs1" localSheetId="2" hidden="1">'BankABC1 Step7b'!$E$15</definedName>
    <definedName name="solver_rhs1" localSheetId="3" hidden="1">'BankABC1 Step7c'!$E$15</definedName>
    <definedName name="solver_rhs1" localSheetId="4" hidden="1">'BankABC1 Step7c test problem'!$E$15</definedName>
    <definedName name="solver_rhs1" localSheetId="5" hidden="1">BankABC2!$G$10</definedName>
    <definedName name="solver_rhs1" localSheetId="6" hidden="1">'J Strong'!$C$10</definedName>
    <definedName name="solver_rhs2" localSheetId="0" hidden="1">BankABC1!$E$17</definedName>
    <definedName name="solver_rhs2" localSheetId="1" hidden="1">'BankABC1 Step7a'!$E$17</definedName>
    <definedName name="solver_rhs2" localSheetId="2" hidden="1">'BankABC1 Step7b'!$E$17</definedName>
    <definedName name="solver_rhs2" localSheetId="3" hidden="1">'BankABC1 Step7c'!$E$17</definedName>
    <definedName name="solver_rhs2" localSheetId="4" hidden="1">'BankABC1 Step7c test problem'!$E$17</definedName>
    <definedName name="solver_rhs2" localSheetId="5" hidden="1">BankABC2!$H$10</definedName>
    <definedName name="solver_rhs2" localSheetId="6" hidden="1">'J Strong'!$D$10</definedName>
    <definedName name="solver_rhs3" localSheetId="0" hidden="1">BankABC1!$E$19</definedName>
    <definedName name="solver_rhs3" localSheetId="1" hidden="1">'BankABC1 Step7a'!$E$19</definedName>
    <definedName name="solver_rhs3" localSheetId="2" hidden="1">'BankABC1 Step7b'!$E$19</definedName>
    <definedName name="solver_rhs3" localSheetId="3" hidden="1">'BankABC1 Step7c'!$E$19</definedName>
    <definedName name="solver_rhs3" localSheetId="4" hidden="1">'BankABC1 Step7c test problem'!$E$19</definedName>
    <definedName name="solver_rhs3" localSheetId="5" hidden="1">BankABC2!$I$10</definedName>
    <definedName name="solver_rhs3" localSheetId="6" hidden="1">'J Strong'!$E$10</definedName>
    <definedName name="solver_rhs4" localSheetId="0" hidden="1">BankABC1!$D$10</definedName>
    <definedName name="solver_rhs4" localSheetId="1" hidden="1">'BankABC1 Step7a'!$D$10</definedName>
    <definedName name="solver_rhs4" localSheetId="2" hidden="1">'BankABC1 Step7b'!$E$23</definedName>
    <definedName name="solver_rhs4" localSheetId="3" hidden="1">'BankABC1 Step7c'!$D$10</definedName>
    <definedName name="solver_rhs4" localSheetId="4" hidden="1">'BankABC1 Step7c test problem'!$D$10</definedName>
    <definedName name="solver_rhs4" localSheetId="5" hidden="1">BankABC2!$J$10</definedName>
    <definedName name="solver_rhs4" localSheetId="6" hidden="1">integer</definedName>
    <definedName name="solver_rhs5" localSheetId="0" hidden="1">BankABC1!$E$21</definedName>
    <definedName name="solver_rhs5" localSheetId="1" hidden="1">'BankABC1 Step7a'!$E$21</definedName>
    <definedName name="solver_rhs5" localSheetId="2" hidden="1">'BankABC1 Step7b'!$D$5</definedName>
    <definedName name="solver_rhs5" localSheetId="3" hidden="1">'BankABC1 Step7c'!$E$10</definedName>
    <definedName name="solver_rhs5" localSheetId="4" hidden="1">'BankABC1 Step7c test problem'!$E$10</definedName>
    <definedName name="solver_rhs5" localSheetId="5" hidden="1">BankABC2!$K$10</definedName>
    <definedName name="solver_rhs5" localSheetId="6" hidden="1">integer</definedName>
    <definedName name="solver_rhs6" localSheetId="1" hidden="1">'BankABC1 Step7a'!$G$12</definedName>
    <definedName name="solver_rhs6" localSheetId="2" hidden="1">'BankABC1 Step7b'!$D$10</definedName>
    <definedName name="solver_rhs6" localSheetId="3" hidden="1">'BankABC1 Step7c'!$E$10</definedName>
    <definedName name="solver_rhs6" localSheetId="4" hidden="1">'BankABC1 Step7c test problem'!$E$10</definedName>
    <definedName name="solver_rhs7" localSheetId="2" hidden="1">'BankABC1 Step7b'!$E$21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lx" localSheetId="4" hidden="1">1</definedName>
    <definedName name="solver_rlx" localSheetId="5" hidden="1">1</definedName>
    <definedName name="solver_rlx" localSheetId="6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mp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eed" hidden="1">0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0.05</definedName>
    <definedName name="solver_tol" localSheetId="6" hidden="1">0.05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typ" localSheetId="6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79021" concurrentCalc="0"/>
</workbook>
</file>

<file path=xl/calcChain.xml><?xml version="1.0" encoding="utf-8"?>
<calcChain xmlns="http://schemas.openxmlformats.org/spreadsheetml/2006/main">
  <c r="E4" i="52" l="1"/>
  <c r="E5" i="52"/>
  <c r="E6" i="52"/>
  <c r="E7" i="52"/>
  <c r="D9" i="52"/>
  <c r="E12" i="52"/>
  <c r="E4" i="53"/>
  <c r="E5" i="53"/>
  <c r="E6" i="53"/>
  <c r="E7" i="53"/>
  <c r="D9" i="53"/>
  <c r="E12" i="53"/>
  <c r="E19" i="53"/>
  <c r="E17" i="53"/>
  <c r="E15" i="53"/>
  <c r="E9" i="53"/>
  <c r="D12" i="43"/>
  <c r="D8" i="43"/>
  <c r="C8" i="43"/>
  <c r="C10" i="43"/>
  <c r="D10" i="43"/>
  <c r="E8" i="43"/>
  <c r="G6" i="43"/>
  <c r="G7" i="43"/>
  <c r="G12" i="43"/>
  <c r="E9" i="52"/>
  <c r="E19" i="52"/>
  <c r="E17" i="52"/>
  <c r="E15" i="52"/>
  <c r="E23" i="48"/>
  <c r="E21" i="48"/>
  <c r="E19" i="48"/>
  <c r="E17" i="48"/>
  <c r="E15" i="48"/>
  <c r="E4" i="48"/>
  <c r="E5" i="48"/>
  <c r="E6" i="48"/>
  <c r="E7" i="48"/>
  <c r="E12" i="48"/>
  <c r="D9" i="48"/>
  <c r="E21" i="47"/>
  <c r="E19" i="47"/>
  <c r="E17" i="47"/>
  <c r="E15" i="47"/>
  <c r="E4" i="47"/>
  <c r="E5" i="47"/>
  <c r="E6" i="47"/>
  <c r="E7" i="47"/>
  <c r="E12" i="47"/>
  <c r="D9" i="47"/>
  <c r="K8" i="33"/>
  <c r="J8" i="33"/>
  <c r="I8" i="33"/>
  <c r="H8" i="33"/>
  <c r="G8" i="33"/>
  <c r="E4" i="33"/>
  <c r="E6" i="33"/>
  <c r="E5" i="33"/>
  <c r="E7" i="33"/>
  <c r="E9" i="33"/>
  <c r="E21" i="42"/>
  <c r="E19" i="42"/>
  <c r="E17" i="42"/>
  <c r="E15" i="42"/>
  <c r="E4" i="42"/>
  <c r="E5" i="42"/>
  <c r="E6" i="42"/>
  <c r="E7" i="42"/>
  <c r="E12" i="42"/>
  <c r="D9" i="42"/>
</calcChain>
</file>

<file path=xl/sharedStrings.xml><?xml version="1.0" encoding="utf-8"?>
<sst xmlns="http://schemas.openxmlformats.org/spreadsheetml/2006/main" count="124" uniqueCount="44">
  <si>
    <t>&lt;=</t>
  </si>
  <si>
    <t>&gt;=</t>
  </si>
  <si>
    <t>Constraint 1</t>
  </si>
  <si>
    <t>Constraint 2</t>
  </si>
  <si>
    <t>Constraint 3</t>
  </si>
  <si>
    <t>Constraint 4</t>
  </si>
  <si>
    <t>Constraint 5</t>
  </si>
  <si>
    <t>Bank ABC Financial Problem</t>
  </si>
  <si>
    <t>Loan Type</t>
  </si>
  <si>
    <t>Interest</t>
  </si>
  <si>
    <t>Amount Loaned</t>
  </si>
  <si>
    <t>First mortgage</t>
  </si>
  <si>
    <t>Second mortgage</t>
  </si>
  <si>
    <t>Home improvement</t>
  </si>
  <si>
    <t>Personal overdraft</t>
  </si>
  <si>
    <t>Total Loaned</t>
  </si>
  <si>
    <t xml:space="preserve">Budget </t>
  </si>
  <si>
    <t>First mortgage at least 55% of all mortgages</t>
  </si>
  <si>
    <t>First mortgage at least 25% of all loans</t>
  </si>
  <si>
    <t>Second mortgage at most 25% of all loans</t>
  </si>
  <si>
    <t>Requirements</t>
  </si>
  <si>
    <t>Interest Income</t>
  </si>
  <si>
    <t>Partial interests</t>
  </si>
  <si>
    <t>Interest income</t>
  </si>
  <si>
    <t>Overall interest income at most 15% of all loans</t>
  </si>
  <si>
    <t>John Strong Diet Problem</t>
  </si>
  <si>
    <t>Nutrients per Unit</t>
  </si>
  <si>
    <t>Protein</t>
  </si>
  <si>
    <t>Fiber</t>
  </si>
  <si>
    <t>Units Consumed</t>
  </si>
  <si>
    <t>Cost per Unit</t>
  </si>
  <si>
    <t>Cost per Product</t>
  </si>
  <si>
    <t>Corn</t>
  </si>
  <si>
    <t>Soybean</t>
  </si>
  <si>
    <t>Consumption</t>
  </si>
  <si>
    <t>Total Cost</t>
  </si>
  <si>
    <t>Target</t>
  </si>
  <si>
    <t>Home improvement at most 50% of personal overdraft</t>
  </si>
  <si>
    <t>Home improvement at least equal to second mortgage</t>
  </si>
  <si>
    <t>N/A</t>
  </si>
  <si>
    <t>Interest Income Target</t>
  </si>
  <si>
    <t>Windfall Tax Paid</t>
  </si>
  <si>
    <t>Modelled as Interest Income as windfall tax is propurtional to it so minimising should do the same thing</t>
  </si>
  <si>
    <t>at 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</si>
</sst>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_);[Red]\(&quot;$&quot;#,##0.00\)"/>
  </numFmts>
  <fonts count="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Geneva"/>
    </font>
    <font>
      <sz val="11"/>
      <color theme="1"/>
      <name val="Calibri"/>
      <family val="2"/>
      <charset val="129"/>
      <scheme val="minor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1" fillId="0" borderId="0"/>
    <xf numFmtId="0" fontId="1" fillId="0" borderId="0"/>
    <xf numFmtId="0" fontId="7" fillId="0" borderId="0"/>
  </cellStyleXfs>
  <cellXfs count="2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6" applyFont="1"/>
    <xf numFmtId="0" fontId="1" fillId="0" borderId="0" xfId="6"/>
    <xf numFmtId="0" fontId="2" fillId="0" borderId="0" xfId="6" applyFont="1" applyAlignment="1">
      <alignment horizontal="center"/>
    </xf>
    <xf numFmtId="0" fontId="1" fillId="0" borderId="0" xfId="6" applyAlignment="1">
      <alignment horizontal="center"/>
    </xf>
    <xf numFmtId="0" fontId="2" fillId="0" borderId="0" xfId="6" applyFont="1" applyAlignment="1">
      <alignment horizontal="right"/>
    </xf>
    <xf numFmtId="0" fontId="1" fillId="2" borderId="0" xfId="6" applyFill="1" applyAlignment="1">
      <alignment horizontal="center"/>
    </xf>
    <xf numFmtId="0" fontId="2" fillId="0" borderId="0" xfId="6" applyFont="1"/>
    <xf numFmtId="0" fontId="1" fillId="0" borderId="0" xfId="6" applyFill="1"/>
    <xf numFmtId="0" fontId="2" fillId="0" borderId="0" xfId="6" applyFont="1" applyAlignment="1">
      <alignment horizontal="center"/>
    </xf>
    <xf numFmtId="0" fontId="2" fillId="0" borderId="0" xfId="6" applyFont="1" applyFill="1" applyAlignment="1">
      <alignment horizontal="center"/>
    </xf>
    <xf numFmtId="0" fontId="1" fillId="3" borderId="0" xfId="6" applyFill="1" applyAlignment="1">
      <alignment horizontal="center"/>
    </xf>
    <xf numFmtId="0" fontId="1" fillId="0" borderId="0" xfId="6" applyFont="1" applyFill="1" applyAlignment="1">
      <alignment horizontal="center"/>
    </xf>
    <xf numFmtId="0" fontId="1" fillId="4" borderId="0" xfId="6" applyFill="1" applyAlignment="1">
      <alignment horizontal="center"/>
    </xf>
    <xf numFmtId="0" fontId="1" fillId="4" borderId="0" xfId="6" applyFont="1" applyFill="1" applyAlignment="1">
      <alignment horizontal="center"/>
    </xf>
    <xf numFmtId="0" fontId="1" fillId="0" borderId="0" xfId="6" applyFont="1" applyFill="1"/>
    <xf numFmtId="0" fontId="2" fillId="0" borderId="0" xfId="6" applyFont="1" applyFill="1"/>
    <xf numFmtId="0" fontId="1" fillId="0" borderId="0" xfId="6" applyFill="1" applyAlignment="1">
      <alignment horizontal="center"/>
    </xf>
    <xf numFmtId="0" fontId="1" fillId="2" borderId="0" xfId="6" applyFill="1" applyBorder="1" applyAlignment="1">
      <alignment horizontal="center"/>
    </xf>
    <xf numFmtId="0" fontId="2" fillId="0" borderId="0" xfId="6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6" applyFont="1" applyAlignment="1">
      <alignment horizontal="center"/>
    </xf>
  </cellXfs>
  <cellStyles count="8">
    <cellStyle name="Comma 2" xfId="3" xr:uid="{00000000-0005-0000-0000-000000000000}"/>
    <cellStyle name="Currency 2" xfId="2" xr:uid="{00000000-0005-0000-0000-000001000000}"/>
    <cellStyle name="Normal" xfId="0" builtinId="0"/>
    <cellStyle name="Normal 2" xfId="1" xr:uid="{00000000-0005-0000-0000-000003000000}"/>
    <cellStyle name="Normal 2 2" xfId="6" xr:uid="{00000000-0005-0000-0000-000004000000}"/>
    <cellStyle name="Normal 3" xfId="4" xr:uid="{00000000-0005-0000-0000-000005000000}"/>
    <cellStyle name="Normal 4" xfId="5" xr:uid="{00000000-0005-0000-0000-000006000000}"/>
    <cellStyle name="Normal 5" xfId="7" xr:uid="{00000000-0005-0000-0000-000007000000}"/>
  </cellStyles>
  <dxfs count="0"/>
  <tableStyles count="0" defaultTableStyle="TableStyleMedium9" defaultPivotStyle="PivotStyleLight16"/>
  <colors>
    <mruColors>
      <color rgb="FF99FFCC"/>
      <color rgb="FFCCFFCC"/>
      <color rgb="FFFFFFCC"/>
      <color rgb="FF9999FF"/>
      <color rgb="FFFFFF99"/>
      <color rgb="FFFFCC99"/>
      <color rgb="FFCC33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490000</xdr:colOff>
      <xdr:row>22</xdr:row>
      <xdr:rowOff>48584</xdr:rowOff>
    </xdr:from>
    <xdr:to>
      <xdr:col>7</xdr:col>
      <xdr:colOff>481600</xdr:colOff>
      <xdr:row>25</xdr:row>
      <xdr:rowOff>112499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26774D-1D5F-BE4F-B3D1-6B34F54CE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000" y="3743584"/>
          <a:ext cx="6766600" cy="558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320000</xdr:colOff>
      <xdr:row>25</xdr:row>
      <xdr:rowOff>42549</xdr:rowOff>
    </xdr:from>
    <xdr:to>
      <xdr:col>6</xdr:col>
      <xdr:colOff>185000</xdr:colOff>
      <xdr:row>29</xdr:row>
      <xdr:rowOff>4255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FF2FEC-B5F4-734E-980B-6BEFDF665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00" y="4232549"/>
          <a:ext cx="5700000" cy="6217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165000</xdr:colOff>
      <xdr:row>22</xdr:row>
      <xdr:rowOff>36643</xdr:rowOff>
    </xdr:from>
    <xdr:to>
      <xdr:col>6</xdr:col>
      <xdr:colOff>79500</xdr:colOff>
      <xdr:row>25</xdr:row>
      <xdr:rowOff>9399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EFCB1-B2CD-BF4D-AD34-6B71D3441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00" y="4061643"/>
          <a:ext cx="5749500" cy="4677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165000</xdr:colOff>
      <xdr:row>22</xdr:row>
      <xdr:rowOff>36643</xdr:rowOff>
    </xdr:from>
    <xdr:to>
      <xdr:col>6</xdr:col>
      <xdr:colOff>79500</xdr:colOff>
      <xdr:row>25</xdr:row>
      <xdr:rowOff>9399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91A69C-EF94-3F44-8C6F-DA595FDB4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00" y="3732343"/>
          <a:ext cx="5743800" cy="4680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699139</xdr:colOff>
      <xdr:row>13</xdr:row>
      <xdr:rowOff>156094</xdr:rowOff>
    </xdr:from>
    <xdr:to>
      <xdr:col>7</xdr:col>
      <xdr:colOff>861583</xdr:colOff>
      <xdr:row>31</xdr:row>
      <xdr:rowOff>80894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628E6F-F429-DA4E-A4FA-22051129D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637" y="2355807"/>
          <a:ext cx="6196463" cy="2878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="254" workbookViewId="0">
      <selection activeCell="G2" sqref="G2"/>
    </sheetView>
  </sheetViews>
  <sheetFormatPr baseColWidth="10" defaultColWidth="9.1640625" defaultRowHeight="13"/>
  <cols>
    <col min="1" max="1" width="9.1640625" style="7"/>
    <col min="2" max="2" width="16.6640625" style="7" customWidth="1"/>
    <col min="3" max="3" width="12.6640625" style="7" customWidth="1"/>
    <col min="4" max="4" width="16.6640625" style="7" customWidth="1"/>
    <col min="5" max="5" width="15" style="7" customWidth="1"/>
    <col min="6" max="6" width="6.33203125" style="7" customWidth="1"/>
    <col min="7" max="8" width="12.33203125" style="7" customWidth="1"/>
    <col min="9" max="10" width="12.1640625" style="7" customWidth="1"/>
    <col min="11" max="11" width="12.33203125" style="7" customWidth="1"/>
    <col min="12" max="16384" width="9.1640625" style="7"/>
  </cols>
  <sheetData>
    <row r="1" spans="1:11" ht="18">
      <c r="A1" s="6" t="s">
        <v>7</v>
      </c>
    </row>
    <row r="3" spans="1:11">
      <c r="B3" s="8" t="s">
        <v>8</v>
      </c>
      <c r="C3" s="8" t="s">
        <v>9</v>
      </c>
      <c r="D3" s="8" t="s">
        <v>10</v>
      </c>
      <c r="E3" s="8" t="s">
        <v>22</v>
      </c>
      <c r="G3" s="8"/>
      <c r="H3" s="8"/>
      <c r="I3" s="8"/>
      <c r="J3" s="8"/>
      <c r="K3" s="8"/>
    </row>
    <row r="4" spans="1:11">
      <c r="B4" s="7" t="s">
        <v>11</v>
      </c>
      <c r="C4" s="9">
        <v>0.14000000000000001</v>
      </c>
      <c r="D4" s="16">
        <v>62.5</v>
      </c>
      <c r="E4" s="18">
        <f>D4*C4</f>
        <v>8.75</v>
      </c>
      <c r="G4" s="9"/>
      <c r="H4" s="9"/>
      <c r="I4" s="9"/>
      <c r="J4" s="9"/>
      <c r="K4" s="9"/>
    </row>
    <row r="5" spans="1:11">
      <c r="B5" s="7" t="s">
        <v>12</v>
      </c>
      <c r="C5" s="9">
        <v>0.2</v>
      </c>
      <c r="D5" s="16">
        <v>51.136363636363633</v>
      </c>
      <c r="E5" s="18">
        <f>D5*C5</f>
        <v>10.227272727272727</v>
      </c>
      <c r="G5" s="9"/>
      <c r="H5" s="9"/>
      <c r="I5" s="9"/>
      <c r="J5" s="9"/>
      <c r="K5" s="9"/>
    </row>
    <row r="6" spans="1:11">
      <c r="B6" s="7" t="s">
        <v>13</v>
      </c>
      <c r="C6" s="9">
        <v>0.2</v>
      </c>
      <c r="D6" s="16">
        <v>48.863636363636367</v>
      </c>
      <c r="E6" s="18">
        <f>D6*C6</f>
        <v>9.7727272727272734</v>
      </c>
      <c r="G6" s="9"/>
      <c r="H6" s="9"/>
      <c r="I6" s="9"/>
      <c r="J6" s="9"/>
      <c r="K6" s="9"/>
    </row>
    <row r="7" spans="1:11">
      <c r="B7" s="7" t="s">
        <v>14</v>
      </c>
      <c r="C7" s="9">
        <v>0.1</v>
      </c>
      <c r="D7" s="16">
        <v>87.5</v>
      </c>
      <c r="E7" s="18">
        <f>D7*C7</f>
        <v>8.75</v>
      </c>
      <c r="G7" s="9"/>
      <c r="H7" s="9"/>
      <c r="I7" s="9"/>
      <c r="J7" s="9"/>
      <c r="K7" s="9"/>
    </row>
    <row r="8" spans="1:11">
      <c r="C8" s="9"/>
      <c r="G8" s="9"/>
      <c r="H8" s="9"/>
      <c r="I8" s="9"/>
      <c r="J8" s="9"/>
      <c r="K8" s="9"/>
    </row>
    <row r="9" spans="1:11">
      <c r="C9" s="10" t="s">
        <v>15</v>
      </c>
      <c r="D9" s="18">
        <f>SUM(D4:D7)</f>
        <v>250</v>
      </c>
      <c r="G9" s="9"/>
      <c r="H9" s="9"/>
      <c r="I9" s="9"/>
      <c r="J9" s="9"/>
      <c r="K9" s="9"/>
    </row>
    <row r="10" spans="1:11">
      <c r="C10" s="10" t="s">
        <v>16</v>
      </c>
      <c r="D10" s="9">
        <v>250</v>
      </c>
    </row>
    <row r="11" spans="1:11">
      <c r="C11" s="10"/>
    </row>
    <row r="12" spans="1:11">
      <c r="D12" s="8" t="s">
        <v>23</v>
      </c>
      <c r="E12" s="11">
        <f>SUM(E4:E7)</f>
        <v>37.5</v>
      </c>
      <c r="G12" s="9"/>
      <c r="H12" s="9"/>
      <c r="I12" s="9"/>
      <c r="J12" s="9"/>
      <c r="K12" s="9"/>
    </row>
    <row r="13" spans="1:11">
      <c r="G13" s="9"/>
      <c r="H13" s="9"/>
      <c r="I13" s="9"/>
      <c r="J13" s="9"/>
      <c r="K13" s="9"/>
    </row>
    <row r="15" spans="1:11">
      <c r="B15" s="12" t="s">
        <v>17</v>
      </c>
      <c r="E15" s="18">
        <f>0.55*(D4+D5)</f>
        <v>62.5</v>
      </c>
      <c r="F15" s="9"/>
    </row>
    <row r="17" spans="2:5">
      <c r="B17" s="12" t="s">
        <v>18</v>
      </c>
      <c r="E17" s="18">
        <f>0.25*SUM(D4:D7)</f>
        <v>62.5</v>
      </c>
    </row>
    <row r="19" spans="2:5">
      <c r="B19" s="12" t="s">
        <v>19</v>
      </c>
      <c r="E19" s="18">
        <f>0.25*SUM(D4:D7)</f>
        <v>62.5</v>
      </c>
    </row>
    <row r="21" spans="2:5">
      <c r="B21" s="12" t="s">
        <v>24</v>
      </c>
      <c r="E21" s="18">
        <f>0.15*SUM(D4:D7)</f>
        <v>37.5</v>
      </c>
    </row>
    <row r="23" spans="2:5">
      <c r="B23" s="1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E2C5-7E7E-C94E-BB6D-4D55A184811B}">
  <dimension ref="A1:K23"/>
  <sheetViews>
    <sheetView zoomScale="254" workbookViewId="0">
      <selection activeCell="D9" sqref="D9"/>
    </sheetView>
  </sheetViews>
  <sheetFormatPr baseColWidth="10" defaultColWidth="9.1640625" defaultRowHeight="13"/>
  <cols>
    <col min="1" max="1" width="9.1640625" style="7"/>
    <col min="2" max="2" width="16.6640625" style="7" customWidth="1"/>
    <col min="3" max="3" width="12.6640625" style="7" customWidth="1"/>
    <col min="4" max="4" width="16.6640625" style="7" customWidth="1"/>
    <col min="5" max="5" width="15" style="7" customWidth="1"/>
    <col min="6" max="6" width="6.33203125" style="7" customWidth="1"/>
    <col min="7" max="8" width="12.33203125" style="7" customWidth="1"/>
    <col min="9" max="10" width="12.1640625" style="7" customWidth="1"/>
    <col min="11" max="11" width="12.33203125" style="7" customWidth="1"/>
    <col min="12" max="16384" width="9.1640625" style="7"/>
  </cols>
  <sheetData>
    <row r="1" spans="1:11" ht="18">
      <c r="A1" s="6" t="s">
        <v>7</v>
      </c>
    </row>
    <row r="3" spans="1:11">
      <c r="B3" s="14" t="s">
        <v>8</v>
      </c>
      <c r="C3" s="14" t="s">
        <v>9</v>
      </c>
      <c r="D3" s="14" t="s">
        <v>10</v>
      </c>
      <c r="E3" s="14" t="s">
        <v>22</v>
      </c>
      <c r="G3" s="14"/>
      <c r="H3" s="14"/>
      <c r="I3" s="14"/>
      <c r="J3" s="14"/>
      <c r="K3" s="14"/>
    </row>
    <row r="4" spans="1:11">
      <c r="B4" s="7" t="s">
        <v>11</v>
      </c>
      <c r="C4" s="9">
        <v>0.14000000000000001</v>
      </c>
      <c r="D4" s="16">
        <v>50</v>
      </c>
      <c r="E4" s="18">
        <f>D4*C4</f>
        <v>7.0000000000000009</v>
      </c>
      <c r="G4" s="9"/>
      <c r="H4" s="9"/>
      <c r="I4" s="9"/>
      <c r="J4" s="9"/>
      <c r="K4" s="9"/>
    </row>
    <row r="5" spans="1:11">
      <c r="B5" s="7" t="s">
        <v>12</v>
      </c>
      <c r="C5" s="9">
        <v>0.2</v>
      </c>
      <c r="D5" s="16">
        <v>40.909090909090907</v>
      </c>
      <c r="E5" s="18">
        <f>D5*C5</f>
        <v>8.1818181818181817</v>
      </c>
      <c r="G5" s="9"/>
      <c r="H5" s="9"/>
      <c r="I5" s="9"/>
      <c r="J5" s="9"/>
      <c r="K5" s="9"/>
    </row>
    <row r="6" spans="1:11">
      <c r="B6" s="7" t="s">
        <v>13</v>
      </c>
      <c r="C6" s="9">
        <v>0.2</v>
      </c>
      <c r="D6" s="16">
        <v>39.090909090909093</v>
      </c>
      <c r="E6" s="18">
        <f>D6*C6</f>
        <v>7.8181818181818192</v>
      </c>
      <c r="G6" s="9"/>
      <c r="H6" s="9"/>
      <c r="I6" s="9"/>
      <c r="J6" s="9"/>
      <c r="K6" s="9"/>
    </row>
    <row r="7" spans="1:11">
      <c r="B7" s="7" t="s">
        <v>14</v>
      </c>
      <c r="C7" s="9">
        <v>0.1</v>
      </c>
      <c r="D7" s="16">
        <v>70</v>
      </c>
      <c r="E7" s="18">
        <f>D7*C7</f>
        <v>7</v>
      </c>
      <c r="G7" s="9"/>
      <c r="H7" s="9"/>
      <c r="I7" s="9"/>
      <c r="J7" s="9"/>
      <c r="K7" s="9"/>
    </row>
    <row r="8" spans="1:11">
      <c r="C8" s="9"/>
      <c r="G8" s="9"/>
      <c r="H8" s="9"/>
      <c r="I8" s="9"/>
      <c r="J8" s="9"/>
      <c r="K8" s="9"/>
    </row>
    <row r="9" spans="1:11">
      <c r="C9" s="10" t="s">
        <v>15</v>
      </c>
      <c r="D9" s="18">
        <f>SUM(D4:D7)</f>
        <v>200</v>
      </c>
      <c r="G9" s="9"/>
      <c r="H9" s="9"/>
      <c r="I9" s="9"/>
      <c r="J9" s="9"/>
      <c r="K9" s="9"/>
    </row>
    <row r="10" spans="1:11">
      <c r="C10" s="10" t="s">
        <v>16</v>
      </c>
      <c r="D10" s="9">
        <v>250</v>
      </c>
    </row>
    <row r="11" spans="1:11">
      <c r="C11" s="10"/>
    </row>
    <row r="12" spans="1:11">
      <c r="D12" s="14" t="s">
        <v>23</v>
      </c>
      <c r="E12" s="11">
        <f>SUM(E4:E7)</f>
        <v>30.000000000000004</v>
      </c>
      <c r="F12" s="12" t="s">
        <v>36</v>
      </c>
      <c r="G12" s="18">
        <v>30</v>
      </c>
      <c r="H12" s="9"/>
      <c r="I12" s="9"/>
      <c r="J12" s="9"/>
      <c r="K12" s="9"/>
    </row>
    <row r="13" spans="1:11">
      <c r="G13" s="9"/>
      <c r="H13" s="9"/>
      <c r="I13" s="9"/>
      <c r="J13" s="9"/>
      <c r="K13" s="9"/>
    </row>
    <row r="15" spans="1:11">
      <c r="B15" s="12" t="s">
        <v>17</v>
      </c>
      <c r="E15" s="18">
        <f>0.55*(D4+D5)</f>
        <v>50</v>
      </c>
      <c r="F15" s="9"/>
    </row>
    <row r="17" spans="2:5">
      <c r="B17" s="12" t="s">
        <v>18</v>
      </c>
      <c r="E17" s="18">
        <f>0.25*SUM(D4:D7)</f>
        <v>50</v>
      </c>
    </row>
    <row r="19" spans="2:5">
      <c r="B19" s="12" t="s">
        <v>19</v>
      </c>
      <c r="E19" s="18">
        <f>0.25*SUM(D4:D7)</f>
        <v>50</v>
      </c>
    </row>
    <row r="21" spans="2:5">
      <c r="B21" s="12" t="s">
        <v>24</v>
      </c>
      <c r="E21" s="18">
        <f>0.15*SUM(D4:D7)</f>
        <v>30</v>
      </c>
    </row>
    <row r="23" spans="2:5">
      <c r="B23" s="12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49C6-7163-1C46-84A0-3864A7FE4DFA}">
  <dimension ref="A1:K25"/>
  <sheetViews>
    <sheetView zoomScale="254" workbookViewId="0">
      <selection activeCell="E23" sqref="E23"/>
    </sheetView>
  </sheetViews>
  <sheetFormatPr baseColWidth="10" defaultColWidth="9.1640625" defaultRowHeight="13"/>
  <cols>
    <col min="1" max="1" width="9.1640625" style="7"/>
    <col min="2" max="2" width="16.6640625" style="7" customWidth="1"/>
    <col min="3" max="3" width="12.6640625" style="7" customWidth="1"/>
    <col min="4" max="4" width="16.6640625" style="7" customWidth="1"/>
    <col min="5" max="5" width="15" style="7" customWidth="1"/>
    <col min="6" max="6" width="6.33203125" style="7" customWidth="1"/>
    <col min="7" max="8" width="12.33203125" style="7" customWidth="1"/>
    <col min="9" max="10" width="12.1640625" style="7" customWidth="1"/>
    <col min="11" max="11" width="12.33203125" style="7" customWidth="1"/>
    <col min="12" max="16384" width="9.1640625" style="7"/>
  </cols>
  <sheetData>
    <row r="1" spans="1:11" ht="18">
      <c r="A1" s="6" t="s">
        <v>7</v>
      </c>
    </row>
    <row r="3" spans="1:11">
      <c r="B3" s="14" t="s">
        <v>8</v>
      </c>
      <c r="C3" s="14" t="s">
        <v>9</v>
      </c>
      <c r="D3" s="14" t="s">
        <v>10</v>
      </c>
      <c r="E3" s="14" t="s">
        <v>22</v>
      </c>
      <c r="G3" s="14"/>
      <c r="H3" s="14"/>
      <c r="I3" s="14"/>
      <c r="J3" s="14"/>
      <c r="K3" s="14"/>
    </row>
    <row r="4" spans="1:11">
      <c r="B4" s="7" t="s">
        <v>11</v>
      </c>
      <c r="C4" s="9">
        <v>0.14000000000000001</v>
      </c>
      <c r="D4" s="16">
        <v>62.5</v>
      </c>
      <c r="E4" s="18">
        <f>D4*C4</f>
        <v>8.75</v>
      </c>
      <c r="G4" s="9"/>
      <c r="H4" s="9"/>
      <c r="I4" s="9"/>
      <c r="J4" s="9"/>
      <c r="K4" s="9"/>
    </row>
    <row r="5" spans="1:11">
      <c r="B5" s="7" t="s">
        <v>12</v>
      </c>
      <c r="C5" s="9">
        <v>0.2</v>
      </c>
      <c r="D5" s="16">
        <v>46.875</v>
      </c>
      <c r="E5" s="18">
        <f>D5*C5</f>
        <v>9.375</v>
      </c>
      <c r="G5" s="9"/>
      <c r="H5" s="9"/>
      <c r="I5" s="9"/>
      <c r="J5" s="9"/>
      <c r="K5" s="9"/>
    </row>
    <row r="6" spans="1:11">
      <c r="B6" s="7" t="s">
        <v>13</v>
      </c>
      <c r="C6" s="9">
        <v>0.2</v>
      </c>
      <c r="D6" s="16">
        <v>46.875</v>
      </c>
      <c r="E6" s="18">
        <f>D6*C6</f>
        <v>9.375</v>
      </c>
      <c r="G6" s="9"/>
      <c r="H6" s="9"/>
      <c r="I6" s="9"/>
      <c r="J6" s="9"/>
      <c r="K6" s="9"/>
    </row>
    <row r="7" spans="1:11">
      <c r="B7" s="7" t="s">
        <v>14</v>
      </c>
      <c r="C7" s="9">
        <v>0.1</v>
      </c>
      <c r="D7" s="16">
        <v>93.75</v>
      </c>
      <c r="E7" s="18">
        <f>D7*C7</f>
        <v>9.375</v>
      </c>
      <c r="G7" s="9"/>
      <c r="H7" s="9"/>
      <c r="I7" s="9"/>
      <c r="J7" s="9"/>
      <c r="K7" s="9"/>
    </row>
    <row r="8" spans="1:11">
      <c r="C8" s="9"/>
      <c r="G8" s="9"/>
      <c r="H8" s="9"/>
      <c r="I8" s="9"/>
      <c r="J8" s="9"/>
      <c r="K8" s="9"/>
    </row>
    <row r="9" spans="1:11">
      <c r="C9" s="10" t="s">
        <v>15</v>
      </c>
      <c r="D9" s="18">
        <f>SUM(D4:D7)</f>
        <v>250</v>
      </c>
      <c r="G9" s="9"/>
      <c r="H9" s="9"/>
      <c r="I9" s="9"/>
      <c r="J9" s="9"/>
      <c r="K9" s="9"/>
    </row>
    <row r="10" spans="1:11">
      <c r="C10" s="10" t="s">
        <v>16</v>
      </c>
      <c r="D10" s="9">
        <v>250</v>
      </c>
    </row>
    <row r="11" spans="1:11">
      <c r="C11" s="10"/>
    </row>
    <row r="12" spans="1:11">
      <c r="D12" s="14" t="s">
        <v>23</v>
      </c>
      <c r="E12" s="11">
        <f>SUM(E4:E7)</f>
        <v>36.875</v>
      </c>
      <c r="G12" s="9"/>
      <c r="H12" s="9"/>
      <c r="I12" s="9"/>
      <c r="J12" s="9"/>
      <c r="K12" s="9"/>
    </row>
    <row r="13" spans="1:11">
      <c r="G13" s="9"/>
      <c r="H13" s="9"/>
      <c r="I13" s="9"/>
      <c r="J13" s="9"/>
      <c r="K13" s="9"/>
    </row>
    <row r="15" spans="1:11">
      <c r="B15" s="12" t="s">
        <v>17</v>
      </c>
      <c r="E15" s="18">
        <f>0.55*(D4+D5)</f>
        <v>60.156250000000007</v>
      </c>
      <c r="F15" s="9"/>
    </row>
    <row r="17" spans="2:5">
      <c r="B17" s="12" t="s">
        <v>18</v>
      </c>
      <c r="E17" s="18">
        <f>0.25*SUM(D4:D7)</f>
        <v>62.5</v>
      </c>
    </row>
    <row r="19" spans="2:5">
      <c r="B19" s="12" t="s">
        <v>19</v>
      </c>
      <c r="E19" s="18">
        <f>0.25*SUM(D4:D7)</f>
        <v>62.5</v>
      </c>
    </row>
    <row r="21" spans="2:5">
      <c r="B21" s="12" t="s">
        <v>24</v>
      </c>
      <c r="E21" s="18">
        <f>0.15*SUM(D4:D7)</f>
        <v>37.5</v>
      </c>
    </row>
    <row r="23" spans="2:5">
      <c r="B23" s="12" t="s">
        <v>37</v>
      </c>
      <c r="E23" s="18">
        <f>SUM(0.5*D7)</f>
        <v>46.875</v>
      </c>
    </row>
    <row r="25" spans="2:5">
      <c r="B25" s="12" t="s">
        <v>38</v>
      </c>
      <c r="E25" s="18" t="s">
        <v>39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B228-33D2-E849-B108-14E7AB1F0249}">
  <dimension ref="A1:K21"/>
  <sheetViews>
    <sheetView zoomScale="254" workbookViewId="0">
      <selection activeCell="E13" sqref="E13"/>
    </sheetView>
  </sheetViews>
  <sheetFormatPr baseColWidth="10" defaultColWidth="9.1640625" defaultRowHeight="13"/>
  <cols>
    <col min="1" max="1" width="9.1640625" style="7"/>
    <col min="2" max="2" width="16.6640625" style="7" customWidth="1"/>
    <col min="3" max="3" width="12.6640625" style="7" customWidth="1"/>
    <col min="4" max="4" width="16.6640625" style="7" customWidth="1"/>
    <col min="5" max="5" width="15" style="7" customWidth="1"/>
    <col min="6" max="6" width="6.33203125" style="7" customWidth="1"/>
    <col min="7" max="8" width="12.33203125" style="7" customWidth="1"/>
    <col min="9" max="10" width="12.1640625" style="7" customWidth="1"/>
    <col min="11" max="11" width="12.33203125" style="7" customWidth="1"/>
    <col min="12" max="16384" width="9.1640625" style="7"/>
  </cols>
  <sheetData>
    <row r="1" spans="1:11" ht="18">
      <c r="A1" s="6" t="s">
        <v>7</v>
      </c>
    </row>
    <row r="3" spans="1:11">
      <c r="B3" s="14" t="s">
        <v>8</v>
      </c>
      <c r="C3" s="14" t="s">
        <v>9</v>
      </c>
      <c r="D3" s="14" t="s">
        <v>10</v>
      </c>
      <c r="E3" s="14" t="s">
        <v>22</v>
      </c>
      <c r="G3" s="14"/>
      <c r="H3" s="14"/>
      <c r="I3" s="14"/>
      <c r="J3" s="14"/>
      <c r="K3" s="14"/>
    </row>
    <row r="4" spans="1:11">
      <c r="B4" s="7" t="s">
        <v>11</v>
      </c>
      <c r="C4" s="9">
        <v>0.14000000000000001</v>
      </c>
      <c r="D4" s="16">
        <v>62.5</v>
      </c>
      <c r="E4" s="18">
        <f>D4*C4</f>
        <v>8.75</v>
      </c>
      <c r="G4" s="9"/>
      <c r="H4" s="9"/>
      <c r="I4" s="9"/>
      <c r="J4" s="9"/>
      <c r="K4" s="9"/>
    </row>
    <row r="5" spans="1:11">
      <c r="B5" s="7" t="s">
        <v>12</v>
      </c>
      <c r="C5" s="9">
        <v>0.2</v>
      </c>
      <c r="D5" s="16">
        <v>51.136363636363633</v>
      </c>
      <c r="E5" s="18">
        <f>D5*C5</f>
        <v>10.227272727272727</v>
      </c>
      <c r="G5" s="9"/>
      <c r="H5" s="9"/>
      <c r="I5" s="9"/>
      <c r="J5" s="9"/>
      <c r="K5" s="9"/>
    </row>
    <row r="6" spans="1:11">
      <c r="B6" s="7" t="s">
        <v>13</v>
      </c>
      <c r="C6" s="9">
        <v>0.2</v>
      </c>
      <c r="D6" s="16">
        <v>136.36363636363637</v>
      </c>
      <c r="E6" s="18">
        <f>D6*C6</f>
        <v>27.272727272727277</v>
      </c>
      <c r="G6" s="9"/>
      <c r="H6" s="9"/>
      <c r="I6" s="9"/>
      <c r="J6" s="9"/>
      <c r="K6" s="9"/>
    </row>
    <row r="7" spans="1:11">
      <c r="B7" s="7" t="s">
        <v>14</v>
      </c>
      <c r="C7" s="9">
        <v>0.1</v>
      </c>
      <c r="D7" s="16">
        <v>0</v>
      </c>
      <c r="E7" s="18">
        <f>D7*C7</f>
        <v>0</v>
      </c>
      <c r="G7" s="9"/>
      <c r="H7" s="9"/>
      <c r="I7" s="9"/>
      <c r="J7" s="9"/>
      <c r="K7" s="9"/>
    </row>
    <row r="8" spans="1:11">
      <c r="C8" s="9"/>
      <c r="G8" s="9"/>
      <c r="H8" s="9"/>
      <c r="I8" s="9"/>
      <c r="J8" s="9"/>
      <c r="K8" s="9"/>
    </row>
    <row r="9" spans="1:11">
      <c r="C9" s="10" t="s">
        <v>15</v>
      </c>
      <c r="D9" s="18">
        <f>SUM(D4:D7)</f>
        <v>250</v>
      </c>
      <c r="E9" s="18">
        <f>SUM(E4:E7)</f>
        <v>46.25</v>
      </c>
      <c r="F9" s="7" t="s">
        <v>21</v>
      </c>
      <c r="G9" s="9"/>
      <c r="H9" s="9"/>
      <c r="I9" s="9"/>
      <c r="J9" s="9"/>
      <c r="K9" s="9"/>
    </row>
    <row r="10" spans="1:11">
      <c r="C10" s="10" t="s">
        <v>16</v>
      </c>
      <c r="D10" s="9">
        <v>250</v>
      </c>
      <c r="E10" s="9">
        <v>50</v>
      </c>
      <c r="F10" s="7" t="s">
        <v>40</v>
      </c>
    </row>
    <row r="11" spans="1:11">
      <c r="C11" s="10"/>
    </row>
    <row r="12" spans="1:11">
      <c r="D12" s="14" t="s">
        <v>41</v>
      </c>
      <c r="E12" s="11">
        <f>SUM((E4+E5+E6+E7)-0.15*D9)</f>
        <v>8.75</v>
      </c>
      <c r="F12" s="7" t="s">
        <v>42</v>
      </c>
      <c r="G12" s="9"/>
      <c r="H12" s="9"/>
      <c r="I12" s="9"/>
      <c r="J12" s="9"/>
      <c r="K12" s="9"/>
    </row>
    <row r="13" spans="1:11">
      <c r="G13" s="9"/>
      <c r="H13" s="9"/>
      <c r="I13" s="9"/>
      <c r="J13" s="9"/>
      <c r="K13" s="9"/>
    </row>
    <row r="15" spans="1:11">
      <c r="B15" s="12" t="s">
        <v>17</v>
      </c>
      <c r="E15" s="18">
        <f>0.55*(D4+D5)</f>
        <v>62.5</v>
      </c>
      <c r="F15" s="9"/>
    </row>
    <row r="17" spans="2:5">
      <c r="B17" s="12" t="s">
        <v>18</v>
      </c>
      <c r="E17" s="18">
        <f>0.25*SUM(D4:D7)</f>
        <v>62.5</v>
      </c>
    </row>
    <row r="19" spans="2:5">
      <c r="B19" s="12" t="s">
        <v>19</v>
      </c>
      <c r="E19" s="18">
        <f>0.25*SUM(D4:D7)</f>
        <v>62.5</v>
      </c>
    </row>
    <row r="21" spans="2:5">
      <c r="B21" s="12"/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825D-4ACD-B54B-AA08-69B32CEF1C84}">
  <dimension ref="A1:K21"/>
  <sheetViews>
    <sheetView zoomScale="254" workbookViewId="0">
      <selection activeCell="G2" sqref="G2"/>
    </sheetView>
  </sheetViews>
  <sheetFormatPr baseColWidth="10" defaultColWidth="9.1640625" defaultRowHeight="13"/>
  <cols>
    <col min="1" max="1" width="9.1640625" style="7"/>
    <col min="2" max="2" width="16.6640625" style="7" customWidth="1"/>
    <col min="3" max="3" width="12.6640625" style="7" customWidth="1"/>
    <col min="4" max="4" width="16.6640625" style="7" customWidth="1"/>
    <col min="5" max="5" width="15" style="7" customWidth="1"/>
    <col min="6" max="6" width="6.33203125" style="7" customWidth="1"/>
    <col min="7" max="8" width="12.33203125" style="7" customWidth="1"/>
    <col min="9" max="10" width="12.1640625" style="7" customWidth="1"/>
    <col min="11" max="11" width="12.33203125" style="7" customWidth="1"/>
    <col min="12" max="16384" width="9.1640625" style="7"/>
  </cols>
  <sheetData>
    <row r="1" spans="1:11" ht="18">
      <c r="A1" s="6" t="s">
        <v>7</v>
      </c>
    </row>
    <row r="3" spans="1:11">
      <c r="B3" s="14" t="s">
        <v>8</v>
      </c>
      <c r="C3" s="14" t="s">
        <v>9</v>
      </c>
      <c r="D3" s="14" t="s">
        <v>10</v>
      </c>
      <c r="E3" s="14" t="s">
        <v>22</v>
      </c>
      <c r="G3" s="14"/>
      <c r="H3" s="14"/>
      <c r="I3" s="14"/>
      <c r="J3" s="14"/>
      <c r="K3" s="14"/>
    </row>
    <row r="4" spans="1:11">
      <c r="B4" s="7" t="s">
        <v>11</v>
      </c>
      <c r="C4" s="9">
        <v>0.14000000000000001</v>
      </c>
      <c r="D4" s="16">
        <v>62.5</v>
      </c>
      <c r="E4" s="18">
        <f>D4*C4</f>
        <v>8.75</v>
      </c>
      <c r="G4" s="9"/>
      <c r="H4" s="9"/>
      <c r="I4" s="9"/>
      <c r="J4" s="9"/>
      <c r="K4" s="9"/>
    </row>
    <row r="5" spans="1:11">
      <c r="B5" s="7" t="s">
        <v>12</v>
      </c>
      <c r="C5" s="9">
        <v>0.2</v>
      </c>
      <c r="D5" s="16">
        <v>0</v>
      </c>
      <c r="E5" s="18">
        <f>D5*C5</f>
        <v>0</v>
      </c>
      <c r="G5" s="9"/>
      <c r="H5" s="9"/>
      <c r="I5" s="9"/>
      <c r="J5" s="9"/>
      <c r="K5" s="9"/>
    </row>
    <row r="6" spans="1:11">
      <c r="B6" s="7" t="s">
        <v>13</v>
      </c>
      <c r="C6" s="9">
        <v>0.2</v>
      </c>
      <c r="D6" s="16">
        <v>0</v>
      </c>
      <c r="E6" s="18">
        <f>D6*C6</f>
        <v>0</v>
      </c>
      <c r="G6" s="9"/>
      <c r="H6" s="9"/>
      <c r="I6" s="9"/>
      <c r="J6" s="9"/>
      <c r="K6" s="9"/>
    </row>
    <row r="7" spans="1:11">
      <c r="B7" s="7" t="s">
        <v>14</v>
      </c>
      <c r="C7" s="9">
        <v>0.1</v>
      </c>
      <c r="D7" s="16">
        <v>187.5</v>
      </c>
      <c r="E7" s="18">
        <f>D7*C7</f>
        <v>18.75</v>
      </c>
      <c r="G7" s="9"/>
      <c r="H7" s="9"/>
      <c r="I7" s="9"/>
      <c r="J7" s="9"/>
      <c r="K7" s="9"/>
    </row>
    <row r="8" spans="1:11">
      <c r="C8" s="9"/>
      <c r="G8" s="9"/>
      <c r="H8" s="9"/>
      <c r="I8" s="9"/>
      <c r="J8" s="9"/>
      <c r="K8" s="9"/>
    </row>
    <row r="9" spans="1:11">
      <c r="C9" s="10" t="s">
        <v>15</v>
      </c>
      <c r="D9" s="18">
        <f>SUM(D4:D7)</f>
        <v>250</v>
      </c>
      <c r="E9" s="18">
        <f>SUM(E4:E7)</f>
        <v>27.5</v>
      </c>
      <c r="F9" s="7" t="s">
        <v>21</v>
      </c>
      <c r="G9" s="9"/>
      <c r="H9" s="9"/>
      <c r="I9" s="9"/>
      <c r="J9" s="9"/>
      <c r="K9" s="9"/>
    </row>
    <row r="10" spans="1:11">
      <c r="C10" s="10" t="s">
        <v>16</v>
      </c>
      <c r="D10" s="9">
        <v>250</v>
      </c>
      <c r="E10" s="9">
        <v>35</v>
      </c>
      <c r="F10" s="7" t="s">
        <v>40</v>
      </c>
      <c r="H10" s="7" t="s">
        <v>43</v>
      </c>
    </row>
    <row r="11" spans="1:11">
      <c r="C11" s="10"/>
    </row>
    <row r="12" spans="1:11">
      <c r="D12" s="14" t="s">
        <v>41</v>
      </c>
      <c r="E12" s="11">
        <f>SUM((E4+E5+E6+E7)-0.15*D9)</f>
        <v>-10</v>
      </c>
      <c r="F12" s="7" t="s">
        <v>42</v>
      </c>
      <c r="G12" s="9"/>
      <c r="H12" s="9"/>
      <c r="I12" s="9"/>
      <c r="J12" s="9"/>
      <c r="K12" s="9"/>
    </row>
    <row r="13" spans="1:11">
      <c r="G13" s="9"/>
      <c r="H13" s="9"/>
      <c r="I13" s="9"/>
      <c r="J13" s="9"/>
      <c r="K13" s="9"/>
    </row>
    <row r="15" spans="1:11">
      <c r="B15" s="12" t="s">
        <v>17</v>
      </c>
      <c r="E15" s="18">
        <f>0.55*(D4+D5)</f>
        <v>34.375</v>
      </c>
      <c r="F15" s="9"/>
    </row>
    <row r="17" spans="2:5">
      <c r="B17" s="12" t="s">
        <v>18</v>
      </c>
      <c r="E17" s="18">
        <f>0.25*SUM(D4:D7)</f>
        <v>62.5</v>
      </c>
    </row>
    <row r="19" spans="2:5">
      <c r="B19" s="12" t="s">
        <v>19</v>
      </c>
      <c r="E19" s="18">
        <f>0.25*SUM(D4:D7)</f>
        <v>62.5</v>
      </c>
    </row>
    <row r="21" spans="2:5">
      <c r="B21" s="12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zoomScale="209" workbookViewId="0">
      <selection activeCell="J8" sqref="J8"/>
    </sheetView>
  </sheetViews>
  <sheetFormatPr baseColWidth="10" defaultColWidth="8.83203125" defaultRowHeight="13"/>
  <cols>
    <col min="2" max="2" width="16.6640625" customWidth="1"/>
    <col min="3" max="3" width="10.6640625" customWidth="1"/>
    <col min="4" max="4" width="15.6640625" customWidth="1"/>
    <col min="5" max="5" width="15" customWidth="1"/>
    <col min="7" max="8" width="12.33203125" customWidth="1"/>
    <col min="9" max="9" width="12.1640625" customWidth="1"/>
    <col min="10" max="10" width="12.6640625" bestFit="1" customWidth="1"/>
    <col min="11" max="11" width="12.33203125" customWidth="1"/>
  </cols>
  <sheetData>
    <row r="1" spans="1:11" ht="18">
      <c r="A1" s="1" t="s">
        <v>7</v>
      </c>
    </row>
    <row r="3" spans="1:11">
      <c r="B3" s="3" t="s">
        <v>8</v>
      </c>
      <c r="C3" s="3" t="s">
        <v>9</v>
      </c>
      <c r="D3" s="3" t="s">
        <v>10</v>
      </c>
      <c r="E3" s="3" t="s">
        <v>22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</row>
    <row r="4" spans="1:11">
      <c r="B4" t="s">
        <v>11</v>
      </c>
      <c r="C4" s="2">
        <v>0.14000000000000001</v>
      </c>
      <c r="D4" s="25">
        <v>62.5</v>
      </c>
      <c r="E4" s="26">
        <f>SUM(D4*C4)</f>
        <v>8.75</v>
      </c>
      <c r="G4" s="2">
        <v>1</v>
      </c>
      <c r="H4" s="2">
        <v>0.45</v>
      </c>
      <c r="I4" s="2">
        <v>0.75</v>
      </c>
      <c r="J4" s="2">
        <v>-0.25</v>
      </c>
      <c r="K4" s="2">
        <v>-0.01</v>
      </c>
    </row>
    <row r="5" spans="1:11">
      <c r="B5" t="s">
        <v>12</v>
      </c>
      <c r="C5" s="2">
        <v>0.2</v>
      </c>
      <c r="D5" s="25">
        <v>51.136363636363633</v>
      </c>
      <c r="E5" s="26">
        <f t="shared" ref="E5:E7" si="0">SUM(D5*C5)</f>
        <v>10.227272727272727</v>
      </c>
      <c r="G5" s="2">
        <v>1</v>
      </c>
      <c r="H5" s="2">
        <v>-0.55000000000000004</v>
      </c>
      <c r="I5" s="2">
        <v>-0.25</v>
      </c>
      <c r="J5" s="2">
        <v>0.75</v>
      </c>
      <c r="K5" s="2">
        <v>0.05</v>
      </c>
    </row>
    <row r="6" spans="1:11">
      <c r="B6" t="s">
        <v>13</v>
      </c>
      <c r="C6" s="2">
        <v>0.2</v>
      </c>
      <c r="D6" s="25">
        <v>48.863636363636374</v>
      </c>
      <c r="E6" s="26">
        <f t="shared" si="0"/>
        <v>9.7727272727272751</v>
      </c>
      <c r="G6" s="2">
        <v>1</v>
      </c>
      <c r="H6" s="2">
        <v>0</v>
      </c>
      <c r="I6" s="2">
        <v>-0.25</v>
      </c>
      <c r="J6" s="2">
        <v>-0.25</v>
      </c>
      <c r="K6" s="2">
        <v>0.05</v>
      </c>
    </row>
    <row r="7" spans="1:11">
      <c r="B7" t="s">
        <v>14</v>
      </c>
      <c r="C7" s="2">
        <v>0.1</v>
      </c>
      <c r="D7" s="25">
        <v>87.5</v>
      </c>
      <c r="E7" s="26">
        <f t="shared" si="0"/>
        <v>8.75</v>
      </c>
      <c r="G7" s="2">
        <v>1</v>
      </c>
      <c r="H7" s="2">
        <v>0</v>
      </c>
      <c r="I7" s="2">
        <v>-0.25</v>
      </c>
      <c r="J7" s="2">
        <v>-0.25</v>
      </c>
      <c r="K7" s="2">
        <v>-0.05</v>
      </c>
    </row>
    <row r="8" spans="1:11">
      <c r="G8" s="26">
        <f>SUM(D4:D7)</f>
        <v>250</v>
      </c>
      <c r="H8" s="26">
        <f>SUM(H4*D4+H5*D5)</f>
        <v>0</v>
      </c>
      <c r="I8" s="26">
        <f>SUM(I4*D4+I5*D5+I6*D6+I7*D7)</f>
        <v>0</v>
      </c>
      <c r="J8" s="26">
        <f>SUM(J4*D4+J5*D5+J6*D6+J7*D7)</f>
        <v>-11.363636363636367</v>
      </c>
      <c r="K8" s="26">
        <f>SUM(K4*D4+K5*D5+K6*D6+K7*D7)</f>
        <v>0</v>
      </c>
    </row>
    <row r="9" spans="1:11">
      <c r="D9" s="3" t="s">
        <v>21</v>
      </c>
      <c r="E9" s="4">
        <f>SUM(E4:E7)</f>
        <v>37.5</v>
      </c>
      <c r="G9" s="2" t="s">
        <v>0</v>
      </c>
      <c r="H9" s="2" t="s">
        <v>1</v>
      </c>
      <c r="I9" s="2" t="s">
        <v>1</v>
      </c>
      <c r="J9" s="5" t="s">
        <v>0</v>
      </c>
      <c r="K9" s="5" t="s">
        <v>0</v>
      </c>
    </row>
    <row r="10" spans="1:11">
      <c r="G10" s="2">
        <v>250</v>
      </c>
      <c r="H10" s="2">
        <v>0</v>
      </c>
      <c r="I10" s="2">
        <v>0</v>
      </c>
      <c r="J10" s="2">
        <v>0</v>
      </c>
      <c r="K10" s="2">
        <v>0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zoomScale="173" workbookViewId="0">
      <selection activeCell="G17" sqref="G17"/>
    </sheetView>
  </sheetViews>
  <sheetFormatPr baseColWidth="10" defaultColWidth="9" defaultRowHeight="13"/>
  <cols>
    <col min="1" max="1" width="6.33203125" style="7" customWidth="1"/>
    <col min="2" max="2" width="19.33203125" style="7" customWidth="1"/>
    <col min="3" max="3" width="10.33203125" style="7" customWidth="1"/>
    <col min="4" max="4" width="11.33203125" style="7" customWidth="1"/>
    <col min="5" max="5" width="17" style="7" customWidth="1"/>
    <col min="6" max="6" width="12.83203125" style="7" customWidth="1"/>
    <col min="7" max="7" width="17.1640625" style="7" customWidth="1"/>
    <col min="8" max="16384" width="9" style="7"/>
  </cols>
  <sheetData>
    <row r="1" spans="1:7" ht="18">
      <c r="A1" s="6" t="s">
        <v>25</v>
      </c>
    </row>
    <row r="2" spans="1:7">
      <c r="F2" s="13"/>
      <c r="G2" s="13"/>
    </row>
    <row r="3" spans="1:7">
      <c r="C3" s="27" t="s">
        <v>26</v>
      </c>
      <c r="D3" s="27"/>
      <c r="E3" s="8"/>
      <c r="F3" s="15"/>
      <c r="G3" s="13"/>
    </row>
    <row r="4" spans="1:7">
      <c r="C4" s="8" t="s">
        <v>27</v>
      </c>
      <c r="D4" s="8" t="s">
        <v>28</v>
      </c>
      <c r="E4" s="8" t="s">
        <v>29</v>
      </c>
      <c r="F4" s="15" t="s">
        <v>30</v>
      </c>
      <c r="G4" s="15" t="s">
        <v>31</v>
      </c>
    </row>
    <row r="5" spans="1:7">
      <c r="F5" s="13"/>
      <c r="G5" s="13"/>
    </row>
    <row r="6" spans="1:7">
      <c r="B6" s="12" t="s">
        <v>32</v>
      </c>
      <c r="C6" s="9">
        <v>0.09</v>
      </c>
      <c r="D6" s="9">
        <v>0.02</v>
      </c>
      <c r="E6" s="16">
        <v>441.17647058823536</v>
      </c>
      <c r="F6" s="17">
        <v>0.3</v>
      </c>
      <c r="G6" s="18">
        <f>SUM(F6*E6)</f>
        <v>132.35294117647061</v>
      </c>
    </row>
    <row r="7" spans="1:7">
      <c r="B7" s="12" t="s">
        <v>33</v>
      </c>
      <c r="C7" s="9">
        <v>0.6</v>
      </c>
      <c r="D7" s="9">
        <v>0.06</v>
      </c>
      <c r="E7" s="16">
        <v>308.82352941176492</v>
      </c>
      <c r="F7" s="17">
        <v>0.9</v>
      </c>
      <c r="G7" s="18">
        <f>SUM(F7*E7)</f>
        <v>277.94117647058846</v>
      </c>
    </row>
    <row r="8" spans="1:7">
      <c r="B8" s="12" t="s">
        <v>34</v>
      </c>
      <c r="C8" s="18">
        <f>SUM((C6*E6)+(C7*E7))</f>
        <v>225.00000000000014</v>
      </c>
      <c r="D8" s="18">
        <f>SUM((D6*E6)+(D7*E7))</f>
        <v>27.352941176470601</v>
      </c>
      <c r="E8" s="19">
        <f>SUM(E6:E7)</f>
        <v>750.00000000000023</v>
      </c>
      <c r="F8" s="20"/>
      <c r="G8" s="13"/>
    </row>
    <row r="9" spans="1:7">
      <c r="B9" s="21"/>
      <c r="C9" s="17" t="s">
        <v>1</v>
      </c>
      <c r="D9" s="17" t="s">
        <v>0</v>
      </c>
      <c r="E9" s="22" t="s">
        <v>1</v>
      </c>
      <c r="F9" s="13"/>
    </row>
    <row r="10" spans="1:7">
      <c r="B10" s="21" t="s">
        <v>20</v>
      </c>
      <c r="C10" s="22">
        <f>0.3*(E6+E7)</f>
        <v>225.00000000000006</v>
      </c>
      <c r="D10" s="22">
        <f>0.05*(E6+E7)</f>
        <v>37.500000000000014</v>
      </c>
      <c r="E10" s="22">
        <v>750</v>
      </c>
      <c r="F10" s="13"/>
    </row>
    <row r="11" spans="1:7">
      <c r="B11" s="21"/>
      <c r="C11" s="20"/>
      <c r="D11" s="20"/>
      <c r="E11" s="20"/>
    </row>
    <row r="12" spans="1:7">
      <c r="D12" s="13">
        <f>SUM(((D6*E6)+(D7*E7))/(E6+E7)*100)</f>
        <v>3.6470588235294121</v>
      </c>
      <c r="E12" s="13"/>
      <c r="G12" s="23">
        <f>SUM(G6:G7)</f>
        <v>410.29411764705907</v>
      </c>
    </row>
    <row r="13" spans="1:7">
      <c r="G13" s="24" t="s">
        <v>35</v>
      </c>
    </row>
  </sheetData>
  <mergeCells count="1">
    <mergeCell ref="C3:D3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BankABC1</vt:lpstr>
      <vt:lpstr>BankABC1 Step7a</vt:lpstr>
      <vt:lpstr>BankABC1 Step7b</vt:lpstr>
      <vt:lpstr>BankABC1 Step7c</vt:lpstr>
      <vt:lpstr>BankABC1 Step7c test problem</vt:lpstr>
      <vt:lpstr>BankABC2</vt:lpstr>
      <vt:lpstr>J Strong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Landa-Silva</dc:creator>
  <cp:lastModifiedBy>Benjamin Charlton</cp:lastModifiedBy>
  <dcterms:created xsi:type="dcterms:W3CDTF">2007-10-21T20:35:33Z</dcterms:created>
  <dcterms:modified xsi:type="dcterms:W3CDTF">2018-10-11T16:02:30Z</dcterms:modified>
</cp:coreProperties>
</file>