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feon/Desktop/G54LDO/Workshop 4/"/>
    </mc:Choice>
  </mc:AlternateContent>
  <xr:revisionPtr revIDLastSave="0" documentId="13_ncr:1_{F44DC087-76CA-A147-9CCA-7F429F25A857}" xr6:coauthVersionLast="38" xr6:coauthVersionMax="38" xr10:uidLastSave="{00000000-0000-0000-0000-000000000000}"/>
  <bookViews>
    <workbookView xWindow="1200" yWindow="460" windowWidth="19880" windowHeight="25140" activeTab="3" xr2:uid="{DDAF6C59-631B-A840-B920-D8993F0AC306}"/>
  </bookViews>
  <sheets>
    <sheet name="Answer Report 1" sheetId="2" r:id="rId1"/>
    <sheet name="Sensitivity Report 1" sheetId="3" r:id="rId2"/>
    <sheet name="Limits Report 1" sheetId="4" r:id="rId3"/>
    <sheet name="Machine Planning" sheetId="1" r:id="rId4"/>
  </sheets>
  <definedNames>
    <definedName name="solver_adj" localSheetId="3" hidden="1">'Machine Planning'!$B$11:$B$22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'Machine Planning'!$B$26:$B$31</definedName>
    <definedName name="solver_lhs2" localSheetId="3" hidden="1">'Machine Planning'!$I$11:$I$16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'Machine Planning'!$J$23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'Machine Planning'!$D$26:$D$31</definedName>
    <definedName name="solver_rhs2" localSheetId="3" hidden="1">'Machine Planning'!$K$11:$K$16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I11" i="1"/>
  <c r="F19" i="1"/>
  <c r="I13" i="1"/>
  <c r="F12" i="1"/>
  <c r="I12" i="1"/>
  <c r="D31" i="1"/>
  <c r="B31" i="1"/>
  <c r="D30" i="1"/>
  <c r="B30" i="1"/>
  <c r="D29" i="1"/>
  <c r="B29" i="1"/>
  <c r="D28" i="1"/>
  <c r="B28" i="1"/>
  <c r="D27" i="1"/>
  <c r="B27" i="1"/>
  <c r="D26" i="1"/>
  <c r="B26" i="1"/>
  <c r="K11" i="1"/>
  <c r="G19" i="1"/>
  <c r="K12" i="1"/>
  <c r="F20" i="1"/>
  <c r="G20" i="1"/>
  <c r="K13" i="1"/>
  <c r="F21" i="1"/>
  <c r="G21" i="1"/>
  <c r="F14" i="1"/>
  <c r="I14" i="1"/>
  <c r="K14" i="1"/>
  <c r="F22" i="1"/>
  <c r="G22" i="1"/>
  <c r="G2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J23" i="1"/>
  <c r="K16" i="1"/>
  <c r="F16" i="1"/>
  <c r="I16" i="1"/>
  <c r="K15" i="1"/>
  <c r="F15" i="1"/>
  <c r="I15" i="1"/>
</calcChain>
</file>

<file path=xl/sharedStrings.xml><?xml version="1.0" encoding="utf-8"?>
<sst xmlns="http://schemas.openxmlformats.org/spreadsheetml/2006/main" count="305" uniqueCount="166">
  <si>
    <t>MACHINE PLANNING Problem</t>
  </si>
  <si>
    <t>Meet the Exact Demand</t>
  </si>
  <si>
    <t>Product A</t>
  </si>
  <si>
    <t>Product B</t>
  </si>
  <si>
    <t>Month</t>
  </si>
  <si>
    <t>Capacity machine X</t>
  </si>
  <si>
    <t>Capacity machine Y</t>
  </si>
  <si>
    <t>Demand product A</t>
  </si>
  <si>
    <t>Demand product B</t>
  </si>
  <si>
    <t>Hours on machine X</t>
  </si>
  <si>
    <t>Hours on machine Y</t>
  </si>
  <si>
    <t>Cost for Machine / Hour</t>
  </si>
  <si>
    <t>Cost Holding 1 unit / month</t>
  </si>
  <si>
    <t>No. to Make</t>
  </si>
  <si>
    <t>Cost</t>
  </si>
  <si>
    <t>Produced</t>
  </si>
  <si>
    <t>Demand</t>
  </si>
  <si>
    <t>Pxa1</t>
  </si>
  <si>
    <t>Produced A 1</t>
  </si>
  <si>
    <t>Total A 1</t>
  </si>
  <si>
    <t>&gt;=</t>
  </si>
  <si>
    <t>Pxb1</t>
  </si>
  <si>
    <t>Produced B 1</t>
  </si>
  <si>
    <t>Total B 1</t>
  </si>
  <si>
    <t>Pya1</t>
  </si>
  <si>
    <t>Produced A 2</t>
  </si>
  <si>
    <t>Total A 2</t>
  </si>
  <si>
    <t>Pyb1</t>
  </si>
  <si>
    <t>Produced B 2</t>
  </si>
  <si>
    <t>Total B 2</t>
  </si>
  <si>
    <t>Pxa2</t>
  </si>
  <si>
    <t>Produced A 3</t>
  </si>
  <si>
    <t>Total A 3</t>
  </si>
  <si>
    <t>Pxb2</t>
  </si>
  <si>
    <t>Produced B 3</t>
  </si>
  <si>
    <t>Total B 3</t>
  </si>
  <si>
    <t>Pya2</t>
  </si>
  <si>
    <t>Pyb2</t>
  </si>
  <si>
    <t>Pxa3</t>
  </si>
  <si>
    <t>Stored A 2</t>
  </si>
  <si>
    <t>Pxb3</t>
  </si>
  <si>
    <t>Stored B 2</t>
  </si>
  <si>
    <t>Pya3</t>
  </si>
  <si>
    <t>Stored A 3</t>
  </si>
  <si>
    <t>Pyb3</t>
  </si>
  <si>
    <t>Stored B 3</t>
  </si>
  <si>
    <t>Production Cost</t>
  </si>
  <si>
    <t>Storage Cost</t>
  </si>
  <si>
    <t>Total Cost</t>
  </si>
  <si>
    <t>Machine Time</t>
  </si>
  <si>
    <t>X Month 1</t>
  </si>
  <si>
    <t>&lt;=</t>
  </si>
  <si>
    <t>Y Month 1</t>
  </si>
  <si>
    <t>X Month 2</t>
  </si>
  <si>
    <t>Y Month 2</t>
  </si>
  <si>
    <t>X Month 3</t>
  </si>
  <si>
    <t>Y Month 3</t>
  </si>
  <si>
    <t>Microsoft Excel 16.18 Answer Report</t>
  </si>
  <si>
    <t>Worksheet: [WS4ToShareBenCharlton.xlsx]Sheet1</t>
  </si>
  <si>
    <t>Report Created: 29/10/2018 09:52:49</t>
  </si>
  <si>
    <t>Result: Solver found a solution.  All constraints and optimality conditions are satisfied.</t>
  </si>
  <si>
    <t>Solver Engine</t>
  </si>
  <si>
    <t>Engine: Simplex LP</t>
  </si>
  <si>
    <t>Solution Time: 150324650.631 Seconds.</t>
  </si>
  <si>
    <t>Iterations: 15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</si>
  <si>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</si>
  <si>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</si>
  <si>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</si>
  <si>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</si>
  <si>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</si>
  <si>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</si>
  <si>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</si>
  <si>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</si>
  <si>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</si>
  <si>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</si>
  <si>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</si>
  <si>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</si>
  <si>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</si>
  <si>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</si>
  <si>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</si>
  <si>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$J$23</t>
  </si>
  <si>
    <t>Total Cost &gt;=</t>
  </si>
  <si>
    <t>$B$11</t>
  </si>
  <si>
    <t>Pxa1 No. to Make</t>
  </si>
  <si>
    <t>Contin</t>
  </si>
  <si>
    <t>$B$12</t>
  </si>
  <si>
    <t>Pxb1 No. to Make</t>
  </si>
  <si>
    <t>$B$13</t>
  </si>
  <si>
    <t>Pya1 No. to Make</t>
  </si>
  <si>
    <t>$B$14</t>
  </si>
  <si>
    <t>Pyb1 No. to Make</t>
  </si>
  <si>
    <t>$B$15</t>
  </si>
  <si>
    <t>Pxa2 No. to Make</t>
  </si>
  <si>
    <t>$B$16</t>
  </si>
  <si>
    <t>Pxb2 No. to Make</t>
  </si>
  <si>
    <t>$B$17</t>
  </si>
  <si>
    <t>Pya2 No. to Make</t>
  </si>
  <si>
    <t>$B$18</t>
  </si>
  <si>
    <t>Pyb2 No. to Make</t>
  </si>
  <si>
    <t>$B$19</t>
  </si>
  <si>
    <t>Pxa3 No. to Make</t>
  </si>
  <si>
    <t>$B$20</t>
  </si>
  <si>
    <t>Pxb3 No. to Make</t>
  </si>
  <si>
    <t>$B$21</t>
  </si>
  <si>
    <t>Pya3 No. to Make</t>
  </si>
  <si>
    <t>$B$22</t>
  </si>
  <si>
    <t>Pyb3 No. to Make</t>
  </si>
  <si>
    <t>$B$26</t>
  </si>
  <si>
    <t>X Month 1 Machine Time</t>
  </si>
  <si>
    <t>$B$26&lt;=$D$26</t>
  </si>
  <si>
    <t>Binding</t>
  </si>
  <si>
    <t>$B$27</t>
  </si>
  <si>
    <t>Y Month 1 Machine Time</t>
  </si>
  <si>
    <t>$B$27&lt;=$D$27</t>
  </si>
  <si>
    <t>Not Binding</t>
  </si>
  <si>
    <t>$B$28</t>
  </si>
  <si>
    <t>X Month 2 Machine Time</t>
  </si>
  <si>
    <t>$B$28&lt;=$D$28</t>
  </si>
  <si>
    <t>$B$29</t>
  </si>
  <si>
    <t>Y Month 2 Machine Time</t>
  </si>
  <si>
    <t>$B$29&lt;=$D$29</t>
  </si>
  <si>
    <t>$B$30</t>
  </si>
  <si>
    <t>X Month 3 Machine Time</t>
  </si>
  <si>
    <t>$B$30&lt;=$D$30</t>
  </si>
  <si>
    <t>$B$31</t>
  </si>
  <si>
    <t>Y Month 3 Machine Time</t>
  </si>
  <si>
    <t>$B$31&lt;=$D$31</t>
  </si>
  <si>
    <t>$I$11</t>
  </si>
  <si>
    <t>Total A 1 Produced</t>
  </si>
  <si>
    <t>$I$11&gt;=$K$11</t>
  </si>
  <si>
    <t>$I$12</t>
  </si>
  <si>
    <t>Total B 1 Produced</t>
  </si>
  <si>
    <t>$I$12&gt;=$K$12</t>
  </si>
  <si>
    <t>$I$13</t>
  </si>
  <si>
    <t>Total A 2 Produced</t>
  </si>
  <si>
    <t>$I$13&gt;=$K$13</t>
  </si>
  <si>
    <t>$I$14</t>
  </si>
  <si>
    <t>Total B 2 Produced</t>
  </si>
  <si>
    <t>$I$14&gt;=$K$14</t>
  </si>
  <si>
    <t>$I$15</t>
  </si>
  <si>
    <t>Total A 3 Produced</t>
  </si>
  <si>
    <t>$I$15&gt;=$K$15</t>
  </si>
  <si>
    <t>$I$16</t>
  </si>
  <si>
    <t>Total B 3 Produced</t>
  </si>
  <si>
    <t>$I$16&gt;=$K$16</t>
  </si>
  <si>
    <t>Microsoft Excel 16.18 Sensitivity Report</t>
  </si>
  <si>
    <t>Report Created: 29/10/2018 09:52:50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</si>
  <si>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</si>
  <si>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</si>
  <si>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</si>
  <si>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</si>
  <si>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</si>
  <si>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</si>
  <si>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</si>
  <si>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</si>
  <si>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</si>
  <si>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</si>
  <si>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</si>
  <si>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</si>
  <si>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16.18 Limits Report</t>
  </si>
  <si>
    <t>Report Created: 29/10/2018 09:52:51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</si>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</sst>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/>
    <xf numFmtId="0" fontId="4" fillId="0" borderId="0" xfId="1" applyFont="1" applyAlignment="1">
      <alignment horizontal="center"/>
    </xf>
    <xf numFmtId="0" fontId="2" fillId="0" borderId="0" xfId="1" applyAlignment="1">
      <alignment horizontal="center"/>
    </xf>
    <xf numFmtId="49" fontId="2" fillId="0" borderId="0" xfId="1" applyNumberFormat="1" applyAlignment="1">
      <alignment horizontal="center" vertical="center" wrapText="1"/>
    </xf>
    <xf numFmtId="0" fontId="2" fillId="0" borderId="0" xfId="1" applyAlignment="1">
      <alignment horizontal="center"/>
    </xf>
    <xf numFmtId="0" fontId="2" fillId="0" borderId="0" xfId="1" applyAlignment="1"/>
    <xf numFmtId="0" fontId="2" fillId="2" borderId="0" xfId="1" applyFill="1"/>
    <xf numFmtId="0" fontId="2" fillId="3" borderId="0" xfId="1" applyFill="1"/>
    <xf numFmtId="0" fontId="2" fillId="4" borderId="0" xfId="1" applyFill="1"/>
    <xf numFmtId="0" fontId="1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Normal" xfId="0" builtinId="0"/>
    <cellStyle name="Normal 2 2" xfId="1" xr:uid="{CF86B71C-FEAF-9F4E-8619-B6EDD577D7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B7C4-F173-0F4A-A20A-59AABFF34E68}">
  <dimension ref="A1:G4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22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6.1640625" bestFit="1" customWidth="1"/>
  </cols>
  <sheetData>
    <row r="1" spans="1:5" x14ac:dyDescent="0.2">
      <c r="A1" s="11" t="s">
        <v>57</v>
      </c>
    </row>
    <row r="2" spans="1:5" x14ac:dyDescent="0.2">
      <c r="A2" s="11" t="s">
        <v>58</v>
      </c>
    </row>
    <row r="3" spans="1:5" x14ac:dyDescent="0.2">
      <c r="A3" s="11" t="s">
        <v>59</v>
      </c>
    </row>
    <row r="4" spans="1:5" x14ac:dyDescent="0.2">
      <c r="A4" s="11" t="s">
        <v>60</v>
      </c>
    </row>
    <row r="5" spans="1:5" x14ac:dyDescent="0.2">
      <c r="A5" s="11" t="s">
        <v>61</v>
      </c>
    </row>
    <row r="6" spans="1:5" x14ac:dyDescent="0.2">
      <c r="A6" s="11"/>
      <c r="B6" t="s">
        <v>62</v>
      </c>
    </row>
    <row r="7" spans="1:5" x14ac:dyDescent="0.2">
      <c r="A7" s="11"/>
      <c r="B7" t="s">
        <v>63</v>
      </c>
    </row>
    <row r="8" spans="1:5" x14ac:dyDescent="0.2">
      <c r="A8" s="11"/>
      <c r="B8" t="s">
        <v>64</v>
      </c>
    </row>
    <row r="9" spans="1:5" x14ac:dyDescent="0.2">
      <c r="A9" s="11" t="s">
        <v>65</v>
      </c>
    </row>
    <row r="10" spans="1:5" x14ac:dyDescent="0.2">
      <c r="B10" t="s">
        <v>66</v>
      </c>
    </row>
    <row r="11" spans="1:5" x14ac:dyDescent="0.2">
      <c r="B11" t="s">
        <v>67</v>
      </c>
    </row>
    <row r="14" spans="1:5" ht="17" thickBot="1" x14ac:dyDescent="0.25">
      <c r="A14" t="s">
        <v>68</v>
      </c>
    </row>
    <row r="15" spans="1:5" ht="17" thickBot="1" x14ac:dyDescent="0.25">
      <c r="B15" s="13" t="s">
        <v>69</v>
      </c>
      <c r="C15" s="13" t="s">
        <v>70</v>
      </c>
      <c r="D15" s="13" t="s">
        <v>71</v>
      </c>
      <c r="E15" s="13" t="s">
        <v>72</v>
      </c>
    </row>
    <row r="16" spans="1:5" ht="17" thickBot="1" x14ac:dyDescent="0.25">
      <c r="B16" s="12" t="s">
        <v>80</v>
      </c>
      <c r="C16" s="12" t="s">
        <v>81</v>
      </c>
      <c r="D16" s="15">
        <v>-3200</v>
      </c>
      <c r="E16" s="15">
        <v>21130</v>
      </c>
    </row>
    <row r="19" spans="1:6" ht="17" thickBot="1" x14ac:dyDescent="0.25">
      <c r="A19" t="s">
        <v>73</v>
      </c>
    </row>
    <row r="20" spans="1:6" ht="17" thickBot="1" x14ac:dyDescent="0.25">
      <c r="B20" s="13" t="s">
        <v>69</v>
      </c>
      <c r="C20" s="13" t="s">
        <v>70</v>
      </c>
      <c r="D20" s="13" t="s">
        <v>71</v>
      </c>
      <c r="E20" s="13" t="s">
        <v>72</v>
      </c>
      <c r="F20" s="13" t="s">
        <v>74</v>
      </c>
    </row>
    <row r="21" spans="1:6" x14ac:dyDescent="0.2">
      <c r="B21" s="14" t="s">
        <v>82</v>
      </c>
      <c r="C21" s="14" t="s">
        <v>83</v>
      </c>
      <c r="D21" s="16">
        <v>0</v>
      </c>
      <c r="E21" s="16">
        <v>32.5</v>
      </c>
      <c r="F21" s="14" t="s">
        <v>84</v>
      </c>
    </row>
    <row r="22" spans="1:6" x14ac:dyDescent="0.2">
      <c r="B22" s="14" t="s">
        <v>85</v>
      </c>
      <c r="C22" s="14" t="s">
        <v>86</v>
      </c>
      <c r="D22" s="16">
        <v>0</v>
      </c>
      <c r="E22" s="16">
        <v>50</v>
      </c>
      <c r="F22" s="14" t="s">
        <v>84</v>
      </c>
    </row>
    <row r="23" spans="1:6" x14ac:dyDescent="0.2">
      <c r="B23" s="14" t="s">
        <v>87</v>
      </c>
      <c r="C23" s="14" t="s">
        <v>88</v>
      </c>
      <c r="D23" s="16">
        <v>0</v>
      </c>
      <c r="E23" s="16">
        <v>85.5</v>
      </c>
      <c r="F23" s="14" t="s">
        <v>84</v>
      </c>
    </row>
    <row r="24" spans="1:6" x14ac:dyDescent="0.2">
      <c r="B24" s="14" t="s">
        <v>89</v>
      </c>
      <c r="C24" s="14" t="s">
        <v>90</v>
      </c>
      <c r="D24" s="16">
        <v>0</v>
      </c>
      <c r="E24" s="16">
        <v>0</v>
      </c>
      <c r="F24" s="14" t="s">
        <v>84</v>
      </c>
    </row>
    <row r="25" spans="1:6" x14ac:dyDescent="0.2">
      <c r="B25" s="14" t="s">
        <v>91</v>
      </c>
      <c r="C25" s="14" t="s">
        <v>92</v>
      </c>
      <c r="D25" s="16">
        <v>0</v>
      </c>
      <c r="E25" s="16">
        <v>0</v>
      </c>
      <c r="F25" s="14" t="s">
        <v>84</v>
      </c>
    </row>
    <row r="26" spans="1:6" x14ac:dyDescent="0.2">
      <c r="B26" s="14" t="s">
        <v>93</v>
      </c>
      <c r="C26" s="14" t="s">
        <v>94</v>
      </c>
      <c r="D26" s="16">
        <v>0</v>
      </c>
      <c r="E26" s="16">
        <v>40</v>
      </c>
      <c r="F26" s="14" t="s">
        <v>84</v>
      </c>
    </row>
    <row r="27" spans="1:6" x14ac:dyDescent="0.2">
      <c r="B27" s="14" t="s">
        <v>95</v>
      </c>
      <c r="C27" s="14" t="s">
        <v>96</v>
      </c>
      <c r="D27" s="16">
        <v>0</v>
      </c>
      <c r="E27" s="16">
        <v>32</v>
      </c>
      <c r="F27" s="14" t="s">
        <v>84</v>
      </c>
    </row>
    <row r="28" spans="1:6" x14ac:dyDescent="0.2">
      <c r="B28" s="14" t="s">
        <v>97</v>
      </c>
      <c r="C28" s="14" t="s">
        <v>98</v>
      </c>
      <c r="D28" s="16">
        <v>0</v>
      </c>
      <c r="E28" s="16">
        <v>0</v>
      </c>
      <c r="F28" s="14" t="s">
        <v>84</v>
      </c>
    </row>
    <row r="29" spans="1:6" x14ac:dyDescent="0.2">
      <c r="B29" s="14" t="s">
        <v>99</v>
      </c>
      <c r="C29" s="14" t="s">
        <v>100</v>
      </c>
      <c r="D29" s="16">
        <v>0</v>
      </c>
      <c r="E29" s="16">
        <v>37.5</v>
      </c>
      <c r="F29" s="14" t="s">
        <v>84</v>
      </c>
    </row>
    <row r="30" spans="1:6" x14ac:dyDescent="0.2">
      <c r="B30" s="14" t="s">
        <v>101</v>
      </c>
      <c r="C30" s="14" t="s">
        <v>102</v>
      </c>
      <c r="D30" s="16">
        <v>0</v>
      </c>
      <c r="E30" s="16">
        <v>50</v>
      </c>
      <c r="F30" s="14" t="s">
        <v>84</v>
      </c>
    </row>
    <row r="31" spans="1:6" x14ac:dyDescent="0.2">
      <c r="B31" s="14" t="s">
        <v>103</v>
      </c>
      <c r="C31" s="14" t="s">
        <v>104</v>
      </c>
      <c r="D31" s="16">
        <v>0</v>
      </c>
      <c r="E31" s="16">
        <v>12.500000000000004</v>
      </c>
      <c r="F31" s="14" t="s">
        <v>84</v>
      </c>
    </row>
    <row r="32" spans="1:6" ht="17" thickBot="1" x14ac:dyDescent="0.25">
      <c r="B32" s="12" t="s">
        <v>105</v>
      </c>
      <c r="C32" s="12" t="s">
        <v>106</v>
      </c>
      <c r="D32" s="15">
        <v>0</v>
      </c>
      <c r="E32" s="15">
        <v>0</v>
      </c>
      <c r="F32" s="12" t="s">
        <v>84</v>
      </c>
    </row>
    <row r="35" spans="1:7" ht="17" thickBot="1" x14ac:dyDescent="0.25">
      <c r="A35" t="s">
        <v>75</v>
      </c>
    </row>
    <row r="36" spans="1:7" ht="17" thickBot="1" x14ac:dyDescent="0.25">
      <c r="B36" s="13" t="s">
        <v>69</v>
      </c>
      <c r="C36" s="13" t="s">
        <v>70</v>
      </c>
      <c r="D36" s="13" t="s">
        <v>76</v>
      </c>
      <c r="E36" s="13" t="s">
        <v>77</v>
      </c>
      <c r="F36" s="13" t="s">
        <v>78</v>
      </c>
      <c r="G36" s="13" t="s">
        <v>79</v>
      </c>
    </row>
    <row r="37" spans="1:7" x14ac:dyDescent="0.2">
      <c r="B37" s="14" t="s">
        <v>107</v>
      </c>
      <c r="C37" s="14" t="s">
        <v>108</v>
      </c>
      <c r="D37" s="16">
        <v>140</v>
      </c>
      <c r="E37" s="14" t="s">
        <v>109</v>
      </c>
      <c r="F37" s="14" t="s">
        <v>110</v>
      </c>
      <c r="G37" s="14">
        <v>0</v>
      </c>
    </row>
    <row r="38" spans="1:7" x14ac:dyDescent="0.2">
      <c r="B38" s="14" t="s">
        <v>111</v>
      </c>
      <c r="C38" s="14" t="s">
        <v>112</v>
      </c>
      <c r="D38" s="16">
        <v>213.75</v>
      </c>
      <c r="E38" s="14" t="s">
        <v>113</v>
      </c>
      <c r="F38" s="14" t="s">
        <v>114</v>
      </c>
      <c r="G38" s="14">
        <v>36.25</v>
      </c>
    </row>
    <row r="39" spans="1:7" x14ac:dyDescent="0.2">
      <c r="B39" s="14" t="s">
        <v>115</v>
      </c>
      <c r="C39" s="14" t="s">
        <v>116</v>
      </c>
      <c r="D39" s="16">
        <v>60</v>
      </c>
      <c r="E39" s="14" t="s">
        <v>117</v>
      </c>
      <c r="F39" s="14" t="s">
        <v>110</v>
      </c>
      <c r="G39" s="14">
        <v>0</v>
      </c>
    </row>
    <row r="40" spans="1:7" x14ac:dyDescent="0.2">
      <c r="B40" s="14" t="s">
        <v>118</v>
      </c>
      <c r="C40" s="14" t="s">
        <v>119</v>
      </c>
      <c r="D40" s="16">
        <v>80</v>
      </c>
      <c r="E40" s="14" t="s">
        <v>120</v>
      </c>
      <c r="F40" s="14" t="s">
        <v>110</v>
      </c>
      <c r="G40" s="14">
        <v>0</v>
      </c>
    </row>
    <row r="41" spans="1:7" x14ac:dyDescent="0.2">
      <c r="B41" s="14" t="s">
        <v>121</v>
      </c>
      <c r="C41" s="14" t="s">
        <v>122</v>
      </c>
      <c r="D41" s="16">
        <v>150</v>
      </c>
      <c r="E41" s="14" t="s">
        <v>123</v>
      </c>
      <c r="F41" s="14" t="s">
        <v>110</v>
      </c>
      <c r="G41" s="14">
        <v>0</v>
      </c>
    </row>
    <row r="42" spans="1:7" x14ac:dyDescent="0.2">
      <c r="B42" s="14" t="s">
        <v>124</v>
      </c>
      <c r="C42" s="14" t="s">
        <v>125</v>
      </c>
      <c r="D42" s="16">
        <v>31.250000000000007</v>
      </c>
      <c r="E42" s="14" t="s">
        <v>126</v>
      </c>
      <c r="F42" s="14" t="s">
        <v>114</v>
      </c>
      <c r="G42" s="14">
        <v>68.75</v>
      </c>
    </row>
    <row r="43" spans="1:7" x14ac:dyDescent="0.2">
      <c r="B43" s="14" t="s">
        <v>127</v>
      </c>
      <c r="C43" s="14" t="s">
        <v>128</v>
      </c>
      <c r="D43" s="16">
        <v>118</v>
      </c>
      <c r="E43" s="14" t="s">
        <v>129</v>
      </c>
      <c r="F43" s="14" t="s">
        <v>114</v>
      </c>
      <c r="G43" s="16">
        <v>68</v>
      </c>
    </row>
    <row r="44" spans="1:7" x14ac:dyDescent="0.2">
      <c r="B44" s="14" t="s">
        <v>130</v>
      </c>
      <c r="C44" s="14" t="s">
        <v>131</v>
      </c>
      <c r="D44" s="16">
        <v>50</v>
      </c>
      <c r="E44" s="14" t="s">
        <v>132</v>
      </c>
      <c r="F44" s="14" t="s">
        <v>114</v>
      </c>
      <c r="G44" s="16">
        <v>20</v>
      </c>
    </row>
    <row r="45" spans="1:7" x14ac:dyDescent="0.2">
      <c r="B45" s="14" t="s">
        <v>133</v>
      </c>
      <c r="C45" s="14" t="s">
        <v>134</v>
      </c>
      <c r="D45" s="16">
        <v>100</v>
      </c>
      <c r="E45" s="14" t="s">
        <v>135</v>
      </c>
      <c r="F45" s="14" t="s">
        <v>110</v>
      </c>
      <c r="G45" s="16">
        <v>0</v>
      </c>
    </row>
    <row r="46" spans="1:7" x14ac:dyDescent="0.2">
      <c r="B46" s="14" t="s">
        <v>136</v>
      </c>
      <c r="C46" s="14" t="s">
        <v>137</v>
      </c>
      <c r="D46" s="16">
        <v>60</v>
      </c>
      <c r="E46" s="14" t="s">
        <v>138</v>
      </c>
      <c r="F46" s="14" t="s">
        <v>110</v>
      </c>
      <c r="G46" s="16">
        <v>0</v>
      </c>
    </row>
    <row r="47" spans="1:7" x14ac:dyDescent="0.2">
      <c r="B47" s="14" t="s">
        <v>139</v>
      </c>
      <c r="C47" s="14" t="s">
        <v>140</v>
      </c>
      <c r="D47" s="16">
        <v>50</v>
      </c>
      <c r="E47" s="14" t="s">
        <v>141</v>
      </c>
      <c r="F47" s="14" t="s">
        <v>110</v>
      </c>
      <c r="G47" s="16">
        <v>0</v>
      </c>
    </row>
    <row r="48" spans="1:7" ht="17" thickBot="1" x14ac:dyDescent="0.25">
      <c r="B48" s="12" t="s">
        <v>142</v>
      </c>
      <c r="C48" s="12" t="s">
        <v>143</v>
      </c>
      <c r="D48" s="15">
        <v>50</v>
      </c>
      <c r="E48" s="12" t="s">
        <v>144</v>
      </c>
      <c r="F48" s="12" t="s">
        <v>110</v>
      </c>
      <c r="G48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C09B-163F-D54B-A89C-AF1D30F7AD14}">
  <dimension ref="A1:H3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2" bestFit="1" customWidth="1"/>
    <col min="4" max="4" width="7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1" t="s">
        <v>145</v>
      </c>
    </row>
    <row r="2" spans="1:8" x14ac:dyDescent="0.2">
      <c r="A2" s="11" t="s">
        <v>58</v>
      </c>
    </row>
    <row r="3" spans="1:8" x14ac:dyDescent="0.2">
      <c r="A3" s="11" t="s">
        <v>146</v>
      </c>
    </row>
    <row r="6" spans="1:8" ht="17" thickBot="1" x14ac:dyDescent="0.25">
      <c r="A6" t="s">
        <v>73</v>
      </c>
    </row>
    <row r="7" spans="1:8" x14ac:dyDescent="0.2">
      <c r="B7" s="17"/>
      <c r="C7" s="17"/>
      <c r="D7" s="17" t="s">
        <v>147</v>
      </c>
      <c r="E7" s="17" t="s">
        <v>149</v>
      </c>
      <c r="F7" s="17" t="s">
        <v>150</v>
      </c>
      <c r="G7" s="17" t="s">
        <v>152</v>
      </c>
      <c r="H7" s="17" t="s">
        <v>152</v>
      </c>
    </row>
    <row r="8" spans="1:8" ht="17" thickBot="1" x14ac:dyDescent="0.25">
      <c r="B8" s="18" t="s">
        <v>69</v>
      </c>
      <c r="C8" s="18" t="s">
        <v>70</v>
      </c>
      <c r="D8" s="18" t="s">
        <v>148</v>
      </c>
      <c r="E8" s="18" t="s">
        <v>14</v>
      </c>
      <c r="F8" s="18" t="s">
        <v>151</v>
      </c>
      <c r="G8" s="18" t="s">
        <v>153</v>
      </c>
      <c r="H8" s="18" t="s">
        <v>154</v>
      </c>
    </row>
    <row r="9" spans="1:8" x14ac:dyDescent="0.2">
      <c r="B9" s="14" t="s">
        <v>82</v>
      </c>
      <c r="C9" s="14" t="s">
        <v>83</v>
      </c>
      <c r="D9" s="14">
        <v>32.5</v>
      </c>
      <c r="E9" s="14">
        <v>0</v>
      </c>
      <c r="F9" s="14">
        <v>80</v>
      </c>
      <c r="G9" s="14">
        <v>3.3333333333333339</v>
      </c>
      <c r="H9" s="14">
        <v>2.3333333333333393</v>
      </c>
    </row>
    <row r="10" spans="1:8" x14ac:dyDescent="0.2">
      <c r="B10" s="14" t="s">
        <v>85</v>
      </c>
      <c r="C10" s="14" t="s">
        <v>86</v>
      </c>
      <c r="D10" s="14">
        <v>50</v>
      </c>
      <c r="E10" s="14">
        <v>0</v>
      </c>
      <c r="F10" s="14">
        <v>65</v>
      </c>
      <c r="G10" s="14">
        <v>1.7500000000000044</v>
      </c>
      <c r="H10" s="14">
        <v>2.5000000000000004</v>
      </c>
    </row>
    <row r="11" spans="1:8" x14ac:dyDescent="0.2">
      <c r="B11" s="14" t="s">
        <v>87</v>
      </c>
      <c r="C11" s="14" t="s">
        <v>88</v>
      </c>
      <c r="D11" s="14">
        <v>85.5</v>
      </c>
      <c r="E11" s="14">
        <v>0</v>
      </c>
      <c r="F11" s="14">
        <v>95</v>
      </c>
      <c r="G11" s="14">
        <v>5.0000000000000062</v>
      </c>
      <c r="H11" s="14">
        <v>10</v>
      </c>
    </row>
    <row r="12" spans="1:8" x14ac:dyDescent="0.2">
      <c r="B12" s="14" t="s">
        <v>89</v>
      </c>
      <c r="C12" s="14" t="s">
        <v>90</v>
      </c>
      <c r="D12" s="14">
        <v>0</v>
      </c>
      <c r="E12" s="14">
        <v>3.7500000000000044</v>
      </c>
      <c r="F12" s="14">
        <v>80</v>
      </c>
      <c r="G12" s="14">
        <v>1E+30</v>
      </c>
      <c r="H12" s="14">
        <v>3.7500000000000044</v>
      </c>
    </row>
    <row r="13" spans="1:8" x14ac:dyDescent="0.2">
      <c r="B13" s="14" t="s">
        <v>91</v>
      </c>
      <c r="C13" s="14" t="s">
        <v>92</v>
      </c>
      <c r="D13" s="14">
        <v>0</v>
      </c>
      <c r="E13" s="14">
        <v>3.3333333333333339</v>
      </c>
      <c r="F13" s="14">
        <v>70</v>
      </c>
      <c r="G13" s="14">
        <v>1E+30</v>
      </c>
      <c r="H13" s="14">
        <v>3.3333333333333339</v>
      </c>
    </row>
    <row r="14" spans="1:8" x14ac:dyDescent="0.2">
      <c r="B14" s="14" t="s">
        <v>93</v>
      </c>
      <c r="C14" s="14" t="s">
        <v>94</v>
      </c>
      <c r="D14" s="14">
        <v>40</v>
      </c>
      <c r="E14" s="14">
        <v>0</v>
      </c>
      <c r="F14" s="14">
        <v>55</v>
      </c>
      <c r="G14" s="14">
        <v>2.5000000000000004</v>
      </c>
      <c r="H14" s="14">
        <v>1E+30</v>
      </c>
    </row>
    <row r="15" spans="1:8" x14ac:dyDescent="0.2">
      <c r="B15" s="14" t="s">
        <v>95</v>
      </c>
      <c r="C15" s="14" t="s">
        <v>96</v>
      </c>
      <c r="D15" s="14">
        <v>32</v>
      </c>
      <c r="E15" s="14">
        <v>0</v>
      </c>
      <c r="F15" s="14">
        <v>85</v>
      </c>
      <c r="G15" s="14">
        <v>2.1875000000000053</v>
      </c>
      <c r="H15" s="14">
        <v>1E+30</v>
      </c>
    </row>
    <row r="16" spans="1:8" x14ac:dyDescent="0.2">
      <c r="B16" s="14" t="s">
        <v>97</v>
      </c>
      <c r="C16" s="14" t="s">
        <v>98</v>
      </c>
      <c r="D16" s="14">
        <v>0</v>
      </c>
      <c r="E16" s="14">
        <v>1.7500000000000044</v>
      </c>
      <c r="F16" s="14">
        <v>70</v>
      </c>
      <c r="G16" s="14">
        <v>1E+30</v>
      </c>
      <c r="H16" s="14">
        <v>1.7500000000000044</v>
      </c>
    </row>
    <row r="17" spans="1:8" x14ac:dyDescent="0.2">
      <c r="B17" s="14" t="s">
        <v>99</v>
      </c>
      <c r="C17" s="14" t="s">
        <v>100</v>
      </c>
      <c r="D17" s="14">
        <v>37.5</v>
      </c>
      <c r="E17" s="14">
        <v>0</v>
      </c>
      <c r="F17" s="14">
        <v>60</v>
      </c>
      <c r="G17" s="14">
        <v>15</v>
      </c>
      <c r="H17" s="14">
        <v>5</v>
      </c>
    </row>
    <row r="18" spans="1:8" x14ac:dyDescent="0.2">
      <c r="B18" s="14" t="s">
        <v>101</v>
      </c>
      <c r="C18" s="14" t="s">
        <v>102</v>
      </c>
      <c r="D18" s="14">
        <v>50</v>
      </c>
      <c r="E18" s="14">
        <v>0</v>
      </c>
      <c r="F18" s="14">
        <v>45</v>
      </c>
      <c r="G18" s="14">
        <v>3.75</v>
      </c>
      <c r="H18" s="14">
        <v>56.25</v>
      </c>
    </row>
    <row r="19" spans="1:8" x14ac:dyDescent="0.2">
      <c r="B19" s="14" t="s">
        <v>103</v>
      </c>
      <c r="C19" s="14" t="s">
        <v>104</v>
      </c>
      <c r="D19" s="14">
        <v>12.500000000000004</v>
      </c>
      <c r="E19" s="14">
        <v>0</v>
      </c>
      <c r="F19" s="14">
        <v>75</v>
      </c>
      <c r="G19" s="14">
        <v>5</v>
      </c>
      <c r="H19" s="14">
        <v>15</v>
      </c>
    </row>
    <row r="20" spans="1:8" ht="17" thickBot="1" x14ac:dyDescent="0.25">
      <c r="B20" s="12" t="s">
        <v>105</v>
      </c>
      <c r="C20" s="12" t="s">
        <v>106</v>
      </c>
      <c r="D20" s="12">
        <v>0</v>
      </c>
      <c r="E20" s="12">
        <v>3.75</v>
      </c>
      <c r="F20" s="12">
        <v>60</v>
      </c>
      <c r="G20" s="12">
        <v>1E+30</v>
      </c>
      <c r="H20" s="12">
        <v>3.75</v>
      </c>
    </row>
    <row r="22" spans="1:8" ht="17" thickBot="1" x14ac:dyDescent="0.25">
      <c r="A22" t="s">
        <v>75</v>
      </c>
    </row>
    <row r="23" spans="1:8" x14ac:dyDescent="0.2">
      <c r="B23" s="17"/>
      <c r="C23" s="17"/>
      <c r="D23" s="17" t="s">
        <v>147</v>
      </c>
      <c r="E23" s="17" t="s">
        <v>155</v>
      </c>
      <c r="F23" s="17" t="s">
        <v>157</v>
      </c>
      <c r="G23" s="17" t="s">
        <v>152</v>
      </c>
      <c r="H23" s="17" t="s">
        <v>152</v>
      </c>
    </row>
    <row r="24" spans="1:8" ht="17" thickBot="1" x14ac:dyDescent="0.25">
      <c r="B24" s="18" t="s">
        <v>69</v>
      </c>
      <c r="C24" s="18" t="s">
        <v>70</v>
      </c>
      <c r="D24" s="18" t="s">
        <v>148</v>
      </c>
      <c r="E24" s="18" t="s">
        <v>156</v>
      </c>
      <c r="F24" s="18" t="s">
        <v>158</v>
      </c>
      <c r="G24" s="18" t="s">
        <v>153</v>
      </c>
      <c r="H24" s="18" t="s">
        <v>154</v>
      </c>
    </row>
    <row r="25" spans="1:8" x14ac:dyDescent="0.2">
      <c r="B25" s="14" t="s">
        <v>107</v>
      </c>
      <c r="C25" s="14" t="s">
        <v>108</v>
      </c>
      <c r="D25" s="14">
        <v>140</v>
      </c>
      <c r="E25" s="14">
        <v>-7.5</v>
      </c>
      <c r="F25" s="14">
        <v>140</v>
      </c>
      <c r="G25" s="14">
        <v>171</v>
      </c>
      <c r="H25" s="14">
        <v>29.000000000000007</v>
      </c>
    </row>
    <row r="26" spans="1:8" x14ac:dyDescent="0.2">
      <c r="B26" s="14" t="s">
        <v>111</v>
      </c>
      <c r="C26" s="14" t="s">
        <v>112</v>
      </c>
      <c r="D26" s="14">
        <v>213.75</v>
      </c>
      <c r="E26" s="14">
        <v>0</v>
      </c>
      <c r="F26" s="14">
        <v>250</v>
      </c>
      <c r="G26" s="14">
        <v>1E+30</v>
      </c>
      <c r="H26" s="14">
        <v>36.250000000000007</v>
      </c>
    </row>
    <row r="27" spans="1:8" x14ac:dyDescent="0.2">
      <c r="B27" s="14" t="s">
        <v>115</v>
      </c>
      <c r="C27" s="14" t="s">
        <v>116</v>
      </c>
      <c r="D27" s="14">
        <v>60</v>
      </c>
      <c r="E27" s="14">
        <v>-14.166666666666668</v>
      </c>
      <c r="F27" s="14">
        <v>60</v>
      </c>
      <c r="G27" s="14">
        <v>30</v>
      </c>
      <c r="H27" s="14">
        <v>29.000000000000007</v>
      </c>
    </row>
    <row r="28" spans="1:8" x14ac:dyDescent="0.2">
      <c r="B28" s="14" t="s">
        <v>118</v>
      </c>
      <c r="C28" s="14" t="s">
        <v>119</v>
      </c>
      <c r="D28" s="14">
        <v>80</v>
      </c>
      <c r="E28" s="14">
        <v>-4</v>
      </c>
      <c r="F28" s="14">
        <v>80</v>
      </c>
      <c r="G28" s="14">
        <v>170</v>
      </c>
      <c r="H28" s="14">
        <v>36.250000000000007</v>
      </c>
    </row>
    <row r="29" spans="1:8" x14ac:dyDescent="0.2">
      <c r="B29" s="14" t="s">
        <v>121</v>
      </c>
      <c r="C29" s="14" t="s">
        <v>122</v>
      </c>
      <c r="D29" s="14">
        <v>150</v>
      </c>
      <c r="E29" s="14">
        <v>-7.5</v>
      </c>
      <c r="F29" s="14">
        <v>150</v>
      </c>
      <c r="G29" s="14">
        <v>25.000000000000007</v>
      </c>
      <c r="H29" s="14">
        <v>54.999999999999986</v>
      </c>
    </row>
    <row r="30" spans="1:8" x14ac:dyDescent="0.2">
      <c r="B30" s="14" t="s">
        <v>124</v>
      </c>
      <c r="C30" s="14" t="s">
        <v>125</v>
      </c>
      <c r="D30" s="14">
        <v>31.250000000000007</v>
      </c>
      <c r="E30" s="14">
        <v>0</v>
      </c>
      <c r="F30" s="14">
        <v>100</v>
      </c>
      <c r="G30" s="14">
        <v>1E+30</v>
      </c>
      <c r="H30" s="14">
        <v>68.749999999999986</v>
      </c>
    </row>
    <row r="31" spans="1:8" x14ac:dyDescent="0.2">
      <c r="B31" s="14" t="s">
        <v>127</v>
      </c>
      <c r="C31" s="14" t="s">
        <v>128</v>
      </c>
      <c r="D31" s="14">
        <v>118</v>
      </c>
      <c r="E31" s="14">
        <v>0</v>
      </c>
      <c r="F31" s="14">
        <v>50</v>
      </c>
      <c r="G31" s="14">
        <v>68</v>
      </c>
      <c r="H31" s="14">
        <v>1E+30</v>
      </c>
    </row>
    <row r="32" spans="1:8" x14ac:dyDescent="0.2">
      <c r="B32" s="14" t="s">
        <v>130</v>
      </c>
      <c r="C32" s="14" t="s">
        <v>131</v>
      </c>
      <c r="D32" s="14">
        <v>50</v>
      </c>
      <c r="E32" s="14">
        <v>0</v>
      </c>
      <c r="F32" s="14">
        <v>30</v>
      </c>
      <c r="G32" s="14">
        <v>20</v>
      </c>
      <c r="H32" s="14">
        <v>1E+30</v>
      </c>
    </row>
    <row r="33" spans="2:8" x14ac:dyDescent="0.2">
      <c r="B33" s="14" t="s">
        <v>133</v>
      </c>
      <c r="C33" s="14" t="s">
        <v>134</v>
      </c>
      <c r="D33" s="14">
        <v>100</v>
      </c>
      <c r="E33" s="14">
        <v>20.000000000000004</v>
      </c>
      <c r="F33" s="14">
        <v>100</v>
      </c>
      <c r="G33" s="14">
        <v>12.500000000000004</v>
      </c>
      <c r="H33" s="14">
        <v>27.499999999999993</v>
      </c>
    </row>
    <row r="34" spans="2:8" x14ac:dyDescent="0.2">
      <c r="B34" s="14" t="s">
        <v>136</v>
      </c>
      <c r="C34" s="14" t="s">
        <v>137</v>
      </c>
      <c r="D34" s="14">
        <v>60</v>
      </c>
      <c r="E34" s="14">
        <v>19.999999999999996</v>
      </c>
      <c r="F34" s="14">
        <v>60</v>
      </c>
      <c r="G34" s="14">
        <v>16.666666666666671</v>
      </c>
      <c r="H34" s="14">
        <v>20</v>
      </c>
    </row>
    <row r="35" spans="2:8" x14ac:dyDescent="0.2">
      <c r="B35" s="14" t="s">
        <v>139</v>
      </c>
      <c r="C35" s="14" t="s">
        <v>140</v>
      </c>
      <c r="D35" s="14">
        <v>50</v>
      </c>
      <c r="E35" s="14">
        <v>75</v>
      </c>
      <c r="F35" s="14">
        <v>50</v>
      </c>
      <c r="G35" s="14">
        <v>27.499999999999993</v>
      </c>
      <c r="H35" s="14">
        <v>12.500000000000004</v>
      </c>
    </row>
    <row r="36" spans="2:8" ht="17" thickBot="1" x14ac:dyDescent="0.25">
      <c r="B36" s="12" t="s">
        <v>142</v>
      </c>
      <c r="C36" s="12" t="s">
        <v>143</v>
      </c>
      <c r="D36" s="12">
        <v>50</v>
      </c>
      <c r="E36" s="12">
        <v>56.25</v>
      </c>
      <c r="F36" s="12">
        <v>50</v>
      </c>
      <c r="G36" s="12">
        <v>36.666666666666657</v>
      </c>
      <c r="H36" s="12">
        <v>16.666666666666671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32AF-3C7A-A14B-90DF-DAD64160061E}">
  <dimension ref="A1:J24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5.5" bestFit="1" customWidth="1"/>
    <col min="4" max="4" width="6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11" t="s">
        <v>159</v>
      </c>
    </row>
    <row r="2" spans="1:10" x14ac:dyDescent="0.2">
      <c r="A2" s="11" t="s">
        <v>58</v>
      </c>
    </row>
    <row r="3" spans="1:10" x14ac:dyDescent="0.2">
      <c r="A3" s="11" t="s">
        <v>160</v>
      </c>
    </row>
    <row r="5" spans="1:10" ht="17" thickBot="1" x14ac:dyDescent="0.25"/>
    <row r="6" spans="1:10" x14ac:dyDescent="0.2">
      <c r="B6" s="17"/>
      <c r="C6" s="17" t="s">
        <v>150</v>
      </c>
      <c r="D6" s="17"/>
    </row>
    <row r="7" spans="1:10" ht="17" thickBot="1" x14ac:dyDescent="0.25">
      <c r="B7" s="18" t="s">
        <v>69</v>
      </c>
      <c r="C7" s="18" t="s">
        <v>70</v>
      </c>
      <c r="D7" s="18" t="s">
        <v>148</v>
      </c>
    </row>
    <row r="8" spans="1:10" ht="17" thickBot="1" x14ac:dyDescent="0.25">
      <c r="B8" s="12" t="s">
        <v>80</v>
      </c>
      <c r="C8" s="12" t="s">
        <v>81</v>
      </c>
      <c r="D8" s="15">
        <v>21130</v>
      </c>
    </row>
    <row r="10" spans="1:10" ht="17" thickBot="1" x14ac:dyDescent="0.25"/>
    <row r="11" spans="1:10" x14ac:dyDescent="0.2">
      <c r="B11" s="17"/>
      <c r="C11" s="17" t="s">
        <v>161</v>
      </c>
      <c r="D11" s="17"/>
      <c r="F11" s="17" t="s">
        <v>162</v>
      </c>
      <c r="G11" s="17" t="s">
        <v>150</v>
      </c>
      <c r="I11" s="17" t="s">
        <v>165</v>
      </c>
      <c r="J11" s="17" t="s">
        <v>150</v>
      </c>
    </row>
    <row r="12" spans="1:10" ht="17" thickBot="1" x14ac:dyDescent="0.25">
      <c r="B12" s="18" t="s">
        <v>69</v>
      </c>
      <c r="C12" s="18" t="s">
        <v>70</v>
      </c>
      <c r="D12" s="18" t="s">
        <v>148</v>
      </c>
      <c r="F12" s="18" t="s">
        <v>163</v>
      </c>
      <c r="G12" s="18" t="s">
        <v>164</v>
      </c>
      <c r="I12" s="18" t="s">
        <v>163</v>
      </c>
      <c r="J12" s="18" t="s">
        <v>164</v>
      </c>
    </row>
    <row r="13" spans="1:10" x14ac:dyDescent="0.2">
      <c r="B13" s="14" t="s">
        <v>82</v>
      </c>
      <c r="C13" s="14" t="s">
        <v>83</v>
      </c>
      <c r="D13" s="16">
        <v>32.5</v>
      </c>
      <c r="F13" s="16">
        <v>0</v>
      </c>
      <c r="G13" s="16">
        <v>85</v>
      </c>
      <c r="I13" s="16">
        <v>250</v>
      </c>
      <c r="J13" s="16">
        <v>18835</v>
      </c>
    </row>
    <row r="14" spans="1:10" x14ac:dyDescent="0.2">
      <c r="B14" s="14" t="s">
        <v>85</v>
      </c>
      <c r="C14" s="14" t="s">
        <v>86</v>
      </c>
      <c r="D14" s="16">
        <v>50</v>
      </c>
      <c r="F14" s="16">
        <v>0</v>
      </c>
      <c r="G14" s="16">
        <v>110</v>
      </c>
      <c r="I14" s="16">
        <v>398.5</v>
      </c>
      <c r="J14" s="16">
        <v>20035</v>
      </c>
    </row>
    <row r="15" spans="1:10" x14ac:dyDescent="0.2">
      <c r="B15" s="14" t="s">
        <v>87</v>
      </c>
      <c r="C15" s="14" t="s">
        <v>88</v>
      </c>
      <c r="D15" s="16">
        <v>85.5</v>
      </c>
      <c r="F15" s="16">
        <v>0</v>
      </c>
      <c r="G15" s="16">
        <v>125</v>
      </c>
      <c r="I15" s="16">
        <v>597</v>
      </c>
      <c r="J15" s="16">
        <v>21020</v>
      </c>
    </row>
    <row r="16" spans="1:10" x14ac:dyDescent="0.2">
      <c r="B16" s="14" t="s">
        <v>89</v>
      </c>
      <c r="C16" s="14" t="s">
        <v>90</v>
      </c>
      <c r="D16" s="16">
        <v>0</v>
      </c>
      <c r="F16" s="16"/>
      <c r="G16" s="16"/>
      <c r="I16" s="16"/>
      <c r="J16" s="16"/>
    </row>
    <row r="17" spans="2:10" x14ac:dyDescent="0.2">
      <c r="B17" s="14" t="s">
        <v>91</v>
      </c>
      <c r="C17" s="14" t="s">
        <v>92</v>
      </c>
      <c r="D17" s="16">
        <v>0</v>
      </c>
      <c r="F17" s="16"/>
      <c r="G17" s="16"/>
      <c r="I17" s="16"/>
      <c r="J17" s="16"/>
    </row>
    <row r="18" spans="2:10" x14ac:dyDescent="0.2">
      <c r="B18" s="14" t="s">
        <v>93</v>
      </c>
      <c r="C18" s="14" t="s">
        <v>94</v>
      </c>
      <c r="D18" s="16">
        <v>40</v>
      </c>
      <c r="F18" s="16"/>
      <c r="G18" s="16"/>
      <c r="I18" s="16"/>
      <c r="J18" s="16"/>
    </row>
    <row r="19" spans="2:10" x14ac:dyDescent="0.2">
      <c r="B19" s="14" t="s">
        <v>95</v>
      </c>
      <c r="C19" s="14" t="s">
        <v>96</v>
      </c>
      <c r="D19" s="16">
        <v>32</v>
      </c>
      <c r="F19" s="16"/>
      <c r="G19" s="16"/>
      <c r="I19" s="16"/>
      <c r="J19" s="16"/>
    </row>
    <row r="20" spans="2:10" x14ac:dyDescent="0.2">
      <c r="B20" s="14" t="s">
        <v>97</v>
      </c>
      <c r="C20" s="14" t="s">
        <v>98</v>
      </c>
      <c r="D20" s="16">
        <v>0</v>
      </c>
      <c r="F20" s="16"/>
      <c r="G20" s="16"/>
      <c r="I20" s="16"/>
      <c r="J20" s="16"/>
    </row>
    <row r="21" spans="2:10" x14ac:dyDescent="0.2">
      <c r="B21" s="14" t="s">
        <v>99</v>
      </c>
      <c r="C21" s="14" t="s">
        <v>100</v>
      </c>
      <c r="D21" s="16">
        <v>37.5</v>
      </c>
      <c r="F21" s="16"/>
      <c r="G21" s="16"/>
      <c r="I21" s="16"/>
      <c r="J21" s="16"/>
    </row>
    <row r="22" spans="2:10" x14ac:dyDescent="0.2">
      <c r="B22" s="14" t="s">
        <v>101</v>
      </c>
      <c r="C22" s="14" t="s">
        <v>102</v>
      </c>
      <c r="D22" s="16">
        <v>50</v>
      </c>
      <c r="F22" s="16"/>
      <c r="G22" s="16"/>
      <c r="I22" s="16"/>
      <c r="J22" s="16"/>
    </row>
    <row r="23" spans="2:10" x14ac:dyDescent="0.2">
      <c r="B23" s="14" t="s">
        <v>103</v>
      </c>
      <c r="C23" s="14" t="s">
        <v>104</v>
      </c>
      <c r="D23" s="16">
        <v>12.500000000000004</v>
      </c>
      <c r="F23" s="16"/>
      <c r="G23" s="16"/>
      <c r="I23" s="16"/>
      <c r="J23" s="16"/>
    </row>
    <row r="24" spans="2:10" ht="17" thickBot="1" x14ac:dyDescent="0.25">
      <c r="B24" s="12" t="s">
        <v>105</v>
      </c>
      <c r="C24" s="12" t="s">
        <v>106</v>
      </c>
      <c r="D24" s="15">
        <v>0</v>
      </c>
      <c r="F24" s="15"/>
      <c r="G24" s="15"/>
      <c r="I24" s="15"/>
      <c r="J2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5445-13F2-3E47-9B8B-600C6F15965B}">
  <dimension ref="A1:K31"/>
  <sheetViews>
    <sheetView tabSelected="1" topLeftCell="B1" zoomScale="150" workbookViewId="0">
      <selection activeCell="J24" sqref="J24"/>
    </sheetView>
  </sheetViews>
  <sheetFormatPr baseColWidth="10" defaultColWidth="9.1640625" defaultRowHeight="13" x14ac:dyDescent="0.15"/>
  <cols>
    <col min="1" max="1" width="22.5" style="2" bestFit="1" customWidth="1"/>
    <col min="2" max="2" width="13.5" style="2" bestFit="1" customWidth="1"/>
    <col min="3" max="3" width="10.5" style="2" customWidth="1"/>
    <col min="4" max="5" width="11.83203125" style="2" bestFit="1" customWidth="1"/>
    <col min="6" max="6" width="11.33203125" style="2" bestFit="1" customWidth="1"/>
    <col min="7" max="8" width="10.5" style="2" customWidth="1"/>
    <col min="9" max="9" width="8.6640625" style="2" bestFit="1" customWidth="1"/>
    <col min="10" max="10" width="9.83203125" style="2" customWidth="1"/>
    <col min="11" max="16384" width="9.1640625" style="2"/>
  </cols>
  <sheetData>
    <row r="1" spans="1:11" ht="18" x14ac:dyDescent="0.2">
      <c r="A1" s="1" t="s">
        <v>0</v>
      </c>
      <c r="B1" s="1"/>
      <c r="C1" s="1"/>
      <c r="E1" s="3" t="s">
        <v>1</v>
      </c>
      <c r="F1" s="3"/>
      <c r="G1" s="4"/>
      <c r="H1" s="4"/>
    </row>
    <row r="3" spans="1:11" s="5" customFormat="1" ht="28" x14ac:dyDescent="0.2">
      <c r="B3" s="5" t="s">
        <v>2</v>
      </c>
      <c r="C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1:11" x14ac:dyDescent="0.15">
      <c r="A4" s="2" t="s">
        <v>9</v>
      </c>
      <c r="B4" s="6">
        <v>2</v>
      </c>
      <c r="C4" s="6">
        <v>1.5</v>
      </c>
      <c r="E4" s="6">
        <v>1</v>
      </c>
      <c r="F4" s="6">
        <v>140</v>
      </c>
      <c r="G4" s="6">
        <v>250</v>
      </c>
      <c r="H4" s="6">
        <v>50</v>
      </c>
      <c r="I4" s="6">
        <v>30</v>
      </c>
    </row>
    <row r="5" spans="1:11" x14ac:dyDescent="0.15">
      <c r="A5" s="2" t="s">
        <v>10</v>
      </c>
      <c r="B5" s="6">
        <v>2.5</v>
      </c>
      <c r="C5" s="6">
        <v>2</v>
      </c>
      <c r="E5" s="6">
        <v>2</v>
      </c>
      <c r="F5" s="6">
        <v>60</v>
      </c>
      <c r="G5" s="6">
        <v>80</v>
      </c>
      <c r="H5" s="6">
        <v>100</v>
      </c>
      <c r="I5" s="6">
        <v>60</v>
      </c>
    </row>
    <row r="6" spans="1:11" x14ac:dyDescent="0.15">
      <c r="E6" s="6">
        <v>3</v>
      </c>
      <c r="F6" s="6">
        <v>150</v>
      </c>
      <c r="G6" s="6">
        <v>100</v>
      </c>
      <c r="H6" s="6">
        <v>50</v>
      </c>
      <c r="I6" s="6">
        <v>50</v>
      </c>
    </row>
    <row r="7" spans="1:11" x14ac:dyDescent="0.15">
      <c r="A7" s="2" t="s">
        <v>11</v>
      </c>
      <c r="B7" s="2">
        <v>30</v>
      </c>
    </row>
    <row r="8" spans="1:11" x14ac:dyDescent="0.15">
      <c r="A8" s="7" t="s">
        <v>12</v>
      </c>
      <c r="B8" s="2">
        <v>10</v>
      </c>
    </row>
    <row r="10" spans="1:11" x14ac:dyDescent="0.15">
      <c r="B10" s="2" t="s">
        <v>13</v>
      </c>
      <c r="C10" s="2" t="s">
        <v>14</v>
      </c>
      <c r="I10" s="2" t="s">
        <v>15</v>
      </c>
      <c r="K10" s="2" t="s">
        <v>16</v>
      </c>
    </row>
    <row r="11" spans="1:11" x14ac:dyDescent="0.15">
      <c r="A11" s="2" t="s">
        <v>17</v>
      </c>
      <c r="B11" s="10">
        <v>32.5</v>
      </c>
      <c r="C11" s="2">
        <f>SUM(B11*$B$4*$B$7)</f>
        <v>1950</v>
      </c>
      <c r="E11" s="2" t="s">
        <v>18</v>
      </c>
      <c r="F11" s="2">
        <f>SUM(B11+B13)</f>
        <v>118</v>
      </c>
      <c r="H11" s="2" t="s">
        <v>19</v>
      </c>
      <c r="I11" s="8">
        <f>SUM(F11)</f>
        <v>118</v>
      </c>
      <c r="J11" s="6" t="s">
        <v>20</v>
      </c>
      <c r="K11" s="2">
        <f>H4</f>
        <v>50</v>
      </c>
    </row>
    <row r="12" spans="1:11" x14ac:dyDescent="0.15">
      <c r="A12" s="2" t="s">
        <v>21</v>
      </c>
      <c r="B12" s="10">
        <v>50</v>
      </c>
      <c r="C12" s="2">
        <f>SUM(B12*$C$4*$B$7)</f>
        <v>2250</v>
      </c>
      <c r="E12" s="2" t="s">
        <v>22</v>
      </c>
      <c r="F12" s="2">
        <f>SUM(B12+B14)</f>
        <v>50</v>
      </c>
      <c r="H12" s="2" t="s">
        <v>23</v>
      </c>
      <c r="I12" s="8">
        <f>SUM(F12)</f>
        <v>50</v>
      </c>
      <c r="J12" s="6" t="s">
        <v>20</v>
      </c>
      <c r="K12" s="2">
        <f>I4</f>
        <v>30</v>
      </c>
    </row>
    <row r="13" spans="1:11" x14ac:dyDescent="0.15">
      <c r="A13" s="2" t="s">
        <v>24</v>
      </c>
      <c r="B13" s="10">
        <v>85.5</v>
      </c>
      <c r="C13" s="2">
        <f>SUM(B13*$B$5*$B$7)</f>
        <v>6412.5</v>
      </c>
      <c r="E13" s="2" t="s">
        <v>25</v>
      </c>
      <c r="F13" s="2">
        <f>SUM(B15+B17)</f>
        <v>32</v>
      </c>
      <c r="H13" s="2" t="s">
        <v>26</v>
      </c>
      <c r="I13" s="8">
        <f>SUM(F13+F19)</f>
        <v>100</v>
      </c>
      <c r="J13" s="6" t="s">
        <v>20</v>
      </c>
      <c r="K13" s="2">
        <f>H5</f>
        <v>100</v>
      </c>
    </row>
    <row r="14" spans="1:11" x14ac:dyDescent="0.15">
      <c r="A14" s="2" t="s">
        <v>27</v>
      </c>
      <c r="B14" s="10">
        <v>0</v>
      </c>
      <c r="C14" s="2">
        <f>SUM(B14*$C$5*$B$7)</f>
        <v>0</v>
      </c>
      <c r="E14" s="2" t="s">
        <v>28</v>
      </c>
      <c r="F14" s="2">
        <f>SUM(B16+B18)</f>
        <v>40</v>
      </c>
      <c r="H14" s="2" t="s">
        <v>29</v>
      </c>
      <c r="I14" s="8">
        <f>SUM(F14+F20)</f>
        <v>60</v>
      </c>
      <c r="J14" s="6" t="s">
        <v>20</v>
      </c>
      <c r="K14" s="2">
        <f>I5</f>
        <v>60</v>
      </c>
    </row>
    <row r="15" spans="1:11" x14ac:dyDescent="0.15">
      <c r="A15" s="2" t="s">
        <v>30</v>
      </c>
      <c r="B15" s="10">
        <v>0</v>
      </c>
      <c r="C15" s="2">
        <f>SUM(B15*$B$4*$B$7)</f>
        <v>0</v>
      </c>
      <c r="E15" s="2" t="s">
        <v>31</v>
      </c>
      <c r="F15" s="2">
        <f>SUM(B19+B21)</f>
        <v>50</v>
      </c>
      <c r="H15" s="2" t="s">
        <v>32</v>
      </c>
      <c r="I15" s="8">
        <f>SUM(F15+F21)</f>
        <v>50</v>
      </c>
      <c r="J15" s="6" t="s">
        <v>20</v>
      </c>
      <c r="K15" s="2">
        <f>H6</f>
        <v>50</v>
      </c>
    </row>
    <row r="16" spans="1:11" x14ac:dyDescent="0.15">
      <c r="A16" s="2" t="s">
        <v>33</v>
      </c>
      <c r="B16" s="10">
        <v>40</v>
      </c>
      <c r="C16" s="2">
        <f>SUM(B16*$C$4*$B$7)</f>
        <v>1800</v>
      </c>
      <c r="E16" s="2" t="s">
        <v>34</v>
      </c>
      <c r="F16" s="2">
        <f>SUM(B20+B22)</f>
        <v>50</v>
      </c>
      <c r="H16" s="2" t="s">
        <v>35</v>
      </c>
      <c r="I16" s="8">
        <f>SUM(F16+F22)</f>
        <v>50</v>
      </c>
      <c r="J16" s="6" t="s">
        <v>20</v>
      </c>
      <c r="K16" s="2">
        <f>I6</f>
        <v>50</v>
      </c>
    </row>
    <row r="17" spans="1:10" x14ac:dyDescent="0.15">
      <c r="A17" s="2" t="s">
        <v>36</v>
      </c>
      <c r="B17" s="10">
        <v>32</v>
      </c>
      <c r="C17" s="2">
        <f>SUM(B17*$B$5*$B$7)</f>
        <v>2400</v>
      </c>
    </row>
    <row r="18" spans="1:10" x14ac:dyDescent="0.15">
      <c r="A18" s="2" t="s">
        <v>37</v>
      </c>
      <c r="B18" s="10">
        <v>0</v>
      </c>
      <c r="C18" s="2">
        <f>SUM(B18*$C$5*$B$7)</f>
        <v>0</v>
      </c>
      <c r="G18" s="2" t="s">
        <v>14</v>
      </c>
    </row>
    <row r="19" spans="1:10" x14ac:dyDescent="0.15">
      <c r="A19" s="2" t="s">
        <v>38</v>
      </c>
      <c r="B19" s="10">
        <v>37.5</v>
      </c>
      <c r="C19" s="2">
        <f>SUM(B19*$B$4*$B$7)</f>
        <v>2250</v>
      </c>
      <c r="E19" s="2" t="s">
        <v>39</v>
      </c>
      <c r="F19" s="2">
        <f>SUM(I11-K11)</f>
        <v>68</v>
      </c>
      <c r="G19" s="2">
        <f>SUM(F19*$B$8)</f>
        <v>680</v>
      </c>
    </row>
    <row r="20" spans="1:10" x14ac:dyDescent="0.15">
      <c r="A20" s="2" t="s">
        <v>40</v>
      </c>
      <c r="B20" s="10">
        <v>50</v>
      </c>
      <c r="C20" s="2">
        <f>SUM(B20*$C$4*$B$7)</f>
        <v>2250</v>
      </c>
      <c r="E20" s="2" t="s">
        <v>41</v>
      </c>
      <c r="F20" s="2">
        <f>SUM(I12-K12)</f>
        <v>20</v>
      </c>
      <c r="G20" s="2">
        <f t="shared" ref="G20:G21" si="0">SUM(F20*$B$8)</f>
        <v>200</v>
      </c>
    </row>
    <row r="21" spans="1:10" x14ac:dyDescent="0.15">
      <c r="A21" s="2" t="s">
        <v>42</v>
      </c>
      <c r="B21" s="10">
        <v>12.500000000000004</v>
      </c>
      <c r="C21" s="2">
        <f>SUM(B21*$B$5*$B$7)</f>
        <v>937.50000000000023</v>
      </c>
      <c r="E21" s="2" t="s">
        <v>43</v>
      </c>
      <c r="F21" s="2">
        <f>SUM(I13-K13)</f>
        <v>0</v>
      </c>
      <c r="G21" s="2">
        <f t="shared" si="0"/>
        <v>0</v>
      </c>
    </row>
    <row r="22" spans="1:10" x14ac:dyDescent="0.15">
      <c r="A22" s="2" t="s">
        <v>44</v>
      </c>
      <c r="B22" s="10">
        <v>0</v>
      </c>
      <c r="C22" s="2">
        <f>SUM(B22*$C$5*$B$7)</f>
        <v>0</v>
      </c>
      <c r="E22" s="2" t="s">
        <v>45</v>
      </c>
      <c r="F22" s="2">
        <f>SUM(I14-K14)</f>
        <v>0</v>
      </c>
      <c r="G22" s="2">
        <f>SUM(F22*$B$8)</f>
        <v>0</v>
      </c>
    </row>
    <row r="23" spans="1:10" x14ac:dyDescent="0.15">
      <c r="B23" s="2" t="s">
        <v>46</v>
      </c>
      <c r="C23" s="2">
        <f>SUM(C11:C22)</f>
        <v>20250</v>
      </c>
      <c r="F23" s="2" t="s">
        <v>47</v>
      </c>
      <c r="G23" s="2">
        <f>SUM(G19:G22)</f>
        <v>880</v>
      </c>
      <c r="I23" s="2" t="s">
        <v>48</v>
      </c>
      <c r="J23" s="9">
        <f>SUM(G23+C23)</f>
        <v>21130</v>
      </c>
    </row>
    <row r="25" spans="1:10" x14ac:dyDescent="0.15">
      <c r="B25" s="2" t="s">
        <v>49</v>
      </c>
    </row>
    <row r="26" spans="1:10" x14ac:dyDescent="0.15">
      <c r="A26" s="2" t="s">
        <v>50</v>
      </c>
      <c r="B26" s="8">
        <f>SUM(B11*$B$4+B12*$C$4)</f>
        <v>140</v>
      </c>
      <c r="C26" s="6" t="s">
        <v>51</v>
      </c>
      <c r="D26" s="2">
        <f>F4</f>
        <v>140</v>
      </c>
    </row>
    <row r="27" spans="1:10" x14ac:dyDescent="0.15">
      <c r="A27" s="2" t="s">
        <v>52</v>
      </c>
      <c r="B27" s="8">
        <f>SUM(B13*$B$5+B14*$C$5)</f>
        <v>213.75</v>
      </c>
      <c r="C27" s="6" t="s">
        <v>51</v>
      </c>
      <c r="D27" s="2">
        <f>G4</f>
        <v>250</v>
      </c>
    </row>
    <row r="28" spans="1:10" x14ac:dyDescent="0.15">
      <c r="A28" s="2" t="s">
        <v>53</v>
      </c>
      <c r="B28" s="8">
        <f>SUM(B15*$B$4+B16*$C$4)</f>
        <v>60</v>
      </c>
      <c r="C28" s="6" t="s">
        <v>51</v>
      </c>
      <c r="D28" s="2">
        <f>F5</f>
        <v>60</v>
      </c>
    </row>
    <row r="29" spans="1:10" x14ac:dyDescent="0.15">
      <c r="A29" s="2" t="s">
        <v>54</v>
      </c>
      <c r="B29" s="8">
        <f>SUM(B17*$B$5+B18*$C$5)</f>
        <v>80</v>
      </c>
      <c r="C29" s="6" t="s">
        <v>51</v>
      </c>
      <c r="D29" s="2">
        <f>G5</f>
        <v>80</v>
      </c>
    </row>
    <row r="30" spans="1:10" x14ac:dyDescent="0.15">
      <c r="A30" s="2" t="s">
        <v>55</v>
      </c>
      <c r="B30" s="8">
        <f>SUM(B19*$B$4+B20*$C$4)</f>
        <v>150</v>
      </c>
      <c r="C30" s="6" t="s">
        <v>51</v>
      </c>
      <c r="D30" s="2">
        <f>F6</f>
        <v>150</v>
      </c>
    </row>
    <row r="31" spans="1:10" x14ac:dyDescent="0.15">
      <c r="A31" s="2" t="s">
        <v>56</v>
      </c>
      <c r="B31" s="8">
        <f>SUM(B21*$B$5+B22*$C$5)</f>
        <v>31.250000000000007</v>
      </c>
      <c r="C31" s="6" t="s">
        <v>51</v>
      </c>
      <c r="D31" s="2">
        <f>G6</f>
        <v>100</v>
      </c>
    </row>
  </sheetData>
  <mergeCells count="3">
    <mergeCell ref="A1:C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Machine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Charlton</dc:creator>
  <cp:lastModifiedBy>Benjamin Charlton</cp:lastModifiedBy>
  <dcterms:created xsi:type="dcterms:W3CDTF">2018-10-29T09:47:19Z</dcterms:created>
  <dcterms:modified xsi:type="dcterms:W3CDTF">2018-10-29T09:53:53Z</dcterms:modified>
</cp:coreProperties>
</file>