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feon/Desktop/G54LDO/Workshop 4/"/>
    </mc:Choice>
  </mc:AlternateContent>
  <xr:revisionPtr revIDLastSave="0" documentId="13_ncr:1_{DFDB922B-D5D0-8B4A-B069-9FE083537AB7}" xr6:coauthVersionLast="38" xr6:coauthVersionMax="38" xr10:uidLastSave="{00000000-0000-0000-0000-000000000000}"/>
  <bookViews>
    <workbookView xWindow="1200" yWindow="460" windowWidth="39760" windowHeight="25140" tabRatio="851" activeTab="1" xr2:uid="{00000000-000D-0000-FFFF-FFFF00000000}"/>
  </bookViews>
  <sheets>
    <sheet name="Answer Report 1" sheetId="69" r:id="rId1"/>
    <sheet name="Sensitivity Report 1" sheetId="70" r:id="rId2"/>
    <sheet name="Limits Report 1" sheetId="71" r:id="rId3"/>
    <sheet name="Paper Recycling" sheetId="65" r:id="rId4"/>
    <sheet name="Answer Report 2" sheetId="77" r:id="rId5"/>
    <sheet name="Sensitivity Report 2" sheetId="78" r:id="rId6"/>
    <sheet name="Limits Report 2" sheetId="79" r:id="rId7"/>
    <sheet name="Answer Report 4" sheetId="83" r:id="rId8"/>
    <sheet name="Machine Planning" sheetId="63" r:id="rId9"/>
    <sheet name="Answer Report 3" sheetId="80" r:id="rId10"/>
    <sheet name="Sensitivity Report 3" sheetId="81" r:id="rId11"/>
    <sheet name="Limits Report 3" sheetId="82" r:id="rId12"/>
    <sheet name="ResearchInstitute" sheetId="64" r:id="rId13"/>
  </sheets>
  <definedNames>
    <definedName name="sencount" hidden="1">2</definedName>
    <definedName name="solver_adj" localSheetId="8" hidden="1">'Machine Planning'!$B$11:$B$22</definedName>
    <definedName name="solver_adj" localSheetId="3" hidden="1">'Paper Recycling'!$C$18:$E$20</definedName>
    <definedName name="solver_adj" localSheetId="12" hidden="1">ResearchInstitute!$D$14:$H$19</definedName>
    <definedName name="solver_cvg" localSheetId="8" hidden="1">0.0001</definedName>
    <definedName name="solver_cvg" localSheetId="3" hidden="1">0.0001</definedName>
    <definedName name="solver_cvg" localSheetId="12" hidden="1">0.0001</definedName>
    <definedName name="solver_drv" localSheetId="8" hidden="1">1</definedName>
    <definedName name="solver_drv" localSheetId="3" hidden="1">1</definedName>
    <definedName name="solver_drv" localSheetId="12" hidden="1">1</definedName>
    <definedName name="solver_eng" localSheetId="8" hidden="1">2</definedName>
    <definedName name="solver_eng" localSheetId="3" hidden="1">2</definedName>
    <definedName name="solver_eng" localSheetId="12" hidden="1">2</definedName>
    <definedName name="solver_est" localSheetId="8" hidden="1">1</definedName>
    <definedName name="solver_est" localSheetId="12" hidden="1">1</definedName>
    <definedName name="solver_itr" localSheetId="8" hidden="1">100</definedName>
    <definedName name="solver_itr" localSheetId="3" hidden="1">2147483647</definedName>
    <definedName name="solver_itr" localSheetId="12" hidden="1">2147483647</definedName>
    <definedName name="solver_lhs1" localSheetId="8" hidden="1">'Machine Planning'!$B$11:$B$22</definedName>
    <definedName name="solver_lhs1" localSheetId="3" hidden="1">'Paper Recycling'!$C$11:$E$11</definedName>
    <definedName name="solver_lhs1" localSheetId="12" hidden="1">ResearchInstitute!$D$14:$H$19</definedName>
    <definedName name="solver_lhs2" localSheetId="8" hidden="1">'Machine Planning'!$B$26:$B$31</definedName>
    <definedName name="solver_lhs2" localSheetId="3" hidden="1">'Paper Recycling'!$H$18:$H$20</definedName>
    <definedName name="solver_lhs2" localSheetId="12" hidden="1">ResearchInstitute!$D$20:$H$20</definedName>
    <definedName name="solver_lhs3" localSheetId="8" hidden="1">'Machine Planning'!$I$11:$I$16</definedName>
    <definedName name="solver_lhs3" localSheetId="3" hidden="1">'Paper Recycling'!$E$8</definedName>
    <definedName name="solver_lhs3" localSheetId="12" hidden="1">ResearchInstitute!$I$14:$I$19</definedName>
    <definedName name="solver_lhs4" localSheetId="8" hidden="1">'Machine Planning'!#REF!</definedName>
    <definedName name="solver_lhs4" localSheetId="3" hidden="1">'Paper Recycling'!$H$18</definedName>
    <definedName name="solver_lhs4" localSheetId="12" hidden="1">ResearchInstitute!#REF!</definedName>
    <definedName name="solver_lhs5" localSheetId="8" hidden="1">'Machine Planning'!#REF!</definedName>
    <definedName name="solver_lhs5" localSheetId="3" hidden="1">'Paper Recycling'!$H$19</definedName>
    <definedName name="solver_lhs6" localSheetId="8" hidden="1">'Machine Planning'!#REF!</definedName>
    <definedName name="solver_lhs6" localSheetId="3" hidden="1">'Paper Recycling'!$J$20</definedName>
    <definedName name="solver_lhs7" localSheetId="8" hidden="1">'Machine Planning'!#REF!</definedName>
    <definedName name="solver_lin" localSheetId="8" hidden="1">1</definedName>
    <definedName name="solver_lin" localSheetId="3" hidden="1">1</definedName>
    <definedName name="solver_lin" localSheetId="12" hidden="1">1</definedName>
    <definedName name="solver_mip" localSheetId="8" hidden="1">2147483647</definedName>
    <definedName name="solver_mip" localSheetId="3" hidden="1">2147483647</definedName>
    <definedName name="solver_mip" localSheetId="12" hidden="1">2147483647</definedName>
    <definedName name="solver_mni" localSheetId="8" hidden="1">30</definedName>
    <definedName name="solver_mni" localSheetId="3" hidden="1">30</definedName>
    <definedName name="solver_mni" localSheetId="12" hidden="1">30</definedName>
    <definedName name="solver_mrt" localSheetId="8" hidden="1">0.075</definedName>
    <definedName name="solver_mrt" localSheetId="3" hidden="1">0.075</definedName>
    <definedName name="solver_mrt" localSheetId="12" hidden="1">0.075</definedName>
    <definedName name="solver_msl" localSheetId="8" hidden="1">2</definedName>
    <definedName name="solver_msl" localSheetId="3" hidden="1">2</definedName>
    <definedName name="solver_msl" localSheetId="12" hidden="1">2</definedName>
    <definedName name="solver_neg" localSheetId="8" hidden="1">1</definedName>
    <definedName name="solver_neg" localSheetId="3" hidden="1">1</definedName>
    <definedName name="solver_neg" localSheetId="12" hidden="1">1</definedName>
    <definedName name="solver_nod" localSheetId="8" hidden="1">2147483647</definedName>
    <definedName name="solver_nod" localSheetId="3" hidden="1">2147483647</definedName>
    <definedName name="solver_nod" localSheetId="12" hidden="1">2147483647</definedName>
    <definedName name="solver_ntri" hidden="1">1000</definedName>
    <definedName name="solver_num" localSheetId="8" hidden="1">3</definedName>
    <definedName name="solver_num" localSheetId="3" hidden="1">2</definedName>
    <definedName name="solver_num" localSheetId="12" hidden="1">3</definedName>
    <definedName name="solver_nwt" localSheetId="8" hidden="1">1</definedName>
    <definedName name="solver_nwt" localSheetId="12" hidden="1">1</definedName>
    <definedName name="solver_opt" localSheetId="8" hidden="1">'Machine Planning'!$J$23</definedName>
    <definedName name="solver_opt" localSheetId="3" hidden="1">'Paper Recycling'!$H$14</definedName>
    <definedName name="solver_opt" localSheetId="12" hidden="1">ResearchInstitute!$L$20</definedName>
    <definedName name="solver_pre" localSheetId="8" hidden="1">0.000001</definedName>
    <definedName name="solver_pre" localSheetId="3" hidden="1">0.000001</definedName>
    <definedName name="solver_pre" localSheetId="12" hidden="1">0.000001</definedName>
    <definedName name="solver_rbv" localSheetId="8" hidden="1">1</definedName>
    <definedName name="solver_rbv" localSheetId="3" hidden="1">1</definedName>
    <definedName name="solver_rbv" localSheetId="12" hidden="1">1</definedName>
    <definedName name="solver_rel1" localSheetId="8" hidden="1">4</definedName>
    <definedName name="solver_rel1" localSheetId="3" hidden="1">1</definedName>
    <definedName name="solver_rel1" localSheetId="12" hidden="1">1</definedName>
    <definedName name="solver_rel2" localSheetId="8" hidden="1">1</definedName>
    <definedName name="solver_rel2" localSheetId="3" hidden="1">1</definedName>
    <definedName name="solver_rel2" localSheetId="12" hidden="1">3</definedName>
    <definedName name="solver_rel3" localSheetId="8" hidden="1">3</definedName>
    <definedName name="solver_rel3" localSheetId="3" hidden="1">3</definedName>
    <definedName name="solver_rel3" localSheetId="12" hidden="1">3</definedName>
    <definedName name="solver_rel4" localSheetId="8" hidden="1">3</definedName>
    <definedName name="solver_rel4" localSheetId="3" hidden="1">1</definedName>
    <definedName name="solver_rel4" localSheetId="12" hidden="1">3</definedName>
    <definedName name="solver_rel5" localSheetId="8" hidden="1">3</definedName>
    <definedName name="solver_rel5" localSheetId="3" hidden="1">1</definedName>
    <definedName name="solver_rel6" localSheetId="8" hidden="1">3</definedName>
    <definedName name="solver_rel6" localSheetId="3" hidden="1">1</definedName>
    <definedName name="solver_rel7" localSheetId="8" hidden="1">3</definedName>
    <definedName name="solver_rhs1" localSheetId="8" hidden="1">integer</definedName>
    <definedName name="solver_rhs1" localSheetId="3" hidden="1">'Paper Recycling'!$C$8:$E$8</definedName>
    <definedName name="solver_rhs1" localSheetId="12" hidden="1">ResearchInstitute!$D$5:$H$10</definedName>
    <definedName name="solver_rhs2" localSheetId="8" hidden="1">'Machine Planning'!$D$26:$D$31</definedName>
    <definedName name="solver_rhs2" localSheetId="3" hidden="1">'Paper Recycling'!$J$18:$J$20</definedName>
    <definedName name="solver_rhs2" localSheetId="12" hidden="1">ResearchInstitute!$D$22:$H$22</definedName>
    <definedName name="solver_rhs3" localSheetId="8" hidden="1">'Machine Planning'!$K$11:$K$16</definedName>
    <definedName name="solver_rhs3" localSheetId="3" hidden="1">'Paper Recycling'!$E$11</definedName>
    <definedName name="solver_rhs3" localSheetId="12" hidden="1">ResearchInstitute!$K$14:$K$19</definedName>
    <definedName name="solver_rhs4" localSheetId="8" hidden="1">'Machine Planning'!#REF!</definedName>
    <definedName name="solver_rhs4" localSheetId="3" hidden="1">'Paper Recycling'!$J$18</definedName>
    <definedName name="solver_rhs4" localSheetId="12" hidden="1">ResearchInstitute!#REF!</definedName>
    <definedName name="solver_rhs5" localSheetId="8" hidden="1">'Machine Planning'!#REF!</definedName>
    <definedName name="solver_rhs5" localSheetId="3" hidden="1">'Paper Recycling'!$J$19</definedName>
    <definedName name="solver_rhs6" localSheetId="8" hidden="1">'Machine Planning'!#REF!</definedName>
    <definedName name="solver_rhs6" localSheetId="3" hidden="1">'Paper Recycling'!$J$20</definedName>
    <definedName name="solver_rhs7" localSheetId="8" hidden="1">'Machine Planning'!#REF!</definedName>
    <definedName name="solver_rlx" localSheetId="8" hidden="1">2</definedName>
    <definedName name="solver_rlx" localSheetId="3" hidden="1">2</definedName>
    <definedName name="solver_rlx" localSheetId="12" hidden="1">1</definedName>
    <definedName name="solver_rsd" localSheetId="8" hidden="1">0</definedName>
    <definedName name="solver_rsd" localSheetId="3" hidden="1">0</definedName>
    <definedName name="solver_rsd" localSheetId="12" hidden="1">0</definedName>
    <definedName name="solver_rsmp" hidden="1">2</definedName>
    <definedName name="solver_scl" localSheetId="8" hidden="1">2</definedName>
    <definedName name="solver_scl" localSheetId="3" hidden="1">1</definedName>
    <definedName name="solver_scl" localSheetId="12" hidden="1">1</definedName>
    <definedName name="solver_seed" hidden="1">0</definedName>
    <definedName name="solver_sho" localSheetId="8" hidden="1">2</definedName>
    <definedName name="solver_sho" localSheetId="3" hidden="1">2</definedName>
    <definedName name="solver_sho" localSheetId="12" hidden="1">2</definedName>
    <definedName name="solver_ssz" localSheetId="8" hidden="1">100</definedName>
    <definedName name="solver_ssz" localSheetId="3" hidden="1">100</definedName>
    <definedName name="solver_ssz" localSheetId="12" hidden="1">100</definedName>
    <definedName name="solver_tim" localSheetId="8" hidden="1">100</definedName>
    <definedName name="solver_tim" localSheetId="3" hidden="1">2147483647</definedName>
    <definedName name="solver_tim" localSheetId="12" hidden="1">2147483647</definedName>
    <definedName name="solver_tol" localSheetId="8" hidden="1">0.01</definedName>
    <definedName name="solver_tol" localSheetId="3" hidden="1">0.01</definedName>
    <definedName name="solver_tol" localSheetId="12" hidden="1">0.01</definedName>
    <definedName name="solver_typ" localSheetId="8" hidden="1">2</definedName>
    <definedName name="solver_typ" localSheetId="3" hidden="1">1</definedName>
    <definedName name="solver_typ" localSheetId="12" hidden="1">2</definedName>
    <definedName name="solver_val" localSheetId="8" hidden="1">0</definedName>
    <definedName name="solver_val" localSheetId="3" hidden="1">0</definedName>
    <definedName name="solver_val" localSheetId="12" hidden="1">0</definedName>
    <definedName name="solver_ver" localSheetId="8" hidden="1">2</definedName>
    <definedName name="solver_ver" localSheetId="3" hidden="1">2</definedName>
    <definedName name="solver_ver" localSheetId="12" hidden="1">2</definedName>
  </definedNames>
  <calcPr calcId="179021" concurrentCalc="0"/>
</workbook>
</file>

<file path=xl/calcChain.xml><?xml version="1.0" encoding="utf-8"?>
<calcChain xmlns="http://schemas.openxmlformats.org/spreadsheetml/2006/main">
  <c r="B27" i="63" l="1"/>
  <c r="B29" i="63"/>
  <c r="B31" i="63"/>
  <c r="G27" i="63"/>
  <c r="B26" i="63"/>
  <c r="B28" i="63"/>
  <c r="B30" i="63"/>
  <c r="G26" i="63"/>
  <c r="C14" i="63"/>
  <c r="C13" i="63"/>
  <c r="C12" i="63"/>
  <c r="L14" i="64"/>
  <c r="L20" i="64"/>
  <c r="F11" i="63"/>
  <c r="I11" i="63"/>
  <c r="F19" i="63"/>
  <c r="F13" i="63"/>
  <c r="I13" i="63"/>
  <c r="G19" i="63"/>
  <c r="C11" i="63"/>
  <c r="E22" i="64"/>
  <c r="F22" i="64"/>
  <c r="G22" i="64"/>
  <c r="H22" i="64"/>
  <c r="D22" i="64"/>
  <c r="I14" i="64"/>
  <c r="I15" i="64"/>
  <c r="L15" i="64"/>
  <c r="I16" i="64"/>
  <c r="L16" i="64"/>
  <c r="I17" i="64"/>
  <c r="L17" i="64"/>
  <c r="I18" i="64"/>
  <c r="L18" i="64"/>
  <c r="I19" i="64"/>
  <c r="L19" i="64"/>
  <c r="E20" i="64"/>
  <c r="F20" i="64"/>
  <c r="G20" i="64"/>
  <c r="H20" i="64"/>
  <c r="D20" i="64"/>
  <c r="F21" i="63"/>
  <c r="F15" i="63"/>
  <c r="I15" i="63"/>
  <c r="D31" i="63"/>
  <c r="D30" i="63"/>
  <c r="D29" i="63"/>
  <c r="D28" i="63"/>
  <c r="D27" i="63"/>
  <c r="D26" i="63"/>
  <c r="F14" i="63"/>
  <c r="F12" i="63"/>
  <c r="I12" i="63"/>
  <c r="F20" i="63"/>
  <c r="I14" i="63"/>
  <c r="F22" i="63"/>
  <c r="C15" i="63"/>
  <c r="C16" i="63"/>
  <c r="C17" i="63"/>
  <c r="C18" i="63"/>
  <c r="C19" i="63"/>
  <c r="C20" i="63"/>
  <c r="C21" i="63"/>
  <c r="C22" i="63"/>
  <c r="C23" i="63"/>
  <c r="G20" i="63"/>
  <c r="G21" i="63"/>
  <c r="G22" i="63"/>
  <c r="G23" i="63"/>
  <c r="J23" i="63"/>
  <c r="F16" i="63"/>
  <c r="I16" i="63"/>
  <c r="K13" i="63"/>
  <c r="K16" i="63"/>
  <c r="K15" i="63"/>
  <c r="K14" i="63"/>
  <c r="K12" i="63"/>
  <c r="K11" i="63"/>
  <c r="C11" i="65"/>
  <c r="C14" i="65"/>
  <c r="D11" i="65"/>
  <c r="D14" i="65"/>
  <c r="E11" i="65"/>
  <c r="E14" i="65"/>
  <c r="H14" i="65"/>
  <c r="J22" i="65"/>
  <c r="G19" i="65"/>
  <c r="G20" i="65"/>
  <c r="G18" i="65"/>
  <c r="J18" i="65"/>
  <c r="J19" i="65"/>
  <c r="J20" i="65"/>
  <c r="J17" i="65"/>
  <c r="H11" i="65"/>
  <c r="H8" i="65"/>
  <c r="H20" i="65"/>
  <c r="H19" i="65"/>
  <c r="H18" i="65"/>
</calcChain>
</file>

<file path=xl/sharedStrings.xml><?xml version="1.0" encoding="utf-8"?>
<sst xmlns="http://schemas.openxmlformats.org/spreadsheetml/2006/main" count="1160" uniqueCount="377">
  <si>
    <t>MACHINE PLANNING Problem</t>
  </si>
  <si>
    <t>Product A</t>
  </si>
  <si>
    <t>Product B</t>
  </si>
  <si>
    <t>Month</t>
  </si>
  <si>
    <t>Capacity machine X</t>
  </si>
  <si>
    <t>Capacity machine Y</t>
  </si>
  <si>
    <t>Demand product A</t>
  </si>
  <si>
    <t>Demand product B</t>
  </si>
  <si>
    <t>Hours on machine X</t>
  </si>
  <si>
    <t>Hours on machine Y</t>
  </si>
  <si>
    <t>Mon</t>
  </si>
  <si>
    <t>Tue</t>
  </si>
  <si>
    <t>Wed</t>
  </si>
  <si>
    <t>Thu</t>
  </si>
  <si>
    <t>Fri</t>
  </si>
  <si>
    <t>Operator A</t>
  </si>
  <si>
    <t>Operator B</t>
  </si>
  <si>
    <t>Operator C</t>
  </si>
  <si>
    <t>Operator D</t>
  </si>
  <si>
    <t>Operator E</t>
  </si>
  <si>
    <t>Operator F</t>
  </si>
  <si>
    <t>Maximum Availability</t>
  </si>
  <si>
    <t>RESEARCH INSTITUTE Problem</t>
  </si>
  <si>
    <t>Wage/Hour</t>
  </si>
  <si>
    <t>PAPER RECYCLING Problem</t>
  </si>
  <si>
    <t>Yield of Paper Types</t>
  </si>
  <si>
    <t>Office Paper</t>
  </si>
  <si>
    <t>Catalogue Paper</t>
  </si>
  <si>
    <t>Tan Stock</t>
  </si>
  <si>
    <t>Available</t>
  </si>
  <si>
    <t>White Paper</t>
  </si>
  <si>
    <t>Mixed Paper</t>
  </si>
  <si>
    <t>Newsprint</t>
  </si>
  <si>
    <t>Demand</t>
  </si>
  <si>
    <t>Selling Price</t>
  </si>
  <si>
    <t>Amount to Convert</t>
  </si>
  <si>
    <t>Total Used</t>
  </si>
  <si>
    <t>&gt;=</t>
  </si>
  <si>
    <t>Produced</t>
  </si>
  <si>
    <t>Total Demand</t>
  </si>
  <si>
    <t>Total Production</t>
  </si>
  <si>
    <t>Sales</t>
  </si>
  <si>
    <t>&lt;=</t>
  </si>
  <si>
    <t>White Paper To</t>
  </si>
  <si>
    <t>Mixed Paper To</t>
  </si>
  <si>
    <t>Newsprint To</t>
  </si>
  <si>
    <t>Total Sales</t>
  </si>
  <si>
    <t>Total Availible</t>
  </si>
  <si>
    <t>Microsoft Excel 16.18 Answer Report</t>
  </si>
  <si>
    <t>Worksheet: [g54ldo_workshop4_2018.xlsx]Paper Recycling</t>
  </si>
  <si>
    <t>Result: Solver found a solution.  All constraints and optimality conditions are satisfied.</t>
  </si>
  <si>
    <t>Solver Engine</t>
  </si>
  <si>
    <t>Engine: Simplex LP</t>
  </si>
  <si>
    <t>Iterations: 4 Subproblems: 0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</si>
  <si>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</si>
  <si>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</si>
  <si>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</si>
  <si>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</si>
  <si>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</si>
  <si>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</si>
  <si>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</si>
  <si>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</si>
  <si>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</si>
  <si>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</si>
  <si>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</si>
  <si>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</si>
  <si>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</si>
  <si>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</si>
  <si>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</si>
  <si>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$H$14</t>
  </si>
  <si>
    <t>Sales Total Sales</t>
  </si>
  <si>
    <t>$C$18</t>
  </si>
  <si>
    <t>White Paper To Office Paper</t>
  </si>
  <si>
    <t>Contin</t>
  </si>
  <si>
    <t>$D$18</t>
  </si>
  <si>
    <t>White Paper To Catalogue Paper</t>
  </si>
  <si>
    <t>$E$18</t>
  </si>
  <si>
    <t>White Paper To Tan Stock</t>
  </si>
  <si>
    <t>$C$19</t>
  </si>
  <si>
    <t>Mixed Paper To Office Paper</t>
  </si>
  <si>
    <t>$D$19</t>
  </si>
  <si>
    <t>Mixed Paper To Catalogue Paper</t>
  </si>
  <si>
    <t>$E$19</t>
  </si>
  <si>
    <t>Mixed Paper To Tan Stock</t>
  </si>
  <si>
    <t>$C$20</t>
  </si>
  <si>
    <t>Newsprint To Office Paper</t>
  </si>
  <si>
    <t>$D$20</t>
  </si>
  <si>
    <t>Newsprint To Catalogue Paper</t>
  </si>
  <si>
    <t>$E$20</t>
  </si>
  <si>
    <t>Newsprint To Tan Stock</t>
  </si>
  <si>
    <t>$C$11</t>
  </si>
  <si>
    <t>Produced Office Paper</t>
  </si>
  <si>
    <t>$C$11&lt;=$C$8</t>
  </si>
  <si>
    <t>Binding</t>
  </si>
  <si>
    <t>$D$11</t>
  </si>
  <si>
    <t>Produced Catalogue Paper</t>
  </si>
  <si>
    <t>$D$11&lt;=$D$8</t>
  </si>
  <si>
    <t>Not Binding</t>
  </si>
  <si>
    <t>$E$11</t>
  </si>
  <si>
    <t>Produced Tan Stock</t>
  </si>
  <si>
    <t>$E$11&lt;=$E$8</t>
  </si>
  <si>
    <t>$H$18</t>
  </si>
  <si>
    <t>White Paper Total Used</t>
  </si>
  <si>
    <t>$H$18&lt;=$J$18</t>
  </si>
  <si>
    <t>$H$19</t>
  </si>
  <si>
    <t>Mixed Paper Total Used</t>
  </si>
  <si>
    <t>$H$19&lt;=$J$19</t>
  </si>
  <si>
    <t>$H$20</t>
  </si>
  <si>
    <t>Newsprint Total Used</t>
  </si>
  <si>
    <t>$H$20&lt;=$J$20</t>
  </si>
  <si>
    <t>Microsoft Excel 16.18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</si>
  <si>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</si>
  <si>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</si>
  <si>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</si>
  <si>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</si>
  <si>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</si>
  <si>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</si>
  <si>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</si>
  <si>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</si>
  <si>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</si>
  <si>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</si>
  <si>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</si>
  <si>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</si>
  <si>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</si>
  <si>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16.18 Limits Report</t>
  </si>
  <si>
    <t>Variable</t>
  </si>
  <si>
    <t>Lower</t>
  </si>
  <si>
    <t>Limit</t>
  </si>
  <si>
    <t>Result</t>
  </si>
  <si>
    <t>Upper</t>
  </si>
  <si>
    <t>Report Created: 25/10/2018 16:38:03</t>
  </si>
  <si>
    <t>Solution Time: 115964858.585 Seconds.</t>
  </si>
  <si>
    <t>Report Created: 25/10/2018 16:38:04</t>
  </si>
  <si>
    <t>Cost for Machine / Hour</t>
  </si>
  <si>
    <t>Cost Holding 1 unit / month</t>
  </si>
  <si>
    <t>Meet the Exact Demand</t>
  </si>
  <si>
    <t>Pxa1</t>
  </si>
  <si>
    <t>Pxb1</t>
  </si>
  <si>
    <t>Pya1</t>
  </si>
  <si>
    <t>Pyb1</t>
  </si>
  <si>
    <t>Pxa2</t>
  </si>
  <si>
    <t>Pxb2</t>
  </si>
  <si>
    <t>Pya2</t>
  </si>
  <si>
    <t>Pyb2</t>
  </si>
  <si>
    <t>Pxa3</t>
  </si>
  <si>
    <t>Pxb3</t>
  </si>
  <si>
    <t>Pya3</t>
  </si>
  <si>
    <t>Pyb3</t>
  </si>
  <si>
    <t>Produced A 1</t>
  </si>
  <si>
    <t>Produced B 1</t>
  </si>
  <si>
    <t>Produced A 2</t>
  </si>
  <si>
    <t>Produced B 2</t>
  </si>
  <si>
    <t>Produced B 3</t>
  </si>
  <si>
    <t>Produced A 3</t>
  </si>
  <si>
    <t>Stored A 2</t>
  </si>
  <si>
    <t>Stored B 2</t>
  </si>
  <si>
    <t>Stored A 3</t>
  </si>
  <si>
    <t>Stored B 3</t>
  </si>
  <si>
    <t>Total A 1</t>
  </si>
  <si>
    <t>Total B 1</t>
  </si>
  <si>
    <t>Total A 2</t>
  </si>
  <si>
    <t>Total B 2</t>
  </si>
  <si>
    <t>Total B 3</t>
  </si>
  <si>
    <t>Total A 3</t>
  </si>
  <si>
    <t>No. to Make</t>
  </si>
  <si>
    <t>Production Cost</t>
  </si>
  <si>
    <t>Total Cost</t>
  </si>
  <si>
    <t>Storage Cost</t>
  </si>
  <si>
    <t>Machine Time</t>
  </si>
  <si>
    <t>X Month 1</t>
  </si>
  <si>
    <t>Y Month 1</t>
  </si>
  <si>
    <t>Y Month 2</t>
  </si>
  <si>
    <t>X Month 2</t>
  </si>
  <si>
    <t>X Month 3</t>
  </si>
  <si>
    <t>Y Month 3</t>
  </si>
  <si>
    <t>Worksheet: [g54ldo_workshop4_2018.xlsx]Machine Planning</t>
  </si>
  <si>
    <t>Iterations: 19 Subproblems: 0</t>
  </si>
  <si>
    <t>Max Time 100 sec, Iterations 100, Precision 0.000001</t>
  </si>
  <si>
    <t>Objective Cell (Min)</t>
  </si>
  <si>
    <t>$J$23</t>
  </si>
  <si>
    <t>Total Cost &gt;=</t>
  </si>
  <si>
    <t>$B$11</t>
  </si>
  <si>
    <t>Pxa1 No. to Make</t>
  </si>
  <si>
    <t>$B$12</t>
  </si>
  <si>
    <t>Pxb1 No. to Make</t>
  </si>
  <si>
    <t>$B$13</t>
  </si>
  <si>
    <t>Pya1 No. to Make</t>
  </si>
  <si>
    <t>$B$14</t>
  </si>
  <si>
    <t>Pyb1 No. to Make</t>
  </si>
  <si>
    <t>$B$15</t>
  </si>
  <si>
    <t>Pxa2 No. to Make</t>
  </si>
  <si>
    <t>$B$16</t>
  </si>
  <si>
    <t>Pxb2 No. to Make</t>
  </si>
  <si>
    <t>$B$17</t>
  </si>
  <si>
    <t>Pya2 No. to Make</t>
  </si>
  <si>
    <t>$B$18</t>
  </si>
  <si>
    <t>Pyb2 No. to Make</t>
  </si>
  <si>
    <t>$B$19</t>
  </si>
  <si>
    <t>Pxa3 No. to Make</t>
  </si>
  <si>
    <t>$B$20</t>
  </si>
  <si>
    <t>Pxb3 No. to Make</t>
  </si>
  <si>
    <t>$B$21</t>
  </si>
  <si>
    <t>Pya3 No. to Make</t>
  </si>
  <si>
    <t>$B$22</t>
  </si>
  <si>
    <t>Pyb3 No. to Make</t>
  </si>
  <si>
    <t>$B$26</t>
  </si>
  <si>
    <t>$B$26&lt;=$D$26</t>
  </si>
  <si>
    <t>$B$27</t>
  </si>
  <si>
    <t>$B$27&lt;=$D$27</t>
  </si>
  <si>
    <t>$B$28</t>
  </si>
  <si>
    <t>$B$28&lt;=$D$28</t>
  </si>
  <si>
    <t>$B$29</t>
  </si>
  <si>
    <t>$B$29&lt;=$D$29</t>
  </si>
  <si>
    <t>$B$30</t>
  </si>
  <si>
    <t>$B$30&lt;=$D$30</t>
  </si>
  <si>
    <t>$B$31</t>
  </si>
  <si>
    <t>$B$31&lt;=$D$31</t>
  </si>
  <si>
    <t>$I$11</t>
  </si>
  <si>
    <t>$I$11&gt;=$K$11</t>
  </si>
  <si>
    <t>$I$12</t>
  </si>
  <si>
    <t>$I$12&gt;=$K$12</t>
  </si>
  <si>
    <t>$I$13</t>
  </si>
  <si>
    <t>$I$13&gt;=$K$13</t>
  </si>
  <si>
    <t>$I$14</t>
  </si>
  <si>
    <t>$I$14&gt;=$K$14</t>
  </si>
  <si>
    <t>$I$15</t>
  </si>
  <si>
    <t>$I$15&gt;=$K$15</t>
  </si>
  <si>
    <t>$I$16</t>
  </si>
  <si>
    <t>$I$16&gt;=$K$16</t>
  </si>
  <si>
    <t>X Month 1 Machine Time</t>
  </si>
  <si>
    <t>Y Month 1 Machine Time</t>
  </si>
  <si>
    <t>X Month 2 Machine Time</t>
  </si>
  <si>
    <t>Y Month 2 Machine Time</t>
  </si>
  <si>
    <t>X Month 3 Machine Time</t>
  </si>
  <si>
    <t>Y Month 3 Machine Time</t>
  </si>
  <si>
    <t>Total A 1 Produced</t>
  </si>
  <si>
    <t>Total B 1 Produced</t>
  </si>
  <si>
    <t>Total A 2 Produced</t>
  </si>
  <si>
    <t>Total B 2 Produced</t>
  </si>
  <si>
    <t>Total A 3 Produced</t>
  </si>
  <si>
    <t>Total B 3 Produced</t>
  </si>
  <si>
    <t>Report Created: 29/10/2018 09:44:34</t>
  </si>
  <si>
    <t>Solution Time: 150324652.451 Seconds.</t>
  </si>
  <si>
    <t>Report Created: 29/10/2018 09:44:35</t>
  </si>
  <si>
    <t>Garunteed Hours</t>
  </si>
  <si>
    <t>Hours to Work</t>
  </si>
  <si>
    <t>Total Hours</t>
  </si>
  <si>
    <t>Hours Needed</t>
  </si>
  <si>
    <t>Hours Open</t>
  </si>
  <si>
    <t>8 til 10</t>
  </si>
  <si>
    <t>Hours to work need to be &lt;= Maximum avalibility</t>
  </si>
  <si>
    <t>Hours worked</t>
  </si>
  <si>
    <t>Paid</t>
  </si>
  <si>
    <t>Total Paid</t>
  </si>
  <si>
    <t>Worksheet: [g54ldo_workshop4_2018.xlsx]ResearchInstitute</t>
  </si>
  <si>
    <t>Report Created: 29/10/2018 10:23:21</t>
  </si>
  <si>
    <t>Solution Time: 150324964.807 Seconds.</t>
  </si>
  <si>
    <t>Iterations: 35 Subproblems: 0</t>
  </si>
  <si>
    <t>Max Subproblems Unlimited, Max Integer Sols Unlimited, Integer Tolerance 1%, Solve Without Integer Constraints, Assume NonNegative</t>
  </si>
  <si>
    <t>$L$20</t>
  </si>
  <si>
    <t>Total Hours Paid</t>
  </si>
  <si>
    <t>$D$14</t>
  </si>
  <si>
    <t>Operator A Mon</t>
  </si>
  <si>
    <t>$E$14</t>
  </si>
  <si>
    <t>Operator A Tue</t>
  </si>
  <si>
    <t>$F$14</t>
  </si>
  <si>
    <t>Operator A Wed</t>
  </si>
  <si>
    <t>$G$14</t>
  </si>
  <si>
    <t>Operator A Thu</t>
  </si>
  <si>
    <t>Operator A Fri</t>
  </si>
  <si>
    <t>$D$15</t>
  </si>
  <si>
    <t>Operator B Mon</t>
  </si>
  <si>
    <t>$E$15</t>
  </si>
  <si>
    <t>Operator B Tue</t>
  </si>
  <si>
    <t>$F$15</t>
  </si>
  <si>
    <t>Operator B Wed</t>
  </si>
  <si>
    <t>$G$15</t>
  </si>
  <si>
    <t>Operator B Thu</t>
  </si>
  <si>
    <t>$H$15</t>
  </si>
  <si>
    <t>Operator B Fri</t>
  </si>
  <si>
    <t>$D$16</t>
  </si>
  <si>
    <t>Operator C Mon</t>
  </si>
  <si>
    <t>$E$16</t>
  </si>
  <si>
    <t>Operator C Tue</t>
  </si>
  <si>
    <t>$F$16</t>
  </si>
  <si>
    <t>Operator C Wed</t>
  </si>
  <si>
    <t>$G$16</t>
  </si>
  <si>
    <t>Operator C Thu</t>
  </si>
  <si>
    <t>$H$16</t>
  </si>
  <si>
    <t>Operator C Fri</t>
  </si>
  <si>
    <t>$D$17</t>
  </si>
  <si>
    <t>Operator D Mon</t>
  </si>
  <si>
    <t>$E$17</t>
  </si>
  <si>
    <t>Operator D Tue</t>
  </si>
  <si>
    <t>$F$17</t>
  </si>
  <si>
    <t>Operator D Wed</t>
  </si>
  <si>
    <t>$G$17</t>
  </si>
  <si>
    <t>Operator D Thu</t>
  </si>
  <si>
    <t>$H$17</t>
  </si>
  <si>
    <t>Operator D Fri</t>
  </si>
  <si>
    <t>Operator E Mon</t>
  </si>
  <si>
    <t>Operator E Tue</t>
  </si>
  <si>
    <t>$F$18</t>
  </si>
  <si>
    <t>Operator E Wed</t>
  </si>
  <si>
    <t>$G$18</t>
  </si>
  <si>
    <t>Operator E Thu</t>
  </si>
  <si>
    <t>Operator E Fri</t>
  </si>
  <si>
    <t>Operator F Mon</t>
  </si>
  <si>
    <t>Operator F Tue</t>
  </si>
  <si>
    <t>$F$19</t>
  </si>
  <si>
    <t>Operator F Wed</t>
  </si>
  <si>
    <t>$G$19</t>
  </si>
  <si>
    <t>Operator F Thu</t>
  </si>
  <si>
    <t>Operator F Fri</t>
  </si>
  <si>
    <t>Total Hours Mon</t>
  </si>
  <si>
    <t>$D$20&gt;=$D$22</t>
  </si>
  <si>
    <t>Total Hours Tue</t>
  </si>
  <si>
    <t>$E$20&gt;=$E$22</t>
  </si>
  <si>
    <t>$F$20</t>
  </si>
  <si>
    <t>Total Hours Wed</t>
  </si>
  <si>
    <t>$F$20&gt;=$F$22</t>
  </si>
  <si>
    <t>$G$20</t>
  </si>
  <si>
    <t>Total Hours Thu</t>
  </si>
  <si>
    <t>$G$20&gt;=$G$22</t>
  </si>
  <si>
    <t>Total Hours Fri</t>
  </si>
  <si>
    <t>$H$20&gt;=$H$22</t>
  </si>
  <si>
    <t>Operator A Hours worked</t>
  </si>
  <si>
    <t>Operator B Hours worked</t>
  </si>
  <si>
    <t>Operator C Hours worked</t>
  </si>
  <si>
    <t>$I$17</t>
  </si>
  <si>
    <t>Operator D Hours worked</t>
  </si>
  <si>
    <t>$I$17&gt;=$K$17</t>
  </si>
  <si>
    <t>$I$18</t>
  </si>
  <si>
    <t>Operator E Hours worked</t>
  </si>
  <si>
    <t>$I$18&gt;=$K$18</t>
  </si>
  <si>
    <t>$I$19</t>
  </si>
  <si>
    <t>Operator F Hours worked</t>
  </si>
  <si>
    <t>$I$19&gt;=$K$19</t>
  </si>
  <si>
    <t>$D$14&lt;=$D$5</t>
  </si>
  <si>
    <t>$E$14&lt;=$E$5</t>
  </si>
  <si>
    <t>$F$14&lt;=$F$5</t>
  </si>
  <si>
    <t>$G$14&lt;=$G$5</t>
  </si>
  <si>
    <t>$H$14&lt;=$H$5</t>
  </si>
  <si>
    <t>$D$15&lt;=$D$6</t>
  </si>
  <si>
    <t>$E$15&lt;=$E$6</t>
  </si>
  <si>
    <t>$F$15&lt;=$F$6</t>
  </si>
  <si>
    <t>$G$15&lt;=$G$6</t>
  </si>
  <si>
    <t>$H$15&lt;=$H$6</t>
  </si>
  <si>
    <t>$D$16&lt;=$D$7</t>
  </si>
  <si>
    <t>$E$16&lt;=$E$7</t>
  </si>
  <si>
    <t>$F$16&lt;=$F$7</t>
  </si>
  <si>
    <t>$G$16&lt;=$G$7</t>
  </si>
  <si>
    <t>$H$16&lt;=$H$7</t>
  </si>
  <si>
    <t>$D$17&lt;=$D$8</t>
  </si>
  <si>
    <t>$E$17&lt;=$E$8</t>
  </si>
  <si>
    <t>$F$17&lt;=$F$8</t>
  </si>
  <si>
    <t>$G$17&lt;=$G$8</t>
  </si>
  <si>
    <t>$H$17&lt;=$H$8</t>
  </si>
  <si>
    <t>$D$18&lt;=$D$9</t>
  </si>
  <si>
    <t>$E$18&lt;=$E$9</t>
  </si>
  <si>
    <t>$F$18&lt;=$F$9</t>
  </si>
  <si>
    <t>$G$18&lt;=$G$9</t>
  </si>
  <si>
    <t>$H$18&lt;=$H$9</t>
  </si>
  <si>
    <t>$D$19&lt;=$D$10</t>
  </si>
  <si>
    <t>$E$19&lt;=$E$10</t>
  </si>
  <si>
    <t>$F$19&lt;=$F$10</t>
  </si>
  <si>
    <t>$G$19&lt;=$G$10</t>
  </si>
  <si>
    <t>$H$19&lt;=$H$10</t>
  </si>
  <si>
    <t>Report Created: 29/10/2018 10:23:23</t>
  </si>
  <si>
    <t>Report Created: 29/10/2018 10:23:24</t>
  </si>
  <si>
    <t>Total X</t>
  </si>
  <si>
    <t>Total Y</t>
  </si>
  <si>
    <t>Report Created: 29/10/2018 13:38:17</t>
  </si>
  <si>
    <t>Result: Solver found an integer solution within tolerance.  All constraints are satisfied.</t>
  </si>
  <si>
    <t>Solution Time: 163209661.927 Seconds.</t>
  </si>
  <si>
    <t>Iterations: 3 Subproblems: 14</t>
  </si>
  <si>
    <t>$B$11:$B$22=Integer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</si>
</sst>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_);[Red]\(&quot;$&quot;#,##0.00\)"/>
    <numFmt numFmtId="165" formatCode="0.0"/>
  </numFmts>
  <fonts count="9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name val="Geneva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8">
    <xf numFmtId="0" fontId="0" fillId="0" borderId="0"/>
    <xf numFmtId="0" fontId="1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1" fillId="0" borderId="0"/>
    <xf numFmtId="0" fontId="5" fillId="0" borderId="0"/>
  </cellStyleXfs>
  <cellXfs count="41">
    <xf numFmtId="0" fontId="0" fillId="0" borderId="0" xfId="0"/>
    <xf numFmtId="0" fontId="2" fillId="0" borderId="0" xfId="6" applyFont="1"/>
    <xf numFmtId="0" fontId="1" fillId="0" borderId="0" xfId="6"/>
    <xf numFmtId="0" fontId="1" fillId="0" borderId="0" xfId="6" applyAlignment="1">
      <alignment horizontal="center"/>
    </xf>
    <xf numFmtId="49" fontId="1" fillId="0" borderId="0" xfId="6" applyNumberFormat="1" applyAlignment="1">
      <alignment horizontal="center" vertical="center" wrapText="1"/>
    </xf>
    <xf numFmtId="0" fontId="6" fillId="0" borderId="0" xfId="6" applyFont="1" applyAlignment="1">
      <alignment horizontal="center"/>
    </xf>
    <xf numFmtId="0" fontId="6" fillId="0" borderId="0" xfId="6" applyFont="1"/>
    <xf numFmtId="165" fontId="1" fillId="0" borderId="0" xfId="6" applyNumberFormat="1" applyAlignment="1">
      <alignment horizontal="center"/>
    </xf>
    <xf numFmtId="0" fontId="2" fillId="0" borderId="0" xfId="5" applyFont="1" applyAlignment="1">
      <alignment vertical="center"/>
    </xf>
    <xf numFmtId="0" fontId="1" fillId="0" borderId="0" xfId="5" applyAlignment="1">
      <alignment vertical="center"/>
    </xf>
    <xf numFmtId="0" fontId="6" fillId="0" borderId="0" xfId="5" applyFont="1" applyAlignment="1">
      <alignment horizontal="center" vertical="center"/>
    </xf>
    <xf numFmtId="0" fontId="6" fillId="0" borderId="0" xfId="5" applyFont="1" applyAlignment="1">
      <alignment vertical="center"/>
    </xf>
    <xf numFmtId="0" fontId="1" fillId="0" borderId="0" xfId="5" applyAlignment="1">
      <alignment horizontal="center" vertical="center"/>
    </xf>
    <xf numFmtId="0" fontId="1" fillId="2" borderId="0" xfId="5" applyFill="1" applyAlignment="1">
      <alignment horizontal="center" vertical="center"/>
    </xf>
    <xf numFmtId="0" fontId="1" fillId="3" borderId="0" xfId="5" applyFill="1" applyAlignment="1">
      <alignment horizontal="center" vertical="center"/>
    </xf>
    <xf numFmtId="0" fontId="1" fillId="0" borderId="0" xfId="5" applyNumberFormat="1" applyAlignment="1">
      <alignment horizontal="center" vertical="center"/>
    </xf>
    <xf numFmtId="0" fontId="1" fillId="5" borderId="0" xfId="5" applyFill="1" applyAlignment="1">
      <alignment vertical="center"/>
    </xf>
    <xf numFmtId="0" fontId="1" fillId="5" borderId="0" xfId="5" applyFill="1" applyAlignment="1">
      <alignment horizontal="center" vertical="center"/>
    </xf>
    <xf numFmtId="0" fontId="1" fillId="0" borderId="0" xfId="5" applyFill="1" applyAlignment="1">
      <alignment vertical="center"/>
    </xf>
    <xf numFmtId="0" fontId="1" fillId="6" borderId="0" xfId="5" applyFill="1" applyAlignment="1">
      <alignment vertical="center"/>
    </xf>
    <xf numFmtId="0" fontId="6" fillId="0" borderId="0" xfId="0" applyFont="1"/>
    <xf numFmtId="0" fontId="0" fillId="0" borderId="4" xfId="0" applyFill="1" applyBorder="1" applyAlignment="1"/>
    <xf numFmtId="0" fontId="7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" fillId="0" borderId="0" xfId="6" applyAlignment="1"/>
    <xf numFmtId="0" fontId="1" fillId="2" borderId="0" xfId="6" applyFill="1"/>
    <xf numFmtId="0" fontId="1" fillId="4" borderId="0" xfId="6" applyFill="1"/>
    <xf numFmtId="0" fontId="1" fillId="6" borderId="0" xfId="6" applyFill="1"/>
    <xf numFmtId="0" fontId="1" fillId="4" borderId="0" xfId="6" applyFill="1" applyAlignment="1">
      <alignment horizontal="center"/>
    </xf>
    <xf numFmtId="0" fontId="1" fillId="2" borderId="0" xfId="6" applyFill="1" applyAlignment="1">
      <alignment horizontal="center"/>
    </xf>
    <xf numFmtId="0" fontId="1" fillId="6" borderId="0" xfId="6" applyFill="1" applyAlignment="1">
      <alignment horizontal="center"/>
    </xf>
    <xf numFmtId="16" fontId="1" fillId="0" borderId="0" xfId="6" applyNumberFormat="1" applyAlignment="1">
      <alignment horizontal="center"/>
    </xf>
    <xf numFmtId="0" fontId="6" fillId="0" borderId="0" xfId="5" applyFont="1" applyAlignment="1">
      <alignment horizontal="center" vertical="center"/>
    </xf>
    <xf numFmtId="0" fontId="2" fillId="0" borderId="0" xfId="6" applyFont="1" applyAlignment="1">
      <alignment horizontal="center"/>
    </xf>
    <xf numFmtId="0" fontId="6" fillId="0" borderId="0" xfId="6" applyFont="1" applyAlignment="1">
      <alignment horizontal="center"/>
    </xf>
    <xf numFmtId="0" fontId="1" fillId="0" borderId="0" xfId="6" applyAlignment="1">
      <alignment horizontal="center"/>
    </xf>
    <xf numFmtId="0" fontId="8" fillId="0" borderId="3" xfId="0" applyFont="1" applyFill="1" applyBorder="1" applyAlignment="1">
      <alignment horizontal="center"/>
    </xf>
  </cellXfs>
  <cellStyles count="8">
    <cellStyle name="Comma 2" xfId="2" xr:uid="{00000000-0005-0000-0000-000000000000}"/>
    <cellStyle name="Currency 2" xfId="3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4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0E3F-F52D-8A4C-92F2-C060A833E74A}">
  <dimension ref="A1:G39"/>
  <sheetViews>
    <sheetView showGridLines="0" topLeftCell="A3" zoomScale="160" workbookViewId="0"/>
  </sheetViews>
  <sheetFormatPr baseColWidth="10" defaultRowHeight="13"/>
  <cols>
    <col min="1" max="1" width="2.33203125" customWidth="1"/>
    <col min="2" max="2" width="6.33203125" bestFit="1" customWidth="1"/>
    <col min="3" max="3" width="27.5" bestFit="1" customWidth="1"/>
    <col min="4" max="4" width="12.83203125" bestFit="1" customWidth="1"/>
    <col min="5" max="5" width="13.1640625" bestFit="1" customWidth="1"/>
    <col min="6" max="6" width="10.1640625" bestFit="1" customWidth="1"/>
    <col min="7" max="7" width="12.1640625" bestFit="1" customWidth="1"/>
  </cols>
  <sheetData>
    <row r="1" spans="1:5">
      <c r="A1" s="20" t="s">
        <v>48</v>
      </c>
    </row>
    <row r="2" spans="1:5">
      <c r="A2" s="20" t="s">
        <v>49</v>
      </c>
    </row>
    <row r="3" spans="1:5">
      <c r="A3" s="20" t="s">
        <v>130</v>
      </c>
    </row>
    <row r="4" spans="1:5">
      <c r="A4" s="20" t="s">
        <v>50</v>
      </c>
    </row>
    <row r="5" spans="1:5">
      <c r="A5" s="20" t="s">
        <v>51</v>
      </c>
    </row>
    <row r="6" spans="1:5">
      <c r="A6" s="20"/>
      <c r="B6" t="s">
        <v>52</v>
      </c>
    </row>
    <row r="7" spans="1:5">
      <c r="A7" s="20"/>
      <c r="B7" t="s">
        <v>131</v>
      </c>
    </row>
    <row r="8" spans="1:5">
      <c r="A8" s="20"/>
      <c r="B8" t="s">
        <v>53</v>
      </c>
    </row>
    <row r="9" spans="1:5">
      <c r="A9" s="20" t="s">
        <v>54</v>
      </c>
    </row>
    <row r="10" spans="1:5">
      <c r="B10" t="s">
        <v>55</v>
      </c>
    </row>
    <row r="11" spans="1:5">
      <c r="B11" t="s">
        <v>56</v>
      </c>
    </row>
    <row r="14" spans="1:5" ht="14" thickBot="1">
      <c r="A14" t="s">
        <v>57</v>
      </c>
    </row>
    <row r="15" spans="1:5" ht="14" thickBot="1">
      <c r="B15" s="22" t="s">
        <v>58</v>
      </c>
      <c r="C15" s="22" t="s">
        <v>59</v>
      </c>
      <c r="D15" s="22" t="s">
        <v>60</v>
      </c>
      <c r="E15" s="22" t="s">
        <v>61</v>
      </c>
    </row>
    <row r="16" spans="1:5" ht="14" thickBot="1">
      <c r="B16" s="21" t="s">
        <v>69</v>
      </c>
      <c r="C16" s="21" t="s">
        <v>70</v>
      </c>
      <c r="D16" s="24">
        <v>20613.529411764706</v>
      </c>
      <c r="E16" s="24">
        <v>20613.529411764706</v>
      </c>
    </row>
    <row r="19" spans="1:6" ht="14" thickBot="1">
      <c r="A19" t="s">
        <v>62</v>
      </c>
    </row>
    <row r="20" spans="1:6" ht="14" thickBot="1">
      <c r="B20" s="22" t="s">
        <v>58</v>
      </c>
      <c r="C20" s="22" t="s">
        <v>59</v>
      </c>
      <c r="D20" s="22" t="s">
        <v>60</v>
      </c>
      <c r="E20" s="22" t="s">
        <v>61</v>
      </c>
      <c r="F20" s="22" t="s">
        <v>63</v>
      </c>
    </row>
    <row r="21" spans="1:6">
      <c r="B21" s="23" t="s">
        <v>71</v>
      </c>
      <c r="C21" s="23" t="s">
        <v>72</v>
      </c>
      <c r="D21" s="25">
        <v>176.47058823529412</v>
      </c>
      <c r="E21" s="25">
        <v>176.47058823529412</v>
      </c>
      <c r="F21" s="23" t="s">
        <v>73</v>
      </c>
    </row>
    <row r="22" spans="1:6">
      <c r="B22" s="23" t="s">
        <v>74</v>
      </c>
      <c r="C22" s="23" t="s">
        <v>75</v>
      </c>
      <c r="D22" s="25">
        <v>123.52941176470588</v>
      </c>
      <c r="E22" s="25">
        <v>123.52941176470588</v>
      </c>
      <c r="F22" s="23" t="s">
        <v>73</v>
      </c>
    </row>
    <row r="23" spans="1:6">
      <c r="B23" s="23" t="s">
        <v>76</v>
      </c>
      <c r="C23" s="23" t="s">
        <v>77</v>
      </c>
      <c r="D23" s="25">
        <v>0</v>
      </c>
      <c r="E23" s="25">
        <v>0</v>
      </c>
      <c r="F23" s="23" t="s">
        <v>73</v>
      </c>
    </row>
    <row r="24" spans="1:6">
      <c r="B24" s="23" t="s">
        <v>78</v>
      </c>
      <c r="C24" s="23" t="s">
        <v>79</v>
      </c>
      <c r="D24" s="25">
        <v>0</v>
      </c>
      <c r="E24" s="25">
        <v>0</v>
      </c>
      <c r="F24" s="23" t="s">
        <v>73</v>
      </c>
    </row>
    <row r="25" spans="1:6">
      <c r="B25" s="23" t="s">
        <v>80</v>
      </c>
      <c r="C25" s="23" t="s">
        <v>81</v>
      </c>
      <c r="D25" s="25">
        <v>0</v>
      </c>
      <c r="E25" s="25">
        <v>0</v>
      </c>
      <c r="F25" s="23" t="s">
        <v>73</v>
      </c>
    </row>
    <row r="26" spans="1:6">
      <c r="B26" s="23" t="s">
        <v>82</v>
      </c>
      <c r="C26" s="23" t="s">
        <v>83</v>
      </c>
      <c r="D26" s="25">
        <v>600</v>
      </c>
      <c r="E26" s="25">
        <v>600</v>
      </c>
      <c r="F26" s="23" t="s">
        <v>73</v>
      </c>
    </row>
    <row r="27" spans="1:6">
      <c r="B27" s="23" t="s">
        <v>84</v>
      </c>
      <c r="C27" s="23" t="s">
        <v>85</v>
      </c>
      <c r="D27" s="25">
        <v>0</v>
      </c>
      <c r="E27" s="25">
        <v>0</v>
      </c>
      <c r="F27" s="23" t="s">
        <v>73</v>
      </c>
    </row>
    <row r="28" spans="1:6">
      <c r="B28" s="23" t="s">
        <v>86</v>
      </c>
      <c r="C28" s="23" t="s">
        <v>87</v>
      </c>
      <c r="D28" s="25">
        <v>400</v>
      </c>
      <c r="E28" s="25">
        <v>400</v>
      </c>
      <c r="F28" s="23" t="s">
        <v>73</v>
      </c>
    </row>
    <row r="29" spans="1:6" ht="14" thickBot="1">
      <c r="B29" s="21" t="s">
        <v>88</v>
      </c>
      <c r="C29" s="21" t="s">
        <v>89</v>
      </c>
      <c r="D29" s="24">
        <v>0</v>
      </c>
      <c r="E29" s="24">
        <v>0</v>
      </c>
      <c r="F29" s="21" t="s">
        <v>73</v>
      </c>
    </row>
    <row r="32" spans="1:6" ht="14" thickBot="1">
      <c r="A32" t="s">
        <v>64</v>
      </c>
    </row>
    <row r="33" spans="2:7" ht="14" thickBot="1">
      <c r="B33" s="22" t="s">
        <v>58</v>
      </c>
      <c r="C33" s="22" t="s">
        <v>59</v>
      </c>
      <c r="D33" s="22" t="s">
        <v>65</v>
      </c>
      <c r="E33" s="22" t="s">
        <v>66</v>
      </c>
      <c r="F33" s="22" t="s">
        <v>67</v>
      </c>
      <c r="G33" s="22" t="s">
        <v>68</v>
      </c>
    </row>
    <row r="34" spans="2:7">
      <c r="B34" s="23" t="s">
        <v>90</v>
      </c>
      <c r="C34" s="23" t="s">
        <v>91</v>
      </c>
      <c r="D34" s="25">
        <v>150</v>
      </c>
      <c r="E34" s="23" t="s">
        <v>92</v>
      </c>
      <c r="F34" s="23" t="s">
        <v>93</v>
      </c>
      <c r="G34" s="23">
        <v>0</v>
      </c>
    </row>
    <row r="35" spans="2:7">
      <c r="B35" s="23" t="s">
        <v>94</v>
      </c>
      <c r="C35" s="23" t="s">
        <v>95</v>
      </c>
      <c r="D35" s="25">
        <v>411.1764705882353</v>
      </c>
      <c r="E35" s="23" t="s">
        <v>96</v>
      </c>
      <c r="F35" s="23" t="s">
        <v>97</v>
      </c>
      <c r="G35" s="23">
        <v>338.8235294117647</v>
      </c>
    </row>
    <row r="36" spans="2:7">
      <c r="B36" s="23" t="s">
        <v>98</v>
      </c>
      <c r="C36" s="23" t="s">
        <v>99</v>
      </c>
      <c r="D36" s="25">
        <v>480</v>
      </c>
      <c r="E36" s="23" t="s">
        <v>100</v>
      </c>
      <c r="F36" s="23" t="s">
        <v>97</v>
      </c>
      <c r="G36" s="23">
        <v>70</v>
      </c>
    </row>
    <row r="37" spans="2:7">
      <c r="B37" s="23" t="s">
        <v>101</v>
      </c>
      <c r="C37" s="23" t="s">
        <v>102</v>
      </c>
      <c r="D37" s="25">
        <v>300</v>
      </c>
      <c r="E37" s="23" t="s">
        <v>103</v>
      </c>
      <c r="F37" s="23" t="s">
        <v>93</v>
      </c>
      <c r="G37" s="23">
        <v>0</v>
      </c>
    </row>
    <row r="38" spans="2:7">
      <c r="B38" s="23" t="s">
        <v>104</v>
      </c>
      <c r="C38" s="23" t="s">
        <v>105</v>
      </c>
      <c r="D38" s="25">
        <v>600</v>
      </c>
      <c r="E38" s="23" t="s">
        <v>106</v>
      </c>
      <c r="F38" s="23" t="s">
        <v>93</v>
      </c>
      <c r="G38" s="23">
        <v>0</v>
      </c>
    </row>
    <row r="39" spans="2:7" ht="14" thickBot="1">
      <c r="B39" s="21" t="s">
        <v>107</v>
      </c>
      <c r="C39" s="21" t="s">
        <v>108</v>
      </c>
      <c r="D39" s="24">
        <v>400</v>
      </c>
      <c r="E39" s="21" t="s">
        <v>109</v>
      </c>
      <c r="F39" s="21" t="s">
        <v>93</v>
      </c>
      <c r="G39" s="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839F-3401-564A-8EE6-BA979EF282DD}">
  <dimension ref="A1:H27"/>
  <sheetViews>
    <sheetView showGridLines="0" tabSelected="1" zoomScale="200" workbookViewId="0">
      <selection activeCell="G19" sqref="G19"/>
    </sheetView>
  </sheetViews>
  <sheetFormatPr baseColWidth="10" defaultRowHeight="13"/>
  <cols>
    <col min="1" max="1" width="2.33203125" customWidth="1"/>
    <col min="2" max="2" width="6.33203125" bestFit="1" customWidth="1"/>
    <col min="3" max="3" width="27.5" bestFit="1" customWidth="1"/>
    <col min="4" max="4" width="12.1640625" bestFit="1" customWidth="1"/>
    <col min="5" max="5" width="12.6640625" bestFit="1" customWidth="1"/>
    <col min="6" max="6" width="9.83203125" bestFit="1" customWidth="1"/>
    <col min="7" max="8" width="12.1640625" bestFit="1" customWidth="1"/>
  </cols>
  <sheetData>
    <row r="1" spans="1:8">
      <c r="A1" s="20" t="s">
        <v>110</v>
      </c>
    </row>
    <row r="2" spans="1:8">
      <c r="A2" s="20" t="s">
        <v>49</v>
      </c>
    </row>
    <row r="3" spans="1:8">
      <c r="A3" s="20" t="s">
        <v>132</v>
      </c>
    </row>
    <row r="6" spans="1:8" ht="14" thickBot="1">
      <c r="A6" t="s">
        <v>62</v>
      </c>
    </row>
    <row r="7" spans="1:8">
      <c r="B7" s="26"/>
      <c r="C7" s="26"/>
      <c r="D7" s="26" t="s">
        <v>111</v>
      </c>
      <c r="E7" s="26" t="s">
        <v>113</v>
      </c>
      <c r="F7" s="26" t="s">
        <v>115</v>
      </c>
      <c r="G7" s="26" t="s">
        <v>117</v>
      </c>
      <c r="H7" s="26" t="s">
        <v>117</v>
      </c>
    </row>
    <row r="8" spans="1:8" ht="14" thickBot="1">
      <c r="B8" s="27" t="s">
        <v>58</v>
      </c>
      <c r="C8" s="27" t="s">
        <v>59</v>
      </c>
      <c r="D8" s="27" t="s">
        <v>112</v>
      </c>
      <c r="E8" s="27" t="s">
        <v>114</v>
      </c>
      <c r="F8" s="27" t="s">
        <v>116</v>
      </c>
      <c r="G8" s="27" t="s">
        <v>118</v>
      </c>
      <c r="H8" s="27" t="s">
        <v>119</v>
      </c>
    </row>
    <row r="9" spans="1:8">
      <c r="B9" s="23" t="s">
        <v>71</v>
      </c>
      <c r="C9" s="23" t="s">
        <v>72</v>
      </c>
      <c r="D9" s="23">
        <v>176.47058823529412</v>
      </c>
      <c r="E9" s="23">
        <v>0</v>
      </c>
      <c r="F9" s="23">
        <v>21.25</v>
      </c>
      <c r="G9" s="23">
        <v>1E+30</v>
      </c>
      <c r="H9" s="23">
        <v>2.4000000000000088</v>
      </c>
    </row>
    <row r="10" spans="1:8">
      <c r="B10" s="23" t="s">
        <v>74</v>
      </c>
      <c r="C10" s="23" t="s">
        <v>75</v>
      </c>
      <c r="D10" s="23">
        <v>123.52941176470588</v>
      </c>
      <c r="E10" s="23">
        <v>0</v>
      </c>
      <c r="F10" s="23">
        <v>18</v>
      </c>
      <c r="G10" s="23">
        <v>2.4000000000000088</v>
      </c>
      <c r="H10" s="23">
        <v>0.90000000000000568</v>
      </c>
    </row>
    <row r="11" spans="1:8">
      <c r="B11" s="23" t="s">
        <v>76</v>
      </c>
      <c r="C11" s="23" t="s">
        <v>77</v>
      </c>
      <c r="D11" s="23">
        <v>0</v>
      </c>
      <c r="E11" s="23">
        <v>-0.90000000000000568</v>
      </c>
      <c r="F11" s="23">
        <v>17.099999999999994</v>
      </c>
      <c r="G11" s="23">
        <v>0.90000000000000568</v>
      </c>
      <c r="H11" s="23">
        <v>1E+30</v>
      </c>
    </row>
    <row r="12" spans="1:8">
      <c r="B12" s="23" t="s">
        <v>78</v>
      </c>
      <c r="C12" s="23" t="s">
        <v>79</v>
      </c>
      <c r="D12" s="23">
        <v>0</v>
      </c>
      <c r="E12" s="23">
        <v>-1.6941176470588299</v>
      </c>
      <c r="F12" s="23">
        <v>15</v>
      </c>
      <c r="G12" s="23">
        <v>1.6941176470588299</v>
      </c>
      <c r="H12" s="23">
        <v>1E+30</v>
      </c>
    </row>
    <row r="13" spans="1:8">
      <c r="B13" s="23" t="s">
        <v>80</v>
      </c>
      <c r="C13" s="23" t="s">
        <v>81</v>
      </c>
      <c r="D13" s="23">
        <v>0</v>
      </c>
      <c r="E13" s="23">
        <v>-2.4000000000000057</v>
      </c>
      <c r="F13" s="23">
        <v>12</v>
      </c>
      <c r="G13" s="23">
        <v>2.4000000000000057</v>
      </c>
      <c r="H13" s="23">
        <v>1E+30</v>
      </c>
    </row>
    <row r="14" spans="1:8">
      <c r="B14" s="23" t="s">
        <v>82</v>
      </c>
      <c r="C14" s="23" t="s">
        <v>83</v>
      </c>
      <c r="D14" s="23">
        <v>600</v>
      </c>
      <c r="E14" s="23">
        <v>0</v>
      </c>
      <c r="F14" s="23">
        <v>14.400000000000006</v>
      </c>
      <c r="G14" s="23">
        <v>1E+30</v>
      </c>
      <c r="H14" s="23">
        <v>1.6941176470588299</v>
      </c>
    </row>
    <row r="15" spans="1:8">
      <c r="B15" s="23" t="s">
        <v>84</v>
      </c>
      <c r="C15" s="23" t="s">
        <v>85</v>
      </c>
      <c r="D15" s="23">
        <v>0</v>
      </c>
      <c r="E15" s="23">
        <v>-15</v>
      </c>
      <c r="F15" s="23">
        <v>0</v>
      </c>
      <c r="G15" s="23">
        <v>15</v>
      </c>
      <c r="H15" s="23">
        <v>1E+30</v>
      </c>
    </row>
    <row r="16" spans="1:8">
      <c r="B16" s="23" t="s">
        <v>86</v>
      </c>
      <c r="C16" s="23" t="s">
        <v>87</v>
      </c>
      <c r="D16" s="23">
        <v>400</v>
      </c>
      <c r="E16" s="23">
        <v>0</v>
      </c>
      <c r="F16" s="23">
        <v>15</v>
      </c>
      <c r="G16" s="23">
        <v>1E+30</v>
      </c>
      <c r="H16" s="23">
        <v>4.1999999999999886</v>
      </c>
    </row>
    <row r="17" spans="1:8" ht="14" thickBot="1">
      <c r="B17" s="21" t="s">
        <v>88</v>
      </c>
      <c r="C17" s="21" t="s">
        <v>89</v>
      </c>
      <c r="D17" s="21">
        <v>0</v>
      </c>
      <c r="E17" s="21">
        <v>-4.1999999999999886</v>
      </c>
      <c r="F17" s="21">
        <v>10.800000000000011</v>
      </c>
      <c r="G17" s="21">
        <v>4.1999999999999886</v>
      </c>
      <c r="H17" s="21">
        <v>1E+30</v>
      </c>
    </row>
    <row r="19" spans="1:8" ht="14" thickBot="1">
      <c r="A19" t="s">
        <v>64</v>
      </c>
    </row>
    <row r="20" spans="1:8">
      <c r="B20" s="26"/>
      <c r="C20" s="26"/>
      <c r="D20" s="26" t="s">
        <v>111</v>
      </c>
      <c r="E20" s="26" t="s">
        <v>120</v>
      </c>
      <c r="F20" s="26" t="s">
        <v>122</v>
      </c>
      <c r="G20" s="26" t="s">
        <v>117</v>
      </c>
      <c r="H20" s="26" t="s">
        <v>117</v>
      </c>
    </row>
    <row r="21" spans="1:8" ht="14" thickBot="1">
      <c r="B21" s="27" t="s">
        <v>58</v>
      </c>
      <c r="C21" s="27" t="s">
        <v>59</v>
      </c>
      <c r="D21" s="27" t="s">
        <v>112</v>
      </c>
      <c r="E21" s="27" t="s">
        <v>121</v>
      </c>
      <c r="F21" s="27" t="s">
        <v>123</v>
      </c>
      <c r="G21" s="27" t="s">
        <v>118</v>
      </c>
      <c r="H21" s="27" t="s">
        <v>119</v>
      </c>
    </row>
    <row r="22" spans="1:8">
      <c r="B22" s="23" t="s">
        <v>90</v>
      </c>
      <c r="C22" s="23" t="s">
        <v>91</v>
      </c>
      <c r="D22" s="23">
        <v>150</v>
      </c>
      <c r="E22" s="23">
        <v>3.8235294117647065</v>
      </c>
      <c r="F22" s="23">
        <v>150</v>
      </c>
      <c r="G22" s="23">
        <v>105</v>
      </c>
      <c r="H22" s="23">
        <v>150</v>
      </c>
    </row>
    <row r="23" spans="1:8">
      <c r="B23" s="23" t="s">
        <v>94</v>
      </c>
      <c r="C23" s="23" t="s">
        <v>95</v>
      </c>
      <c r="D23" s="23">
        <v>411.1764705882353</v>
      </c>
      <c r="E23" s="23">
        <v>0</v>
      </c>
      <c r="F23" s="23">
        <v>750</v>
      </c>
      <c r="G23" s="23">
        <v>1E+30</v>
      </c>
      <c r="H23" s="23">
        <v>338.82352941176464</v>
      </c>
    </row>
    <row r="24" spans="1:8">
      <c r="B24" s="23" t="s">
        <v>98</v>
      </c>
      <c r="C24" s="23" t="s">
        <v>99</v>
      </c>
      <c r="D24" s="23">
        <v>480</v>
      </c>
      <c r="E24" s="23">
        <v>0</v>
      </c>
      <c r="F24" s="23">
        <v>550</v>
      </c>
      <c r="G24" s="23">
        <v>1E+30</v>
      </c>
      <c r="H24" s="23">
        <v>70</v>
      </c>
    </row>
    <row r="25" spans="1:8">
      <c r="B25" s="23" t="s">
        <v>101</v>
      </c>
      <c r="C25" s="23" t="s">
        <v>102</v>
      </c>
      <c r="D25" s="23">
        <v>300</v>
      </c>
      <c r="E25" s="23">
        <v>18</v>
      </c>
      <c r="F25" s="23">
        <v>300</v>
      </c>
      <c r="G25" s="23">
        <v>376.47058823529403</v>
      </c>
      <c r="H25" s="23">
        <v>123.52941176470588</v>
      </c>
    </row>
    <row r="26" spans="1:8">
      <c r="B26" s="23" t="s">
        <v>104</v>
      </c>
      <c r="C26" s="23" t="s">
        <v>105</v>
      </c>
      <c r="D26" s="23">
        <v>600</v>
      </c>
      <c r="E26" s="23">
        <v>14.400000000000006</v>
      </c>
      <c r="F26" s="23">
        <v>600</v>
      </c>
      <c r="G26" s="23">
        <v>87.5</v>
      </c>
      <c r="H26" s="23">
        <v>600</v>
      </c>
    </row>
    <row r="27" spans="1:8" ht="14" thickBot="1">
      <c r="B27" s="21" t="s">
        <v>107</v>
      </c>
      <c r="C27" s="21" t="s">
        <v>108</v>
      </c>
      <c r="D27" s="21">
        <v>400</v>
      </c>
      <c r="E27" s="21">
        <v>15</v>
      </c>
      <c r="F27" s="21">
        <v>400</v>
      </c>
      <c r="G27" s="21">
        <v>451.76470588235287</v>
      </c>
      <c r="H27" s="2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BE64-9349-BC4E-BF3F-0C796D096554}">
  <dimension ref="A1:J21"/>
  <sheetViews>
    <sheetView showGridLines="0" workbookViewId="0">
      <selection sqref="A1:A3"/>
    </sheetView>
  </sheetViews>
  <sheetFormatPr baseColWidth="10" defaultRowHeight="13"/>
  <cols>
    <col min="1" max="1" width="2.33203125" customWidth="1"/>
    <col min="2" max="2" width="6.33203125" bestFit="1" customWidth="1"/>
    <col min="3" max="3" width="27.5" bestFit="1" customWidth="1"/>
    <col min="4" max="4" width="12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>
      <c r="A1" s="20" t="s">
        <v>124</v>
      </c>
    </row>
    <row r="2" spans="1:10">
      <c r="A2" s="20" t="s">
        <v>49</v>
      </c>
    </row>
    <row r="3" spans="1:10">
      <c r="A3" s="20" t="s">
        <v>132</v>
      </c>
    </row>
    <row r="5" spans="1:10" ht="14" thickBot="1"/>
    <row r="6" spans="1:10">
      <c r="B6" s="26"/>
      <c r="C6" s="26" t="s">
        <v>115</v>
      </c>
      <c r="D6" s="26"/>
    </row>
    <row r="7" spans="1:10" ht="14" thickBot="1">
      <c r="B7" s="27" t="s">
        <v>58</v>
      </c>
      <c r="C7" s="27" t="s">
        <v>59</v>
      </c>
      <c r="D7" s="27" t="s">
        <v>112</v>
      </c>
    </row>
    <row r="8" spans="1:10" ht="14" thickBot="1">
      <c r="B8" s="21" t="s">
        <v>69</v>
      </c>
      <c r="C8" s="21" t="s">
        <v>70</v>
      </c>
      <c r="D8" s="24">
        <v>20613.529411764706</v>
      </c>
    </row>
    <row r="10" spans="1:10" ht="14" thickBot="1"/>
    <row r="11" spans="1:10">
      <c r="B11" s="26"/>
      <c r="C11" s="26" t="s">
        <v>125</v>
      </c>
      <c r="D11" s="26"/>
      <c r="F11" s="26" t="s">
        <v>126</v>
      </c>
      <c r="G11" s="26" t="s">
        <v>115</v>
      </c>
      <c r="I11" s="26" t="s">
        <v>129</v>
      </c>
      <c r="J11" s="26" t="s">
        <v>115</v>
      </c>
    </row>
    <row r="12" spans="1:10" ht="14" thickBot="1">
      <c r="B12" s="27" t="s">
        <v>58</v>
      </c>
      <c r="C12" s="27" t="s">
        <v>59</v>
      </c>
      <c r="D12" s="27" t="s">
        <v>112</v>
      </c>
      <c r="F12" s="27" t="s">
        <v>127</v>
      </c>
      <c r="G12" s="27" t="s">
        <v>128</v>
      </c>
      <c r="I12" s="27" t="s">
        <v>127</v>
      </c>
      <c r="J12" s="27" t="s">
        <v>128</v>
      </c>
    </row>
    <row r="13" spans="1:10">
      <c r="B13" s="23" t="s">
        <v>71</v>
      </c>
      <c r="C13" s="23" t="s">
        <v>72</v>
      </c>
      <c r="D13" s="25">
        <v>176.47058823529412</v>
      </c>
      <c r="F13" s="25">
        <v>0</v>
      </c>
      <c r="G13" s="25">
        <v>85</v>
      </c>
      <c r="I13" s="25">
        <v>250</v>
      </c>
      <c r="J13" s="25">
        <v>18835</v>
      </c>
    </row>
    <row r="14" spans="1:10">
      <c r="B14" s="23" t="s">
        <v>74</v>
      </c>
      <c r="C14" s="23" t="s">
        <v>75</v>
      </c>
      <c r="D14" s="25">
        <v>123.52941176470588</v>
      </c>
      <c r="F14" s="25">
        <v>0</v>
      </c>
      <c r="G14" s="25">
        <v>110</v>
      </c>
      <c r="I14" s="25">
        <v>398.5</v>
      </c>
      <c r="J14" s="25">
        <v>20035</v>
      </c>
    </row>
    <row r="15" spans="1:10">
      <c r="B15" s="23" t="s">
        <v>76</v>
      </c>
      <c r="C15" s="23" t="s">
        <v>77</v>
      </c>
      <c r="D15" s="25">
        <v>0</v>
      </c>
      <c r="F15" s="25">
        <v>0</v>
      </c>
      <c r="G15" s="25">
        <v>125</v>
      </c>
      <c r="I15" s="25">
        <v>597</v>
      </c>
      <c r="J15" s="25">
        <v>21020</v>
      </c>
    </row>
    <row r="16" spans="1:10">
      <c r="B16" s="23" t="s">
        <v>78</v>
      </c>
      <c r="C16" s="23" t="s">
        <v>79</v>
      </c>
      <c r="D16" s="25">
        <v>0</v>
      </c>
      <c r="F16" s="25"/>
      <c r="G16" s="25"/>
      <c r="I16" s="25"/>
      <c r="J16" s="25"/>
    </row>
    <row r="17" spans="2:10">
      <c r="B17" s="23" t="s">
        <v>80</v>
      </c>
      <c r="C17" s="23" t="s">
        <v>81</v>
      </c>
      <c r="D17" s="25">
        <v>0</v>
      </c>
      <c r="F17" s="25"/>
      <c r="G17" s="25"/>
      <c r="I17" s="25"/>
      <c r="J17" s="25"/>
    </row>
    <row r="18" spans="2:10">
      <c r="B18" s="23" t="s">
        <v>82</v>
      </c>
      <c r="C18" s="23" t="s">
        <v>83</v>
      </c>
      <c r="D18" s="25">
        <v>600</v>
      </c>
      <c r="F18" s="25"/>
      <c r="G18" s="25"/>
      <c r="I18" s="25"/>
      <c r="J18" s="25"/>
    </row>
    <row r="19" spans="2:10">
      <c r="B19" s="23" t="s">
        <v>84</v>
      </c>
      <c r="C19" s="23" t="s">
        <v>85</v>
      </c>
      <c r="D19" s="25">
        <v>0</v>
      </c>
      <c r="F19" s="25"/>
      <c r="G19" s="25"/>
      <c r="I19" s="25"/>
      <c r="J19" s="25"/>
    </row>
    <row r="20" spans="2:10">
      <c r="B20" s="23" t="s">
        <v>86</v>
      </c>
      <c r="C20" s="23" t="s">
        <v>87</v>
      </c>
      <c r="D20" s="25">
        <v>400</v>
      </c>
      <c r="F20" s="25"/>
      <c r="G20" s="25"/>
      <c r="I20" s="25"/>
      <c r="J20" s="25"/>
    </row>
    <row r="21" spans="2:10" ht="14" thickBot="1">
      <c r="B21" s="21" t="s">
        <v>88</v>
      </c>
      <c r="C21" s="21" t="s">
        <v>89</v>
      </c>
      <c r="D21" s="24">
        <v>0</v>
      </c>
      <c r="F21" s="24"/>
      <c r="G21" s="24"/>
      <c r="I21" s="24"/>
      <c r="J2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E4A2-B6A2-9740-AB34-033BE28AFDE1}">
  <dimension ref="A1:J22"/>
  <sheetViews>
    <sheetView zoomScale="162" workbookViewId="0">
      <selection activeCell="J22" sqref="J22"/>
    </sheetView>
  </sheetViews>
  <sheetFormatPr baseColWidth="10" defaultColWidth="9.1640625" defaultRowHeight="13"/>
  <cols>
    <col min="1" max="1" width="9.1640625" style="9"/>
    <col min="2" max="2" width="16" style="9" customWidth="1"/>
    <col min="3" max="3" width="14.5" style="9" customWidth="1"/>
    <col min="4" max="4" width="17.83203125" style="9" customWidth="1"/>
    <col min="5" max="5" width="13.6640625" style="9" customWidth="1"/>
    <col min="6" max="6" width="10.5" style="9" customWidth="1"/>
    <col min="7" max="7" width="10.83203125" style="9" bestFit="1" customWidth="1"/>
    <col min="8" max="8" width="14.5" style="9" bestFit="1" customWidth="1"/>
    <col min="9" max="9" width="5.33203125" style="9" customWidth="1"/>
    <col min="10" max="10" width="14.6640625" style="9" bestFit="1" customWidth="1"/>
    <col min="11" max="11" width="9.33203125" style="9" bestFit="1" customWidth="1"/>
    <col min="12" max="16384" width="9.1640625" style="9"/>
  </cols>
  <sheetData>
    <row r="1" spans="1:8" ht="18">
      <c r="A1" s="8" t="s">
        <v>24</v>
      </c>
    </row>
    <row r="2" spans="1:8">
      <c r="C2" s="36" t="s">
        <v>25</v>
      </c>
      <c r="D2" s="36"/>
      <c r="E2" s="36"/>
      <c r="F2" s="36"/>
    </row>
    <row r="3" spans="1:8">
      <c r="C3" s="10" t="s">
        <v>26</v>
      </c>
      <c r="D3" s="10" t="s">
        <v>27</v>
      </c>
      <c r="E3" s="10" t="s">
        <v>28</v>
      </c>
      <c r="F3" s="10" t="s">
        <v>29</v>
      </c>
    </row>
    <row r="4" spans="1:8">
      <c r="B4" s="11" t="s">
        <v>30</v>
      </c>
      <c r="C4" s="15">
        <v>85</v>
      </c>
      <c r="D4" s="15">
        <v>90</v>
      </c>
      <c r="E4" s="15">
        <v>95</v>
      </c>
      <c r="F4" s="12">
        <v>300</v>
      </c>
    </row>
    <row r="5" spans="1:8">
      <c r="B5" s="11" t="s">
        <v>31</v>
      </c>
      <c r="C5" s="15">
        <v>60</v>
      </c>
      <c r="D5" s="15">
        <v>60</v>
      </c>
      <c r="E5" s="15">
        <v>80</v>
      </c>
      <c r="F5" s="12">
        <v>600</v>
      </c>
    </row>
    <row r="6" spans="1:8">
      <c r="B6" s="11" t="s">
        <v>32</v>
      </c>
      <c r="C6" s="15">
        <v>0</v>
      </c>
      <c r="D6" s="15">
        <v>75</v>
      </c>
      <c r="E6" s="15">
        <v>60</v>
      </c>
      <c r="F6" s="12">
        <v>400</v>
      </c>
    </row>
    <row r="7" spans="1:8">
      <c r="B7" s="11"/>
      <c r="C7" s="12"/>
      <c r="D7" s="12"/>
      <c r="E7" s="12"/>
      <c r="F7" s="12"/>
      <c r="H7" s="10" t="s">
        <v>39</v>
      </c>
    </row>
    <row r="8" spans="1:8">
      <c r="B8" s="11" t="s">
        <v>33</v>
      </c>
      <c r="C8" s="12">
        <v>150</v>
      </c>
      <c r="D8" s="12">
        <v>750</v>
      </c>
      <c r="E8" s="12">
        <v>550</v>
      </c>
      <c r="F8" s="12"/>
      <c r="H8" s="17">
        <f>SUM(C8:E8)</f>
        <v>1450</v>
      </c>
    </row>
    <row r="9" spans="1:8">
      <c r="C9" s="12" t="s">
        <v>37</v>
      </c>
      <c r="D9" s="12" t="s">
        <v>37</v>
      </c>
      <c r="E9" s="12" t="s">
        <v>37</v>
      </c>
      <c r="H9" s="10" t="s">
        <v>40</v>
      </c>
    </row>
    <row r="10" spans="1:8">
      <c r="C10" s="10" t="s">
        <v>26</v>
      </c>
      <c r="D10" s="10" t="s">
        <v>27</v>
      </c>
      <c r="E10" s="10" t="s">
        <v>28</v>
      </c>
    </row>
    <row r="11" spans="1:8">
      <c r="B11" s="11" t="s">
        <v>38</v>
      </c>
      <c r="C11" s="16">
        <f>SUMPRODUCT(C18:C20,C4:C6)/100</f>
        <v>150</v>
      </c>
      <c r="D11" s="16">
        <f t="shared" ref="D11:E11" si="0">SUMPRODUCT(D18:D20,D4:D6)/100</f>
        <v>411.1764705882353</v>
      </c>
      <c r="E11" s="16">
        <f t="shared" si="0"/>
        <v>480</v>
      </c>
      <c r="H11" s="16">
        <f>SUM(C11:E11)</f>
        <v>1041.1764705882354</v>
      </c>
    </row>
    <row r="13" spans="1:8">
      <c r="B13" s="11" t="s">
        <v>34</v>
      </c>
      <c r="C13" s="12">
        <v>25</v>
      </c>
      <c r="D13" s="12">
        <v>20</v>
      </c>
      <c r="E13" s="12">
        <v>18</v>
      </c>
      <c r="H13" s="12" t="s">
        <v>46</v>
      </c>
    </row>
    <row r="14" spans="1:8">
      <c r="B14" s="11" t="s">
        <v>41</v>
      </c>
      <c r="C14" s="16">
        <f>SUM(C13*C11)</f>
        <v>3750</v>
      </c>
      <c r="D14" s="16">
        <f t="shared" ref="D14:E14" si="1">SUM(D13*D11)</f>
        <v>8223.5294117647063</v>
      </c>
      <c r="E14" s="16">
        <f t="shared" si="1"/>
        <v>8640</v>
      </c>
      <c r="H14" s="19">
        <f>SUM(C14:E14)</f>
        <v>20613.529411764706</v>
      </c>
    </row>
    <row r="15" spans="1:8">
      <c r="B15" s="11"/>
      <c r="C15" s="18"/>
      <c r="D15" s="18"/>
      <c r="E15" s="18"/>
    </row>
    <row r="16" spans="1:8">
      <c r="C16" s="36" t="s">
        <v>35</v>
      </c>
      <c r="D16" s="36"/>
      <c r="E16" s="36"/>
      <c r="F16" s="11"/>
    </row>
    <row r="17" spans="2:10">
      <c r="C17" s="10" t="s">
        <v>26</v>
      </c>
      <c r="D17" s="10" t="s">
        <v>27</v>
      </c>
      <c r="E17" s="10" t="s">
        <v>28</v>
      </c>
      <c r="H17" s="10" t="s">
        <v>36</v>
      </c>
      <c r="J17" s="10" t="str">
        <f>F3</f>
        <v>Available</v>
      </c>
    </row>
    <row r="18" spans="2:10">
      <c r="B18" s="11" t="s">
        <v>43</v>
      </c>
      <c r="C18" s="13">
        <v>176.47058823529412</v>
      </c>
      <c r="D18" s="13">
        <v>123.52941176470588</v>
      </c>
      <c r="E18" s="13">
        <v>0</v>
      </c>
      <c r="G18" s="9" t="str">
        <f>B4</f>
        <v>White Paper</v>
      </c>
      <c r="H18" s="14">
        <f>SUM(C18:E18)</f>
        <v>300</v>
      </c>
      <c r="I18" s="12" t="s">
        <v>42</v>
      </c>
      <c r="J18" s="12">
        <f t="shared" ref="J18:J20" si="2">F4</f>
        <v>300</v>
      </c>
    </row>
    <row r="19" spans="2:10">
      <c r="B19" s="11" t="s">
        <v>44</v>
      </c>
      <c r="C19" s="13">
        <v>0</v>
      </c>
      <c r="D19" s="13">
        <v>0</v>
      </c>
      <c r="E19" s="13">
        <v>600</v>
      </c>
      <c r="G19" s="9" t="str">
        <f t="shared" ref="G19:G20" si="3">B5</f>
        <v>Mixed Paper</v>
      </c>
      <c r="H19" s="14">
        <f>SUM(C19:E19)</f>
        <v>600</v>
      </c>
      <c r="I19" s="12" t="s">
        <v>42</v>
      </c>
      <c r="J19" s="12">
        <f t="shared" si="2"/>
        <v>600</v>
      </c>
    </row>
    <row r="20" spans="2:10">
      <c r="B20" s="11" t="s">
        <v>45</v>
      </c>
      <c r="C20" s="13">
        <v>0</v>
      </c>
      <c r="D20" s="13">
        <v>400</v>
      </c>
      <c r="E20" s="13">
        <v>0</v>
      </c>
      <c r="G20" s="9" t="str">
        <f t="shared" si="3"/>
        <v>Newsprint</v>
      </c>
      <c r="H20" s="14">
        <f>SUM(C20:E20)</f>
        <v>400</v>
      </c>
      <c r="I20" s="12" t="s">
        <v>42</v>
      </c>
      <c r="J20" s="12">
        <f t="shared" si="2"/>
        <v>400</v>
      </c>
    </row>
    <row r="21" spans="2:10">
      <c r="J21" s="10" t="s">
        <v>47</v>
      </c>
    </row>
    <row r="22" spans="2:10">
      <c r="J22" s="12">
        <f>SUM(J18:J20)</f>
        <v>1300</v>
      </c>
    </row>
  </sheetData>
  <mergeCells count="2">
    <mergeCell ref="C2:F2"/>
    <mergeCell ref="C16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1CEC-4F26-8A46-AB37-1D2138B6A3DF}">
  <dimension ref="A1:G48"/>
  <sheetViews>
    <sheetView showGridLines="0" topLeftCell="A16" zoomScale="258" workbookViewId="0">
      <selection activeCell="F41" sqref="F41"/>
    </sheetView>
  </sheetViews>
  <sheetFormatPr baseColWidth="10" defaultRowHeight="13"/>
  <cols>
    <col min="1" max="1" width="2.33203125" customWidth="1"/>
    <col min="2" max="2" width="6.33203125" bestFit="1" customWidth="1"/>
    <col min="3" max="3" width="20.5" bestFit="1" customWidth="1"/>
    <col min="4" max="4" width="12.83203125" bestFit="1" customWidth="1"/>
    <col min="5" max="5" width="13.5" bestFit="1" customWidth="1"/>
    <col min="6" max="6" width="10.1640625" bestFit="1" customWidth="1"/>
    <col min="7" max="7" width="6.1640625" bestFit="1" customWidth="1"/>
  </cols>
  <sheetData>
    <row r="1" spans="1:5">
      <c r="A1" s="20" t="s">
        <v>48</v>
      </c>
    </row>
    <row r="2" spans="1:5">
      <c r="A2" s="20" t="s">
        <v>175</v>
      </c>
    </row>
    <row r="3" spans="1:5">
      <c r="A3" s="20" t="s">
        <v>241</v>
      </c>
    </row>
    <row r="4" spans="1:5">
      <c r="A4" s="20" t="s">
        <v>50</v>
      </c>
    </row>
    <row r="5" spans="1:5">
      <c r="A5" s="20" t="s">
        <v>51</v>
      </c>
    </row>
    <row r="6" spans="1:5">
      <c r="A6" s="20"/>
      <c r="B6" t="s">
        <v>52</v>
      </c>
    </row>
    <row r="7" spans="1:5">
      <c r="A7" s="20"/>
      <c r="B7" t="s">
        <v>242</v>
      </c>
    </row>
    <row r="8" spans="1:5">
      <c r="A8" s="20"/>
      <c r="B8" t="s">
        <v>176</v>
      </c>
    </row>
    <row r="9" spans="1:5">
      <c r="A9" s="20" t="s">
        <v>54</v>
      </c>
    </row>
    <row r="10" spans="1:5">
      <c r="B10" t="s">
        <v>177</v>
      </c>
    </row>
    <row r="11" spans="1:5">
      <c r="B11" t="s">
        <v>56</v>
      </c>
    </row>
    <row r="14" spans="1:5" ht="14" thickBot="1">
      <c r="A14" t="s">
        <v>178</v>
      </c>
    </row>
    <row r="15" spans="1:5" ht="14" thickBot="1">
      <c r="B15" s="22" t="s">
        <v>58</v>
      </c>
      <c r="C15" s="22" t="s">
        <v>59</v>
      </c>
      <c r="D15" s="22" t="s">
        <v>60</v>
      </c>
      <c r="E15" s="22" t="s">
        <v>61</v>
      </c>
    </row>
    <row r="16" spans="1:5" ht="14" thickBot="1">
      <c r="B16" s="21" t="s">
        <v>179</v>
      </c>
      <c r="C16" s="21" t="s">
        <v>180</v>
      </c>
      <c r="D16" s="24">
        <v>21130</v>
      </c>
      <c r="E16" s="24">
        <v>21130</v>
      </c>
    </row>
    <row r="19" spans="1:6" ht="14" thickBot="1">
      <c r="A19" t="s">
        <v>62</v>
      </c>
    </row>
    <row r="20" spans="1:6" ht="14" thickBot="1">
      <c r="B20" s="22" t="s">
        <v>58</v>
      </c>
      <c r="C20" s="22" t="s">
        <v>59</v>
      </c>
      <c r="D20" s="22" t="s">
        <v>60</v>
      </c>
      <c r="E20" s="22" t="s">
        <v>61</v>
      </c>
      <c r="F20" s="22" t="s">
        <v>63</v>
      </c>
    </row>
    <row r="21" spans="1:6">
      <c r="B21" s="23" t="s">
        <v>181</v>
      </c>
      <c r="C21" s="23" t="s">
        <v>182</v>
      </c>
      <c r="D21" s="25">
        <v>32.5</v>
      </c>
      <c r="E21" s="25">
        <v>32.5</v>
      </c>
      <c r="F21" s="23" t="s">
        <v>73</v>
      </c>
    </row>
    <row r="22" spans="1:6">
      <c r="B22" s="23" t="s">
        <v>183</v>
      </c>
      <c r="C22" s="23" t="s">
        <v>184</v>
      </c>
      <c r="D22" s="25">
        <v>50</v>
      </c>
      <c r="E22" s="25">
        <v>50</v>
      </c>
      <c r="F22" s="23" t="s">
        <v>73</v>
      </c>
    </row>
    <row r="23" spans="1:6">
      <c r="B23" s="23" t="s">
        <v>185</v>
      </c>
      <c r="C23" s="23" t="s">
        <v>186</v>
      </c>
      <c r="D23" s="25">
        <v>85.5</v>
      </c>
      <c r="E23" s="25">
        <v>85.5</v>
      </c>
      <c r="F23" s="23" t="s">
        <v>73</v>
      </c>
    </row>
    <row r="24" spans="1:6">
      <c r="B24" s="23" t="s">
        <v>187</v>
      </c>
      <c r="C24" s="23" t="s">
        <v>188</v>
      </c>
      <c r="D24" s="25">
        <v>0</v>
      </c>
      <c r="E24" s="25">
        <v>0</v>
      </c>
      <c r="F24" s="23" t="s">
        <v>73</v>
      </c>
    </row>
    <row r="25" spans="1:6">
      <c r="B25" s="23" t="s">
        <v>189</v>
      </c>
      <c r="C25" s="23" t="s">
        <v>190</v>
      </c>
      <c r="D25" s="25">
        <v>0</v>
      </c>
      <c r="E25" s="25">
        <v>0</v>
      </c>
      <c r="F25" s="23" t="s">
        <v>73</v>
      </c>
    </row>
    <row r="26" spans="1:6">
      <c r="B26" s="23" t="s">
        <v>191</v>
      </c>
      <c r="C26" s="23" t="s">
        <v>192</v>
      </c>
      <c r="D26" s="25">
        <v>40</v>
      </c>
      <c r="E26" s="25">
        <v>40</v>
      </c>
      <c r="F26" s="23" t="s">
        <v>73</v>
      </c>
    </row>
    <row r="27" spans="1:6">
      <c r="B27" s="23" t="s">
        <v>193</v>
      </c>
      <c r="C27" s="23" t="s">
        <v>194</v>
      </c>
      <c r="D27" s="25">
        <v>32</v>
      </c>
      <c r="E27" s="25">
        <v>32</v>
      </c>
      <c r="F27" s="23" t="s">
        <v>73</v>
      </c>
    </row>
    <row r="28" spans="1:6">
      <c r="B28" s="23" t="s">
        <v>195</v>
      </c>
      <c r="C28" s="23" t="s">
        <v>196</v>
      </c>
      <c r="D28" s="25">
        <v>0</v>
      </c>
      <c r="E28" s="25">
        <v>0</v>
      </c>
      <c r="F28" s="23" t="s">
        <v>73</v>
      </c>
    </row>
    <row r="29" spans="1:6">
      <c r="B29" s="23" t="s">
        <v>197</v>
      </c>
      <c r="C29" s="23" t="s">
        <v>198</v>
      </c>
      <c r="D29" s="25">
        <v>37.5</v>
      </c>
      <c r="E29" s="25">
        <v>37.5</v>
      </c>
      <c r="F29" s="23" t="s">
        <v>73</v>
      </c>
    </row>
    <row r="30" spans="1:6">
      <c r="B30" s="23" t="s">
        <v>199</v>
      </c>
      <c r="C30" s="23" t="s">
        <v>200</v>
      </c>
      <c r="D30" s="25">
        <v>49.999999999999993</v>
      </c>
      <c r="E30" s="25">
        <v>49.999999999999993</v>
      </c>
      <c r="F30" s="23" t="s">
        <v>73</v>
      </c>
    </row>
    <row r="31" spans="1:6">
      <c r="B31" s="23" t="s">
        <v>201</v>
      </c>
      <c r="C31" s="23" t="s">
        <v>202</v>
      </c>
      <c r="D31" s="25">
        <v>12.5</v>
      </c>
      <c r="E31" s="25">
        <v>12.5</v>
      </c>
      <c r="F31" s="23" t="s">
        <v>73</v>
      </c>
    </row>
    <row r="32" spans="1:6" ht="14" thickBot="1">
      <c r="B32" s="21" t="s">
        <v>203</v>
      </c>
      <c r="C32" s="21" t="s">
        <v>204</v>
      </c>
      <c r="D32" s="24">
        <v>0</v>
      </c>
      <c r="E32" s="24">
        <v>0</v>
      </c>
      <c r="F32" s="21" t="s">
        <v>73</v>
      </c>
    </row>
    <row r="35" spans="1:7" ht="14" thickBot="1">
      <c r="A35" t="s">
        <v>64</v>
      </c>
    </row>
    <row r="36" spans="1:7" ht="14" thickBot="1">
      <c r="B36" s="22" t="s">
        <v>58</v>
      </c>
      <c r="C36" s="22" t="s">
        <v>59</v>
      </c>
      <c r="D36" s="22" t="s">
        <v>65</v>
      </c>
      <c r="E36" s="22" t="s">
        <v>66</v>
      </c>
      <c r="F36" s="22" t="s">
        <v>67</v>
      </c>
      <c r="G36" s="22" t="s">
        <v>68</v>
      </c>
    </row>
    <row r="37" spans="1:7">
      <c r="B37" s="23" t="s">
        <v>205</v>
      </c>
      <c r="C37" s="23" t="s">
        <v>229</v>
      </c>
      <c r="D37" s="25">
        <v>140</v>
      </c>
      <c r="E37" s="23" t="s">
        <v>206</v>
      </c>
      <c r="F37" s="23" t="s">
        <v>93</v>
      </c>
      <c r="G37" s="23">
        <v>0</v>
      </c>
    </row>
    <row r="38" spans="1:7">
      <c r="B38" s="23" t="s">
        <v>207</v>
      </c>
      <c r="C38" s="23" t="s">
        <v>230</v>
      </c>
      <c r="D38" s="25">
        <v>213.75</v>
      </c>
      <c r="E38" s="23" t="s">
        <v>208</v>
      </c>
      <c r="F38" s="23" t="s">
        <v>97</v>
      </c>
      <c r="G38" s="23">
        <v>36.25</v>
      </c>
    </row>
    <row r="39" spans="1:7">
      <c r="B39" s="23" t="s">
        <v>209</v>
      </c>
      <c r="C39" s="23" t="s">
        <v>231</v>
      </c>
      <c r="D39" s="25">
        <v>60</v>
      </c>
      <c r="E39" s="23" t="s">
        <v>210</v>
      </c>
      <c r="F39" s="23" t="s">
        <v>93</v>
      </c>
      <c r="G39" s="23">
        <v>0</v>
      </c>
    </row>
    <row r="40" spans="1:7">
      <c r="B40" s="23" t="s">
        <v>211</v>
      </c>
      <c r="C40" s="23" t="s">
        <v>232</v>
      </c>
      <c r="D40" s="25">
        <v>80</v>
      </c>
      <c r="E40" s="23" t="s">
        <v>212</v>
      </c>
      <c r="F40" s="23" t="s">
        <v>93</v>
      </c>
      <c r="G40" s="23">
        <v>0</v>
      </c>
    </row>
    <row r="41" spans="1:7">
      <c r="B41" s="23" t="s">
        <v>213</v>
      </c>
      <c r="C41" s="23" t="s">
        <v>233</v>
      </c>
      <c r="D41" s="25">
        <v>150</v>
      </c>
      <c r="E41" s="23" t="s">
        <v>214</v>
      </c>
      <c r="F41" s="23" t="s">
        <v>93</v>
      </c>
      <c r="G41" s="23">
        <v>0</v>
      </c>
    </row>
    <row r="42" spans="1:7">
      <c r="B42" s="23" t="s">
        <v>215</v>
      </c>
      <c r="C42" s="23" t="s">
        <v>234</v>
      </c>
      <c r="D42" s="25">
        <v>31.25</v>
      </c>
      <c r="E42" s="23" t="s">
        <v>216</v>
      </c>
      <c r="F42" s="23" t="s">
        <v>97</v>
      </c>
      <c r="G42" s="23">
        <v>68.75</v>
      </c>
    </row>
    <row r="43" spans="1:7">
      <c r="B43" s="23" t="s">
        <v>217</v>
      </c>
      <c r="C43" s="23" t="s">
        <v>235</v>
      </c>
      <c r="D43" s="25">
        <v>118</v>
      </c>
      <c r="E43" s="23" t="s">
        <v>218</v>
      </c>
      <c r="F43" s="23" t="s">
        <v>97</v>
      </c>
      <c r="G43" s="25">
        <v>68</v>
      </c>
    </row>
    <row r="44" spans="1:7">
      <c r="B44" s="23" t="s">
        <v>219</v>
      </c>
      <c r="C44" s="23" t="s">
        <v>236</v>
      </c>
      <c r="D44" s="25">
        <v>50</v>
      </c>
      <c r="E44" s="23" t="s">
        <v>220</v>
      </c>
      <c r="F44" s="23" t="s">
        <v>97</v>
      </c>
      <c r="G44" s="25">
        <v>20</v>
      </c>
    </row>
    <row r="45" spans="1:7">
      <c r="B45" s="23" t="s">
        <v>221</v>
      </c>
      <c r="C45" s="23" t="s">
        <v>237</v>
      </c>
      <c r="D45" s="25">
        <v>100</v>
      </c>
      <c r="E45" s="23" t="s">
        <v>222</v>
      </c>
      <c r="F45" s="23" t="s">
        <v>93</v>
      </c>
      <c r="G45" s="25">
        <v>0</v>
      </c>
    </row>
    <row r="46" spans="1:7">
      <c r="B46" s="23" t="s">
        <v>223</v>
      </c>
      <c r="C46" s="23" t="s">
        <v>238</v>
      </c>
      <c r="D46" s="25">
        <v>60</v>
      </c>
      <c r="E46" s="23" t="s">
        <v>224</v>
      </c>
      <c r="F46" s="23" t="s">
        <v>93</v>
      </c>
      <c r="G46" s="25">
        <v>0</v>
      </c>
    </row>
    <row r="47" spans="1:7">
      <c r="B47" s="23" t="s">
        <v>225</v>
      </c>
      <c r="C47" s="23" t="s">
        <v>239</v>
      </c>
      <c r="D47" s="25">
        <v>50</v>
      </c>
      <c r="E47" s="23" t="s">
        <v>226</v>
      </c>
      <c r="F47" s="23" t="s">
        <v>93</v>
      </c>
      <c r="G47" s="25">
        <v>0</v>
      </c>
    </row>
    <row r="48" spans="1:7" ht="14" thickBot="1">
      <c r="B48" s="21" t="s">
        <v>227</v>
      </c>
      <c r="C48" s="21" t="s">
        <v>240</v>
      </c>
      <c r="D48" s="24">
        <v>49.999999999999993</v>
      </c>
      <c r="E48" s="21" t="s">
        <v>228</v>
      </c>
      <c r="F48" s="21" t="s">
        <v>93</v>
      </c>
      <c r="G48" s="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DAD8-DB66-EB4A-AC39-DC5927C9D0BF}">
  <dimension ref="A1:H36"/>
  <sheetViews>
    <sheetView showGridLines="0" topLeftCell="R2" zoomScale="177" workbookViewId="0">
      <selection activeCell="A22" sqref="A22"/>
    </sheetView>
  </sheetViews>
  <sheetFormatPr baseColWidth="10" defaultRowHeight="13"/>
  <cols>
    <col min="1" max="1" width="2.33203125" customWidth="1"/>
    <col min="2" max="2" width="6.33203125" bestFit="1" customWidth="1"/>
    <col min="3" max="3" width="20.5" bestFit="1" customWidth="1"/>
    <col min="4" max="4" width="7.1640625" bestFit="1" customWidth="1"/>
    <col min="5" max="5" width="12.6640625" bestFit="1" customWidth="1"/>
    <col min="6" max="6" width="9.83203125" bestFit="1" customWidth="1"/>
    <col min="7" max="8" width="12.1640625" bestFit="1" customWidth="1"/>
  </cols>
  <sheetData>
    <row r="1" spans="1:8">
      <c r="A1" s="20" t="s">
        <v>110</v>
      </c>
    </row>
    <row r="2" spans="1:8">
      <c r="A2" s="20" t="s">
        <v>175</v>
      </c>
    </row>
    <row r="3" spans="1:8">
      <c r="A3" s="20" t="s">
        <v>243</v>
      </c>
    </row>
    <row r="6" spans="1:8" ht="14" thickBot="1">
      <c r="A6" t="s">
        <v>62</v>
      </c>
    </row>
    <row r="7" spans="1:8">
      <c r="B7" s="26"/>
      <c r="C7" s="26"/>
      <c r="D7" s="26" t="s">
        <v>111</v>
      </c>
      <c r="E7" s="26" t="s">
        <v>113</v>
      </c>
      <c r="F7" s="26" t="s">
        <v>115</v>
      </c>
      <c r="G7" s="26" t="s">
        <v>117</v>
      </c>
      <c r="H7" s="26" t="s">
        <v>117</v>
      </c>
    </row>
    <row r="8" spans="1:8" ht="14" thickBot="1">
      <c r="B8" s="27" t="s">
        <v>58</v>
      </c>
      <c r="C8" s="27" t="s">
        <v>59</v>
      </c>
      <c r="D8" s="27" t="s">
        <v>112</v>
      </c>
      <c r="E8" s="27" t="s">
        <v>114</v>
      </c>
      <c r="F8" s="27" t="s">
        <v>116</v>
      </c>
      <c r="G8" s="27" t="s">
        <v>118</v>
      </c>
      <c r="H8" s="27" t="s">
        <v>119</v>
      </c>
    </row>
    <row r="9" spans="1:8">
      <c r="B9" s="23" t="s">
        <v>181</v>
      </c>
      <c r="C9" s="23" t="s">
        <v>182</v>
      </c>
      <c r="D9" s="23">
        <v>32.5</v>
      </c>
      <c r="E9" s="23">
        <v>0</v>
      </c>
      <c r="F9" s="23">
        <v>80</v>
      </c>
      <c r="G9" s="23">
        <v>3.3333333333333308</v>
      </c>
      <c r="H9" s="23">
        <v>2.3333333333333357</v>
      </c>
    </row>
    <row r="10" spans="1:8">
      <c r="B10" s="23" t="s">
        <v>183</v>
      </c>
      <c r="C10" s="23" t="s">
        <v>184</v>
      </c>
      <c r="D10" s="23">
        <v>50</v>
      </c>
      <c r="E10" s="23">
        <v>0</v>
      </c>
      <c r="F10" s="23">
        <v>65</v>
      </c>
      <c r="G10" s="23">
        <v>1.7500000000000018</v>
      </c>
      <c r="H10" s="23">
        <v>2.4999999999999982</v>
      </c>
    </row>
    <row r="11" spans="1:8">
      <c r="B11" s="23" t="s">
        <v>185</v>
      </c>
      <c r="C11" s="23" t="s">
        <v>186</v>
      </c>
      <c r="D11" s="23">
        <v>85.5</v>
      </c>
      <c r="E11" s="23">
        <v>0</v>
      </c>
      <c r="F11" s="23">
        <v>95</v>
      </c>
      <c r="G11" s="23">
        <v>5.0000000000000027</v>
      </c>
      <c r="H11" s="23">
        <v>10</v>
      </c>
    </row>
    <row r="12" spans="1:8">
      <c r="B12" s="23" t="s">
        <v>187</v>
      </c>
      <c r="C12" s="23" t="s">
        <v>188</v>
      </c>
      <c r="D12" s="23">
        <v>0</v>
      </c>
      <c r="E12" s="23">
        <v>3.7500000000000018</v>
      </c>
      <c r="F12" s="23">
        <v>80</v>
      </c>
      <c r="G12" s="23">
        <v>1E+30</v>
      </c>
      <c r="H12" s="23">
        <v>3.7500000000000018</v>
      </c>
    </row>
    <row r="13" spans="1:8">
      <c r="B13" s="23" t="s">
        <v>189</v>
      </c>
      <c r="C13" s="23" t="s">
        <v>190</v>
      </c>
      <c r="D13" s="23">
        <v>0</v>
      </c>
      <c r="E13" s="23">
        <v>3.3333333333333308</v>
      </c>
      <c r="F13" s="23">
        <v>70</v>
      </c>
      <c r="G13" s="23">
        <v>1E+30</v>
      </c>
      <c r="H13" s="23">
        <v>3.3333333333333308</v>
      </c>
    </row>
    <row r="14" spans="1:8">
      <c r="B14" s="23" t="s">
        <v>191</v>
      </c>
      <c r="C14" s="23" t="s">
        <v>192</v>
      </c>
      <c r="D14" s="23">
        <v>40</v>
      </c>
      <c r="E14" s="23">
        <v>0</v>
      </c>
      <c r="F14" s="23">
        <v>55</v>
      </c>
      <c r="G14" s="23">
        <v>2.4999999999999982</v>
      </c>
      <c r="H14" s="23">
        <v>1E+30</v>
      </c>
    </row>
    <row r="15" spans="1:8">
      <c r="B15" s="23" t="s">
        <v>193</v>
      </c>
      <c r="C15" s="23" t="s">
        <v>194</v>
      </c>
      <c r="D15" s="23">
        <v>32</v>
      </c>
      <c r="E15" s="23">
        <v>0</v>
      </c>
      <c r="F15" s="23">
        <v>85</v>
      </c>
      <c r="G15" s="23">
        <v>2.1875000000000022</v>
      </c>
      <c r="H15" s="23">
        <v>1E+30</v>
      </c>
    </row>
    <row r="16" spans="1:8">
      <c r="B16" s="23" t="s">
        <v>195</v>
      </c>
      <c r="C16" s="23" t="s">
        <v>196</v>
      </c>
      <c r="D16" s="23">
        <v>0</v>
      </c>
      <c r="E16" s="23">
        <v>1.7500000000000018</v>
      </c>
      <c r="F16" s="23">
        <v>70</v>
      </c>
      <c r="G16" s="23">
        <v>1E+30</v>
      </c>
      <c r="H16" s="23">
        <v>1.7500000000000018</v>
      </c>
    </row>
    <row r="17" spans="1:8">
      <c r="B17" s="23" t="s">
        <v>197</v>
      </c>
      <c r="C17" s="23" t="s">
        <v>198</v>
      </c>
      <c r="D17" s="23">
        <v>37.5</v>
      </c>
      <c r="E17" s="23">
        <v>0</v>
      </c>
      <c r="F17" s="23">
        <v>60</v>
      </c>
      <c r="G17" s="23">
        <v>15</v>
      </c>
      <c r="H17" s="23">
        <v>5.0000000000000044</v>
      </c>
    </row>
    <row r="18" spans="1:8">
      <c r="B18" s="23" t="s">
        <v>199</v>
      </c>
      <c r="C18" s="23" t="s">
        <v>200</v>
      </c>
      <c r="D18" s="23">
        <v>49.999999999999993</v>
      </c>
      <c r="E18" s="23">
        <v>0</v>
      </c>
      <c r="F18" s="23">
        <v>45</v>
      </c>
      <c r="G18" s="23">
        <v>3.7500000000000036</v>
      </c>
      <c r="H18" s="23">
        <v>56.25</v>
      </c>
    </row>
    <row r="19" spans="1:8">
      <c r="B19" s="23" t="s">
        <v>201</v>
      </c>
      <c r="C19" s="23" t="s">
        <v>202</v>
      </c>
      <c r="D19" s="23">
        <v>12.5</v>
      </c>
      <c r="E19" s="23">
        <v>0</v>
      </c>
      <c r="F19" s="23">
        <v>75</v>
      </c>
      <c r="G19" s="23">
        <v>5.0000000000000044</v>
      </c>
      <c r="H19" s="23">
        <v>15</v>
      </c>
    </row>
    <row r="20" spans="1:8" ht="14" thickBot="1">
      <c r="B20" s="21" t="s">
        <v>203</v>
      </c>
      <c r="C20" s="21" t="s">
        <v>204</v>
      </c>
      <c r="D20" s="21">
        <v>0</v>
      </c>
      <c r="E20" s="21">
        <v>3.7500000000000036</v>
      </c>
      <c r="F20" s="21">
        <v>60</v>
      </c>
      <c r="G20" s="21">
        <v>1E+30</v>
      </c>
      <c r="H20" s="21">
        <v>3.7500000000000036</v>
      </c>
    </row>
    <row r="22" spans="1:8" ht="14" thickBot="1">
      <c r="A22" t="s">
        <v>64</v>
      </c>
    </row>
    <row r="23" spans="1:8">
      <c r="B23" s="26"/>
      <c r="C23" s="26"/>
      <c r="D23" s="26" t="s">
        <v>111</v>
      </c>
      <c r="E23" s="26" t="s">
        <v>120</v>
      </c>
      <c r="F23" s="26" t="s">
        <v>122</v>
      </c>
      <c r="G23" s="26" t="s">
        <v>117</v>
      </c>
      <c r="H23" s="26" t="s">
        <v>117</v>
      </c>
    </row>
    <row r="24" spans="1:8" ht="14" thickBot="1">
      <c r="B24" s="27" t="s">
        <v>58</v>
      </c>
      <c r="C24" s="27" t="s">
        <v>59</v>
      </c>
      <c r="D24" s="27" t="s">
        <v>112</v>
      </c>
      <c r="E24" s="27" t="s">
        <v>121</v>
      </c>
      <c r="F24" s="27" t="s">
        <v>123</v>
      </c>
      <c r="G24" s="27" t="s">
        <v>118</v>
      </c>
      <c r="H24" s="27" t="s">
        <v>119</v>
      </c>
    </row>
    <row r="25" spans="1:8">
      <c r="B25" s="23" t="s">
        <v>205</v>
      </c>
      <c r="C25" s="23" t="s">
        <v>229</v>
      </c>
      <c r="D25" s="23">
        <v>140</v>
      </c>
      <c r="E25" s="23">
        <v>-7.4999999999999991</v>
      </c>
      <c r="F25" s="23">
        <v>140</v>
      </c>
      <c r="G25" s="23">
        <v>171</v>
      </c>
      <c r="H25" s="23">
        <v>29</v>
      </c>
    </row>
    <row r="26" spans="1:8">
      <c r="B26" s="23" t="s">
        <v>207</v>
      </c>
      <c r="C26" s="23" t="s">
        <v>230</v>
      </c>
      <c r="D26" s="23">
        <v>213.75</v>
      </c>
      <c r="E26" s="23">
        <v>0</v>
      </c>
      <c r="F26" s="23">
        <v>250</v>
      </c>
      <c r="G26" s="23">
        <v>1E+30</v>
      </c>
      <c r="H26" s="23">
        <v>36.25</v>
      </c>
    </row>
    <row r="27" spans="1:8">
      <c r="B27" s="23" t="s">
        <v>209</v>
      </c>
      <c r="C27" s="23" t="s">
        <v>231</v>
      </c>
      <c r="D27" s="23">
        <v>60</v>
      </c>
      <c r="E27" s="23">
        <v>-14.166666666666666</v>
      </c>
      <c r="F27" s="23">
        <v>60</v>
      </c>
      <c r="G27" s="23">
        <v>30.000000000000011</v>
      </c>
      <c r="H27" s="23">
        <v>29</v>
      </c>
    </row>
    <row r="28" spans="1:8">
      <c r="B28" s="23" t="s">
        <v>211</v>
      </c>
      <c r="C28" s="23" t="s">
        <v>232</v>
      </c>
      <c r="D28" s="23">
        <v>80</v>
      </c>
      <c r="E28" s="23">
        <v>-4</v>
      </c>
      <c r="F28" s="23">
        <v>80</v>
      </c>
      <c r="G28" s="23">
        <v>170</v>
      </c>
      <c r="H28" s="23">
        <v>36.25</v>
      </c>
    </row>
    <row r="29" spans="1:8">
      <c r="B29" s="23" t="s">
        <v>213</v>
      </c>
      <c r="C29" s="23" t="s">
        <v>233</v>
      </c>
      <c r="D29" s="23">
        <v>150</v>
      </c>
      <c r="E29" s="23">
        <v>-7.5</v>
      </c>
      <c r="F29" s="23">
        <v>150</v>
      </c>
      <c r="G29" s="23">
        <v>25</v>
      </c>
      <c r="H29" s="23">
        <v>55</v>
      </c>
    </row>
    <row r="30" spans="1:8">
      <c r="B30" s="23" t="s">
        <v>215</v>
      </c>
      <c r="C30" s="23" t="s">
        <v>234</v>
      </c>
      <c r="D30" s="23">
        <v>31.25</v>
      </c>
      <c r="E30" s="23">
        <v>0</v>
      </c>
      <c r="F30" s="23">
        <v>100</v>
      </c>
      <c r="G30" s="23">
        <v>1E+30</v>
      </c>
      <c r="H30" s="23">
        <v>68.75</v>
      </c>
    </row>
    <row r="31" spans="1:8">
      <c r="B31" s="23" t="s">
        <v>217</v>
      </c>
      <c r="C31" s="23" t="s">
        <v>235</v>
      </c>
      <c r="D31" s="23">
        <v>118</v>
      </c>
      <c r="E31" s="23">
        <v>0</v>
      </c>
      <c r="F31" s="23">
        <v>50</v>
      </c>
      <c r="G31" s="23">
        <v>68</v>
      </c>
      <c r="H31" s="23">
        <v>1E+30</v>
      </c>
    </row>
    <row r="32" spans="1:8">
      <c r="B32" s="23" t="s">
        <v>219</v>
      </c>
      <c r="C32" s="23" t="s">
        <v>236</v>
      </c>
      <c r="D32" s="23">
        <v>50</v>
      </c>
      <c r="E32" s="23">
        <v>0</v>
      </c>
      <c r="F32" s="23">
        <v>30</v>
      </c>
      <c r="G32" s="23">
        <v>20.000000000000007</v>
      </c>
      <c r="H32" s="23">
        <v>1E+30</v>
      </c>
    </row>
    <row r="33" spans="2:8">
      <c r="B33" s="23" t="s">
        <v>221</v>
      </c>
      <c r="C33" s="23" t="s">
        <v>237</v>
      </c>
      <c r="D33" s="23">
        <v>100</v>
      </c>
      <c r="E33" s="23">
        <v>20.000000000000004</v>
      </c>
      <c r="F33" s="23">
        <v>100</v>
      </c>
      <c r="G33" s="23">
        <v>12.5</v>
      </c>
      <c r="H33" s="23">
        <v>27.5</v>
      </c>
    </row>
    <row r="34" spans="2:8">
      <c r="B34" s="23" t="s">
        <v>223</v>
      </c>
      <c r="C34" s="23" t="s">
        <v>238</v>
      </c>
      <c r="D34" s="23">
        <v>60</v>
      </c>
      <c r="E34" s="23">
        <v>20</v>
      </c>
      <c r="F34" s="23">
        <v>60</v>
      </c>
      <c r="G34" s="23">
        <v>16.666666666666668</v>
      </c>
      <c r="H34" s="23">
        <v>20.000000000000007</v>
      </c>
    </row>
    <row r="35" spans="2:8">
      <c r="B35" s="23" t="s">
        <v>225</v>
      </c>
      <c r="C35" s="23" t="s">
        <v>239</v>
      </c>
      <c r="D35" s="23">
        <v>50</v>
      </c>
      <c r="E35" s="23">
        <v>75</v>
      </c>
      <c r="F35" s="23">
        <v>50</v>
      </c>
      <c r="G35" s="23">
        <v>27.5</v>
      </c>
      <c r="H35" s="23">
        <v>12.5</v>
      </c>
    </row>
    <row r="36" spans="2:8" ht="14" thickBot="1">
      <c r="B36" s="21" t="s">
        <v>227</v>
      </c>
      <c r="C36" s="21" t="s">
        <v>240</v>
      </c>
      <c r="D36" s="21">
        <v>49.999999999999993</v>
      </c>
      <c r="E36" s="21">
        <v>56.25</v>
      </c>
      <c r="F36" s="21">
        <v>50</v>
      </c>
      <c r="G36" s="21">
        <v>36.666666666666664</v>
      </c>
      <c r="H36" s="21">
        <v>16.666666666666668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593-170A-2345-B334-609B111DF6B5}">
  <dimension ref="A1:J24"/>
  <sheetViews>
    <sheetView showGridLines="0" zoomScale="213" workbookViewId="0">
      <selection activeCell="J32" sqref="J32"/>
    </sheetView>
  </sheetViews>
  <sheetFormatPr baseColWidth="10" defaultRowHeight="13"/>
  <cols>
    <col min="1" max="1" width="2.33203125" customWidth="1"/>
    <col min="2" max="2" width="6.33203125" bestFit="1" customWidth="1"/>
    <col min="3" max="3" width="15" bestFit="1" customWidth="1"/>
    <col min="4" max="4" width="6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>
      <c r="A1" s="20" t="s">
        <v>124</v>
      </c>
    </row>
    <row r="2" spans="1:10">
      <c r="A2" s="20" t="s">
        <v>175</v>
      </c>
    </row>
    <row r="3" spans="1:10">
      <c r="A3" s="20" t="s">
        <v>243</v>
      </c>
    </row>
    <row r="5" spans="1:10" ht="14" thickBot="1"/>
    <row r="6" spans="1:10">
      <c r="B6" s="26"/>
      <c r="C6" s="26" t="s">
        <v>115</v>
      </c>
      <c r="D6" s="26"/>
    </row>
    <row r="7" spans="1:10" ht="14" thickBot="1">
      <c r="B7" s="27" t="s">
        <v>58</v>
      </c>
      <c r="C7" s="27" t="s">
        <v>59</v>
      </c>
      <c r="D7" s="27" t="s">
        <v>112</v>
      </c>
    </row>
    <row r="8" spans="1:10" ht="14" thickBot="1">
      <c r="B8" s="21" t="s">
        <v>179</v>
      </c>
      <c r="C8" s="21" t="s">
        <v>180</v>
      </c>
      <c r="D8" s="24">
        <v>21130</v>
      </c>
    </row>
    <row r="10" spans="1:10" ht="14" thickBot="1"/>
    <row r="11" spans="1:10">
      <c r="B11" s="26"/>
      <c r="C11" s="26" t="s">
        <v>125</v>
      </c>
      <c r="D11" s="26"/>
      <c r="F11" s="26" t="s">
        <v>126</v>
      </c>
      <c r="G11" s="26" t="s">
        <v>115</v>
      </c>
      <c r="I11" s="26" t="s">
        <v>129</v>
      </c>
      <c r="J11" s="26" t="s">
        <v>115</v>
      </c>
    </row>
    <row r="12" spans="1:10" ht="14" thickBot="1">
      <c r="B12" s="27" t="s">
        <v>58</v>
      </c>
      <c r="C12" s="27" t="s">
        <v>59</v>
      </c>
      <c r="D12" s="27" t="s">
        <v>112</v>
      </c>
      <c r="F12" s="27" t="s">
        <v>127</v>
      </c>
      <c r="G12" s="27" t="s">
        <v>128</v>
      </c>
      <c r="I12" s="27" t="s">
        <v>127</v>
      </c>
      <c r="J12" s="27" t="s">
        <v>128</v>
      </c>
    </row>
    <row r="13" spans="1:10">
      <c r="B13" s="23" t="s">
        <v>181</v>
      </c>
      <c r="C13" s="23" t="s">
        <v>182</v>
      </c>
      <c r="D13" s="25">
        <v>32.5</v>
      </c>
      <c r="F13" s="25">
        <v>0</v>
      </c>
      <c r="G13" s="25">
        <v>85</v>
      </c>
      <c r="I13" s="25">
        <v>250</v>
      </c>
      <c r="J13" s="25">
        <v>18835</v>
      </c>
    </row>
    <row r="14" spans="1:10">
      <c r="B14" s="23" t="s">
        <v>183</v>
      </c>
      <c r="C14" s="23" t="s">
        <v>184</v>
      </c>
      <c r="D14" s="25">
        <v>50</v>
      </c>
      <c r="F14" s="25">
        <v>0</v>
      </c>
      <c r="G14" s="25">
        <v>110</v>
      </c>
      <c r="I14" s="25">
        <v>398.5</v>
      </c>
      <c r="J14" s="25">
        <v>20035</v>
      </c>
    </row>
    <row r="15" spans="1:10">
      <c r="B15" s="23" t="s">
        <v>185</v>
      </c>
      <c r="C15" s="23" t="s">
        <v>186</v>
      </c>
      <c r="D15" s="25">
        <v>85.5</v>
      </c>
      <c r="F15" s="25">
        <v>0</v>
      </c>
      <c r="G15" s="25">
        <v>125</v>
      </c>
      <c r="I15" s="25">
        <v>597</v>
      </c>
      <c r="J15" s="25">
        <v>21020</v>
      </c>
    </row>
    <row r="16" spans="1:10">
      <c r="B16" s="23" t="s">
        <v>187</v>
      </c>
      <c r="C16" s="23" t="s">
        <v>188</v>
      </c>
      <c r="D16" s="25">
        <v>0</v>
      </c>
      <c r="F16" s="25"/>
      <c r="G16" s="25"/>
      <c r="I16" s="25"/>
      <c r="J16" s="25"/>
    </row>
    <row r="17" spans="2:10">
      <c r="B17" s="23" t="s">
        <v>189</v>
      </c>
      <c r="C17" s="23" t="s">
        <v>190</v>
      </c>
      <c r="D17" s="25">
        <v>0</v>
      </c>
      <c r="F17" s="25"/>
      <c r="G17" s="25"/>
      <c r="I17" s="25"/>
      <c r="J17" s="25"/>
    </row>
    <row r="18" spans="2:10">
      <c r="B18" s="23" t="s">
        <v>191</v>
      </c>
      <c r="C18" s="23" t="s">
        <v>192</v>
      </c>
      <c r="D18" s="25">
        <v>40</v>
      </c>
      <c r="F18" s="25"/>
      <c r="G18" s="25"/>
      <c r="I18" s="25"/>
      <c r="J18" s="25"/>
    </row>
    <row r="19" spans="2:10">
      <c r="B19" s="23" t="s">
        <v>193</v>
      </c>
      <c r="C19" s="23" t="s">
        <v>194</v>
      </c>
      <c r="D19" s="25">
        <v>32</v>
      </c>
      <c r="F19" s="25"/>
      <c r="G19" s="25"/>
      <c r="I19" s="25"/>
      <c r="J19" s="25"/>
    </row>
    <row r="20" spans="2:10">
      <c r="B20" s="23" t="s">
        <v>195</v>
      </c>
      <c r="C20" s="23" t="s">
        <v>196</v>
      </c>
      <c r="D20" s="25">
        <v>0</v>
      </c>
      <c r="F20" s="25"/>
      <c r="G20" s="25"/>
      <c r="I20" s="25"/>
      <c r="J20" s="25"/>
    </row>
    <row r="21" spans="2:10">
      <c r="B21" s="23" t="s">
        <v>197</v>
      </c>
      <c r="C21" s="23" t="s">
        <v>198</v>
      </c>
      <c r="D21" s="25">
        <v>37.5</v>
      </c>
      <c r="F21" s="25"/>
      <c r="G21" s="25"/>
      <c r="I21" s="25"/>
      <c r="J21" s="25"/>
    </row>
    <row r="22" spans="2:10">
      <c r="B22" s="23" t="s">
        <v>199</v>
      </c>
      <c r="C22" s="23" t="s">
        <v>200</v>
      </c>
      <c r="D22" s="25">
        <v>49.999999999999993</v>
      </c>
      <c r="F22" s="25"/>
      <c r="G22" s="25"/>
      <c r="I22" s="25"/>
      <c r="J22" s="25"/>
    </row>
    <row r="23" spans="2:10">
      <c r="B23" s="23" t="s">
        <v>201</v>
      </c>
      <c r="C23" s="23" t="s">
        <v>202</v>
      </c>
      <c r="D23" s="25">
        <v>12.5</v>
      </c>
      <c r="F23" s="25"/>
      <c r="G23" s="25"/>
      <c r="I23" s="25"/>
      <c r="J23" s="25"/>
    </row>
    <row r="24" spans="2:10" ht="14" thickBot="1">
      <c r="B24" s="21" t="s">
        <v>203</v>
      </c>
      <c r="C24" s="21" t="s">
        <v>204</v>
      </c>
      <c r="D24" s="24">
        <v>0</v>
      </c>
      <c r="F24" s="24"/>
      <c r="G24" s="24"/>
      <c r="I24" s="24"/>
      <c r="J24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81F3-3F79-C246-98C9-772D0B8F5C61}">
  <dimension ref="A1:G49"/>
  <sheetViews>
    <sheetView showGridLines="0" topLeftCell="A22" zoomScale="230" workbookViewId="0">
      <selection activeCell="F48" sqref="F48"/>
    </sheetView>
  </sheetViews>
  <sheetFormatPr baseColWidth="10" defaultRowHeight="13"/>
  <cols>
    <col min="1" max="1" width="2.33203125" customWidth="1"/>
    <col min="2" max="2" width="18.6640625" bestFit="1" customWidth="1"/>
    <col min="3" max="3" width="20.5" bestFit="1" customWidth="1"/>
    <col min="4" max="4" width="12.83203125" bestFit="1" customWidth="1"/>
    <col min="5" max="5" width="13.5" bestFit="1" customWidth="1"/>
    <col min="6" max="6" width="10.1640625" bestFit="1" customWidth="1"/>
    <col min="7" max="7" width="5.83203125" bestFit="1" customWidth="1"/>
  </cols>
  <sheetData>
    <row r="1" spans="1:5">
      <c r="A1" s="20" t="s">
        <v>48</v>
      </c>
    </row>
    <row r="2" spans="1:5">
      <c r="A2" s="20" t="s">
        <v>175</v>
      </c>
    </row>
    <row r="3" spans="1:5">
      <c r="A3" s="20" t="s">
        <v>372</v>
      </c>
    </row>
    <row r="4" spans="1:5">
      <c r="A4" s="20" t="s">
        <v>373</v>
      </c>
    </row>
    <row r="5" spans="1:5">
      <c r="A5" s="20" t="s">
        <v>51</v>
      </c>
    </row>
    <row r="6" spans="1:5">
      <c r="A6" s="20"/>
      <c r="B6" t="s">
        <v>52</v>
      </c>
    </row>
    <row r="7" spans="1:5">
      <c r="A7" s="20"/>
      <c r="B7" t="s">
        <v>374</v>
      </c>
    </row>
    <row r="8" spans="1:5">
      <c r="A8" s="20"/>
      <c r="B8" t="s">
        <v>375</v>
      </c>
    </row>
    <row r="9" spans="1:5">
      <c r="A9" s="20" t="s">
        <v>54</v>
      </c>
    </row>
    <row r="10" spans="1:5">
      <c r="B10" t="s">
        <v>177</v>
      </c>
    </row>
    <row r="11" spans="1:5">
      <c r="B11" t="s">
        <v>56</v>
      </c>
    </row>
    <row r="14" spans="1:5" ht="14" thickBot="1">
      <c r="A14" t="s">
        <v>178</v>
      </c>
    </row>
    <row r="15" spans="1:5" ht="14" thickBot="1">
      <c r="B15" s="40" t="s">
        <v>58</v>
      </c>
      <c r="C15" s="40" t="s">
        <v>59</v>
      </c>
      <c r="D15" s="40" t="s">
        <v>60</v>
      </c>
      <c r="E15" s="40" t="s">
        <v>61</v>
      </c>
    </row>
    <row r="16" spans="1:5" ht="14" thickBot="1">
      <c r="B16" s="21" t="s">
        <v>179</v>
      </c>
      <c r="C16" s="21" t="s">
        <v>180</v>
      </c>
      <c r="D16" s="24">
        <v>21145</v>
      </c>
      <c r="E16" s="24">
        <v>21145</v>
      </c>
    </row>
    <row r="19" spans="1:6" ht="14" thickBot="1">
      <c r="A19" t="s">
        <v>62</v>
      </c>
    </row>
    <row r="20" spans="1:6" ht="14" thickBot="1">
      <c r="B20" s="40" t="s">
        <v>58</v>
      </c>
      <c r="C20" s="40" t="s">
        <v>59</v>
      </c>
      <c r="D20" s="40" t="s">
        <v>60</v>
      </c>
      <c r="E20" s="40" t="s">
        <v>61</v>
      </c>
      <c r="F20" s="40" t="s">
        <v>63</v>
      </c>
    </row>
    <row r="21" spans="1:6">
      <c r="B21" s="23" t="s">
        <v>181</v>
      </c>
      <c r="C21" s="23" t="s">
        <v>182</v>
      </c>
      <c r="D21" s="25">
        <v>34</v>
      </c>
      <c r="E21" s="25">
        <v>34</v>
      </c>
      <c r="F21" s="23" t="s">
        <v>63</v>
      </c>
    </row>
    <row r="22" spans="1:6">
      <c r="B22" s="23" t="s">
        <v>183</v>
      </c>
      <c r="C22" s="23" t="s">
        <v>184</v>
      </c>
      <c r="D22" s="25">
        <v>48</v>
      </c>
      <c r="E22" s="25">
        <v>48</v>
      </c>
      <c r="F22" s="23" t="s">
        <v>63</v>
      </c>
    </row>
    <row r="23" spans="1:6">
      <c r="B23" s="23" t="s">
        <v>185</v>
      </c>
      <c r="C23" s="23" t="s">
        <v>186</v>
      </c>
      <c r="D23" s="25">
        <v>85</v>
      </c>
      <c r="E23" s="25">
        <v>85</v>
      </c>
      <c r="F23" s="23" t="s">
        <v>63</v>
      </c>
    </row>
    <row r="24" spans="1:6">
      <c r="B24" s="23" t="s">
        <v>187</v>
      </c>
      <c r="C24" s="23" t="s">
        <v>188</v>
      </c>
      <c r="D24" s="25">
        <v>1</v>
      </c>
      <c r="E24" s="25">
        <v>1</v>
      </c>
      <c r="F24" s="23" t="s">
        <v>63</v>
      </c>
    </row>
    <row r="25" spans="1:6">
      <c r="B25" s="23" t="s">
        <v>189</v>
      </c>
      <c r="C25" s="23" t="s">
        <v>190</v>
      </c>
      <c r="D25" s="25">
        <v>0</v>
      </c>
      <c r="E25" s="25">
        <v>0</v>
      </c>
      <c r="F25" s="23" t="s">
        <v>63</v>
      </c>
    </row>
    <row r="26" spans="1:6">
      <c r="B26" s="23" t="s">
        <v>191</v>
      </c>
      <c r="C26" s="23" t="s">
        <v>192</v>
      </c>
      <c r="D26" s="25">
        <v>40</v>
      </c>
      <c r="E26" s="25">
        <v>40</v>
      </c>
      <c r="F26" s="23" t="s">
        <v>63</v>
      </c>
    </row>
    <row r="27" spans="1:6">
      <c r="B27" s="23" t="s">
        <v>193</v>
      </c>
      <c r="C27" s="23" t="s">
        <v>194</v>
      </c>
      <c r="D27" s="25">
        <v>31</v>
      </c>
      <c r="E27" s="25">
        <v>31</v>
      </c>
      <c r="F27" s="23" t="s">
        <v>63</v>
      </c>
    </row>
    <row r="28" spans="1:6">
      <c r="B28" s="23" t="s">
        <v>195</v>
      </c>
      <c r="C28" s="23" t="s">
        <v>196</v>
      </c>
      <c r="D28" s="25">
        <v>1</v>
      </c>
      <c r="E28" s="25">
        <v>1</v>
      </c>
      <c r="F28" s="23" t="s">
        <v>63</v>
      </c>
    </row>
    <row r="29" spans="1:6">
      <c r="B29" s="23" t="s">
        <v>197</v>
      </c>
      <c r="C29" s="23" t="s">
        <v>198</v>
      </c>
      <c r="D29" s="25">
        <v>37</v>
      </c>
      <c r="E29" s="25">
        <v>37</v>
      </c>
      <c r="F29" s="23" t="s">
        <v>63</v>
      </c>
    </row>
    <row r="30" spans="1:6">
      <c r="B30" s="23" t="s">
        <v>199</v>
      </c>
      <c r="C30" s="23" t="s">
        <v>200</v>
      </c>
      <c r="D30" s="25">
        <v>50</v>
      </c>
      <c r="E30" s="25">
        <v>50</v>
      </c>
      <c r="F30" s="23" t="s">
        <v>63</v>
      </c>
    </row>
    <row r="31" spans="1:6">
      <c r="B31" s="23" t="s">
        <v>201</v>
      </c>
      <c r="C31" s="23" t="s">
        <v>202</v>
      </c>
      <c r="D31" s="25">
        <v>13</v>
      </c>
      <c r="E31" s="25">
        <v>13</v>
      </c>
      <c r="F31" s="23" t="s">
        <v>63</v>
      </c>
    </row>
    <row r="32" spans="1:6" ht="14" thickBot="1">
      <c r="B32" s="21" t="s">
        <v>203</v>
      </c>
      <c r="C32" s="21" t="s">
        <v>204</v>
      </c>
      <c r="D32" s="24">
        <v>0</v>
      </c>
      <c r="E32" s="24">
        <v>0</v>
      </c>
      <c r="F32" s="21" t="s">
        <v>63</v>
      </c>
    </row>
    <row r="35" spans="1:7" ht="14" thickBot="1">
      <c r="A35" t="s">
        <v>64</v>
      </c>
    </row>
    <row r="36" spans="1:7" ht="14" thickBot="1">
      <c r="B36" s="40" t="s">
        <v>58</v>
      </c>
      <c r="C36" s="40" t="s">
        <v>59</v>
      </c>
      <c r="D36" s="40" t="s">
        <v>65</v>
      </c>
      <c r="E36" s="40" t="s">
        <v>66</v>
      </c>
      <c r="F36" s="40" t="s">
        <v>67</v>
      </c>
      <c r="G36" s="40" t="s">
        <v>68</v>
      </c>
    </row>
    <row r="37" spans="1:7">
      <c r="B37" s="23" t="s">
        <v>205</v>
      </c>
      <c r="C37" s="23" t="s">
        <v>229</v>
      </c>
      <c r="D37" s="25">
        <v>140</v>
      </c>
      <c r="E37" s="23" t="s">
        <v>206</v>
      </c>
      <c r="F37" s="23" t="s">
        <v>93</v>
      </c>
      <c r="G37" s="23">
        <v>0</v>
      </c>
    </row>
    <row r="38" spans="1:7">
      <c r="B38" s="23" t="s">
        <v>207</v>
      </c>
      <c r="C38" s="23" t="s">
        <v>230</v>
      </c>
      <c r="D38" s="25">
        <v>214.5</v>
      </c>
      <c r="E38" s="23" t="s">
        <v>208</v>
      </c>
      <c r="F38" s="23" t="s">
        <v>97</v>
      </c>
      <c r="G38" s="23">
        <v>35.5</v>
      </c>
    </row>
    <row r="39" spans="1:7">
      <c r="B39" s="23" t="s">
        <v>209</v>
      </c>
      <c r="C39" s="23" t="s">
        <v>231</v>
      </c>
      <c r="D39" s="25">
        <v>60</v>
      </c>
      <c r="E39" s="23" t="s">
        <v>210</v>
      </c>
      <c r="F39" s="23" t="s">
        <v>93</v>
      </c>
      <c r="G39" s="23">
        <v>0</v>
      </c>
    </row>
    <row r="40" spans="1:7">
      <c r="B40" s="23" t="s">
        <v>211</v>
      </c>
      <c r="C40" s="23" t="s">
        <v>232</v>
      </c>
      <c r="D40" s="25">
        <v>79.5</v>
      </c>
      <c r="E40" s="23" t="s">
        <v>212</v>
      </c>
      <c r="F40" s="23" t="s">
        <v>97</v>
      </c>
      <c r="G40" s="23">
        <v>0.5</v>
      </c>
    </row>
    <row r="41" spans="1:7">
      <c r="B41" s="23" t="s">
        <v>213</v>
      </c>
      <c r="C41" s="23" t="s">
        <v>233</v>
      </c>
      <c r="D41" s="25">
        <v>149</v>
      </c>
      <c r="E41" s="23" t="s">
        <v>214</v>
      </c>
      <c r="F41" s="23" t="s">
        <v>97</v>
      </c>
      <c r="G41" s="23">
        <v>1</v>
      </c>
    </row>
    <row r="42" spans="1:7">
      <c r="B42" s="23" t="s">
        <v>215</v>
      </c>
      <c r="C42" s="23" t="s">
        <v>234</v>
      </c>
      <c r="D42" s="25">
        <v>32.5</v>
      </c>
      <c r="E42" s="23" t="s">
        <v>216</v>
      </c>
      <c r="F42" s="23" t="s">
        <v>97</v>
      </c>
      <c r="G42" s="23">
        <v>67.5</v>
      </c>
    </row>
    <row r="43" spans="1:7">
      <c r="B43" s="23" t="s">
        <v>217</v>
      </c>
      <c r="C43" s="23" t="s">
        <v>235</v>
      </c>
      <c r="D43" s="25">
        <v>119</v>
      </c>
      <c r="E43" s="23" t="s">
        <v>218</v>
      </c>
      <c r="F43" s="23" t="s">
        <v>97</v>
      </c>
      <c r="G43" s="25">
        <v>69</v>
      </c>
    </row>
    <row r="44" spans="1:7">
      <c r="B44" s="23" t="s">
        <v>219</v>
      </c>
      <c r="C44" s="23" t="s">
        <v>236</v>
      </c>
      <c r="D44" s="25">
        <v>49</v>
      </c>
      <c r="E44" s="23" t="s">
        <v>220</v>
      </c>
      <c r="F44" s="23" t="s">
        <v>97</v>
      </c>
      <c r="G44" s="25">
        <v>19</v>
      </c>
    </row>
    <row r="45" spans="1:7">
      <c r="B45" s="23" t="s">
        <v>221</v>
      </c>
      <c r="C45" s="23" t="s">
        <v>237</v>
      </c>
      <c r="D45" s="25">
        <v>100</v>
      </c>
      <c r="E45" s="23" t="s">
        <v>222</v>
      </c>
      <c r="F45" s="23" t="s">
        <v>93</v>
      </c>
      <c r="G45" s="25">
        <v>0</v>
      </c>
    </row>
    <row r="46" spans="1:7">
      <c r="B46" s="23" t="s">
        <v>223</v>
      </c>
      <c r="C46" s="23" t="s">
        <v>238</v>
      </c>
      <c r="D46" s="25">
        <v>60</v>
      </c>
      <c r="E46" s="23" t="s">
        <v>224</v>
      </c>
      <c r="F46" s="23" t="s">
        <v>93</v>
      </c>
      <c r="G46" s="25">
        <v>0</v>
      </c>
    </row>
    <row r="47" spans="1:7">
      <c r="B47" s="23" t="s">
        <v>225</v>
      </c>
      <c r="C47" s="23" t="s">
        <v>239</v>
      </c>
      <c r="D47" s="25">
        <v>50</v>
      </c>
      <c r="E47" s="23" t="s">
        <v>226</v>
      </c>
      <c r="F47" s="23" t="s">
        <v>93</v>
      </c>
      <c r="G47" s="25">
        <v>0</v>
      </c>
    </row>
    <row r="48" spans="1:7">
      <c r="B48" s="23" t="s">
        <v>227</v>
      </c>
      <c r="C48" s="23" t="s">
        <v>240</v>
      </c>
      <c r="D48" s="25">
        <v>50</v>
      </c>
      <c r="E48" s="23" t="s">
        <v>228</v>
      </c>
      <c r="F48" s="23" t="s">
        <v>93</v>
      </c>
      <c r="G48" s="25">
        <v>0</v>
      </c>
    </row>
    <row r="49" spans="2:7" ht="14" thickBot="1">
      <c r="B49" s="21" t="s">
        <v>376</v>
      </c>
      <c r="C49" s="21"/>
      <c r="D49" s="21"/>
      <c r="E49" s="21"/>
      <c r="F49" s="21"/>
      <c r="G49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6" zoomScale="218" workbookViewId="0">
      <selection activeCell="G27" sqref="G27"/>
    </sheetView>
  </sheetViews>
  <sheetFormatPr baseColWidth="10" defaultColWidth="9.1640625" defaultRowHeight="13"/>
  <cols>
    <col min="1" max="1" width="22.5" style="2" bestFit="1" customWidth="1"/>
    <col min="2" max="2" width="13.5" style="2" bestFit="1" customWidth="1"/>
    <col min="3" max="3" width="10.5" style="2" customWidth="1"/>
    <col min="4" max="5" width="11.83203125" style="2" bestFit="1" customWidth="1"/>
    <col min="6" max="6" width="11.33203125" style="2" bestFit="1" customWidth="1"/>
    <col min="7" max="8" width="10.5" style="2" customWidth="1"/>
    <col min="9" max="9" width="8.6640625" style="2" bestFit="1" customWidth="1"/>
    <col min="10" max="10" width="9.83203125" style="2" customWidth="1"/>
    <col min="11" max="16384" width="9.1640625" style="2"/>
  </cols>
  <sheetData>
    <row r="1" spans="1:11" ht="18">
      <c r="A1" s="37" t="s">
        <v>0</v>
      </c>
      <c r="B1" s="37"/>
      <c r="C1" s="37"/>
      <c r="E1" s="38" t="s">
        <v>135</v>
      </c>
      <c r="F1" s="38"/>
      <c r="G1" s="39"/>
      <c r="H1" s="39"/>
    </row>
    <row r="3" spans="1:11" s="4" customFormat="1" ht="28">
      <c r="B3" s="4" t="s">
        <v>1</v>
      </c>
      <c r="C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11">
      <c r="A4" s="2" t="s">
        <v>8</v>
      </c>
      <c r="B4" s="3">
        <v>2</v>
      </c>
      <c r="C4" s="3">
        <v>1.5</v>
      </c>
      <c r="E4" s="3">
        <v>1</v>
      </c>
      <c r="F4" s="3">
        <v>140</v>
      </c>
      <c r="G4" s="3">
        <v>250</v>
      </c>
      <c r="H4" s="3">
        <v>50</v>
      </c>
      <c r="I4" s="3">
        <v>30</v>
      </c>
    </row>
    <row r="5" spans="1:11">
      <c r="A5" s="2" t="s">
        <v>9</v>
      </c>
      <c r="B5" s="3">
        <v>2.5</v>
      </c>
      <c r="C5" s="3">
        <v>2</v>
      </c>
      <c r="E5" s="3">
        <v>2</v>
      </c>
      <c r="F5" s="3">
        <v>60</v>
      </c>
      <c r="G5" s="3">
        <v>80</v>
      </c>
      <c r="H5" s="3">
        <v>100</v>
      </c>
      <c r="I5" s="3">
        <v>60</v>
      </c>
    </row>
    <row r="6" spans="1:11">
      <c r="E6" s="3">
        <v>3</v>
      </c>
      <c r="F6" s="3">
        <v>150</v>
      </c>
      <c r="G6" s="3">
        <v>100</v>
      </c>
      <c r="H6" s="3">
        <v>50</v>
      </c>
      <c r="I6" s="3">
        <v>50</v>
      </c>
    </row>
    <row r="7" spans="1:11">
      <c r="A7" s="2" t="s">
        <v>133</v>
      </c>
      <c r="B7" s="2">
        <v>30</v>
      </c>
    </row>
    <row r="8" spans="1:11">
      <c r="A8" s="28" t="s">
        <v>134</v>
      </c>
      <c r="B8" s="2">
        <v>10</v>
      </c>
    </row>
    <row r="10" spans="1:11">
      <c r="B10" s="2" t="s">
        <v>164</v>
      </c>
      <c r="C10" s="2" t="s">
        <v>114</v>
      </c>
      <c r="I10" s="2" t="s">
        <v>38</v>
      </c>
      <c r="K10" s="2" t="s">
        <v>33</v>
      </c>
    </row>
    <row r="11" spans="1:11">
      <c r="A11" s="2" t="s">
        <v>136</v>
      </c>
      <c r="B11" s="29">
        <v>34</v>
      </c>
      <c r="C11" s="2">
        <f>SUM(B11*$B$4*$B$7)</f>
        <v>2040</v>
      </c>
      <c r="E11" s="2" t="s">
        <v>148</v>
      </c>
      <c r="F11" s="2">
        <f>SUM(B11+B13)</f>
        <v>119</v>
      </c>
      <c r="H11" s="2" t="s">
        <v>158</v>
      </c>
      <c r="I11" s="30">
        <f>SUM(F11)</f>
        <v>119</v>
      </c>
      <c r="J11" s="3" t="s">
        <v>37</v>
      </c>
      <c r="K11" s="2">
        <f>H4</f>
        <v>50</v>
      </c>
    </row>
    <row r="12" spans="1:11">
      <c r="A12" s="2" t="s">
        <v>137</v>
      </c>
      <c r="B12" s="29">
        <v>48</v>
      </c>
      <c r="C12" s="2">
        <f>SUM(B12*$C$4*$B$7)</f>
        <v>2160</v>
      </c>
      <c r="E12" s="2" t="s">
        <v>149</v>
      </c>
      <c r="F12" s="2">
        <f>SUM(B12+B14)</f>
        <v>49</v>
      </c>
      <c r="H12" s="2" t="s">
        <v>159</v>
      </c>
      <c r="I12" s="30">
        <f>SUM(F12)</f>
        <v>49</v>
      </c>
      <c r="J12" s="3" t="s">
        <v>37</v>
      </c>
      <c r="K12" s="2">
        <f>I4</f>
        <v>30</v>
      </c>
    </row>
    <row r="13" spans="1:11">
      <c r="A13" s="2" t="s">
        <v>138</v>
      </c>
      <c r="B13" s="29">
        <v>85</v>
      </c>
      <c r="C13" s="2">
        <f>SUM(B13*$B$5*$B$7)</f>
        <v>6375</v>
      </c>
      <c r="E13" s="2" t="s">
        <v>150</v>
      </c>
      <c r="F13" s="2">
        <f>SUM(B15+B17)</f>
        <v>31</v>
      </c>
      <c r="H13" s="2" t="s">
        <v>160</v>
      </c>
      <c r="I13" s="30">
        <f>SUM(F13+F19)</f>
        <v>100</v>
      </c>
      <c r="J13" s="3" t="s">
        <v>37</v>
      </c>
      <c r="K13" s="2">
        <f>H5</f>
        <v>100</v>
      </c>
    </row>
    <row r="14" spans="1:11">
      <c r="A14" s="2" t="s">
        <v>139</v>
      </c>
      <c r="B14" s="29">
        <v>1</v>
      </c>
      <c r="C14" s="2">
        <f>SUM(B14*$C$5*$B$7)</f>
        <v>60</v>
      </c>
      <c r="E14" s="2" t="s">
        <v>151</v>
      </c>
      <c r="F14" s="2">
        <f>SUM(B16+B18)</f>
        <v>41</v>
      </c>
      <c r="H14" s="2" t="s">
        <v>161</v>
      </c>
      <c r="I14" s="30">
        <f>SUM(F14+F20)</f>
        <v>60</v>
      </c>
      <c r="J14" s="3" t="s">
        <v>37</v>
      </c>
      <c r="K14" s="2">
        <f>I5</f>
        <v>60</v>
      </c>
    </row>
    <row r="15" spans="1:11">
      <c r="A15" s="2" t="s">
        <v>140</v>
      </c>
      <c r="B15" s="29">
        <v>0</v>
      </c>
      <c r="C15" s="2">
        <f>SUM(B15*$B$4*$B$7)</f>
        <v>0</v>
      </c>
      <c r="E15" s="2" t="s">
        <v>153</v>
      </c>
      <c r="F15" s="2">
        <f>SUM(B19+B21)</f>
        <v>50</v>
      </c>
      <c r="H15" s="2" t="s">
        <v>163</v>
      </c>
      <c r="I15" s="30">
        <f>SUM(F15+F21)</f>
        <v>50</v>
      </c>
      <c r="J15" s="3" t="s">
        <v>37</v>
      </c>
      <c r="K15" s="2">
        <f>H6</f>
        <v>50</v>
      </c>
    </row>
    <row r="16" spans="1:11">
      <c r="A16" s="2" t="s">
        <v>141</v>
      </c>
      <c r="B16" s="29">
        <v>40</v>
      </c>
      <c r="C16" s="2">
        <f>SUM(B16*$C$4*$B$7)</f>
        <v>1800</v>
      </c>
      <c r="E16" s="2" t="s">
        <v>152</v>
      </c>
      <c r="F16" s="2">
        <f>SUM(B20+B22)</f>
        <v>50</v>
      </c>
      <c r="H16" s="2" t="s">
        <v>162</v>
      </c>
      <c r="I16" s="30">
        <f>SUM(F16+F22)</f>
        <v>50</v>
      </c>
      <c r="J16" s="3" t="s">
        <v>37</v>
      </c>
      <c r="K16" s="2">
        <f>I6</f>
        <v>50</v>
      </c>
    </row>
    <row r="17" spans="1:10">
      <c r="A17" s="2" t="s">
        <v>142</v>
      </c>
      <c r="B17" s="29">
        <v>31</v>
      </c>
      <c r="C17" s="2">
        <f>SUM(B17*$B$5*$B$7)</f>
        <v>2325</v>
      </c>
    </row>
    <row r="18" spans="1:10">
      <c r="A18" s="2" t="s">
        <v>143</v>
      </c>
      <c r="B18" s="29">
        <v>1</v>
      </c>
      <c r="C18" s="2">
        <f>SUM(B18*$C$5*$B$7)</f>
        <v>60</v>
      </c>
      <c r="G18" s="2" t="s">
        <v>114</v>
      </c>
    </row>
    <row r="19" spans="1:10">
      <c r="A19" s="2" t="s">
        <v>144</v>
      </c>
      <c r="B19" s="29">
        <v>37</v>
      </c>
      <c r="C19" s="2">
        <f>SUM(B19*$B$4*$B$7)</f>
        <v>2220</v>
      </c>
      <c r="E19" s="2" t="s">
        <v>154</v>
      </c>
      <c r="F19" s="2">
        <f>SUM(I11-K11)</f>
        <v>69</v>
      </c>
      <c r="G19" s="2">
        <f>SUM(F19*$B$8)</f>
        <v>690</v>
      </c>
    </row>
    <row r="20" spans="1:10">
      <c r="A20" s="2" t="s">
        <v>145</v>
      </c>
      <c r="B20" s="29">
        <v>50</v>
      </c>
      <c r="C20" s="2">
        <f>SUM(B20*$C$4*$B$7)</f>
        <v>2250</v>
      </c>
      <c r="E20" s="2" t="s">
        <v>155</v>
      </c>
      <c r="F20" s="2">
        <f>SUM(I12-K12)</f>
        <v>19</v>
      </c>
      <c r="G20" s="2">
        <f t="shared" ref="G20:G21" si="0">SUM(F20*$B$8)</f>
        <v>190</v>
      </c>
    </row>
    <row r="21" spans="1:10">
      <c r="A21" s="2" t="s">
        <v>146</v>
      </c>
      <c r="B21" s="29">
        <v>13</v>
      </c>
      <c r="C21" s="2">
        <f>SUM(B21*$B$5*$B$7)</f>
        <v>975</v>
      </c>
      <c r="E21" s="2" t="s">
        <v>156</v>
      </c>
      <c r="F21" s="2">
        <f>SUM(I13-K13)</f>
        <v>0</v>
      </c>
      <c r="G21" s="2">
        <f t="shared" si="0"/>
        <v>0</v>
      </c>
    </row>
    <row r="22" spans="1:10">
      <c r="A22" s="2" t="s">
        <v>147</v>
      </c>
      <c r="B22" s="29">
        <v>0</v>
      </c>
      <c r="C22" s="2">
        <f>SUM(B22*$C$5*$B$7)</f>
        <v>0</v>
      </c>
      <c r="E22" s="2" t="s">
        <v>157</v>
      </c>
      <c r="F22" s="2">
        <f>SUM(I14-K14)</f>
        <v>0</v>
      </c>
      <c r="G22" s="2">
        <f>SUM(F22*$B$8)</f>
        <v>0</v>
      </c>
    </row>
    <row r="23" spans="1:10">
      <c r="B23" s="2" t="s">
        <v>165</v>
      </c>
      <c r="C23" s="2">
        <f>SUM(C11:C22)</f>
        <v>20265</v>
      </c>
      <c r="F23" s="2" t="s">
        <v>167</v>
      </c>
      <c r="G23" s="2">
        <f>SUM(G19:G22)</f>
        <v>880</v>
      </c>
      <c r="I23" s="2" t="s">
        <v>166</v>
      </c>
      <c r="J23" s="31">
        <f>SUM(G23+C23)</f>
        <v>21145</v>
      </c>
    </row>
    <row r="25" spans="1:10">
      <c r="B25" s="2" t="s">
        <v>168</v>
      </c>
    </row>
    <row r="26" spans="1:10">
      <c r="A26" s="2" t="s">
        <v>169</v>
      </c>
      <c r="B26" s="30">
        <f>SUM(B11*$B$4+B12*$C$4)</f>
        <v>140</v>
      </c>
      <c r="C26" s="3" t="s">
        <v>42</v>
      </c>
      <c r="D26" s="2">
        <f>F4</f>
        <v>140</v>
      </c>
      <c r="F26" s="2" t="s">
        <v>370</v>
      </c>
      <c r="G26" s="2">
        <f>SUM(B26+B28+B30)</f>
        <v>349</v>
      </c>
    </row>
    <row r="27" spans="1:10">
      <c r="A27" s="2" t="s">
        <v>170</v>
      </c>
      <c r="B27" s="30">
        <f>SUM(B13*$B$5+B14*$C$5)</f>
        <v>214.5</v>
      </c>
      <c r="C27" s="3" t="s">
        <v>42</v>
      </c>
      <c r="D27" s="2">
        <f>G4</f>
        <v>250</v>
      </c>
      <c r="F27" s="2" t="s">
        <v>371</v>
      </c>
      <c r="G27" s="2">
        <f>SUM(B27+B29+B31)</f>
        <v>326.5</v>
      </c>
    </row>
    <row r="28" spans="1:10">
      <c r="A28" s="2" t="s">
        <v>172</v>
      </c>
      <c r="B28" s="30">
        <f>SUM(B15*$B$4+B16*$C$4)</f>
        <v>60</v>
      </c>
      <c r="C28" s="3" t="s">
        <v>42</v>
      </c>
      <c r="D28" s="2">
        <f>F5</f>
        <v>60</v>
      </c>
    </row>
    <row r="29" spans="1:10">
      <c r="A29" s="2" t="s">
        <v>171</v>
      </c>
      <c r="B29" s="30">
        <f>SUM(B17*$B$5+B18*$C$5)</f>
        <v>79.5</v>
      </c>
      <c r="C29" s="3" t="s">
        <v>42</v>
      </c>
      <c r="D29" s="2">
        <f>G5</f>
        <v>80</v>
      </c>
    </row>
    <row r="30" spans="1:10">
      <c r="A30" s="2" t="s">
        <v>173</v>
      </c>
      <c r="B30" s="30">
        <f>SUM(B19*$B$4+B20*$C$4)</f>
        <v>149</v>
      </c>
      <c r="C30" s="3" t="s">
        <v>42</v>
      </c>
      <c r="D30" s="2">
        <f>F6</f>
        <v>150</v>
      </c>
    </row>
    <row r="31" spans="1:10">
      <c r="A31" s="2" t="s">
        <v>174</v>
      </c>
      <c r="B31" s="30">
        <f>SUM(B21*$B$5+B22*$C$5)</f>
        <v>32.5</v>
      </c>
      <c r="C31" s="3" t="s">
        <v>42</v>
      </c>
      <c r="D31" s="2">
        <f>G6</f>
        <v>100</v>
      </c>
    </row>
  </sheetData>
  <mergeCells count="3">
    <mergeCell ref="A1:C1"/>
    <mergeCell ref="E1:F1"/>
    <mergeCell ref="G1:H1"/>
  </mergeCells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2230-9307-AB46-B28A-7E9F88D50221}">
  <dimension ref="A1:G95"/>
  <sheetViews>
    <sheetView showGridLines="0" topLeftCell="A52" zoomScale="160" workbookViewId="0">
      <selection activeCell="F62" sqref="F62"/>
    </sheetView>
  </sheetViews>
  <sheetFormatPr baseColWidth="10" defaultRowHeight="13"/>
  <cols>
    <col min="1" max="1" width="2.33203125" customWidth="1"/>
    <col min="2" max="2" width="6.5" bestFit="1" customWidth="1"/>
    <col min="3" max="3" width="20.83203125" bestFit="1" customWidth="1"/>
    <col min="4" max="4" width="12.83203125" bestFit="1" customWidth="1"/>
    <col min="5" max="5" width="13.83203125" bestFit="1" customWidth="1"/>
    <col min="6" max="6" width="10.1640625" bestFit="1" customWidth="1"/>
    <col min="7" max="7" width="5.83203125" bestFit="1" customWidth="1"/>
  </cols>
  <sheetData>
    <row r="1" spans="1:5">
      <c r="A1" s="20" t="s">
        <v>48</v>
      </c>
    </row>
    <row r="2" spans="1:5">
      <c r="A2" s="20" t="s">
        <v>254</v>
      </c>
    </row>
    <row r="3" spans="1:5">
      <c r="A3" s="20" t="s">
        <v>255</v>
      </c>
    </row>
    <row r="4" spans="1:5">
      <c r="A4" s="20" t="s">
        <v>50</v>
      </c>
    </row>
    <row r="5" spans="1:5">
      <c r="A5" s="20" t="s">
        <v>51</v>
      </c>
    </row>
    <row r="6" spans="1:5">
      <c r="A6" s="20"/>
      <c r="B6" t="s">
        <v>52</v>
      </c>
    </row>
    <row r="7" spans="1:5">
      <c r="A7" s="20"/>
      <c r="B7" t="s">
        <v>256</v>
      </c>
    </row>
    <row r="8" spans="1:5">
      <c r="A8" s="20"/>
      <c r="B8" t="s">
        <v>257</v>
      </c>
    </row>
    <row r="9" spans="1:5">
      <c r="A9" s="20" t="s">
        <v>54</v>
      </c>
    </row>
    <row r="10" spans="1:5">
      <c r="B10" t="s">
        <v>55</v>
      </c>
    </row>
    <row r="11" spans="1:5">
      <c r="B11" t="s">
        <v>258</v>
      </c>
    </row>
    <row r="14" spans="1:5" ht="14" thickBot="1">
      <c r="A14" t="s">
        <v>178</v>
      </c>
    </row>
    <row r="15" spans="1:5" ht="14" thickBot="1">
      <c r="B15" s="22" t="s">
        <v>58</v>
      </c>
      <c r="C15" s="22" t="s">
        <v>59</v>
      </c>
      <c r="D15" s="22" t="s">
        <v>60</v>
      </c>
      <c r="E15" s="22" t="s">
        <v>61</v>
      </c>
    </row>
    <row r="16" spans="1:5" ht="14" thickBot="1">
      <c r="B16" s="21" t="s">
        <v>259</v>
      </c>
      <c r="C16" s="21" t="s">
        <v>260</v>
      </c>
      <c r="D16" s="24">
        <v>709.6</v>
      </c>
      <c r="E16" s="24">
        <v>709.6</v>
      </c>
    </row>
    <row r="19" spans="1:6" ht="14" thickBot="1">
      <c r="A19" t="s">
        <v>62</v>
      </c>
    </row>
    <row r="20" spans="1:6" ht="14" thickBot="1">
      <c r="B20" s="22" t="s">
        <v>58</v>
      </c>
      <c r="C20" s="22" t="s">
        <v>59</v>
      </c>
      <c r="D20" s="22" t="s">
        <v>60</v>
      </c>
      <c r="E20" s="22" t="s">
        <v>61</v>
      </c>
      <c r="F20" s="22" t="s">
        <v>63</v>
      </c>
    </row>
    <row r="21" spans="1:6">
      <c r="B21" s="23" t="s">
        <v>261</v>
      </c>
      <c r="C21" s="23" t="s">
        <v>262</v>
      </c>
      <c r="D21" s="25">
        <v>4</v>
      </c>
      <c r="E21" s="25">
        <v>4</v>
      </c>
      <c r="F21" s="23" t="s">
        <v>73</v>
      </c>
    </row>
    <row r="22" spans="1:6">
      <c r="B22" s="23" t="s">
        <v>263</v>
      </c>
      <c r="C22" s="23" t="s">
        <v>264</v>
      </c>
      <c r="D22" s="25">
        <v>0</v>
      </c>
      <c r="E22" s="25">
        <v>0</v>
      </c>
      <c r="F22" s="23" t="s">
        <v>73</v>
      </c>
    </row>
    <row r="23" spans="1:6">
      <c r="B23" s="23" t="s">
        <v>265</v>
      </c>
      <c r="C23" s="23" t="s">
        <v>266</v>
      </c>
      <c r="D23" s="25">
        <v>2</v>
      </c>
      <c r="E23" s="25">
        <v>2</v>
      </c>
      <c r="F23" s="23" t="s">
        <v>73</v>
      </c>
    </row>
    <row r="24" spans="1:6">
      <c r="B24" s="23" t="s">
        <v>267</v>
      </c>
      <c r="C24" s="23" t="s">
        <v>268</v>
      </c>
      <c r="D24" s="25">
        <v>0</v>
      </c>
      <c r="E24" s="25">
        <v>0</v>
      </c>
      <c r="F24" s="23" t="s">
        <v>73</v>
      </c>
    </row>
    <row r="25" spans="1:6">
      <c r="B25" s="23" t="s">
        <v>69</v>
      </c>
      <c r="C25" s="23" t="s">
        <v>269</v>
      </c>
      <c r="D25" s="25">
        <v>3</v>
      </c>
      <c r="E25" s="25">
        <v>3</v>
      </c>
      <c r="F25" s="23" t="s">
        <v>73</v>
      </c>
    </row>
    <row r="26" spans="1:6">
      <c r="B26" s="23" t="s">
        <v>270</v>
      </c>
      <c r="C26" s="23" t="s">
        <v>271</v>
      </c>
      <c r="D26" s="25">
        <v>0</v>
      </c>
      <c r="E26" s="25">
        <v>0</v>
      </c>
      <c r="F26" s="23" t="s">
        <v>73</v>
      </c>
    </row>
    <row r="27" spans="1:6">
      <c r="B27" s="23" t="s">
        <v>272</v>
      </c>
      <c r="C27" s="23" t="s">
        <v>273</v>
      </c>
      <c r="D27" s="25">
        <v>2</v>
      </c>
      <c r="E27" s="25">
        <v>2</v>
      </c>
      <c r="F27" s="23" t="s">
        <v>73</v>
      </c>
    </row>
    <row r="28" spans="1:6">
      <c r="B28" s="23" t="s">
        <v>274</v>
      </c>
      <c r="C28" s="23" t="s">
        <v>275</v>
      </c>
      <c r="D28" s="25">
        <v>0</v>
      </c>
      <c r="E28" s="25">
        <v>0</v>
      </c>
      <c r="F28" s="23" t="s">
        <v>73</v>
      </c>
    </row>
    <row r="29" spans="1:6">
      <c r="B29" s="23" t="s">
        <v>276</v>
      </c>
      <c r="C29" s="23" t="s">
        <v>277</v>
      </c>
      <c r="D29" s="25">
        <v>6</v>
      </c>
      <c r="E29" s="25">
        <v>6</v>
      </c>
      <c r="F29" s="23" t="s">
        <v>73</v>
      </c>
    </row>
    <row r="30" spans="1:6">
      <c r="B30" s="23" t="s">
        <v>278</v>
      </c>
      <c r="C30" s="23" t="s">
        <v>279</v>
      </c>
      <c r="D30" s="25">
        <v>0</v>
      </c>
      <c r="E30" s="25">
        <v>0</v>
      </c>
      <c r="F30" s="23" t="s">
        <v>73</v>
      </c>
    </row>
    <row r="31" spans="1:6">
      <c r="B31" s="23" t="s">
        <v>280</v>
      </c>
      <c r="C31" s="23" t="s">
        <v>281</v>
      </c>
      <c r="D31" s="25">
        <v>4</v>
      </c>
      <c r="E31" s="25">
        <v>4</v>
      </c>
      <c r="F31" s="23" t="s">
        <v>73</v>
      </c>
    </row>
    <row r="32" spans="1:6">
      <c r="B32" s="23" t="s">
        <v>282</v>
      </c>
      <c r="C32" s="23" t="s">
        <v>283</v>
      </c>
      <c r="D32" s="25">
        <v>7</v>
      </c>
      <c r="E32" s="25">
        <v>7</v>
      </c>
      <c r="F32" s="23" t="s">
        <v>73</v>
      </c>
    </row>
    <row r="33" spans="2:6">
      <c r="B33" s="23" t="s">
        <v>284</v>
      </c>
      <c r="C33" s="23" t="s">
        <v>285</v>
      </c>
      <c r="D33" s="25">
        <v>4</v>
      </c>
      <c r="E33" s="25">
        <v>4</v>
      </c>
      <c r="F33" s="23" t="s">
        <v>73</v>
      </c>
    </row>
    <row r="34" spans="2:6">
      <c r="B34" s="23" t="s">
        <v>286</v>
      </c>
      <c r="C34" s="23" t="s">
        <v>287</v>
      </c>
      <c r="D34" s="25">
        <v>0</v>
      </c>
      <c r="E34" s="25">
        <v>0</v>
      </c>
      <c r="F34" s="23" t="s">
        <v>73</v>
      </c>
    </row>
    <row r="35" spans="2:6">
      <c r="B35" s="23" t="s">
        <v>288</v>
      </c>
      <c r="C35" s="23" t="s">
        <v>289</v>
      </c>
      <c r="D35" s="25">
        <v>4</v>
      </c>
      <c r="E35" s="25">
        <v>4</v>
      </c>
      <c r="F35" s="23" t="s">
        <v>73</v>
      </c>
    </row>
    <row r="36" spans="2:6">
      <c r="B36" s="23" t="s">
        <v>290</v>
      </c>
      <c r="C36" s="23" t="s">
        <v>291</v>
      </c>
      <c r="D36" s="25">
        <v>5</v>
      </c>
      <c r="E36" s="25">
        <v>5</v>
      </c>
      <c r="F36" s="23" t="s">
        <v>73</v>
      </c>
    </row>
    <row r="37" spans="2:6">
      <c r="B37" s="23" t="s">
        <v>292</v>
      </c>
      <c r="C37" s="23" t="s">
        <v>293</v>
      </c>
      <c r="D37" s="25">
        <v>5</v>
      </c>
      <c r="E37" s="25">
        <v>5</v>
      </c>
      <c r="F37" s="23" t="s">
        <v>73</v>
      </c>
    </row>
    <row r="38" spans="2:6">
      <c r="B38" s="23" t="s">
        <v>294</v>
      </c>
      <c r="C38" s="23" t="s">
        <v>295</v>
      </c>
      <c r="D38" s="25">
        <v>5</v>
      </c>
      <c r="E38" s="25">
        <v>5</v>
      </c>
      <c r="F38" s="23" t="s">
        <v>73</v>
      </c>
    </row>
    <row r="39" spans="2:6">
      <c r="B39" s="23" t="s">
        <v>296</v>
      </c>
      <c r="C39" s="23" t="s">
        <v>297</v>
      </c>
      <c r="D39" s="25">
        <v>0</v>
      </c>
      <c r="E39" s="25">
        <v>0</v>
      </c>
      <c r="F39" s="23" t="s">
        <v>73</v>
      </c>
    </row>
    <row r="40" spans="2:6">
      <c r="B40" s="23" t="s">
        <v>298</v>
      </c>
      <c r="C40" s="23" t="s">
        <v>299</v>
      </c>
      <c r="D40" s="25">
        <v>5</v>
      </c>
      <c r="E40" s="25">
        <v>5</v>
      </c>
      <c r="F40" s="23" t="s">
        <v>73</v>
      </c>
    </row>
    <row r="41" spans="2:6">
      <c r="B41" s="23" t="s">
        <v>74</v>
      </c>
      <c r="C41" s="23" t="s">
        <v>300</v>
      </c>
      <c r="D41" s="25">
        <v>1</v>
      </c>
      <c r="E41" s="25">
        <v>1</v>
      </c>
      <c r="F41" s="23" t="s">
        <v>73</v>
      </c>
    </row>
    <row r="42" spans="2:6">
      <c r="B42" s="23" t="s">
        <v>76</v>
      </c>
      <c r="C42" s="23" t="s">
        <v>301</v>
      </c>
      <c r="D42" s="25">
        <v>0</v>
      </c>
      <c r="E42" s="25">
        <v>0</v>
      </c>
      <c r="F42" s="23" t="s">
        <v>73</v>
      </c>
    </row>
    <row r="43" spans="2:6">
      <c r="B43" s="23" t="s">
        <v>302</v>
      </c>
      <c r="C43" s="23" t="s">
        <v>303</v>
      </c>
      <c r="D43" s="25">
        <v>3</v>
      </c>
      <c r="E43" s="25">
        <v>3</v>
      </c>
      <c r="F43" s="23" t="s">
        <v>73</v>
      </c>
    </row>
    <row r="44" spans="2:6">
      <c r="B44" s="23" t="s">
        <v>304</v>
      </c>
      <c r="C44" s="23" t="s">
        <v>305</v>
      </c>
      <c r="D44" s="25">
        <v>3</v>
      </c>
      <c r="E44" s="25">
        <v>3</v>
      </c>
      <c r="F44" s="23" t="s">
        <v>73</v>
      </c>
    </row>
    <row r="45" spans="2:6">
      <c r="B45" s="23" t="s">
        <v>101</v>
      </c>
      <c r="C45" s="23" t="s">
        <v>306</v>
      </c>
      <c r="D45" s="25">
        <v>0</v>
      </c>
      <c r="E45" s="25">
        <v>0</v>
      </c>
      <c r="F45" s="23" t="s">
        <v>73</v>
      </c>
    </row>
    <row r="46" spans="2:6">
      <c r="B46" s="23" t="s">
        <v>80</v>
      </c>
      <c r="C46" s="23" t="s">
        <v>307</v>
      </c>
      <c r="D46" s="25">
        <v>0</v>
      </c>
      <c r="E46" s="25">
        <v>0</v>
      </c>
      <c r="F46" s="23" t="s">
        <v>73</v>
      </c>
    </row>
    <row r="47" spans="2:6">
      <c r="B47" s="23" t="s">
        <v>82</v>
      </c>
      <c r="C47" s="23" t="s">
        <v>308</v>
      </c>
      <c r="D47" s="25">
        <v>0</v>
      </c>
      <c r="E47" s="25">
        <v>0</v>
      </c>
      <c r="F47" s="23" t="s">
        <v>73</v>
      </c>
    </row>
    <row r="48" spans="2:6">
      <c r="B48" s="23" t="s">
        <v>309</v>
      </c>
      <c r="C48" s="23" t="s">
        <v>310</v>
      </c>
      <c r="D48" s="25">
        <v>0</v>
      </c>
      <c r="E48" s="25">
        <v>0</v>
      </c>
      <c r="F48" s="23" t="s">
        <v>73</v>
      </c>
    </row>
    <row r="49" spans="1:7">
      <c r="B49" s="23" t="s">
        <v>311</v>
      </c>
      <c r="C49" s="23" t="s">
        <v>312</v>
      </c>
      <c r="D49" s="25">
        <v>5</v>
      </c>
      <c r="E49" s="25">
        <v>5</v>
      </c>
      <c r="F49" s="23" t="s">
        <v>73</v>
      </c>
    </row>
    <row r="50" spans="1:7" ht="14" thickBot="1">
      <c r="B50" s="21" t="s">
        <v>104</v>
      </c>
      <c r="C50" s="21" t="s">
        <v>313</v>
      </c>
      <c r="D50" s="24">
        <v>2</v>
      </c>
      <c r="E50" s="24">
        <v>2</v>
      </c>
      <c r="F50" s="21" t="s">
        <v>73</v>
      </c>
    </row>
    <row r="53" spans="1:7" ht="14" thickBot="1">
      <c r="A53" t="s">
        <v>64</v>
      </c>
    </row>
    <row r="54" spans="1:7" ht="14" thickBot="1">
      <c r="B54" s="22" t="s">
        <v>58</v>
      </c>
      <c r="C54" s="22" t="s">
        <v>59</v>
      </c>
      <c r="D54" s="22" t="s">
        <v>65</v>
      </c>
      <c r="E54" s="22" t="s">
        <v>66</v>
      </c>
      <c r="F54" s="22" t="s">
        <v>67</v>
      </c>
      <c r="G54" s="22" t="s">
        <v>68</v>
      </c>
    </row>
    <row r="55" spans="1:7">
      <c r="B55" s="23" t="s">
        <v>86</v>
      </c>
      <c r="C55" s="23" t="s">
        <v>314</v>
      </c>
      <c r="D55" s="25">
        <v>14</v>
      </c>
      <c r="E55" s="23" t="s">
        <v>315</v>
      </c>
      <c r="F55" s="23" t="s">
        <v>93</v>
      </c>
      <c r="G55" s="25">
        <v>0</v>
      </c>
    </row>
    <row r="56" spans="1:7">
      <c r="B56" s="23" t="s">
        <v>88</v>
      </c>
      <c r="C56" s="23" t="s">
        <v>316</v>
      </c>
      <c r="D56" s="25">
        <v>14</v>
      </c>
      <c r="E56" s="23" t="s">
        <v>317</v>
      </c>
      <c r="F56" s="23" t="s">
        <v>93</v>
      </c>
      <c r="G56" s="25">
        <v>0</v>
      </c>
    </row>
    <row r="57" spans="1:7">
      <c r="B57" s="23" t="s">
        <v>318</v>
      </c>
      <c r="C57" s="23" t="s">
        <v>319</v>
      </c>
      <c r="D57" s="25">
        <v>14</v>
      </c>
      <c r="E57" s="23" t="s">
        <v>320</v>
      </c>
      <c r="F57" s="23" t="s">
        <v>93</v>
      </c>
      <c r="G57" s="25">
        <v>0</v>
      </c>
    </row>
    <row r="58" spans="1:7">
      <c r="B58" s="23" t="s">
        <v>321</v>
      </c>
      <c r="C58" s="23" t="s">
        <v>322</v>
      </c>
      <c r="D58" s="25">
        <v>14</v>
      </c>
      <c r="E58" s="23" t="s">
        <v>323</v>
      </c>
      <c r="F58" s="23" t="s">
        <v>93</v>
      </c>
      <c r="G58" s="25">
        <v>0</v>
      </c>
    </row>
    <row r="59" spans="1:7">
      <c r="B59" s="23" t="s">
        <v>107</v>
      </c>
      <c r="C59" s="23" t="s">
        <v>324</v>
      </c>
      <c r="D59" s="25">
        <v>14</v>
      </c>
      <c r="E59" s="23" t="s">
        <v>325</v>
      </c>
      <c r="F59" s="23" t="s">
        <v>93</v>
      </c>
      <c r="G59" s="25">
        <v>0</v>
      </c>
    </row>
    <row r="60" spans="1:7">
      <c r="B60" s="23" t="s">
        <v>223</v>
      </c>
      <c r="C60" s="23" t="s">
        <v>326</v>
      </c>
      <c r="D60" s="25">
        <v>9</v>
      </c>
      <c r="E60" s="23" t="s">
        <v>224</v>
      </c>
      <c r="F60" s="23" t="s">
        <v>97</v>
      </c>
      <c r="G60" s="25">
        <v>1</v>
      </c>
    </row>
    <row r="61" spans="1:7">
      <c r="B61" s="23" t="s">
        <v>225</v>
      </c>
      <c r="C61" s="23" t="s">
        <v>327</v>
      </c>
      <c r="D61" s="25">
        <v>8</v>
      </c>
      <c r="E61" s="23" t="s">
        <v>226</v>
      </c>
      <c r="F61" s="23" t="s">
        <v>93</v>
      </c>
      <c r="G61" s="25">
        <v>0</v>
      </c>
    </row>
    <row r="62" spans="1:7">
      <c r="B62" s="23" t="s">
        <v>227</v>
      </c>
      <c r="C62" s="23" t="s">
        <v>328</v>
      </c>
      <c r="D62" s="25">
        <v>19</v>
      </c>
      <c r="E62" s="23" t="s">
        <v>228</v>
      </c>
      <c r="F62" s="23" t="s">
        <v>97</v>
      </c>
      <c r="G62" s="25">
        <v>11</v>
      </c>
    </row>
    <row r="63" spans="1:7">
      <c r="B63" s="23" t="s">
        <v>329</v>
      </c>
      <c r="C63" s="23" t="s">
        <v>330</v>
      </c>
      <c r="D63" s="25">
        <v>20</v>
      </c>
      <c r="E63" s="23" t="s">
        <v>331</v>
      </c>
      <c r="F63" s="23" t="s">
        <v>97</v>
      </c>
      <c r="G63" s="25">
        <v>12</v>
      </c>
    </row>
    <row r="64" spans="1:7">
      <c r="B64" s="23" t="s">
        <v>332</v>
      </c>
      <c r="C64" s="23" t="s">
        <v>333</v>
      </c>
      <c r="D64" s="25">
        <v>7</v>
      </c>
      <c r="E64" s="23" t="s">
        <v>334</v>
      </c>
      <c r="F64" s="23" t="s">
        <v>93</v>
      </c>
      <c r="G64" s="25">
        <v>0</v>
      </c>
    </row>
    <row r="65" spans="2:7">
      <c r="B65" s="23" t="s">
        <v>335</v>
      </c>
      <c r="C65" s="23" t="s">
        <v>336</v>
      </c>
      <c r="D65" s="25">
        <v>7</v>
      </c>
      <c r="E65" s="23" t="s">
        <v>337</v>
      </c>
      <c r="F65" s="23" t="s">
        <v>93</v>
      </c>
      <c r="G65" s="25">
        <v>0</v>
      </c>
    </row>
    <row r="66" spans="2:7">
      <c r="B66" s="23" t="s">
        <v>261</v>
      </c>
      <c r="C66" s="23" t="s">
        <v>262</v>
      </c>
      <c r="D66" s="25">
        <v>4</v>
      </c>
      <c r="E66" s="23" t="s">
        <v>338</v>
      </c>
      <c r="F66" s="23" t="s">
        <v>97</v>
      </c>
      <c r="G66" s="23">
        <v>2</v>
      </c>
    </row>
    <row r="67" spans="2:7">
      <c r="B67" s="23" t="s">
        <v>263</v>
      </c>
      <c r="C67" s="23" t="s">
        <v>264</v>
      </c>
      <c r="D67" s="25">
        <v>0</v>
      </c>
      <c r="E67" s="23" t="s">
        <v>339</v>
      </c>
      <c r="F67" s="23" t="s">
        <v>93</v>
      </c>
      <c r="G67" s="23">
        <v>0</v>
      </c>
    </row>
    <row r="68" spans="2:7">
      <c r="B68" s="23" t="s">
        <v>265</v>
      </c>
      <c r="C68" s="23" t="s">
        <v>266</v>
      </c>
      <c r="D68" s="25">
        <v>2</v>
      </c>
      <c r="E68" s="23" t="s">
        <v>340</v>
      </c>
      <c r="F68" s="23" t="s">
        <v>97</v>
      </c>
      <c r="G68" s="23">
        <v>4</v>
      </c>
    </row>
    <row r="69" spans="2:7">
      <c r="B69" s="23" t="s">
        <v>267</v>
      </c>
      <c r="C69" s="23" t="s">
        <v>268</v>
      </c>
      <c r="D69" s="25">
        <v>0</v>
      </c>
      <c r="E69" s="23" t="s">
        <v>341</v>
      </c>
      <c r="F69" s="23" t="s">
        <v>93</v>
      </c>
      <c r="G69" s="23">
        <v>0</v>
      </c>
    </row>
    <row r="70" spans="2:7">
      <c r="B70" s="23" t="s">
        <v>69</v>
      </c>
      <c r="C70" s="23" t="s">
        <v>269</v>
      </c>
      <c r="D70" s="25">
        <v>3</v>
      </c>
      <c r="E70" s="23" t="s">
        <v>342</v>
      </c>
      <c r="F70" s="23" t="s">
        <v>97</v>
      </c>
      <c r="G70" s="23">
        <v>3</v>
      </c>
    </row>
    <row r="71" spans="2:7">
      <c r="B71" s="23" t="s">
        <v>270</v>
      </c>
      <c r="C71" s="23" t="s">
        <v>271</v>
      </c>
      <c r="D71" s="25">
        <v>0</v>
      </c>
      <c r="E71" s="23" t="s">
        <v>343</v>
      </c>
      <c r="F71" s="23" t="s">
        <v>93</v>
      </c>
      <c r="G71" s="23">
        <v>0</v>
      </c>
    </row>
    <row r="72" spans="2:7">
      <c r="B72" s="23" t="s">
        <v>272</v>
      </c>
      <c r="C72" s="23" t="s">
        <v>273</v>
      </c>
      <c r="D72" s="25">
        <v>2</v>
      </c>
      <c r="E72" s="23" t="s">
        <v>344</v>
      </c>
      <c r="F72" s="23" t="s">
        <v>97</v>
      </c>
      <c r="G72" s="23">
        <v>4</v>
      </c>
    </row>
    <row r="73" spans="2:7">
      <c r="B73" s="23" t="s">
        <v>274</v>
      </c>
      <c r="C73" s="23" t="s">
        <v>275</v>
      </c>
      <c r="D73" s="25">
        <v>0</v>
      </c>
      <c r="E73" s="23" t="s">
        <v>345</v>
      </c>
      <c r="F73" s="23" t="s">
        <v>93</v>
      </c>
      <c r="G73" s="23">
        <v>0</v>
      </c>
    </row>
    <row r="74" spans="2:7">
      <c r="B74" s="23" t="s">
        <v>276</v>
      </c>
      <c r="C74" s="23" t="s">
        <v>277</v>
      </c>
      <c r="D74" s="25">
        <v>6</v>
      </c>
      <c r="E74" s="23" t="s">
        <v>346</v>
      </c>
      <c r="F74" s="23" t="s">
        <v>93</v>
      </c>
      <c r="G74" s="23">
        <v>0</v>
      </c>
    </row>
    <row r="75" spans="2:7">
      <c r="B75" s="23" t="s">
        <v>278</v>
      </c>
      <c r="C75" s="23" t="s">
        <v>279</v>
      </c>
      <c r="D75" s="25">
        <v>0</v>
      </c>
      <c r="E75" s="23" t="s">
        <v>347</v>
      </c>
      <c r="F75" s="23" t="s">
        <v>93</v>
      </c>
      <c r="G75" s="23">
        <v>0</v>
      </c>
    </row>
    <row r="76" spans="2:7">
      <c r="B76" s="23" t="s">
        <v>280</v>
      </c>
      <c r="C76" s="23" t="s">
        <v>281</v>
      </c>
      <c r="D76" s="25">
        <v>4</v>
      </c>
      <c r="E76" s="23" t="s">
        <v>348</v>
      </c>
      <c r="F76" s="23" t="s">
        <v>93</v>
      </c>
      <c r="G76" s="23">
        <v>0</v>
      </c>
    </row>
    <row r="77" spans="2:7">
      <c r="B77" s="23" t="s">
        <v>282</v>
      </c>
      <c r="C77" s="23" t="s">
        <v>283</v>
      </c>
      <c r="D77" s="25">
        <v>7</v>
      </c>
      <c r="E77" s="23" t="s">
        <v>349</v>
      </c>
      <c r="F77" s="23" t="s">
        <v>97</v>
      </c>
      <c r="G77" s="23">
        <v>1</v>
      </c>
    </row>
    <row r="78" spans="2:7">
      <c r="B78" s="23" t="s">
        <v>284</v>
      </c>
      <c r="C78" s="23" t="s">
        <v>285</v>
      </c>
      <c r="D78" s="25">
        <v>4</v>
      </c>
      <c r="E78" s="23" t="s">
        <v>350</v>
      </c>
      <c r="F78" s="23" t="s">
        <v>93</v>
      </c>
      <c r="G78" s="23">
        <v>0</v>
      </c>
    </row>
    <row r="79" spans="2:7">
      <c r="B79" s="23" t="s">
        <v>286</v>
      </c>
      <c r="C79" s="23" t="s">
        <v>287</v>
      </c>
      <c r="D79" s="25">
        <v>0</v>
      </c>
      <c r="E79" s="23" t="s">
        <v>351</v>
      </c>
      <c r="F79" s="23" t="s">
        <v>93</v>
      </c>
      <c r="G79" s="23">
        <v>0</v>
      </c>
    </row>
    <row r="80" spans="2:7">
      <c r="B80" s="23" t="s">
        <v>288</v>
      </c>
      <c r="C80" s="23" t="s">
        <v>289</v>
      </c>
      <c r="D80" s="25">
        <v>4</v>
      </c>
      <c r="E80" s="23" t="s">
        <v>352</v>
      </c>
      <c r="F80" s="23" t="s">
        <v>93</v>
      </c>
      <c r="G80" s="23">
        <v>0</v>
      </c>
    </row>
    <row r="81" spans="2:7">
      <c r="B81" s="23" t="s">
        <v>290</v>
      </c>
      <c r="C81" s="23" t="s">
        <v>291</v>
      </c>
      <c r="D81" s="25">
        <v>5</v>
      </c>
      <c r="E81" s="23" t="s">
        <v>353</v>
      </c>
      <c r="F81" s="23" t="s">
        <v>93</v>
      </c>
      <c r="G81" s="23">
        <v>0</v>
      </c>
    </row>
    <row r="82" spans="2:7">
      <c r="B82" s="23" t="s">
        <v>292</v>
      </c>
      <c r="C82" s="23" t="s">
        <v>293</v>
      </c>
      <c r="D82" s="25">
        <v>5</v>
      </c>
      <c r="E82" s="23" t="s">
        <v>354</v>
      </c>
      <c r="F82" s="23" t="s">
        <v>93</v>
      </c>
      <c r="G82" s="23">
        <v>0</v>
      </c>
    </row>
    <row r="83" spans="2:7">
      <c r="B83" s="23" t="s">
        <v>294</v>
      </c>
      <c r="C83" s="23" t="s">
        <v>295</v>
      </c>
      <c r="D83" s="25">
        <v>5</v>
      </c>
      <c r="E83" s="23" t="s">
        <v>355</v>
      </c>
      <c r="F83" s="23" t="s">
        <v>93</v>
      </c>
      <c r="G83" s="23">
        <v>0</v>
      </c>
    </row>
    <row r="84" spans="2:7">
      <c r="B84" s="23" t="s">
        <v>296</v>
      </c>
      <c r="C84" s="23" t="s">
        <v>297</v>
      </c>
      <c r="D84" s="25">
        <v>0</v>
      </c>
      <c r="E84" s="23" t="s">
        <v>356</v>
      </c>
      <c r="F84" s="23" t="s">
        <v>93</v>
      </c>
      <c r="G84" s="23">
        <v>0</v>
      </c>
    </row>
    <row r="85" spans="2:7">
      <c r="B85" s="23" t="s">
        <v>298</v>
      </c>
      <c r="C85" s="23" t="s">
        <v>299</v>
      </c>
      <c r="D85" s="25">
        <v>5</v>
      </c>
      <c r="E85" s="23" t="s">
        <v>357</v>
      </c>
      <c r="F85" s="23" t="s">
        <v>93</v>
      </c>
      <c r="G85" s="23">
        <v>0</v>
      </c>
    </row>
    <row r="86" spans="2:7">
      <c r="B86" s="23" t="s">
        <v>74</v>
      </c>
      <c r="C86" s="23" t="s">
        <v>300</v>
      </c>
      <c r="D86" s="25">
        <v>1</v>
      </c>
      <c r="E86" s="23" t="s">
        <v>358</v>
      </c>
      <c r="F86" s="23" t="s">
        <v>97</v>
      </c>
      <c r="G86" s="23">
        <v>2</v>
      </c>
    </row>
    <row r="87" spans="2:7">
      <c r="B87" s="23" t="s">
        <v>76</v>
      </c>
      <c r="C87" s="23" t="s">
        <v>301</v>
      </c>
      <c r="D87" s="25">
        <v>0</v>
      </c>
      <c r="E87" s="23" t="s">
        <v>359</v>
      </c>
      <c r="F87" s="23" t="s">
        <v>93</v>
      </c>
      <c r="G87" s="23">
        <v>0</v>
      </c>
    </row>
    <row r="88" spans="2:7">
      <c r="B88" s="23" t="s">
        <v>302</v>
      </c>
      <c r="C88" s="23" t="s">
        <v>303</v>
      </c>
      <c r="D88" s="25">
        <v>3</v>
      </c>
      <c r="E88" s="23" t="s">
        <v>360</v>
      </c>
      <c r="F88" s="23" t="s">
        <v>93</v>
      </c>
      <c r="G88" s="23">
        <v>0</v>
      </c>
    </row>
    <row r="89" spans="2:7">
      <c r="B89" s="23" t="s">
        <v>304</v>
      </c>
      <c r="C89" s="23" t="s">
        <v>305</v>
      </c>
      <c r="D89" s="25">
        <v>3</v>
      </c>
      <c r="E89" s="23" t="s">
        <v>361</v>
      </c>
      <c r="F89" s="23" t="s">
        <v>97</v>
      </c>
      <c r="G89" s="23">
        <v>5</v>
      </c>
    </row>
    <row r="90" spans="2:7">
      <c r="B90" s="23" t="s">
        <v>101</v>
      </c>
      <c r="C90" s="23" t="s">
        <v>306</v>
      </c>
      <c r="D90" s="25">
        <v>0</v>
      </c>
      <c r="E90" s="23" t="s">
        <v>362</v>
      </c>
      <c r="F90" s="23" t="s">
        <v>93</v>
      </c>
      <c r="G90" s="23">
        <v>0</v>
      </c>
    </row>
    <row r="91" spans="2:7">
      <c r="B91" s="23" t="s">
        <v>80</v>
      </c>
      <c r="C91" s="23" t="s">
        <v>307</v>
      </c>
      <c r="D91" s="25">
        <v>0</v>
      </c>
      <c r="E91" s="23" t="s">
        <v>363</v>
      </c>
      <c r="F91" s="23" t="s">
        <v>93</v>
      </c>
      <c r="G91" s="23">
        <v>0</v>
      </c>
    </row>
    <row r="92" spans="2:7">
      <c r="B92" s="23" t="s">
        <v>82</v>
      </c>
      <c r="C92" s="23" t="s">
        <v>308</v>
      </c>
      <c r="D92" s="25">
        <v>0</v>
      </c>
      <c r="E92" s="23" t="s">
        <v>364</v>
      </c>
      <c r="F92" s="23" t="s">
        <v>93</v>
      </c>
      <c r="G92" s="23">
        <v>0</v>
      </c>
    </row>
    <row r="93" spans="2:7">
      <c r="B93" s="23" t="s">
        <v>309</v>
      </c>
      <c r="C93" s="23" t="s">
        <v>310</v>
      </c>
      <c r="D93" s="25">
        <v>0</v>
      </c>
      <c r="E93" s="23" t="s">
        <v>365</v>
      </c>
      <c r="F93" s="23" t="s">
        <v>93</v>
      </c>
      <c r="G93" s="23">
        <v>0</v>
      </c>
    </row>
    <row r="94" spans="2:7">
      <c r="B94" s="23" t="s">
        <v>311</v>
      </c>
      <c r="C94" s="23" t="s">
        <v>312</v>
      </c>
      <c r="D94" s="25">
        <v>5</v>
      </c>
      <c r="E94" s="23" t="s">
        <v>366</v>
      </c>
      <c r="F94" s="23" t="s">
        <v>97</v>
      </c>
      <c r="G94" s="23">
        <v>1</v>
      </c>
    </row>
    <row r="95" spans="2:7" ht="14" thickBot="1">
      <c r="B95" s="21" t="s">
        <v>104</v>
      </c>
      <c r="C95" s="21" t="s">
        <v>313</v>
      </c>
      <c r="D95" s="24">
        <v>2</v>
      </c>
      <c r="E95" s="21" t="s">
        <v>367</v>
      </c>
      <c r="F95" s="21" t="s">
        <v>93</v>
      </c>
      <c r="G95" s="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901-AD38-0A4E-BF4F-61830F1464FE}">
  <dimension ref="A1:H53"/>
  <sheetViews>
    <sheetView showGridLines="0" topLeftCell="A23" zoomScale="193" workbookViewId="0">
      <selection sqref="A1:A3"/>
    </sheetView>
  </sheetViews>
  <sheetFormatPr baseColWidth="10" defaultRowHeight="13"/>
  <cols>
    <col min="1" max="1" width="2.33203125" customWidth="1"/>
    <col min="2" max="2" width="6.5" bestFit="1" customWidth="1"/>
    <col min="3" max="3" width="20.83203125" bestFit="1" customWidth="1"/>
    <col min="4" max="4" width="5.83203125" bestFit="1" customWidth="1"/>
    <col min="5" max="5" width="12.83203125" bestFit="1" customWidth="1"/>
    <col min="6" max="6" width="9.83203125" bestFit="1" customWidth="1"/>
    <col min="7" max="8" width="12.33203125" bestFit="1" customWidth="1"/>
  </cols>
  <sheetData>
    <row r="1" spans="1:8">
      <c r="A1" s="20" t="s">
        <v>110</v>
      </c>
    </row>
    <row r="2" spans="1:8">
      <c r="A2" s="20" t="s">
        <v>254</v>
      </c>
    </row>
    <row r="3" spans="1:8">
      <c r="A3" s="20" t="s">
        <v>368</v>
      </c>
    </row>
    <row r="6" spans="1:8" ht="14" thickBot="1">
      <c r="A6" t="s">
        <v>62</v>
      </c>
    </row>
    <row r="7" spans="1:8">
      <c r="B7" s="26"/>
      <c r="C7" s="26"/>
      <c r="D7" s="26" t="s">
        <v>111</v>
      </c>
      <c r="E7" s="26" t="s">
        <v>113</v>
      </c>
      <c r="F7" s="26" t="s">
        <v>115</v>
      </c>
      <c r="G7" s="26" t="s">
        <v>117</v>
      </c>
      <c r="H7" s="26" t="s">
        <v>117</v>
      </c>
    </row>
    <row r="8" spans="1:8" ht="14" thickBot="1">
      <c r="B8" s="27" t="s">
        <v>58</v>
      </c>
      <c r="C8" s="27" t="s">
        <v>59</v>
      </c>
      <c r="D8" s="27" t="s">
        <v>112</v>
      </c>
      <c r="E8" s="27" t="s">
        <v>114</v>
      </c>
      <c r="F8" s="27" t="s">
        <v>116</v>
      </c>
      <c r="G8" s="27" t="s">
        <v>118</v>
      </c>
      <c r="H8" s="27" t="s">
        <v>119</v>
      </c>
    </row>
    <row r="9" spans="1:8">
      <c r="B9" s="23" t="s">
        <v>261</v>
      </c>
      <c r="C9" s="23" t="s">
        <v>262</v>
      </c>
      <c r="D9" s="23">
        <v>4</v>
      </c>
      <c r="E9" s="23">
        <v>0</v>
      </c>
      <c r="F9" s="23">
        <v>10</v>
      </c>
      <c r="G9" s="23">
        <v>0</v>
      </c>
      <c r="H9" s="23">
        <v>0</v>
      </c>
    </row>
    <row r="10" spans="1:8">
      <c r="B10" s="23" t="s">
        <v>263</v>
      </c>
      <c r="C10" s="23" t="s">
        <v>264</v>
      </c>
      <c r="D10" s="23">
        <v>0</v>
      </c>
      <c r="E10" s="23">
        <v>0.10000000000000853</v>
      </c>
      <c r="F10" s="23">
        <v>10</v>
      </c>
      <c r="G10" s="23">
        <v>1E+30</v>
      </c>
      <c r="H10" s="23">
        <v>0.10000000000000853</v>
      </c>
    </row>
    <row r="11" spans="1:8">
      <c r="B11" s="23" t="s">
        <v>265</v>
      </c>
      <c r="C11" s="23" t="s">
        <v>266</v>
      </c>
      <c r="D11" s="23">
        <v>2</v>
      </c>
      <c r="E11" s="23">
        <v>0</v>
      </c>
      <c r="F11" s="23">
        <v>10</v>
      </c>
      <c r="G11" s="23">
        <v>8.5265128291212022E-14</v>
      </c>
      <c r="H11" s="23">
        <v>0</v>
      </c>
    </row>
    <row r="12" spans="1:8">
      <c r="B12" s="23" t="s">
        <v>267</v>
      </c>
      <c r="C12" s="23" t="s">
        <v>268</v>
      </c>
      <c r="D12" s="23">
        <v>0</v>
      </c>
      <c r="E12" s="23">
        <v>2.8421709430404007E-14</v>
      </c>
      <c r="F12" s="23">
        <v>10</v>
      </c>
      <c r="G12" s="23">
        <v>1E+30</v>
      </c>
      <c r="H12" s="23">
        <v>2.8421709430404007E-14</v>
      </c>
    </row>
    <row r="13" spans="1:8">
      <c r="B13" s="23" t="s">
        <v>69</v>
      </c>
      <c r="C13" s="23" t="s">
        <v>269</v>
      </c>
      <c r="D13" s="23">
        <v>3</v>
      </c>
      <c r="E13" s="23">
        <v>0</v>
      </c>
      <c r="F13" s="23">
        <v>10</v>
      </c>
      <c r="G13" s="23">
        <v>0</v>
      </c>
      <c r="H13" s="23">
        <v>2.8421709430404007E-14</v>
      </c>
    </row>
    <row r="14" spans="1:8">
      <c r="B14" s="23" t="s">
        <v>270</v>
      </c>
      <c r="C14" s="23" t="s">
        <v>271</v>
      </c>
      <c r="D14" s="23">
        <v>0</v>
      </c>
      <c r="E14" s="23">
        <v>-0.10000000000000853</v>
      </c>
      <c r="F14" s="23">
        <v>10.100000000000001</v>
      </c>
      <c r="G14" s="23">
        <v>1E+30</v>
      </c>
      <c r="H14" s="23">
        <v>0.10000000000000853</v>
      </c>
    </row>
    <row r="15" spans="1:8">
      <c r="B15" s="23" t="s">
        <v>272</v>
      </c>
      <c r="C15" s="23" t="s">
        <v>273</v>
      </c>
      <c r="D15" s="23">
        <v>2</v>
      </c>
      <c r="E15" s="23">
        <v>0</v>
      </c>
      <c r="F15" s="23">
        <v>10.100000000000001</v>
      </c>
      <c r="G15" s="23">
        <v>0.10000000000000853</v>
      </c>
      <c r="H15" s="23">
        <v>9.9999999999972999E-2</v>
      </c>
    </row>
    <row r="16" spans="1:8">
      <c r="B16" s="23" t="s">
        <v>274</v>
      </c>
      <c r="C16" s="23" t="s">
        <v>275</v>
      </c>
      <c r="D16" s="23">
        <v>0</v>
      </c>
      <c r="E16" s="23">
        <v>-0.10000000000001563</v>
      </c>
      <c r="F16" s="23">
        <v>10.099999999999994</v>
      </c>
      <c r="G16" s="23">
        <v>1E+30</v>
      </c>
      <c r="H16" s="23">
        <v>0.10000000000001563</v>
      </c>
    </row>
    <row r="17" spans="2:8">
      <c r="B17" s="23" t="s">
        <v>276</v>
      </c>
      <c r="C17" s="23" t="s">
        <v>277</v>
      </c>
      <c r="D17" s="23">
        <v>6</v>
      </c>
      <c r="E17" s="23">
        <v>-9.9999999999972999E-2</v>
      </c>
      <c r="F17" s="23">
        <v>10.100000000000009</v>
      </c>
      <c r="G17" s="23">
        <v>9.9999999999972999E-2</v>
      </c>
      <c r="H17" s="23">
        <v>1E+30</v>
      </c>
    </row>
    <row r="18" spans="2:8">
      <c r="B18" s="23" t="s">
        <v>278</v>
      </c>
      <c r="C18" s="23" t="s">
        <v>279</v>
      </c>
      <c r="D18" s="23">
        <v>0</v>
      </c>
      <c r="E18" s="23">
        <v>-0.10000000000001563</v>
      </c>
      <c r="F18" s="23">
        <v>10.099999999999994</v>
      </c>
      <c r="G18" s="23">
        <v>1E+30</v>
      </c>
      <c r="H18" s="23">
        <v>0.10000000000001563</v>
      </c>
    </row>
    <row r="19" spans="2:8">
      <c r="B19" s="23" t="s">
        <v>280</v>
      </c>
      <c r="C19" s="23" t="s">
        <v>281</v>
      </c>
      <c r="D19" s="23">
        <v>4</v>
      </c>
      <c r="E19" s="23">
        <v>-9.9999999999994316E-2</v>
      </c>
      <c r="F19" s="23">
        <v>9.9000000000000057</v>
      </c>
      <c r="G19" s="23">
        <v>9.9999999999994316E-2</v>
      </c>
      <c r="H19" s="23">
        <v>1E+30</v>
      </c>
    </row>
    <row r="20" spans="2:8">
      <c r="B20" s="23" t="s">
        <v>282</v>
      </c>
      <c r="C20" s="23" t="s">
        <v>283</v>
      </c>
      <c r="D20" s="23">
        <v>7</v>
      </c>
      <c r="E20" s="23">
        <v>0</v>
      </c>
      <c r="F20" s="23">
        <v>9.8999999999999915</v>
      </c>
      <c r="G20" s="23">
        <v>9.9999999999972999E-2</v>
      </c>
      <c r="H20" s="23">
        <v>0.10000000000000853</v>
      </c>
    </row>
    <row r="21" spans="2:8">
      <c r="B21" s="23" t="s">
        <v>284</v>
      </c>
      <c r="C21" s="23" t="s">
        <v>285</v>
      </c>
      <c r="D21" s="23">
        <v>4</v>
      </c>
      <c r="E21" s="23">
        <v>-0.10000000000000853</v>
      </c>
      <c r="F21" s="23">
        <v>9.8999999999999915</v>
      </c>
      <c r="G21" s="23">
        <v>0.10000000000000853</v>
      </c>
      <c r="H21" s="23">
        <v>1E+30</v>
      </c>
    </row>
    <row r="22" spans="2:8">
      <c r="B22" s="23" t="s">
        <v>286</v>
      </c>
      <c r="C22" s="23" t="s">
        <v>287</v>
      </c>
      <c r="D22" s="23">
        <v>0</v>
      </c>
      <c r="E22" s="23">
        <v>-9.9999999999965894E-2</v>
      </c>
      <c r="F22" s="23">
        <v>9.9000000000000057</v>
      </c>
      <c r="G22" s="23">
        <v>1E+30</v>
      </c>
      <c r="H22" s="23">
        <v>9.9999999999965894E-2</v>
      </c>
    </row>
    <row r="23" spans="2:8">
      <c r="B23" s="23" t="s">
        <v>288</v>
      </c>
      <c r="C23" s="23" t="s">
        <v>289</v>
      </c>
      <c r="D23" s="23">
        <v>4</v>
      </c>
      <c r="E23" s="23">
        <v>-9.9999999999994316E-2</v>
      </c>
      <c r="F23" s="23">
        <v>9.9000000000000057</v>
      </c>
      <c r="G23" s="23">
        <v>9.9999999999994316E-2</v>
      </c>
      <c r="H23" s="23">
        <v>1E+30</v>
      </c>
    </row>
    <row r="24" spans="2:8">
      <c r="B24" s="23" t="s">
        <v>290</v>
      </c>
      <c r="C24" s="23" t="s">
        <v>291</v>
      </c>
      <c r="D24" s="23">
        <v>5</v>
      </c>
      <c r="E24" s="23">
        <v>-0.19999999999998863</v>
      </c>
      <c r="F24" s="23">
        <v>9.8000000000000114</v>
      </c>
      <c r="G24" s="23">
        <v>0.19999999999998863</v>
      </c>
      <c r="H24" s="23">
        <v>1E+30</v>
      </c>
    </row>
    <row r="25" spans="2:8">
      <c r="B25" s="23" t="s">
        <v>292</v>
      </c>
      <c r="C25" s="23" t="s">
        <v>293</v>
      </c>
      <c r="D25" s="23">
        <v>5</v>
      </c>
      <c r="E25" s="23">
        <v>-0.10000000000000853</v>
      </c>
      <c r="F25" s="23">
        <v>9.7999999999999829</v>
      </c>
      <c r="G25" s="23">
        <v>0.10000000000000853</v>
      </c>
      <c r="H25" s="23">
        <v>1E+30</v>
      </c>
    </row>
    <row r="26" spans="2:8">
      <c r="B26" s="23" t="s">
        <v>294</v>
      </c>
      <c r="C26" s="23" t="s">
        <v>295</v>
      </c>
      <c r="D26" s="23">
        <v>5</v>
      </c>
      <c r="E26" s="23">
        <v>-0.19999999999998863</v>
      </c>
      <c r="F26" s="23">
        <v>9.8000000000000114</v>
      </c>
      <c r="G26" s="23">
        <v>0.19999999999998863</v>
      </c>
      <c r="H26" s="23">
        <v>1E+30</v>
      </c>
    </row>
    <row r="27" spans="2:8">
      <c r="B27" s="23" t="s">
        <v>296</v>
      </c>
      <c r="C27" s="23" t="s">
        <v>297</v>
      </c>
      <c r="D27" s="23">
        <v>0</v>
      </c>
      <c r="E27" s="23">
        <v>-0.19999999999998863</v>
      </c>
      <c r="F27" s="23">
        <v>9.7999999999999829</v>
      </c>
      <c r="G27" s="23">
        <v>1E+30</v>
      </c>
      <c r="H27" s="23">
        <v>0.19999999999998863</v>
      </c>
    </row>
    <row r="28" spans="2:8">
      <c r="B28" s="23" t="s">
        <v>298</v>
      </c>
      <c r="C28" s="23" t="s">
        <v>299</v>
      </c>
      <c r="D28" s="23">
        <v>5</v>
      </c>
      <c r="E28" s="23">
        <v>-0.19999999999998863</v>
      </c>
      <c r="F28" s="23">
        <v>9.8000000000000114</v>
      </c>
      <c r="G28" s="23">
        <v>0.19999999999998863</v>
      </c>
      <c r="H28" s="23">
        <v>1E+30</v>
      </c>
    </row>
    <row r="29" spans="2:8">
      <c r="B29" s="23" t="s">
        <v>74</v>
      </c>
      <c r="C29" s="23" t="s">
        <v>300</v>
      </c>
      <c r="D29" s="23">
        <v>1</v>
      </c>
      <c r="E29" s="23">
        <v>0</v>
      </c>
      <c r="F29" s="23">
        <v>10.800000000000011</v>
      </c>
      <c r="G29" s="23">
        <v>0</v>
      </c>
      <c r="H29" s="23">
        <v>0</v>
      </c>
    </row>
    <row r="30" spans="2:8">
      <c r="B30" s="23" t="s">
        <v>76</v>
      </c>
      <c r="C30" s="23" t="s">
        <v>301</v>
      </c>
      <c r="D30" s="23">
        <v>0</v>
      </c>
      <c r="E30" s="23">
        <v>9.9999999999980105E-2</v>
      </c>
      <c r="F30" s="23">
        <v>10.799999999999983</v>
      </c>
      <c r="G30" s="23">
        <v>1E+30</v>
      </c>
      <c r="H30" s="23">
        <v>9.9999999999980105E-2</v>
      </c>
    </row>
    <row r="31" spans="2:8">
      <c r="B31" s="23" t="s">
        <v>302</v>
      </c>
      <c r="C31" s="23" t="s">
        <v>303</v>
      </c>
      <c r="D31" s="23">
        <v>3</v>
      </c>
      <c r="E31" s="23">
        <v>0</v>
      </c>
      <c r="F31" s="23">
        <v>10.800000000000011</v>
      </c>
      <c r="G31" s="23">
        <v>0</v>
      </c>
      <c r="H31" s="23">
        <v>1E+30</v>
      </c>
    </row>
    <row r="32" spans="2:8">
      <c r="B32" s="23" t="s">
        <v>304</v>
      </c>
      <c r="C32" s="23" t="s">
        <v>305</v>
      </c>
      <c r="D32" s="23">
        <v>3</v>
      </c>
      <c r="E32" s="23">
        <v>0</v>
      </c>
      <c r="F32" s="23">
        <v>10.799999999999983</v>
      </c>
      <c r="G32" s="23">
        <v>2.8421709430404007E-14</v>
      </c>
      <c r="H32" s="23">
        <v>2.8421709430404007E-14</v>
      </c>
    </row>
    <row r="33" spans="1:8">
      <c r="B33" s="23" t="s">
        <v>101</v>
      </c>
      <c r="C33" s="23" t="s">
        <v>306</v>
      </c>
      <c r="D33" s="23">
        <v>0</v>
      </c>
      <c r="E33" s="23">
        <v>0</v>
      </c>
      <c r="F33" s="23">
        <v>10.800000000000011</v>
      </c>
      <c r="G33" s="23">
        <v>1E+30</v>
      </c>
      <c r="H33" s="23">
        <v>0</v>
      </c>
    </row>
    <row r="34" spans="1:8">
      <c r="B34" s="23" t="s">
        <v>80</v>
      </c>
      <c r="C34" s="23" t="s">
        <v>307</v>
      </c>
      <c r="D34" s="23">
        <v>0</v>
      </c>
      <c r="E34" s="23">
        <v>-2.8421709430404007E-14</v>
      </c>
      <c r="F34" s="23">
        <v>11.300000000000011</v>
      </c>
      <c r="G34" s="23">
        <v>1E+30</v>
      </c>
      <c r="H34" s="23">
        <v>2.8421709430404007E-14</v>
      </c>
    </row>
    <row r="35" spans="1:8">
      <c r="B35" s="23" t="s">
        <v>82</v>
      </c>
      <c r="C35" s="23" t="s">
        <v>308</v>
      </c>
      <c r="D35" s="23">
        <v>0</v>
      </c>
      <c r="E35" s="23">
        <v>9.9999999999980105E-2</v>
      </c>
      <c r="F35" s="23">
        <v>11.300000000000011</v>
      </c>
      <c r="G35" s="23">
        <v>1E+30</v>
      </c>
      <c r="H35" s="23">
        <v>9.9999999999980105E-2</v>
      </c>
    </row>
    <row r="36" spans="1:8">
      <c r="B36" s="23" t="s">
        <v>309</v>
      </c>
      <c r="C36" s="23" t="s">
        <v>310</v>
      </c>
      <c r="D36" s="23">
        <v>0</v>
      </c>
      <c r="E36" s="23">
        <v>-8.5265128291212022E-14</v>
      </c>
      <c r="F36" s="23">
        <v>11.299999999999955</v>
      </c>
      <c r="G36" s="23">
        <v>1E+30</v>
      </c>
      <c r="H36" s="23">
        <v>8.5265128291212022E-14</v>
      </c>
    </row>
    <row r="37" spans="1:8">
      <c r="B37" s="23" t="s">
        <v>311</v>
      </c>
      <c r="C37" s="23" t="s">
        <v>312</v>
      </c>
      <c r="D37" s="23">
        <v>5</v>
      </c>
      <c r="E37" s="23">
        <v>0</v>
      </c>
      <c r="F37" s="23">
        <v>11.300000000000011</v>
      </c>
      <c r="G37" s="23">
        <v>2.8421709430404007E-14</v>
      </c>
      <c r="H37" s="23">
        <v>2.8421709430404007E-14</v>
      </c>
    </row>
    <row r="38" spans="1:8" ht="14" thickBot="1">
      <c r="B38" s="21" t="s">
        <v>104</v>
      </c>
      <c r="C38" s="21" t="s">
        <v>313</v>
      </c>
      <c r="D38" s="21">
        <v>2</v>
      </c>
      <c r="E38" s="21">
        <v>-2.8421709430404007E-14</v>
      </c>
      <c r="F38" s="21">
        <v>11.300000000000011</v>
      </c>
      <c r="G38" s="21">
        <v>2.8421709430404007E-14</v>
      </c>
      <c r="H38" s="21">
        <v>1E+30</v>
      </c>
    </row>
    <row r="40" spans="1:8" ht="14" thickBot="1">
      <c r="A40" t="s">
        <v>64</v>
      </c>
    </row>
    <row r="41" spans="1:8">
      <c r="B41" s="26"/>
      <c r="C41" s="26"/>
      <c r="D41" s="26" t="s">
        <v>111</v>
      </c>
      <c r="E41" s="26" t="s">
        <v>120</v>
      </c>
      <c r="F41" s="26" t="s">
        <v>122</v>
      </c>
      <c r="G41" s="26" t="s">
        <v>117</v>
      </c>
      <c r="H41" s="26" t="s">
        <v>117</v>
      </c>
    </row>
    <row r="42" spans="1:8" ht="14" thickBot="1">
      <c r="B42" s="27" t="s">
        <v>58</v>
      </c>
      <c r="C42" s="27" t="s">
        <v>59</v>
      </c>
      <c r="D42" s="27" t="s">
        <v>112</v>
      </c>
      <c r="E42" s="27" t="s">
        <v>121</v>
      </c>
      <c r="F42" s="27" t="s">
        <v>123</v>
      </c>
      <c r="G42" s="27" t="s">
        <v>118</v>
      </c>
      <c r="H42" s="27" t="s">
        <v>119</v>
      </c>
    </row>
    <row r="43" spans="1:8">
      <c r="B43" s="23" t="s">
        <v>86</v>
      </c>
      <c r="C43" s="23" t="s">
        <v>314</v>
      </c>
      <c r="D43" s="23">
        <v>14</v>
      </c>
      <c r="E43" s="23">
        <v>10</v>
      </c>
      <c r="F43" s="23">
        <v>14</v>
      </c>
      <c r="G43" s="23">
        <v>2</v>
      </c>
      <c r="H43" s="23">
        <v>1</v>
      </c>
    </row>
    <row r="44" spans="1:8">
      <c r="B44" s="23" t="s">
        <v>88</v>
      </c>
      <c r="C44" s="23" t="s">
        <v>316</v>
      </c>
      <c r="D44" s="23">
        <v>14</v>
      </c>
      <c r="E44" s="23">
        <v>9.8999999999999915</v>
      </c>
      <c r="F44" s="23">
        <v>14</v>
      </c>
      <c r="G44" s="23">
        <v>1</v>
      </c>
      <c r="H44" s="23">
        <v>7</v>
      </c>
    </row>
    <row r="45" spans="1:8">
      <c r="B45" s="23" t="s">
        <v>318</v>
      </c>
      <c r="C45" s="23" t="s">
        <v>319</v>
      </c>
      <c r="D45" s="23">
        <v>14</v>
      </c>
      <c r="E45" s="23">
        <v>10</v>
      </c>
      <c r="F45" s="23">
        <v>14</v>
      </c>
      <c r="G45" s="23">
        <v>4</v>
      </c>
      <c r="H45" s="23">
        <v>1</v>
      </c>
    </row>
    <row r="46" spans="1:8">
      <c r="B46" s="23" t="s">
        <v>321</v>
      </c>
      <c r="C46" s="23" t="s">
        <v>322</v>
      </c>
      <c r="D46" s="23">
        <v>14</v>
      </c>
      <c r="E46" s="23">
        <v>9.9999999999999716</v>
      </c>
      <c r="F46" s="23">
        <v>14</v>
      </c>
      <c r="G46" s="23">
        <v>1</v>
      </c>
      <c r="H46" s="23">
        <v>1</v>
      </c>
    </row>
    <row r="47" spans="1:8">
      <c r="B47" s="23" t="s">
        <v>107</v>
      </c>
      <c r="C47" s="23" t="s">
        <v>324</v>
      </c>
      <c r="D47" s="23">
        <v>14</v>
      </c>
      <c r="E47" s="23">
        <v>10</v>
      </c>
      <c r="F47" s="23">
        <v>14</v>
      </c>
      <c r="G47" s="23">
        <v>3</v>
      </c>
      <c r="H47" s="23">
        <v>1</v>
      </c>
    </row>
    <row r="48" spans="1:8">
      <c r="B48" s="23" t="s">
        <v>223</v>
      </c>
      <c r="C48" s="23" t="s">
        <v>326</v>
      </c>
      <c r="D48" s="23">
        <v>9</v>
      </c>
      <c r="E48" s="23">
        <v>0</v>
      </c>
      <c r="F48" s="23">
        <v>8</v>
      </c>
      <c r="G48" s="23">
        <v>1</v>
      </c>
      <c r="H48" s="23">
        <v>1E+30</v>
      </c>
    </row>
    <row r="49" spans="2:8">
      <c r="B49" s="23" t="s">
        <v>225</v>
      </c>
      <c r="C49" s="23" t="s">
        <v>327</v>
      </c>
      <c r="D49" s="23">
        <v>8</v>
      </c>
      <c r="E49" s="23">
        <v>0.20000000000000995</v>
      </c>
      <c r="F49" s="23">
        <v>8</v>
      </c>
      <c r="G49" s="23">
        <v>4</v>
      </c>
      <c r="H49" s="23">
        <v>1</v>
      </c>
    </row>
    <row r="50" spans="2:8">
      <c r="B50" s="23" t="s">
        <v>227</v>
      </c>
      <c r="C50" s="23" t="s">
        <v>328</v>
      </c>
      <c r="D50" s="23">
        <v>19</v>
      </c>
      <c r="E50" s="23">
        <v>0</v>
      </c>
      <c r="F50" s="23">
        <v>8</v>
      </c>
      <c r="G50" s="23">
        <v>11</v>
      </c>
      <c r="H50" s="23">
        <v>1E+30</v>
      </c>
    </row>
    <row r="51" spans="2:8">
      <c r="B51" s="23" t="s">
        <v>329</v>
      </c>
      <c r="C51" s="23" t="s">
        <v>330</v>
      </c>
      <c r="D51" s="23">
        <v>20</v>
      </c>
      <c r="E51" s="23">
        <v>0</v>
      </c>
      <c r="F51" s="23">
        <v>8</v>
      </c>
      <c r="G51" s="23">
        <v>12</v>
      </c>
      <c r="H51" s="23">
        <v>1E+30</v>
      </c>
    </row>
    <row r="52" spans="2:8">
      <c r="B52" s="23" t="s">
        <v>332</v>
      </c>
      <c r="C52" s="23" t="s">
        <v>333</v>
      </c>
      <c r="D52" s="23">
        <v>7</v>
      </c>
      <c r="E52" s="23">
        <v>0.80000000000001137</v>
      </c>
      <c r="F52" s="23">
        <v>7</v>
      </c>
      <c r="G52" s="23">
        <v>1</v>
      </c>
      <c r="H52" s="23">
        <v>1</v>
      </c>
    </row>
    <row r="53" spans="2:8" ht="14" thickBot="1">
      <c r="B53" s="21" t="s">
        <v>335</v>
      </c>
      <c r="C53" s="21" t="s">
        <v>336</v>
      </c>
      <c r="D53" s="21">
        <v>7</v>
      </c>
      <c r="E53" s="21">
        <v>1.3000000000000398</v>
      </c>
      <c r="F53" s="21">
        <v>7</v>
      </c>
      <c r="G53" s="21">
        <v>1</v>
      </c>
      <c r="H53" s="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7A8E-D152-BB42-9675-64BCA6F30AE5}">
  <dimension ref="A1:J42"/>
  <sheetViews>
    <sheetView showGridLines="0" workbookViewId="0">
      <selection sqref="A1:A3"/>
    </sheetView>
  </sheetViews>
  <sheetFormatPr baseColWidth="10" defaultRowHeight="13"/>
  <cols>
    <col min="1" max="1" width="2.33203125" customWidth="1"/>
    <col min="2" max="2" width="6.5" bestFit="1" customWidth="1"/>
    <col min="3" max="3" width="14" bestFit="1" customWidth="1"/>
    <col min="4" max="4" width="6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>
      <c r="A1" s="20" t="s">
        <v>124</v>
      </c>
    </row>
    <row r="2" spans="1:10">
      <c r="A2" s="20" t="s">
        <v>254</v>
      </c>
    </row>
    <row r="3" spans="1:10">
      <c r="A3" s="20" t="s">
        <v>369</v>
      </c>
    </row>
    <row r="5" spans="1:10" ht="14" thickBot="1"/>
    <row r="6" spans="1:10">
      <c r="B6" s="26"/>
      <c r="C6" s="26" t="s">
        <v>115</v>
      </c>
      <c r="D6" s="26"/>
    </row>
    <row r="7" spans="1:10" ht="14" thickBot="1">
      <c r="B7" s="27" t="s">
        <v>58</v>
      </c>
      <c r="C7" s="27" t="s">
        <v>59</v>
      </c>
      <c r="D7" s="27" t="s">
        <v>112</v>
      </c>
    </row>
    <row r="8" spans="1:10" ht="14" thickBot="1">
      <c r="B8" s="21" t="s">
        <v>259</v>
      </c>
      <c r="C8" s="21" t="s">
        <v>260</v>
      </c>
      <c r="D8" s="24">
        <v>709.6</v>
      </c>
    </row>
    <row r="10" spans="1:10" ht="14" thickBot="1"/>
    <row r="11" spans="1:10">
      <c r="B11" s="26"/>
      <c r="C11" s="26" t="s">
        <v>125</v>
      </c>
      <c r="D11" s="26"/>
      <c r="F11" s="26" t="s">
        <v>126</v>
      </c>
      <c r="G11" s="26" t="s">
        <v>115</v>
      </c>
      <c r="I11" s="26" t="s">
        <v>129</v>
      </c>
      <c r="J11" s="26" t="s">
        <v>115</v>
      </c>
    </row>
    <row r="12" spans="1:10" ht="14" thickBot="1">
      <c r="B12" s="27" t="s">
        <v>58</v>
      </c>
      <c r="C12" s="27" t="s">
        <v>59</v>
      </c>
      <c r="D12" s="27" t="s">
        <v>112</v>
      </c>
      <c r="F12" s="27" t="s">
        <v>127</v>
      </c>
      <c r="G12" s="27" t="s">
        <v>128</v>
      </c>
      <c r="I12" s="27" t="s">
        <v>127</v>
      </c>
      <c r="J12" s="27" t="s">
        <v>128</v>
      </c>
    </row>
    <row r="13" spans="1:10">
      <c r="B13" s="23" t="s">
        <v>261</v>
      </c>
      <c r="C13" s="23" t="s">
        <v>262</v>
      </c>
      <c r="D13" s="25">
        <v>4</v>
      </c>
      <c r="F13" s="25">
        <v>0</v>
      </c>
      <c r="G13" s="25">
        <v>85</v>
      </c>
      <c r="I13" s="25">
        <v>250</v>
      </c>
      <c r="J13" s="25">
        <v>18835</v>
      </c>
    </row>
    <row r="14" spans="1:10">
      <c r="B14" s="23" t="s">
        <v>263</v>
      </c>
      <c r="C14" s="23" t="s">
        <v>264</v>
      </c>
      <c r="D14" s="25">
        <v>0</v>
      </c>
      <c r="F14" s="25">
        <v>0</v>
      </c>
      <c r="G14" s="25">
        <v>110</v>
      </c>
      <c r="I14" s="25">
        <v>398.5</v>
      </c>
      <c r="J14" s="25">
        <v>20035</v>
      </c>
    </row>
    <row r="15" spans="1:10">
      <c r="B15" s="23" t="s">
        <v>265</v>
      </c>
      <c r="C15" s="23" t="s">
        <v>266</v>
      </c>
      <c r="D15" s="25">
        <v>2</v>
      </c>
      <c r="F15" s="25">
        <v>0</v>
      </c>
      <c r="G15" s="25">
        <v>125</v>
      </c>
      <c r="I15" s="25">
        <v>597</v>
      </c>
      <c r="J15" s="25">
        <v>21020</v>
      </c>
    </row>
    <row r="16" spans="1:10">
      <c r="B16" s="23" t="s">
        <v>267</v>
      </c>
      <c r="C16" s="23" t="s">
        <v>268</v>
      </c>
      <c r="D16" s="25">
        <v>0</v>
      </c>
      <c r="F16" s="25"/>
      <c r="G16" s="25"/>
      <c r="I16" s="25"/>
      <c r="J16" s="25"/>
    </row>
    <row r="17" spans="2:10">
      <c r="B17" s="23" t="s">
        <v>69</v>
      </c>
      <c r="C17" s="23" t="s">
        <v>269</v>
      </c>
      <c r="D17" s="25">
        <v>3</v>
      </c>
      <c r="F17" s="25"/>
      <c r="G17" s="25"/>
      <c r="I17" s="25"/>
      <c r="J17" s="25"/>
    </row>
    <row r="18" spans="2:10">
      <c r="B18" s="23" t="s">
        <v>270</v>
      </c>
      <c r="C18" s="23" t="s">
        <v>271</v>
      </c>
      <c r="D18" s="25">
        <v>0</v>
      </c>
      <c r="F18" s="25"/>
      <c r="G18" s="25"/>
      <c r="I18" s="25"/>
      <c r="J18" s="25"/>
    </row>
    <row r="19" spans="2:10">
      <c r="B19" s="23" t="s">
        <v>272</v>
      </c>
      <c r="C19" s="23" t="s">
        <v>273</v>
      </c>
      <c r="D19" s="25">
        <v>2</v>
      </c>
      <c r="F19" s="25"/>
      <c r="G19" s="25"/>
      <c r="I19" s="25"/>
      <c r="J19" s="25"/>
    </row>
    <row r="20" spans="2:10">
      <c r="B20" s="23" t="s">
        <v>274</v>
      </c>
      <c r="C20" s="23" t="s">
        <v>275</v>
      </c>
      <c r="D20" s="25">
        <v>0</v>
      </c>
      <c r="F20" s="25"/>
      <c r="G20" s="25"/>
      <c r="I20" s="25"/>
      <c r="J20" s="25"/>
    </row>
    <row r="21" spans="2:10">
      <c r="B21" s="23" t="s">
        <v>276</v>
      </c>
      <c r="C21" s="23" t="s">
        <v>277</v>
      </c>
      <c r="D21" s="25">
        <v>6</v>
      </c>
      <c r="F21" s="25"/>
      <c r="G21" s="25"/>
      <c r="I21" s="25"/>
      <c r="J21" s="25"/>
    </row>
    <row r="22" spans="2:10">
      <c r="B22" s="23" t="s">
        <v>278</v>
      </c>
      <c r="C22" s="23" t="s">
        <v>279</v>
      </c>
      <c r="D22" s="25">
        <v>0</v>
      </c>
      <c r="F22" s="25"/>
      <c r="G22" s="25"/>
      <c r="I22" s="25"/>
      <c r="J22" s="25"/>
    </row>
    <row r="23" spans="2:10">
      <c r="B23" s="23" t="s">
        <v>280</v>
      </c>
      <c r="C23" s="23" t="s">
        <v>281</v>
      </c>
      <c r="D23" s="25">
        <v>4</v>
      </c>
      <c r="F23" s="25"/>
      <c r="G23" s="25"/>
      <c r="I23" s="25"/>
      <c r="J23" s="25"/>
    </row>
    <row r="24" spans="2:10">
      <c r="B24" s="23" t="s">
        <v>282</v>
      </c>
      <c r="C24" s="23" t="s">
        <v>283</v>
      </c>
      <c r="D24" s="25">
        <v>7</v>
      </c>
      <c r="F24" s="25"/>
      <c r="G24" s="25"/>
      <c r="I24" s="25"/>
      <c r="J24" s="25"/>
    </row>
    <row r="25" spans="2:10">
      <c r="B25" s="23" t="s">
        <v>284</v>
      </c>
      <c r="C25" s="23" t="s">
        <v>285</v>
      </c>
      <c r="D25" s="25">
        <v>4</v>
      </c>
      <c r="F25" s="25"/>
      <c r="G25" s="25"/>
      <c r="I25" s="25"/>
      <c r="J25" s="25"/>
    </row>
    <row r="26" spans="2:10">
      <c r="B26" s="23" t="s">
        <v>286</v>
      </c>
      <c r="C26" s="23" t="s">
        <v>287</v>
      </c>
      <c r="D26" s="25">
        <v>0</v>
      </c>
      <c r="F26" s="25"/>
      <c r="G26" s="25"/>
      <c r="I26" s="25"/>
      <c r="J26" s="25"/>
    </row>
    <row r="27" spans="2:10">
      <c r="B27" s="23" t="s">
        <v>288</v>
      </c>
      <c r="C27" s="23" t="s">
        <v>289</v>
      </c>
      <c r="D27" s="25">
        <v>4</v>
      </c>
      <c r="F27" s="25"/>
      <c r="G27" s="25"/>
      <c r="I27" s="25"/>
      <c r="J27" s="25"/>
    </row>
    <row r="28" spans="2:10">
      <c r="B28" s="23" t="s">
        <v>290</v>
      </c>
      <c r="C28" s="23" t="s">
        <v>291</v>
      </c>
      <c r="D28" s="25">
        <v>5</v>
      </c>
      <c r="F28" s="25"/>
      <c r="G28" s="25"/>
      <c r="I28" s="25"/>
      <c r="J28" s="25"/>
    </row>
    <row r="29" spans="2:10">
      <c r="B29" s="23" t="s">
        <v>292</v>
      </c>
      <c r="C29" s="23" t="s">
        <v>293</v>
      </c>
      <c r="D29" s="25">
        <v>5</v>
      </c>
      <c r="F29" s="25"/>
      <c r="G29" s="25"/>
      <c r="I29" s="25"/>
      <c r="J29" s="25"/>
    </row>
    <row r="30" spans="2:10">
      <c r="B30" s="23" t="s">
        <v>294</v>
      </c>
      <c r="C30" s="23" t="s">
        <v>295</v>
      </c>
      <c r="D30" s="25">
        <v>5</v>
      </c>
      <c r="F30" s="25"/>
      <c r="G30" s="25"/>
      <c r="I30" s="25"/>
      <c r="J30" s="25"/>
    </row>
    <row r="31" spans="2:10">
      <c r="B31" s="23" t="s">
        <v>296</v>
      </c>
      <c r="C31" s="23" t="s">
        <v>297</v>
      </c>
      <c r="D31" s="25">
        <v>0</v>
      </c>
      <c r="F31" s="25"/>
      <c r="G31" s="25"/>
      <c r="I31" s="25"/>
      <c r="J31" s="25"/>
    </row>
    <row r="32" spans="2:10">
      <c r="B32" s="23" t="s">
        <v>298</v>
      </c>
      <c r="C32" s="23" t="s">
        <v>299</v>
      </c>
      <c r="D32" s="25">
        <v>5</v>
      </c>
      <c r="F32" s="25"/>
      <c r="G32" s="25"/>
      <c r="I32" s="25"/>
      <c r="J32" s="25"/>
    </row>
    <row r="33" spans="2:10">
      <c r="B33" s="23" t="s">
        <v>74</v>
      </c>
      <c r="C33" s="23" t="s">
        <v>300</v>
      </c>
      <c r="D33" s="25">
        <v>1</v>
      </c>
      <c r="F33" s="25"/>
      <c r="G33" s="25"/>
      <c r="I33" s="25"/>
      <c r="J33" s="25"/>
    </row>
    <row r="34" spans="2:10">
      <c r="B34" s="23" t="s">
        <v>76</v>
      </c>
      <c r="C34" s="23" t="s">
        <v>301</v>
      </c>
      <c r="D34" s="25">
        <v>0</v>
      </c>
      <c r="F34" s="25"/>
      <c r="G34" s="25"/>
      <c r="I34" s="25"/>
      <c r="J34" s="25"/>
    </row>
    <row r="35" spans="2:10">
      <c r="B35" s="23" t="s">
        <v>302</v>
      </c>
      <c r="C35" s="23" t="s">
        <v>303</v>
      </c>
      <c r="D35" s="25">
        <v>3</v>
      </c>
      <c r="F35" s="25"/>
      <c r="G35" s="25"/>
      <c r="I35" s="25"/>
      <c r="J35" s="25"/>
    </row>
    <row r="36" spans="2:10">
      <c r="B36" s="23" t="s">
        <v>304</v>
      </c>
      <c r="C36" s="23" t="s">
        <v>305</v>
      </c>
      <c r="D36" s="25">
        <v>3</v>
      </c>
      <c r="F36" s="25"/>
      <c r="G36" s="25"/>
      <c r="I36" s="25"/>
      <c r="J36" s="25"/>
    </row>
    <row r="37" spans="2:10">
      <c r="B37" s="23" t="s">
        <v>101</v>
      </c>
      <c r="C37" s="23" t="s">
        <v>306</v>
      </c>
      <c r="D37" s="25">
        <v>0</v>
      </c>
      <c r="F37" s="25"/>
      <c r="G37" s="25"/>
      <c r="I37" s="25"/>
      <c r="J37" s="25"/>
    </row>
    <row r="38" spans="2:10">
      <c r="B38" s="23" t="s">
        <v>80</v>
      </c>
      <c r="C38" s="23" t="s">
        <v>307</v>
      </c>
      <c r="D38" s="25">
        <v>0</v>
      </c>
      <c r="F38" s="25"/>
      <c r="G38" s="25"/>
      <c r="I38" s="25"/>
      <c r="J38" s="25"/>
    </row>
    <row r="39" spans="2:10">
      <c r="B39" s="23" t="s">
        <v>82</v>
      </c>
      <c r="C39" s="23" t="s">
        <v>308</v>
      </c>
      <c r="D39" s="25">
        <v>0</v>
      </c>
      <c r="F39" s="25"/>
      <c r="G39" s="25"/>
      <c r="I39" s="25"/>
      <c r="J39" s="25"/>
    </row>
    <row r="40" spans="2:10">
      <c r="B40" s="23" t="s">
        <v>309</v>
      </c>
      <c r="C40" s="23" t="s">
        <v>310</v>
      </c>
      <c r="D40" s="25">
        <v>0</v>
      </c>
      <c r="F40" s="25"/>
      <c r="G40" s="25"/>
      <c r="I40" s="25"/>
      <c r="J40" s="25"/>
    </row>
    <row r="41" spans="2:10">
      <c r="B41" s="23" t="s">
        <v>311</v>
      </c>
      <c r="C41" s="23" t="s">
        <v>312</v>
      </c>
      <c r="D41" s="25">
        <v>5</v>
      </c>
      <c r="F41" s="25"/>
      <c r="G41" s="25"/>
      <c r="I41" s="25"/>
      <c r="J41" s="25"/>
    </row>
    <row r="42" spans="2:10" ht="14" thickBot="1">
      <c r="B42" s="21" t="s">
        <v>104</v>
      </c>
      <c r="C42" s="21" t="s">
        <v>313</v>
      </c>
      <c r="D42" s="24">
        <v>2</v>
      </c>
      <c r="F42" s="24"/>
      <c r="G42" s="24"/>
      <c r="I42" s="24"/>
      <c r="J42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62" workbookViewId="0">
      <selection activeCell="K20" sqref="K20"/>
    </sheetView>
  </sheetViews>
  <sheetFormatPr baseColWidth="10" defaultColWidth="9.1640625" defaultRowHeight="13"/>
  <cols>
    <col min="1" max="1" width="9.1640625" style="2"/>
    <col min="2" max="3" width="12.1640625" style="2" customWidth="1"/>
    <col min="4" max="8" width="9.1640625" style="2"/>
    <col min="9" max="9" width="11.6640625" style="2" bestFit="1" customWidth="1"/>
    <col min="10" max="10" width="3.1640625" style="2" bestFit="1" customWidth="1"/>
    <col min="11" max="11" width="14.5" style="2" bestFit="1" customWidth="1"/>
    <col min="12" max="12" width="10.5" style="2" bestFit="1" customWidth="1"/>
    <col min="13" max="16384" width="9.1640625" style="2"/>
  </cols>
  <sheetData>
    <row r="1" spans="1:12" ht="18">
      <c r="A1" s="1" t="s">
        <v>22</v>
      </c>
    </row>
    <row r="2" spans="1:12" ht="12.75" customHeight="1"/>
    <row r="3" spans="1:12">
      <c r="D3" s="38" t="s">
        <v>21</v>
      </c>
      <c r="E3" s="38"/>
      <c r="F3" s="38"/>
      <c r="G3" s="38"/>
      <c r="H3" s="38"/>
      <c r="K3" s="3" t="s">
        <v>248</v>
      </c>
    </row>
    <row r="4" spans="1:12">
      <c r="B4" s="5" t="s">
        <v>23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K4" s="3">
        <v>14</v>
      </c>
    </row>
    <row r="5" spans="1:12">
      <c r="B5" s="7">
        <v>10</v>
      </c>
      <c r="C5" s="6" t="s">
        <v>15</v>
      </c>
      <c r="D5" s="3">
        <v>6</v>
      </c>
      <c r="E5" s="3">
        <v>0</v>
      </c>
      <c r="F5" s="3">
        <v>6</v>
      </c>
      <c r="G5" s="3">
        <v>0</v>
      </c>
      <c r="H5" s="3">
        <v>6</v>
      </c>
      <c r="K5" s="35" t="s">
        <v>249</v>
      </c>
    </row>
    <row r="6" spans="1:12">
      <c r="B6" s="7">
        <v>10.1</v>
      </c>
      <c r="C6" s="6" t="s">
        <v>16</v>
      </c>
      <c r="D6" s="3">
        <v>0</v>
      </c>
      <c r="E6" s="3">
        <v>6</v>
      </c>
      <c r="F6" s="3">
        <v>0</v>
      </c>
      <c r="G6" s="3">
        <v>6</v>
      </c>
      <c r="H6" s="3">
        <v>0</v>
      </c>
    </row>
    <row r="7" spans="1:12">
      <c r="B7" s="7">
        <v>9.9</v>
      </c>
      <c r="C7" s="6" t="s">
        <v>17</v>
      </c>
      <c r="D7" s="3">
        <v>4</v>
      </c>
      <c r="E7" s="3">
        <v>8</v>
      </c>
      <c r="F7" s="3">
        <v>4</v>
      </c>
      <c r="G7" s="3">
        <v>0</v>
      </c>
      <c r="H7" s="3">
        <v>4</v>
      </c>
    </row>
    <row r="8" spans="1:12">
      <c r="B8" s="7">
        <v>9.8000000000000007</v>
      </c>
      <c r="C8" s="6" t="s">
        <v>18</v>
      </c>
      <c r="D8" s="3">
        <v>5</v>
      </c>
      <c r="E8" s="3">
        <v>5</v>
      </c>
      <c r="F8" s="3">
        <v>5</v>
      </c>
      <c r="G8" s="3">
        <v>0</v>
      </c>
      <c r="H8" s="3">
        <v>5</v>
      </c>
    </row>
    <row r="9" spans="1:12">
      <c r="B9" s="7">
        <v>10.8</v>
      </c>
      <c r="C9" s="6" t="s">
        <v>19</v>
      </c>
      <c r="D9" s="3">
        <v>3</v>
      </c>
      <c r="E9" s="3">
        <v>0</v>
      </c>
      <c r="F9" s="3">
        <v>3</v>
      </c>
      <c r="G9" s="3">
        <v>8</v>
      </c>
      <c r="H9" s="3">
        <v>0</v>
      </c>
    </row>
    <row r="10" spans="1:12">
      <c r="B10" s="7">
        <v>11.3</v>
      </c>
      <c r="C10" s="6" t="s">
        <v>20</v>
      </c>
      <c r="D10" s="3">
        <v>0</v>
      </c>
      <c r="E10" s="3">
        <v>0</v>
      </c>
      <c r="F10" s="3">
        <v>0</v>
      </c>
      <c r="G10" s="3">
        <v>6</v>
      </c>
      <c r="H10" s="3">
        <v>2</v>
      </c>
    </row>
    <row r="11" spans="1:12">
      <c r="D11" s="39" t="s">
        <v>250</v>
      </c>
      <c r="E11" s="39"/>
      <c r="F11" s="39"/>
      <c r="G11" s="39"/>
      <c r="H11" s="39"/>
    </row>
    <row r="12" spans="1:12">
      <c r="D12" s="38" t="s">
        <v>245</v>
      </c>
      <c r="E12" s="38"/>
      <c r="F12" s="38"/>
      <c r="G12" s="38"/>
      <c r="H12" s="38"/>
    </row>
    <row r="13" spans="1:12">
      <c r="D13" s="5" t="s">
        <v>10</v>
      </c>
      <c r="E13" s="5" t="s">
        <v>11</v>
      </c>
      <c r="F13" s="5" t="s">
        <v>12</v>
      </c>
      <c r="G13" s="5" t="s">
        <v>13</v>
      </c>
      <c r="H13" s="5" t="s">
        <v>14</v>
      </c>
      <c r="I13" s="2" t="s">
        <v>251</v>
      </c>
      <c r="K13" s="2" t="s">
        <v>244</v>
      </c>
      <c r="L13" s="3" t="s">
        <v>252</v>
      </c>
    </row>
    <row r="14" spans="1:12">
      <c r="C14" s="6" t="s">
        <v>15</v>
      </c>
      <c r="D14" s="33">
        <v>4</v>
      </c>
      <c r="E14" s="33">
        <v>0</v>
      </c>
      <c r="F14" s="33">
        <v>2</v>
      </c>
      <c r="G14" s="33">
        <v>0</v>
      </c>
      <c r="H14" s="33">
        <v>3</v>
      </c>
      <c r="I14" s="32">
        <f>SUM(D14:H14)</f>
        <v>9</v>
      </c>
      <c r="J14" s="3" t="s">
        <v>37</v>
      </c>
      <c r="K14" s="3">
        <v>8</v>
      </c>
      <c r="L14" s="3">
        <f>SUM(I14*B5)</f>
        <v>90</v>
      </c>
    </row>
    <row r="15" spans="1:12">
      <c r="C15" s="6" t="s">
        <v>16</v>
      </c>
      <c r="D15" s="33">
        <v>0</v>
      </c>
      <c r="E15" s="33">
        <v>2</v>
      </c>
      <c r="F15" s="33">
        <v>0</v>
      </c>
      <c r="G15" s="33">
        <v>6</v>
      </c>
      <c r="H15" s="33">
        <v>0</v>
      </c>
      <c r="I15" s="32">
        <f t="shared" ref="I15:I19" si="0">SUM(D15:H15)</f>
        <v>8</v>
      </c>
      <c r="J15" s="3" t="s">
        <v>37</v>
      </c>
      <c r="K15" s="3">
        <v>8</v>
      </c>
      <c r="L15" s="3">
        <f t="shared" ref="L15:L19" si="1">SUM(I15*B6)</f>
        <v>80.8</v>
      </c>
    </row>
    <row r="16" spans="1:12">
      <c r="C16" s="6" t="s">
        <v>17</v>
      </c>
      <c r="D16" s="33">
        <v>4</v>
      </c>
      <c r="E16" s="33">
        <v>7</v>
      </c>
      <c r="F16" s="33">
        <v>4</v>
      </c>
      <c r="G16" s="33">
        <v>0</v>
      </c>
      <c r="H16" s="33">
        <v>4</v>
      </c>
      <c r="I16" s="32">
        <f t="shared" si="0"/>
        <v>19</v>
      </c>
      <c r="J16" s="3" t="s">
        <v>37</v>
      </c>
      <c r="K16" s="3">
        <v>8</v>
      </c>
      <c r="L16" s="3">
        <f t="shared" si="1"/>
        <v>188.1</v>
      </c>
    </row>
    <row r="17" spans="3:12">
      <c r="C17" s="6" t="s">
        <v>18</v>
      </c>
      <c r="D17" s="33">
        <v>5</v>
      </c>
      <c r="E17" s="33">
        <v>5</v>
      </c>
      <c r="F17" s="33">
        <v>5</v>
      </c>
      <c r="G17" s="33">
        <v>0</v>
      </c>
      <c r="H17" s="33">
        <v>5</v>
      </c>
      <c r="I17" s="32">
        <f t="shared" si="0"/>
        <v>20</v>
      </c>
      <c r="J17" s="3" t="s">
        <v>37</v>
      </c>
      <c r="K17" s="3">
        <v>8</v>
      </c>
      <c r="L17" s="3">
        <f t="shared" si="1"/>
        <v>196</v>
      </c>
    </row>
    <row r="18" spans="3:12">
      <c r="C18" s="6" t="s">
        <v>19</v>
      </c>
      <c r="D18" s="33">
        <v>1</v>
      </c>
      <c r="E18" s="33">
        <v>0</v>
      </c>
      <c r="F18" s="33">
        <v>3</v>
      </c>
      <c r="G18" s="33">
        <v>3</v>
      </c>
      <c r="H18" s="33">
        <v>0</v>
      </c>
      <c r="I18" s="32">
        <f t="shared" si="0"/>
        <v>7</v>
      </c>
      <c r="J18" s="3" t="s">
        <v>37</v>
      </c>
      <c r="K18" s="3">
        <v>7</v>
      </c>
      <c r="L18" s="3">
        <f t="shared" si="1"/>
        <v>75.600000000000009</v>
      </c>
    </row>
    <row r="19" spans="3:12">
      <c r="C19" s="6" t="s">
        <v>20</v>
      </c>
      <c r="D19" s="33">
        <v>0</v>
      </c>
      <c r="E19" s="33">
        <v>0</v>
      </c>
      <c r="F19" s="33">
        <v>0</v>
      </c>
      <c r="G19" s="33">
        <v>5</v>
      </c>
      <c r="H19" s="33">
        <v>2</v>
      </c>
      <c r="I19" s="32">
        <f t="shared" si="0"/>
        <v>7</v>
      </c>
      <c r="J19" s="3" t="s">
        <v>37</v>
      </c>
      <c r="K19" s="3">
        <v>7</v>
      </c>
      <c r="L19" s="3">
        <f t="shared" si="1"/>
        <v>79.100000000000009</v>
      </c>
    </row>
    <row r="20" spans="3:12">
      <c r="C20" s="2" t="s">
        <v>246</v>
      </c>
      <c r="D20" s="32">
        <f>SUM(D14:D19)</f>
        <v>14</v>
      </c>
      <c r="E20" s="32">
        <f t="shared" ref="E20:H20" si="2">SUM(E14:E19)</f>
        <v>14</v>
      </c>
      <c r="F20" s="32">
        <f t="shared" si="2"/>
        <v>14</v>
      </c>
      <c r="G20" s="32">
        <f t="shared" si="2"/>
        <v>14</v>
      </c>
      <c r="H20" s="32">
        <f t="shared" si="2"/>
        <v>14</v>
      </c>
      <c r="L20" s="34">
        <f>SUM(L14:L19)</f>
        <v>709.6</v>
      </c>
    </row>
    <row r="21" spans="3:12"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L21" s="3" t="s">
        <v>253</v>
      </c>
    </row>
    <row r="22" spans="3:12">
      <c r="C22" s="2" t="s">
        <v>247</v>
      </c>
      <c r="D22" s="3">
        <f>$K$4</f>
        <v>14</v>
      </c>
      <c r="E22" s="3">
        <f t="shared" ref="E22:H22" si="3">$K$4</f>
        <v>14</v>
      </c>
      <c r="F22" s="3">
        <f t="shared" si="3"/>
        <v>14</v>
      </c>
      <c r="G22" s="3">
        <f t="shared" si="3"/>
        <v>14</v>
      </c>
      <c r="H22" s="3">
        <f t="shared" si="3"/>
        <v>14</v>
      </c>
      <c r="L22" s="3"/>
    </row>
  </sheetData>
  <mergeCells count="3">
    <mergeCell ref="D3:H3"/>
    <mergeCell ref="D12:H12"/>
    <mergeCell ref="D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Answer Report 1</vt:lpstr>
      <vt:lpstr>Sensitivity Report 1</vt:lpstr>
      <vt:lpstr>Limits Report 1</vt:lpstr>
      <vt:lpstr>Paper Recycling</vt:lpstr>
      <vt:lpstr>Answer Report 2</vt:lpstr>
      <vt:lpstr>Sensitivity Report 2</vt:lpstr>
      <vt:lpstr>Limits Report 2</vt:lpstr>
      <vt:lpstr>Answer Report 4</vt:lpstr>
      <vt:lpstr>Machine Planning</vt:lpstr>
      <vt:lpstr>Answer Report 3</vt:lpstr>
      <vt:lpstr>Sensitivity Report 3</vt:lpstr>
      <vt:lpstr>Limits Report 3</vt:lpstr>
      <vt:lpstr>ResearchInstitute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Landa-Silva</dc:creator>
  <cp:lastModifiedBy>Benjamin Charlton</cp:lastModifiedBy>
  <dcterms:created xsi:type="dcterms:W3CDTF">2007-10-21T20:35:33Z</dcterms:created>
  <dcterms:modified xsi:type="dcterms:W3CDTF">2018-10-29T13:47:13Z</dcterms:modified>
</cp:coreProperties>
</file>