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eafeon/Desktop/G54LDO/WorkShop6/"/>
    </mc:Choice>
  </mc:AlternateContent>
  <xr:revisionPtr revIDLastSave="0" documentId="13_ncr:1_{7DC9C442-D556-A643-9F25-D509DE17E919}" xr6:coauthVersionLast="40" xr6:coauthVersionMax="40" xr10:uidLastSave="{00000000-0000-0000-0000-000000000000}"/>
  <bookViews>
    <workbookView xWindow="1100" yWindow="460" windowWidth="39860" windowHeight="25140" tabRatio="690" activeTab="4" xr2:uid="{00000000-000D-0000-FFFF-FFFF00000000}"/>
  </bookViews>
  <sheets>
    <sheet name="InternetConnection1NL" sheetId="66" r:id="rId1"/>
    <sheet name="InternetConnection1" sheetId="67" r:id="rId2"/>
    <sheet name="InternetConnection1NL (2)" sheetId="74" r:id="rId3"/>
    <sheet name="InternetConnection1 (2)" sheetId="75" r:id="rId4"/>
    <sheet name="InternetConnection1 (3)" sheetId="76" r:id="rId5"/>
    <sheet name="Committee" sheetId="72" r:id="rId6"/>
    <sheet name="Committee (2)" sheetId="78" r:id="rId7"/>
    <sheet name="Offices" sheetId="71" r:id="rId8"/>
    <sheet name="Offices (2)" sheetId="79" r:id="rId9"/>
    <sheet name="Cars" sheetId="73" r:id="rId10"/>
    <sheet name="Cars (2)" sheetId="80" r:id="rId11"/>
  </sheets>
  <externalReferences>
    <externalReference r:id="rId12"/>
  </externalReferences>
  <definedNames>
    <definedName name="OpenSolver_ChosenSolver" localSheetId="9" hidden="1">CBC</definedName>
    <definedName name="OpenSolver_ChosenSolver" localSheetId="0" hidden="1">Bonmin</definedName>
    <definedName name="OpenSolver_DualsNewSheet" localSheetId="9" hidden="1">0</definedName>
    <definedName name="OpenSolver_DualsNewSheet" localSheetId="0" hidden="1">0</definedName>
    <definedName name="OpenSolver_LinearityCheck" localSheetId="9" hidden="1">1</definedName>
    <definedName name="OpenSolver_LinearityCheck" localSheetId="0" hidden="1">1</definedName>
    <definedName name="OpenSolver_UpdateSensitivity" localSheetId="9" hidden="1">1</definedName>
    <definedName name="OpenSolver_UpdateSensitivity" localSheetId="0" hidden="1">1</definedName>
    <definedName name="sencount" hidden="1">2</definedName>
    <definedName name="Sizes">[1]BinPacking4!$B$4:$B$123</definedName>
    <definedName name="solver_adj" localSheetId="9" hidden="1">Cars!$B$8:$F$10,Cars!$B$16:$F$18</definedName>
    <definedName name="solver_adj" localSheetId="10" hidden="1">'Cars (2)'!$B$8:$F$10,'Cars (2)'!$B$16:$F$18</definedName>
    <definedName name="solver_adj" localSheetId="5" hidden="1">Committee!$H$3:$H$12,Committee!$H$17</definedName>
    <definedName name="solver_adj" localSheetId="6" hidden="1">'Committee (2)'!$H$3:$H$12,'Committee (2)'!$H$17</definedName>
    <definedName name="solver_adj" localSheetId="1" hidden="1">InternetConnection1!$B$5:$G$5</definedName>
    <definedName name="solver_adj" localSheetId="3" hidden="1">'InternetConnection1 (2)'!$B$5:$G$5</definedName>
    <definedName name="solver_adj" localSheetId="4" hidden="1">'InternetConnection1 (3)'!$B$5:$G$5</definedName>
    <definedName name="solver_adj" localSheetId="0" hidden="1">InternetConnection1NL!$B$5,InternetConnection1NL!$D$5,InternetConnection1NL!$F$5</definedName>
    <definedName name="solver_adj" localSheetId="2" hidden="1">'InternetConnection1NL (2)'!$B$5,'InternetConnection1NL (2)'!$D$5,'InternetConnection1NL (2)'!$F$5</definedName>
    <definedName name="solver_adj" localSheetId="7" hidden="1">Offices!$C$21:$L$34,Offices!$Q$33:$T$33</definedName>
    <definedName name="solver_adj" localSheetId="8" hidden="1">'Offices (2)'!$C$21:$L$34,'Offices (2)'!$Q$33:$T$33</definedName>
    <definedName name="solver_cvg" localSheetId="9" hidden="1">0.0001</definedName>
    <definedName name="solver_cvg" localSheetId="10" hidden="1">0.0001</definedName>
    <definedName name="solver_cvg" localSheetId="5" hidden="1">0.0001</definedName>
    <definedName name="solver_cvg" localSheetId="6" hidden="1">0.0001</definedName>
    <definedName name="solver_cvg" localSheetId="1" hidden="1">0.0001</definedName>
    <definedName name="solver_cvg" localSheetId="3" hidden="1">0.0001</definedName>
    <definedName name="solver_cvg" localSheetId="4" hidden="1">0.0001</definedName>
    <definedName name="solver_cvg" localSheetId="0" hidden="1">0.0001</definedName>
    <definedName name="solver_cvg" localSheetId="2" hidden="1">0.0001</definedName>
    <definedName name="solver_cvg" localSheetId="7" hidden="1">0.0001</definedName>
    <definedName name="solver_cvg" localSheetId="8" hidden="1">0.0001</definedName>
    <definedName name="solver_drv" localSheetId="9" hidden="1">1</definedName>
    <definedName name="solver_drv" localSheetId="10" hidden="1">1</definedName>
    <definedName name="solver_drv" localSheetId="5" hidden="1">1</definedName>
    <definedName name="solver_drv" localSheetId="6" hidden="1">1</definedName>
    <definedName name="solver_drv" localSheetId="1" hidden="1">1</definedName>
    <definedName name="solver_drv" localSheetId="3" hidden="1">1</definedName>
    <definedName name="solver_drv" localSheetId="4" hidden="1">1</definedName>
    <definedName name="solver_drv" localSheetId="0" hidden="1">1</definedName>
    <definedName name="solver_drv" localSheetId="2" hidden="1">1</definedName>
    <definedName name="solver_drv" localSheetId="7" hidden="1">1</definedName>
    <definedName name="solver_drv" localSheetId="8" hidden="1">1</definedName>
    <definedName name="solver_eng" localSheetId="9" hidden="1">2</definedName>
    <definedName name="solver_eng" localSheetId="10" hidden="1">2</definedName>
    <definedName name="solver_eng" localSheetId="5" hidden="1">2</definedName>
    <definedName name="solver_eng" localSheetId="6" hidden="1">2</definedName>
    <definedName name="solver_eng" localSheetId="1" hidden="1">2</definedName>
    <definedName name="solver_eng" localSheetId="3" hidden="1">2</definedName>
    <definedName name="solver_eng" localSheetId="4" hidden="1">2</definedName>
    <definedName name="solver_eng" localSheetId="0" hidden="1">1</definedName>
    <definedName name="solver_eng" localSheetId="2" hidden="1">1</definedName>
    <definedName name="solver_eng" localSheetId="7" hidden="1">2</definedName>
    <definedName name="solver_eng" localSheetId="8" hidden="1">2</definedName>
    <definedName name="solver_est" localSheetId="9" hidden="1">1</definedName>
    <definedName name="solver_est" localSheetId="1" hidden="1">1</definedName>
    <definedName name="solver_est" localSheetId="3" hidden="1">1</definedName>
    <definedName name="solver_est" localSheetId="4" hidden="1">1</definedName>
    <definedName name="solver_est" localSheetId="0" hidden="1">1</definedName>
    <definedName name="solver_est" localSheetId="2" hidden="1">1</definedName>
    <definedName name="solver_est" localSheetId="7" hidden="1">1</definedName>
    <definedName name="solver_est" localSheetId="8" hidden="1">1</definedName>
    <definedName name="solver_itr" localSheetId="9" hidden="1">2147483647</definedName>
    <definedName name="solver_itr" localSheetId="10" hidden="1">2147483647</definedName>
    <definedName name="solver_itr" localSheetId="5" hidden="1">2147483647</definedName>
    <definedName name="solver_itr" localSheetId="6" hidden="1">2147483647</definedName>
    <definedName name="solver_itr" localSheetId="1" hidden="1">100</definedName>
    <definedName name="solver_itr" localSheetId="3" hidden="1">100</definedName>
    <definedName name="solver_itr" localSheetId="4" hidden="1">100</definedName>
    <definedName name="solver_itr" localSheetId="0" hidden="1">1000</definedName>
    <definedName name="solver_itr" localSheetId="2" hidden="1">1000</definedName>
    <definedName name="solver_itr" localSheetId="7" hidden="1">2147483647</definedName>
    <definedName name="solver_itr" localSheetId="8" hidden="1">2147483647</definedName>
    <definedName name="solver_lhs1" localSheetId="9" hidden="1">Cars!$B$11:$F$11</definedName>
    <definedName name="solver_lhs1" localSheetId="10" hidden="1">'Cars (2)'!$B$11:$F$11</definedName>
    <definedName name="solver_lhs1" localSheetId="5" hidden="1">Committee!$B$15:$F$15</definedName>
    <definedName name="solver_lhs1" localSheetId="6" hidden="1">'Committee (2)'!$B$15:$F$15</definedName>
    <definedName name="solver_lhs1" localSheetId="1" hidden="1">InternetConnection1!$B$5</definedName>
    <definedName name="solver_lhs1" localSheetId="3" hidden="1">'InternetConnection1 (2)'!$B$5</definedName>
    <definedName name="solver_lhs1" localSheetId="4" hidden="1">'InternetConnection1 (3)'!$B$5</definedName>
    <definedName name="solver_lhs1" localSheetId="0" hidden="1">InternetConnection1NL!$B$5</definedName>
    <definedName name="solver_lhs1" localSheetId="2" hidden="1">'InternetConnection1NL (2)'!$B$5</definedName>
    <definedName name="solver_lhs1" localSheetId="7" hidden="1">Offices!$C$21:$L$34</definedName>
    <definedName name="solver_lhs1" localSheetId="8" hidden="1">'Offices (2)'!$C$21:$L$34</definedName>
    <definedName name="solver_lhs10" localSheetId="1" hidden="1">InternetConnection1!$C$5</definedName>
    <definedName name="solver_lhs10" localSheetId="3" hidden="1">'InternetConnection1 (2)'!$C$5</definedName>
    <definedName name="solver_lhs10" localSheetId="4" hidden="1">'InternetConnection1 (3)'!$G$26</definedName>
    <definedName name="solver_lhs10" localSheetId="0" hidden="1">InternetConnection1NL!$B$5</definedName>
    <definedName name="solver_lhs10" localSheetId="2" hidden="1">'InternetConnection1NL (2)'!$B$5</definedName>
    <definedName name="solver_lhs11" localSheetId="1" hidden="1">InternetConnection1!$F$5</definedName>
    <definedName name="solver_lhs11" localSheetId="3" hidden="1">'InternetConnection1 (2)'!$F$5</definedName>
    <definedName name="solver_lhs11" localSheetId="4" hidden="1">'InternetConnection1 (3)'!$G$5</definedName>
    <definedName name="solver_lhs11" localSheetId="0" hidden="1">InternetConnection1NL!$F$5</definedName>
    <definedName name="solver_lhs11" localSheetId="2" hidden="1">'InternetConnection1NL (2)'!$F$5</definedName>
    <definedName name="solver_lhs2" localSheetId="9" hidden="1">Cars!$B$16:$F$18</definedName>
    <definedName name="solver_lhs2" localSheetId="10" hidden="1">'Cars (2)'!$B$16:$F$18</definedName>
    <definedName name="solver_lhs2" localSheetId="5" hidden="1">Committee!$B$20</definedName>
    <definedName name="solver_lhs2" localSheetId="6" hidden="1">'Committee (2)'!$B$20</definedName>
    <definedName name="solver_lhs2" localSheetId="1" hidden="1">InternetConnection1!$C$5</definedName>
    <definedName name="solver_lhs2" localSheetId="3" hidden="1">'InternetConnection1 (2)'!$C$5</definedName>
    <definedName name="solver_lhs2" localSheetId="4" hidden="1">'InternetConnection1 (3)'!$C$5</definedName>
    <definedName name="solver_lhs2" localSheetId="0" hidden="1">InternetConnection1NL!$D$5</definedName>
    <definedName name="solver_lhs2" localSheetId="2" hidden="1">'InternetConnection1NL (2)'!$D$5</definedName>
    <definedName name="solver_lhs2" localSheetId="7" hidden="1">Offices!$C$35:$L$35</definedName>
    <definedName name="solver_lhs2" localSheetId="8" hidden="1">'Offices (2)'!$C$35:$L$35</definedName>
    <definedName name="solver_lhs3" localSheetId="9" hidden="1">Cars!$G$8:$G$10</definedName>
    <definedName name="solver_lhs3" localSheetId="10" hidden="1">'Cars (2)'!$G$8:$G$10</definedName>
    <definedName name="solver_lhs3" localSheetId="5" hidden="1">Committee!$B$22</definedName>
    <definedName name="solver_lhs3" localSheetId="6" hidden="1">'Committee (2)'!$B$22</definedName>
    <definedName name="solver_lhs3" localSheetId="1" hidden="1">InternetConnection1!$D$5</definedName>
    <definedName name="solver_lhs3" localSheetId="3" hidden="1">'InternetConnection1 (2)'!$D$5</definedName>
    <definedName name="solver_lhs3" localSheetId="4" hidden="1">'InternetConnection1 (3)'!$D$5</definedName>
    <definedName name="solver_lhs3" localSheetId="0" hidden="1">InternetConnection1NL!$F$5</definedName>
    <definedName name="solver_lhs3" localSheetId="2" hidden="1">'InternetConnection1NL (2)'!$F$5</definedName>
    <definedName name="solver_lhs3" localSheetId="7" hidden="1">Offices!$E$40:$H$40</definedName>
    <definedName name="solver_lhs3" localSheetId="8" hidden="1">'Offices (2)'!$E$40:$H$40</definedName>
    <definedName name="solver_lhs4" localSheetId="9" hidden="1">Cars!$I$15:$M$15</definedName>
    <definedName name="solver_lhs4" localSheetId="10" hidden="1">'Cars (2)'!$I$15:$M$15</definedName>
    <definedName name="solver_lhs4" localSheetId="5" hidden="1">Committee!$B$24</definedName>
    <definedName name="solver_lhs4" localSheetId="6" hidden="1">'Committee (2)'!$B$24</definedName>
    <definedName name="solver_lhs4" localSheetId="1" hidden="1">InternetConnection1!$E$5</definedName>
    <definedName name="solver_lhs4" localSheetId="3" hidden="1">'InternetConnection1 (2)'!$E$5</definedName>
    <definedName name="solver_lhs4" localSheetId="4" hidden="1">'InternetConnection1 (3)'!$E$5</definedName>
    <definedName name="solver_lhs4" localSheetId="0" hidden="1">InternetConnection1NL!$H$11</definedName>
    <definedName name="solver_lhs4" localSheetId="2" hidden="1">'InternetConnection1NL (2)'!$H$11</definedName>
    <definedName name="solver_lhs4" localSheetId="7" hidden="1">Offices!$E$44</definedName>
    <definedName name="solver_lhs4" localSheetId="8" hidden="1">'Offices (2)'!$E$44</definedName>
    <definedName name="solver_lhs5" localSheetId="9" hidden="1">Cars!$I$17:$M$17</definedName>
    <definedName name="solver_lhs5" localSheetId="10" hidden="1">'Cars (2)'!$I$17:$M$17</definedName>
    <definedName name="solver_lhs5" localSheetId="5" hidden="1">Committee!$H$17</definedName>
    <definedName name="solver_lhs5" localSheetId="6" hidden="1">'Committee (2)'!$H$17</definedName>
    <definedName name="solver_lhs5" localSheetId="1" hidden="1">InternetConnection1!$F$5</definedName>
    <definedName name="solver_lhs5" localSheetId="3" hidden="1">'InternetConnection1 (2)'!$F$5</definedName>
    <definedName name="solver_lhs5" localSheetId="4" hidden="1">'InternetConnection1 (3)'!$F$5</definedName>
    <definedName name="solver_lhs5" localSheetId="0" hidden="1">InternetConnection1NL!$E$5</definedName>
    <definedName name="solver_lhs5" localSheetId="2" hidden="1">'InternetConnection1NL (2)'!$E$5</definedName>
    <definedName name="solver_lhs5" localSheetId="7" hidden="1">Offices!$F$47:$F$50</definedName>
    <definedName name="solver_lhs5" localSheetId="8" hidden="1">'Offices (2)'!$E$54:$E$57</definedName>
    <definedName name="solver_lhs6" localSheetId="9" hidden="1">Cars!$I$21:$M$21</definedName>
    <definedName name="solver_lhs6" localSheetId="10" hidden="1">'Cars (2)'!$I$21:$M$21</definedName>
    <definedName name="solver_lhs6" localSheetId="5" hidden="1">Committee!$H$3:$H$12</definedName>
    <definedName name="solver_lhs6" localSheetId="6" hidden="1">'Committee (2)'!$H$3:$H$12</definedName>
    <definedName name="solver_lhs6" localSheetId="1" hidden="1">InternetConnection1!$G$11</definedName>
    <definedName name="solver_lhs6" localSheetId="3" hidden="1">'InternetConnection1 (2)'!$G$11</definedName>
    <definedName name="solver_lhs6" localSheetId="4" hidden="1">'InternetConnection1 (3)'!$G$11</definedName>
    <definedName name="solver_lhs6" localSheetId="0" hidden="1">InternetConnection1NL!$G$5</definedName>
    <definedName name="solver_lhs6" localSheetId="2" hidden="1">'InternetConnection1NL (2)'!$G$5</definedName>
    <definedName name="solver_lhs6" localSheetId="7" hidden="1">Offices!$F$51</definedName>
    <definedName name="solver_lhs6" localSheetId="8" hidden="1">'Offices (2)'!$F$47:$F$50</definedName>
    <definedName name="solver_lhs7" localSheetId="9" hidden="1">Cars!$I$23:$M$23</definedName>
    <definedName name="solver_lhs7" localSheetId="10" hidden="1">'Cars (2)'!$I$23:$M$23</definedName>
    <definedName name="solver_lhs7" localSheetId="1" hidden="1">InternetConnection1!$G$15:$G$17</definedName>
    <definedName name="solver_lhs7" localSheetId="3" hidden="1">'InternetConnection1 (2)'!$G$15:$G$17</definedName>
    <definedName name="solver_lhs7" localSheetId="4" hidden="1">'InternetConnection1 (3)'!$G$15:$G$17</definedName>
    <definedName name="solver_lhs7" localSheetId="0" hidden="1">InternetConnection1NL!$D$5</definedName>
    <definedName name="solver_lhs7" localSheetId="2" hidden="1">'InternetConnection1NL (2)'!$D$5</definedName>
    <definedName name="solver_lhs7" localSheetId="7" hidden="1">Offices!$M$21:$M$34</definedName>
    <definedName name="solver_lhs7" localSheetId="8" hidden="1">'Offices (2)'!$F$51</definedName>
    <definedName name="solver_lhs8" localSheetId="9" hidden="1">Cars!$I$27:$M$27</definedName>
    <definedName name="solver_lhs8" localSheetId="10" hidden="1">'Cars (2)'!$I$27:$M$27</definedName>
    <definedName name="solver_lhs8" localSheetId="1" hidden="1">InternetConnection1!$G$17:$G$21</definedName>
    <definedName name="solver_lhs8" localSheetId="3" hidden="1">'InternetConnection1 (2)'!$G$17:$G$21</definedName>
    <definedName name="solver_lhs8" localSheetId="4" hidden="1">'InternetConnection1 (3)'!$G$17:$G$21</definedName>
    <definedName name="solver_lhs8" localSheetId="0" hidden="1">InternetConnection1NL!$B$5</definedName>
    <definedName name="solver_lhs8" localSheetId="2" hidden="1">'InternetConnection1NL (2)'!$B$5</definedName>
    <definedName name="solver_lhs8" localSheetId="7" hidden="1">Offices!$Q$33:$T$33</definedName>
    <definedName name="solver_lhs8" localSheetId="8" hidden="1">'Offices (2)'!$M$21:$M$34</definedName>
    <definedName name="solver_lhs9" localSheetId="9" hidden="1">Cars!$I$29:$M$29</definedName>
    <definedName name="solver_lhs9" localSheetId="10" hidden="1">'Cars (2)'!$I$29:$M$29</definedName>
    <definedName name="solver_lhs9" localSheetId="1" hidden="1">InternetConnection1!$G$5</definedName>
    <definedName name="solver_lhs9" localSheetId="3" hidden="1">'InternetConnection1 (2)'!$G$5</definedName>
    <definedName name="solver_lhs9" localSheetId="4" hidden="1">'InternetConnection1 (3)'!$G$24</definedName>
    <definedName name="solver_lhs9" localSheetId="0" hidden="1">InternetConnection1NL!$D$5</definedName>
    <definedName name="solver_lhs9" localSheetId="2" hidden="1">'InternetConnection1NL (2)'!$D$5</definedName>
    <definedName name="solver_lhs9" localSheetId="8" hidden="1">'Offices (2)'!$Q$33:$T$33</definedName>
    <definedName name="solver_lin" localSheetId="9" hidden="1">1</definedName>
    <definedName name="solver_lin" localSheetId="10" hidden="1">1</definedName>
    <definedName name="solver_lin" localSheetId="5" hidden="1">1</definedName>
    <definedName name="solver_lin" localSheetId="6" hidden="1">1</definedName>
    <definedName name="solver_lin" localSheetId="1" hidden="1">1</definedName>
    <definedName name="solver_lin" localSheetId="3" hidden="1">1</definedName>
    <definedName name="solver_lin" localSheetId="4" hidden="1">1</definedName>
    <definedName name="solver_lin" localSheetId="0" hidden="1">2</definedName>
    <definedName name="solver_lin" localSheetId="2" hidden="1">2</definedName>
    <definedName name="solver_lin" localSheetId="7" hidden="1">1</definedName>
    <definedName name="solver_lin" localSheetId="8" hidden="1">1</definedName>
    <definedName name="solver_mip" localSheetId="9" hidden="1">2147483647</definedName>
    <definedName name="solver_mip" localSheetId="10" hidden="1">2147483647</definedName>
    <definedName name="solver_mip" localSheetId="5" hidden="1">2147483647</definedName>
    <definedName name="solver_mip" localSheetId="6" hidden="1">2147483647</definedName>
    <definedName name="solver_mip" localSheetId="1" hidden="1">2147483647</definedName>
    <definedName name="solver_mip" localSheetId="3" hidden="1">2147483647</definedName>
    <definedName name="solver_mip" localSheetId="4" hidden="1">2147483647</definedName>
    <definedName name="solver_mip" localSheetId="0" hidden="1">2147483647</definedName>
    <definedName name="solver_mip" localSheetId="2" hidden="1">2147483647</definedName>
    <definedName name="solver_mip" localSheetId="7" hidden="1">2147483647</definedName>
    <definedName name="solver_mip" localSheetId="8" hidden="1">2147483647</definedName>
    <definedName name="solver_mni" localSheetId="9" hidden="1">30</definedName>
    <definedName name="solver_mni" localSheetId="10" hidden="1">30</definedName>
    <definedName name="solver_mni" localSheetId="5" hidden="1">30</definedName>
    <definedName name="solver_mni" localSheetId="6" hidden="1">30</definedName>
    <definedName name="solver_mni" localSheetId="1" hidden="1">30</definedName>
    <definedName name="solver_mni" localSheetId="3" hidden="1">30</definedName>
    <definedName name="solver_mni" localSheetId="4" hidden="1">30</definedName>
    <definedName name="solver_mni" localSheetId="0" hidden="1">30</definedName>
    <definedName name="solver_mni" localSheetId="2" hidden="1">30</definedName>
    <definedName name="solver_mni" localSheetId="7" hidden="1">30</definedName>
    <definedName name="solver_mni" localSheetId="8" hidden="1">30</definedName>
    <definedName name="solver_mrt" localSheetId="9" hidden="1">0.075</definedName>
    <definedName name="solver_mrt" localSheetId="10" hidden="1">0.075</definedName>
    <definedName name="solver_mrt" localSheetId="5" hidden="1">0.075</definedName>
    <definedName name="solver_mrt" localSheetId="6" hidden="1">0.075</definedName>
    <definedName name="solver_mrt" localSheetId="1" hidden="1">0.075</definedName>
    <definedName name="solver_mrt" localSheetId="3" hidden="1">0.075</definedName>
    <definedName name="solver_mrt" localSheetId="4" hidden="1">0.075</definedName>
    <definedName name="solver_mrt" localSheetId="0" hidden="1">0.075</definedName>
    <definedName name="solver_mrt" localSheetId="2" hidden="1">0.075</definedName>
    <definedName name="solver_mrt" localSheetId="7" hidden="1">0.075</definedName>
    <definedName name="solver_mrt" localSheetId="8" hidden="1">0.075</definedName>
    <definedName name="solver_msl" localSheetId="9" hidden="1">2</definedName>
    <definedName name="solver_msl" localSheetId="10" hidden="1">2</definedName>
    <definedName name="solver_msl" localSheetId="5" hidden="1">2</definedName>
    <definedName name="solver_msl" localSheetId="6" hidden="1">2</definedName>
    <definedName name="solver_msl" localSheetId="1" hidden="1">2</definedName>
    <definedName name="solver_msl" localSheetId="3" hidden="1">2</definedName>
    <definedName name="solver_msl" localSheetId="4" hidden="1">2</definedName>
    <definedName name="solver_msl" localSheetId="0" hidden="1">2</definedName>
    <definedName name="solver_msl" localSheetId="2" hidden="1">2</definedName>
    <definedName name="solver_msl" localSheetId="7" hidden="1">2</definedName>
    <definedName name="solver_msl" localSheetId="8" hidden="1">2</definedName>
    <definedName name="solver_neg" localSheetId="9" hidden="1">1</definedName>
    <definedName name="solver_neg" localSheetId="10" hidden="1">1</definedName>
    <definedName name="solver_neg" localSheetId="5" hidden="1">1</definedName>
    <definedName name="solver_neg" localSheetId="6" hidden="1">1</definedName>
    <definedName name="solver_neg" localSheetId="1" hidden="1">1</definedName>
    <definedName name="solver_neg" localSheetId="3" hidden="1">1</definedName>
    <definedName name="solver_neg" localSheetId="4" hidden="1">1</definedName>
    <definedName name="solver_neg" localSheetId="0" hidden="1">1</definedName>
    <definedName name="solver_neg" localSheetId="2" hidden="1">1</definedName>
    <definedName name="solver_neg" localSheetId="7" hidden="1">1</definedName>
    <definedName name="solver_neg" localSheetId="8" hidden="1">1</definedName>
    <definedName name="solver_nod" localSheetId="9" hidden="1">2147483647</definedName>
    <definedName name="solver_nod" localSheetId="10" hidden="1">2147483647</definedName>
    <definedName name="solver_nod" localSheetId="5" hidden="1">2147483647</definedName>
    <definedName name="solver_nod" localSheetId="6" hidden="1">2147483647</definedName>
    <definedName name="solver_nod" localSheetId="1" hidden="1">2147483647</definedName>
    <definedName name="solver_nod" localSheetId="3" hidden="1">2147483647</definedName>
    <definedName name="solver_nod" localSheetId="4" hidden="1">2147483647</definedName>
    <definedName name="solver_nod" localSheetId="0" hidden="1">2147483647</definedName>
    <definedName name="solver_nod" localSheetId="2" hidden="1">2147483647</definedName>
    <definedName name="solver_nod" localSheetId="7" hidden="1">2147483647</definedName>
    <definedName name="solver_nod" localSheetId="8" hidden="1">2147483647</definedName>
    <definedName name="solver_num" localSheetId="9" hidden="1">9</definedName>
    <definedName name="solver_num" localSheetId="10" hidden="1">9</definedName>
    <definedName name="solver_num" localSheetId="5" hidden="1">6</definedName>
    <definedName name="solver_num" localSheetId="6" hidden="1">6</definedName>
    <definedName name="solver_num" localSheetId="1" hidden="1">9</definedName>
    <definedName name="solver_num" localSheetId="3" hidden="1">9</definedName>
    <definedName name="solver_num" localSheetId="4" hidden="1">11</definedName>
    <definedName name="solver_num" localSheetId="0" hidden="1">4</definedName>
    <definedName name="solver_num" localSheetId="2" hidden="1">4</definedName>
    <definedName name="solver_num" localSheetId="7" hidden="1">8</definedName>
    <definedName name="solver_num" localSheetId="8" hidden="1">9</definedName>
    <definedName name="solver_nwt" localSheetId="9" hidden="1">1</definedName>
    <definedName name="solver_nwt" localSheetId="1" hidden="1">1</definedName>
    <definedName name="solver_nwt" localSheetId="3" hidden="1">1</definedName>
    <definedName name="solver_nwt" localSheetId="4" hidden="1">1</definedName>
    <definedName name="solver_nwt" localSheetId="0" hidden="1">1</definedName>
    <definedName name="solver_nwt" localSheetId="2" hidden="1">1</definedName>
    <definedName name="solver_nwt" localSheetId="7" hidden="1">1</definedName>
    <definedName name="solver_nwt" localSheetId="8" hidden="1">1</definedName>
    <definedName name="solver_opt" localSheetId="9" hidden="1">Cars!$J$3</definedName>
    <definedName name="solver_opt" localSheetId="10" hidden="1">'Cars (2)'!$J$3</definedName>
    <definedName name="solver_opt" localSheetId="5" hidden="1">Committee!$H$14</definedName>
    <definedName name="solver_opt" localSheetId="6" hidden="1">'Committee (2)'!$H$14</definedName>
    <definedName name="solver_opt" localSheetId="1" hidden="1">InternetConnection1!$I$5</definedName>
    <definedName name="solver_opt" localSheetId="3" hidden="1">'InternetConnection1 (2)'!$I$5</definedName>
    <definedName name="solver_opt" localSheetId="4" hidden="1">'InternetConnection1 (3)'!$I$5</definedName>
    <definedName name="solver_opt" localSheetId="0" hidden="1">InternetConnection1NL!$H$5</definedName>
    <definedName name="solver_opt" localSheetId="2" hidden="1">'InternetConnection1NL (2)'!$H$5</definedName>
    <definedName name="solver_opt" localSheetId="7" hidden="1">Offices!$N$5</definedName>
    <definedName name="solver_opt" localSheetId="8" hidden="1">'Offices (2)'!$N$5</definedName>
    <definedName name="solver_pre" localSheetId="9" hidden="1">0.000001</definedName>
    <definedName name="solver_pre" localSheetId="10" hidden="1">0.000001</definedName>
    <definedName name="solver_pre" localSheetId="5" hidden="1">0.000001</definedName>
    <definedName name="solver_pre" localSheetId="6" hidden="1">0.000001</definedName>
    <definedName name="solver_pre" localSheetId="1" hidden="1">0.000001</definedName>
    <definedName name="solver_pre" localSheetId="3" hidden="1">0.000001</definedName>
    <definedName name="solver_pre" localSheetId="4" hidden="1">0.000001</definedName>
    <definedName name="solver_pre" localSheetId="0" hidden="1">0.000001</definedName>
    <definedName name="solver_pre" localSheetId="2" hidden="1">0.000001</definedName>
    <definedName name="solver_pre" localSheetId="7" hidden="1">0.000001</definedName>
    <definedName name="solver_pre" localSheetId="8" hidden="1">0.000001</definedName>
    <definedName name="solver_rbv" localSheetId="9" hidden="1">1</definedName>
    <definedName name="solver_rbv" localSheetId="10" hidden="1">1</definedName>
    <definedName name="solver_rbv" localSheetId="5" hidden="1">1</definedName>
    <definedName name="solver_rbv" localSheetId="6" hidden="1">1</definedName>
    <definedName name="solver_rbv" localSheetId="1" hidden="1">1</definedName>
    <definedName name="solver_rbv" localSheetId="3" hidden="1">1</definedName>
    <definedName name="solver_rbv" localSheetId="4" hidden="1">1</definedName>
    <definedName name="solver_rbv" localSheetId="0" hidden="1">2</definedName>
    <definedName name="solver_rbv" localSheetId="2" hidden="1">2</definedName>
    <definedName name="solver_rbv" localSheetId="7" hidden="1">1</definedName>
    <definedName name="solver_rbv" localSheetId="8" hidden="1">1</definedName>
    <definedName name="solver_rel1" localSheetId="9" hidden="1">2</definedName>
    <definedName name="solver_rel1" localSheetId="10" hidden="1">2</definedName>
    <definedName name="solver_rel1" localSheetId="5" hidden="1">3</definedName>
    <definedName name="solver_rel1" localSheetId="6" hidden="1">3</definedName>
    <definedName name="solver_rel1" localSheetId="1" hidden="1">4</definedName>
    <definedName name="solver_rel1" localSheetId="3" hidden="1">4</definedName>
    <definedName name="solver_rel1" localSheetId="4" hidden="1">4</definedName>
    <definedName name="solver_rel1" localSheetId="0" hidden="1">4</definedName>
    <definedName name="solver_rel1" localSheetId="2" hidden="1">4</definedName>
    <definedName name="solver_rel1" localSheetId="7" hidden="1">5</definedName>
    <definedName name="solver_rel1" localSheetId="8" hidden="1">5</definedName>
    <definedName name="solver_rel10" localSheetId="1" hidden="1">5</definedName>
    <definedName name="solver_rel10" localSheetId="3" hidden="1">5</definedName>
    <definedName name="solver_rel10" localSheetId="4" hidden="1">1</definedName>
    <definedName name="solver_rel10" localSheetId="0" hidden="1">1</definedName>
    <definedName name="solver_rel10" localSheetId="2" hidden="1">1</definedName>
    <definedName name="solver_rel11" localSheetId="1" hidden="1">4</definedName>
    <definedName name="solver_rel11" localSheetId="3" hidden="1">4</definedName>
    <definedName name="solver_rel11" localSheetId="4" hidden="1">5</definedName>
    <definedName name="solver_rel11" localSheetId="0" hidden="1">4</definedName>
    <definedName name="solver_rel11" localSheetId="2" hidden="1">4</definedName>
    <definedName name="solver_rel2" localSheetId="9" hidden="1">4</definedName>
    <definedName name="solver_rel2" localSheetId="10" hidden="1">4</definedName>
    <definedName name="solver_rel2" localSheetId="5" hidden="1">1</definedName>
    <definedName name="solver_rel2" localSheetId="6" hidden="1">1</definedName>
    <definedName name="solver_rel2" localSheetId="1" hidden="1">5</definedName>
    <definedName name="solver_rel2" localSheetId="3" hidden="1">5</definedName>
    <definedName name="solver_rel2" localSheetId="4" hidden="1">5</definedName>
    <definedName name="solver_rel2" localSheetId="0" hidden="1">4</definedName>
    <definedName name="solver_rel2" localSheetId="2" hidden="1">4</definedName>
    <definedName name="solver_rel2" localSheetId="7" hidden="1">3</definedName>
    <definedName name="solver_rel2" localSheetId="8" hidden="1">3</definedName>
    <definedName name="solver_rel3" localSheetId="9" hidden="1">2</definedName>
    <definedName name="solver_rel3" localSheetId="10" hidden="1">2</definedName>
    <definedName name="solver_rel3" localSheetId="5" hidden="1">1</definedName>
    <definedName name="solver_rel3" localSheetId="6" hidden="1">1</definedName>
    <definedName name="solver_rel3" localSheetId="1" hidden="1">4</definedName>
    <definedName name="solver_rel3" localSheetId="3" hidden="1">4</definedName>
    <definedName name="solver_rel3" localSheetId="4" hidden="1">4</definedName>
    <definedName name="solver_rel3" localSheetId="0" hidden="1">4</definedName>
    <definedName name="solver_rel3" localSheetId="2" hidden="1">4</definedName>
    <definedName name="solver_rel3" localSheetId="7" hidden="1">1</definedName>
    <definedName name="solver_rel3" localSheetId="8" hidden="1">1</definedName>
    <definedName name="solver_rel4" localSheetId="9" hidden="1">1</definedName>
    <definedName name="solver_rel4" localSheetId="10" hidden="1">1</definedName>
    <definedName name="solver_rel4" localSheetId="5" hidden="1">2</definedName>
    <definedName name="solver_rel4" localSheetId="6" hidden="1">2</definedName>
    <definedName name="solver_rel4" localSheetId="1" hidden="1">5</definedName>
    <definedName name="solver_rel4" localSheetId="3" hidden="1">5</definedName>
    <definedName name="solver_rel4" localSheetId="4" hidden="1">5</definedName>
    <definedName name="solver_rel4" localSheetId="0" hidden="1">3</definedName>
    <definedName name="solver_rel4" localSheetId="2" hidden="1">3</definedName>
    <definedName name="solver_rel4" localSheetId="7" hidden="1">1</definedName>
    <definedName name="solver_rel4" localSheetId="8" hidden="1">1</definedName>
    <definedName name="solver_rel5" localSheetId="9" hidden="1">1</definedName>
    <definedName name="solver_rel5" localSheetId="10" hidden="1">1</definedName>
    <definedName name="solver_rel5" localSheetId="5" hidden="1">5</definedName>
    <definedName name="solver_rel5" localSheetId="6" hidden="1">5</definedName>
    <definedName name="solver_rel5" localSheetId="1" hidden="1">4</definedName>
    <definedName name="solver_rel5" localSheetId="3" hidden="1">4</definedName>
    <definedName name="solver_rel5" localSheetId="4" hidden="1">4</definedName>
    <definedName name="solver_rel5" localSheetId="0" hidden="1">5</definedName>
    <definedName name="solver_rel5" localSheetId="2" hidden="1">5</definedName>
    <definedName name="solver_rel5" localSheetId="7" hidden="1">2</definedName>
    <definedName name="solver_rel5" localSheetId="8" hidden="1">3</definedName>
    <definedName name="solver_rel6" localSheetId="9" hidden="1">1</definedName>
    <definedName name="solver_rel6" localSheetId="10" hidden="1">1</definedName>
    <definedName name="solver_rel6" localSheetId="5" hidden="1">5</definedName>
    <definedName name="solver_rel6" localSheetId="6" hidden="1">5</definedName>
    <definedName name="solver_rel6" localSheetId="1" hidden="1">3</definedName>
    <definedName name="solver_rel6" localSheetId="3" hidden="1">3</definedName>
    <definedName name="solver_rel6" localSheetId="4" hidden="1">3</definedName>
    <definedName name="solver_rel6" localSheetId="0" hidden="1">5</definedName>
    <definedName name="solver_rel6" localSheetId="2" hidden="1">5</definedName>
    <definedName name="solver_rel6" localSheetId="7" hidden="1">2</definedName>
    <definedName name="solver_rel6" localSheetId="8" hidden="1">2</definedName>
    <definedName name="solver_rel7" localSheetId="9" hidden="1">1</definedName>
    <definedName name="solver_rel7" localSheetId="10" hidden="1">1</definedName>
    <definedName name="solver_rel7" localSheetId="1" hidden="1">1</definedName>
    <definedName name="solver_rel7" localSheetId="3" hidden="1">1</definedName>
    <definedName name="solver_rel7" localSheetId="4" hidden="1">1</definedName>
    <definedName name="solver_rel7" localSheetId="0" hidden="1">1</definedName>
    <definedName name="solver_rel7" localSheetId="2" hidden="1">1</definedName>
    <definedName name="solver_rel7" localSheetId="7" hidden="1">2</definedName>
    <definedName name="solver_rel7" localSheetId="8" hidden="1">2</definedName>
    <definedName name="solver_rel8" localSheetId="9" hidden="1">1</definedName>
    <definedName name="solver_rel8" localSheetId="10" hidden="1">1</definedName>
    <definedName name="solver_rel8" localSheetId="1" hidden="1">1</definedName>
    <definedName name="solver_rel8" localSheetId="3" hidden="1">1</definedName>
    <definedName name="solver_rel8" localSheetId="4" hidden="1">1</definedName>
    <definedName name="solver_rel8" localSheetId="0" hidden="1">4</definedName>
    <definedName name="solver_rel8" localSheetId="2" hidden="1">4</definedName>
    <definedName name="solver_rel8" localSheetId="7" hidden="1">5</definedName>
    <definedName name="solver_rel8" localSheetId="8" hidden="1">2</definedName>
    <definedName name="solver_rel9" localSheetId="9" hidden="1">1</definedName>
    <definedName name="solver_rel9" localSheetId="10" hidden="1">1</definedName>
    <definedName name="solver_rel9" localSheetId="1" hidden="1">5</definedName>
    <definedName name="solver_rel9" localSheetId="3" hidden="1">5</definedName>
    <definedName name="solver_rel9" localSheetId="4" hidden="1">1</definedName>
    <definedName name="solver_rel9" localSheetId="0" hidden="1">4</definedName>
    <definedName name="solver_rel9" localSheetId="2" hidden="1">4</definedName>
    <definedName name="solver_rel9" localSheetId="8" hidden="1">5</definedName>
    <definedName name="solver_rhs1" localSheetId="9" hidden="1">Cars!$B$13:$F$13</definedName>
    <definedName name="solver_rhs1" localSheetId="10" hidden="1">'Cars (2)'!$B$13:$F$13</definedName>
    <definedName name="solver_rhs1" localSheetId="5" hidden="1">Committee!$B$17:$F$17</definedName>
    <definedName name="solver_rhs1" localSheetId="6" hidden="1">'Committee (2)'!$B$17:$F$17</definedName>
    <definedName name="solver_rhs1" localSheetId="1" hidden="1">integer</definedName>
    <definedName name="solver_rhs1" localSheetId="3" hidden="1">integer</definedName>
    <definedName name="solver_rhs1" localSheetId="4" hidden="1">integer</definedName>
    <definedName name="solver_rhs1" localSheetId="0" hidden="1">integer</definedName>
    <definedName name="solver_rhs1" localSheetId="2" hidden="1">integer</definedName>
    <definedName name="solver_rhs1" localSheetId="7" hidden="1">binary</definedName>
    <definedName name="solver_rhs1" localSheetId="8" hidden="1">binary</definedName>
    <definedName name="solver_rhs10" localSheetId="1" hidden="1">binary</definedName>
    <definedName name="solver_rhs10" localSheetId="3" hidden="1">binary</definedName>
    <definedName name="solver_rhs10" localSheetId="4" hidden="1">'InternetConnection1 (3)'!$I$26</definedName>
    <definedName name="solver_rhs10" localSheetId="0" hidden="1">InternetConnection1NL!$J$11*InternetConnection1NL!$C$5</definedName>
    <definedName name="solver_rhs10" localSheetId="2" hidden="1">'InternetConnection1NL (2)'!$J$11*'InternetConnection1NL (2)'!$C$5</definedName>
    <definedName name="solver_rhs11" localSheetId="1" hidden="1">integer</definedName>
    <definedName name="solver_rhs11" localSheetId="3" hidden="1">integer</definedName>
    <definedName name="solver_rhs11" localSheetId="4" hidden="1">binary</definedName>
    <definedName name="solver_rhs11" localSheetId="0" hidden="1">integer</definedName>
    <definedName name="solver_rhs11" localSheetId="2" hidden="1">integer</definedName>
    <definedName name="solver_rhs2" localSheetId="9" hidden="1">integer</definedName>
    <definedName name="solver_rhs2" localSheetId="10" hidden="1">integer</definedName>
    <definedName name="solver_rhs2" localSheetId="5" hidden="1">Committee!$D$20</definedName>
    <definedName name="solver_rhs2" localSheetId="6" hidden="1">'Committee (2)'!$D$20</definedName>
    <definedName name="solver_rhs2" localSheetId="1" hidden="1">binary</definedName>
    <definedName name="solver_rhs2" localSheetId="3" hidden="1">binary</definedName>
    <definedName name="solver_rhs2" localSheetId="4" hidden="1">binary</definedName>
    <definedName name="solver_rhs2" localSheetId="0" hidden="1">integer</definedName>
    <definedName name="solver_rhs2" localSheetId="2" hidden="1">integer</definedName>
    <definedName name="solver_rhs2" localSheetId="7" hidden="1">Offices!$C$37:$L$37</definedName>
    <definedName name="solver_rhs2" localSheetId="8" hidden="1">'Offices (2)'!$C$37:$L$37</definedName>
    <definedName name="solver_rhs3" localSheetId="9" hidden="1">Cars!$I$8:$I$10</definedName>
    <definedName name="solver_rhs3" localSheetId="10" hidden="1">'Cars (2)'!$I$8:$I$10</definedName>
    <definedName name="solver_rhs3" localSheetId="5" hidden="1">Committee!$D$22</definedName>
    <definedName name="solver_rhs3" localSheetId="6" hidden="1">'Committee (2)'!$D$22</definedName>
    <definedName name="solver_rhs3" localSheetId="1" hidden="1">integer</definedName>
    <definedName name="solver_rhs3" localSheetId="3" hidden="1">integer</definedName>
    <definedName name="solver_rhs3" localSheetId="4" hidden="1">integer</definedName>
    <definedName name="solver_rhs3" localSheetId="0" hidden="1">integer</definedName>
    <definedName name="solver_rhs3" localSheetId="2" hidden="1">integer</definedName>
    <definedName name="solver_rhs3" localSheetId="7" hidden="1">Offices!$J$40</definedName>
    <definedName name="solver_rhs3" localSheetId="8" hidden="1">'Offices (2)'!$J$40</definedName>
    <definedName name="solver_rhs4" localSheetId="9" hidden="1">Cars!$I$17:$M$17</definedName>
    <definedName name="solver_rhs4" localSheetId="10" hidden="1">'Cars (2)'!$I$17:$M$17</definedName>
    <definedName name="solver_rhs4" localSheetId="5" hidden="1">Committee!$D$24</definedName>
    <definedName name="solver_rhs4" localSheetId="6" hidden="1">'Committee (2)'!$D$24</definedName>
    <definedName name="solver_rhs4" localSheetId="1" hidden="1">binary</definedName>
    <definedName name="solver_rhs4" localSheetId="3" hidden="1">binary</definedName>
    <definedName name="solver_rhs4" localSheetId="4" hidden="1">binary</definedName>
    <definedName name="solver_rhs4" localSheetId="0" hidden="1">InternetConnection1NL!$J$11</definedName>
    <definedName name="solver_rhs4" localSheetId="2" hidden="1">'InternetConnection1NL (2)'!$J$11</definedName>
    <definedName name="solver_rhs4" localSheetId="7" hidden="1">Offices!$G$44</definedName>
    <definedName name="solver_rhs4" localSheetId="8" hidden="1">'Offices (2)'!$G$44</definedName>
    <definedName name="solver_rhs5" localSheetId="9" hidden="1">Cars!$I$19:$M$19</definedName>
    <definedName name="solver_rhs5" localSheetId="10" hidden="1">'Cars (2)'!$I$19:$M$19</definedName>
    <definedName name="solver_rhs5" localSheetId="5" hidden="1">binary</definedName>
    <definedName name="solver_rhs5" localSheetId="6" hidden="1">binary</definedName>
    <definedName name="solver_rhs5" localSheetId="1" hidden="1">integer</definedName>
    <definedName name="solver_rhs5" localSheetId="3" hidden="1">integer</definedName>
    <definedName name="solver_rhs5" localSheetId="4" hidden="1">integer</definedName>
    <definedName name="solver_rhs5" localSheetId="0" hidden="1">binary</definedName>
    <definedName name="solver_rhs5" localSheetId="2" hidden="1">binary</definedName>
    <definedName name="solver_rhs5" localSheetId="7" hidden="1">Offices!$H$47:$H$50</definedName>
    <definedName name="solver_rhs5" localSheetId="8" hidden="1">'Offices (2)'!$G$54:$G$57</definedName>
    <definedName name="solver_rhs6" localSheetId="9" hidden="1">Cars!$I$23:$M$23</definedName>
    <definedName name="solver_rhs6" localSheetId="10" hidden="1">'Cars (2)'!$I$23:$M$23</definedName>
    <definedName name="solver_rhs6" localSheetId="5" hidden="1">binary</definedName>
    <definedName name="solver_rhs6" localSheetId="6" hidden="1">binary</definedName>
    <definedName name="solver_rhs6" localSheetId="1" hidden="1">InternetConnection1!$I$11</definedName>
    <definedName name="solver_rhs6" localSheetId="3" hidden="1">'InternetConnection1 (2)'!$I$11</definedName>
    <definedName name="solver_rhs6" localSheetId="4" hidden="1">'InternetConnection1 (3)'!$I$11</definedName>
    <definedName name="solver_rhs6" localSheetId="0" hidden="1">binary</definedName>
    <definedName name="solver_rhs6" localSheetId="2" hidden="1">binary</definedName>
    <definedName name="solver_rhs6" localSheetId="7" hidden="1">Offices!$H$51</definedName>
    <definedName name="solver_rhs6" localSheetId="8" hidden="1">'Offices (2)'!$H$47:$H$50</definedName>
    <definedName name="solver_rhs7" localSheetId="9" hidden="1">Cars!$I$25:$M$25</definedName>
    <definedName name="solver_rhs7" localSheetId="10" hidden="1">'Cars (2)'!$I$25:$M$25</definedName>
    <definedName name="solver_rhs7" localSheetId="1" hidden="1">InternetConnection1!$I$15:$I$17</definedName>
    <definedName name="solver_rhs7" localSheetId="3" hidden="1">'InternetConnection1 (2)'!$I$15:$I$17</definedName>
    <definedName name="solver_rhs7" localSheetId="4" hidden="1">'InternetConnection1 (3)'!$I$15:$I$17</definedName>
    <definedName name="solver_rhs7" localSheetId="0" hidden="1">InternetConnection1NL!$J$11*InternetConnection1NL!$E$5</definedName>
    <definedName name="solver_rhs7" localSheetId="2" hidden="1">'InternetConnection1NL (2)'!$J$11*'InternetConnection1NL (2)'!$E$5</definedName>
    <definedName name="solver_rhs7" localSheetId="7" hidden="1">Offices!$O$21:$O$34</definedName>
    <definedName name="solver_rhs7" localSheetId="8" hidden="1">'Offices (2)'!$H$51</definedName>
    <definedName name="solver_rhs8" localSheetId="9" hidden="1">Cars!$I$29:$M$29</definedName>
    <definedName name="solver_rhs8" localSheetId="10" hidden="1">'Cars (2)'!$I$29:$M$29</definedName>
    <definedName name="solver_rhs8" localSheetId="1" hidden="1">InternetConnection1!$I$17:$I$21</definedName>
    <definedName name="solver_rhs8" localSheetId="3" hidden="1">'InternetConnection1 (2)'!$I$17:$I$21</definedName>
    <definedName name="solver_rhs8" localSheetId="4" hidden="1">'InternetConnection1 (3)'!$I$17:$I$21</definedName>
    <definedName name="solver_rhs8" localSheetId="0" hidden="1">integer</definedName>
    <definedName name="solver_rhs8" localSheetId="2" hidden="1">integer</definedName>
    <definedName name="solver_rhs8" localSheetId="7" hidden="1">binary</definedName>
    <definedName name="solver_rhs8" localSheetId="8" hidden="1">'Offices (2)'!$O$21:$O$34</definedName>
    <definedName name="solver_rhs9" localSheetId="9" hidden="1">Cars!$I$31:$M$31</definedName>
    <definedName name="solver_rhs9" localSheetId="10" hidden="1">'Cars (2)'!$I$31:$M$31</definedName>
    <definedName name="solver_rhs9" localSheetId="1" hidden="1">binary</definedName>
    <definedName name="solver_rhs9" localSheetId="3" hidden="1">binary</definedName>
    <definedName name="solver_rhs9" localSheetId="4" hidden="1">'InternetConnection1 (3)'!$I$24</definedName>
    <definedName name="solver_rhs9" localSheetId="0" hidden="1">integer</definedName>
    <definedName name="solver_rhs9" localSheetId="2" hidden="1">integer</definedName>
    <definedName name="solver_rhs9" localSheetId="8" hidden="1">binary</definedName>
    <definedName name="solver_rlx" localSheetId="9" hidden="1">2</definedName>
    <definedName name="solver_rlx" localSheetId="10" hidden="1">2</definedName>
    <definedName name="solver_rlx" localSheetId="5" hidden="1">2</definedName>
    <definedName name="solver_rlx" localSheetId="6" hidden="1">2</definedName>
    <definedName name="solver_rlx" localSheetId="1" hidden="1">1</definedName>
    <definedName name="solver_rlx" localSheetId="3" hidden="1">1</definedName>
    <definedName name="solver_rlx" localSheetId="4" hidden="1">2</definedName>
    <definedName name="solver_rlx" localSheetId="0" hidden="1">0</definedName>
    <definedName name="solver_rlx" localSheetId="2" hidden="1">1</definedName>
    <definedName name="solver_rlx" localSheetId="7" hidden="1">2</definedName>
    <definedName name="solver_rlx" localSheetId="8" hidden="1">2</definedName>
    <definedName name="solver_rsd" localSheetId="9" hidden="1">0</definedName>
    <definedName name="solver_rsd" localSheetId="10" hidden="1">0</definedName>
    <definedName name="solver_rsd" localSheetId="5" hidden="1">0</definedName>
    <definedName name="solver_rsd" localSheetId="6" hidden="1">0</definedName>
    <definedName name="solver_rsd" localSheetId="1" hidden="1">0</definedName>
    <definedName name="solver_rsd" localSheetId="3" hidden="1">0</definedName>
    <definedName name="solver_rsd" localSheetId="4" hidden="1">0</definedName>
    <definedName name="solver_rsd" localSheetId="0" hidden="1">0</definedName>
    <definedName name="solver_rsd" localSheetId="2" hidden="1">0</definedName>
    <definedName name="solver_rsd" localSheetId="7" hidden="1">0</definedName>
    <definedName name="solver_rsd" localSheetId="8" hidden="1">0</definedName>
    <definedName name="solver_scl" localSheetId="9" hidden="1">1</definedName>
    <definedName name="solver_scl" localSheetId="10" hidden="1">1</definedName>
    <definedName name="solver_scl" localSheetId="5" hidden="1">1</definedName>
    <definedName name="solver_scl" localSheetId="6" hidden="1">1</definedName>
    <definedName name="solver_scl" localSheetId="1" hidden="1">2</definedName>
    <definedName name="solver_scl" localSheetId="3" hidden="1">2</definedName>
    <definedName name="solver_scl" localSheetId="4" hidden="1">2</definedName>
    <definedName name="solver_scl" localSheetId="0" hidden="1">2</definedName>
    <definedName name="solver_scl" localSheetId="2" hidden="1">2</definedName>
    <definedName name="solver_scl" localSheetId="7" hidden="1">1</definedName>
    <definedName name="solver_scl" localSheetId="8" hidden="1">1</definedName>
    <definedName name="solver_sho" localSheetId="9" hidden="1">2</definedName>
    <definedName name="solver_sho" localSheetId="10" hidden="1">2</definedName>
    <definedName name="solver_sho" localSheetId="5" hidden="1">2</definedName>
    <definedName name="solver_sho" localSheetId="6" hidden="1">2</definedName>
    <definedName name="solver_sho" localSheetId="1" hidden="1">2</definedName>
    <definedName name="solver_sho" localSheetId="3" hidden="1">2</definedName>
    <definedName name="solver_sho" localSheetId="4" hidden="1">2</definedName>
    <definedName name="solver_sho" localSheetId="0" hidden="1">2</definedName>
    <definedName name="solver_sho" localSheetId="2" hidden="1">2</definedName>
    <definedName name="solver_sho" localSheetId="7" hidden="1">2</definedName>
    <definedName name="solver_sho" localSheetId="8" hidden="1">2</definedName>
    <definedName name="solver_ssz" localSheetId="9" hidden="1">100</definedName>
    <definedName name="solver_ssz" localSheetId="10" hidden="1">100</definedName>
    <definedName name="solver_ssz" localSheetId="5" hidden="1">100</definedName>
    <definedName name="solver_ssz" localSheetId="6" hidden="1">100</definedName>
    <definedName name="solver_ssz" localSheetId="1" hidden="1">100</definedName>
    <definedName name="solver_ssz" localSheetId="3" hidden="1">100</definedName>
    <definedName name="solver_ssz" localSheetId="4" hidden="1">100</definedName>
    <definedName name="solver_ssz" localSheetId="0" hidden="1">100</definedName>
    <definedName name="solver_ssz" localSheetId="2" hidden="1">100</definedName>
    <definedName name="solver_ssz" localSheetId="7" hidden="1">100</definedName>
    <definedName name="solver_ssz" localSheetId="8" hidden="1">100</definedName>
    <definedName name="solver_tim" localSheetId="9" hidden="1">2147483647</definedName>
    <definedName name="solver_tim" localSheetId="10" hidden="1">2147483647</definedName>
    <definedName name="solver_tim" localSheetId="5" hidden="1">2147483647</definedName>
    <definedName name="solver_tim" localSheetId="6" hidden="1">2147483647</definedName>
    <definedName name="solver_tim" localSheetId="1" hidden="1">100</definedName>
    <definedName name="solver_tim" localSheetId="3" hidden="1">100</definedName>
    <definedName name="solver_tim" localSheetId="4" hidden="1">100</definedName>
    <definedName name="solver_tim" localSheetId="0" hidden="1">100</definedName>
    <definedName name="solver_tim" localSheetId="2" hidden="1">100</definedName>
    <definedName name="solver_tim" localSheetId="7" hidden="1">2147483647</definedName>
    <definedName name="solver_tim" localSheetId="8" hidden="1">2147483647</definedName>
    <definedName name="solver_tol" localSheetId="9" hidden="1">0.01</definedName>
    <definedName name="solver_tol" localSheetId="10" hidden="1">0</definedName>
    <definedName name="solver_tol" localSheetId="5" hidden="1">0.01</definedName>
    <definedName name="solver_tol" localSheetId="6" hidden="1">0.01</definedName>
    <definedName name="solver_tol" localSheetId="1" hidden="1">0.05</definedName>
    <definedName name="solver_tol" localSheetId="3" hidden="1">0.05</definedName>
    <definedName name="solver_tol" localSheetId="4" hidden="1">0.05</definedName>
    <definedName name="solver_tol" localSheetId="0" hidden="1">0.05</definedName>
    <definedName name="solver_tol" localSheetId="2" hidden="1">0.05</definedName>
    <definedName name="solver_tol" localSheetId="7" hidden="1">0.01</definedName>
    <definedName name="solver_tol" localSheetId="8" hidden="1">0.01</definedName>
    <definedName name="solver_typ" localSheetId="9" hidden="1">2</definedName>
    <definedName name="solver_typ" localSheetId="10" hidden="1">2</definedName>
    <definedName name="solver_typ" localSheetId="5" hidden="1">2</definedName>
    <definedName name="solver_typ" localSheetId="6" hidden="1">2</definedName>
    <definedName name="solver_typ" localSheetId="1" hidden="1">2</definedName>
    <definedName name="solver_typ" localSheetId="3" hidden="1">2</definedName>
    <definedName name="solver_typ" localSheetId="4" hidden="1">2</definedName>
    <definedName name="solver_typ" localSheetId="0" hidden="1">2</definedName>
    <definedName name="solver_typ" localSheetId="2" hidden="1">2</definedName>
    <definedName name="solver_typ" localSheetId="7" hidden="1">2</definedName>
    <definedName name="solver_typ" localSheetId="8" hidden="1">2</definedName>
    <definedName name="solver_val" localSheetId="9" hidden="1">0</definedName>
    <definedName name="solver_val" localSheetId="10" hidden="1">0</definedName>
    <definedName name="solver_val" localSheetId="5" hidden="1">0</definedName>
    <definedName name="solver_val" localSheetId="6" hidden="1">0</definedName>
    <definedName name="solver_val" localSheetId="1" hidden="1">0</definedName>
    <definedName name="solver_val" localSheetId="3" hidden="1">0</definedName>
    <definedName name="solver_val" localSheetId="4" hidden="1">0</definedName>
    <definedName name="solver_val" localSheetId="0" hidden="1">0</definedName>
    <definedName name="solver_val" localSheetId="2" hidden="1">0</definedName>
    <definedName name="solver_val" localSheetId="7" hidden="1">0</definedName>
    <definedName name="solver_val" localSheetId="8" hidden="1">0</definedName>
    <definedName name="solver_ver" localSheetId="9" hidden="1">2</definedName>
    <definedName name="solver_ver" localSheetId="10" hidden="1">2</definedName>
    <definedName name="solver_ver" localSheetId="5" hidden="1">2</definedName>
    <definedName name="solver_ver" localSheetId="6" hidden="1">2</definedName>
    <definedName name="solver_ver" localSheetId="1" hidden="1">2</definedName>
    <definedName name="solver_ver" localSheetId="3" hidden="1">2</definedName>
    <definedName name="solver_ver" localSheetId="4" hidden="1">2</definedName>
    <definedName name="solver_ver" localSheetId="0" hidden="1">2</definedName>
    <definedName name="solver_ver" localSheetId="2" hidden="1">2</definedName>
    <definedName name="solver_ver" localSheetId="7" hidden="1">2</definedName>
    <definedName name="solver_ver" localSheetId="8" hidden="1">2</definedName>
  </definedNames>
  <calcPr calcId="191029"/>
</workbook>
</file>

<file path=xl/calcChain.xml><?xml version="1.0" encoding="utf-8"?>
<calcChain xmlns="http://schemas.openxmlformats.org/spreadsheetml/2006/main">
  <c r="M27" i="80" l="1"/>
  <c r="L27" i="80"/>
  <c r="K27" i="80"/>
  <c r="J27" i="80"/>
  <c r="I27" i="80"/>
  <c r="E54" i="79" l="1"/>
  <c r="J31" i="80"/>
  <c r="K31" i="80"/>
  <c r="L31" i="80"/>
  <c r="M31" i="80"/>
  <c r="I31" i="80"/>
  <c r="M29" i="80"/>
  <c r="L29" i="80"/>
  <c r="K29" i="80"/>
  <c r="J29" i="80"/>
  <c r="I29" i="80"/>
  <c r="M23" i="80"/>
  <c r="L23" i="80"/>
  <c r="K23" i="80"/>
  <c r="J23" i="80"/>
  <c r="I23" i="80"/>
  <c r="M21" i="80"/>
  <c r="M25" i="80" s="1"/>
  <c r="L21" i="80"/>
  <c r="L25" i="80" s="1"/>
  <c r="K21" i="80"/>
  <c r="K25" i="80" s="1"/>
  <c r="J21" i="80"/>
  <c r="J25" i="80" s="1"/>
  <c r="I21" i="80"/>
  <c r="I25" i="80" s="1"/>
  <c r="M17" i="80"/>
  <c r="L17" i="80"/>
  <c r="K17" i="80"/>
  <c r="J17" i="80"/>
  <c r="I17" i="80"/>
  <c r="M15" i="80"/>
  <c r="M19" i="80" s="1"/>
  <c r="L15" i="80"/>
  <c r="L19" i="80" s="1"/>
  <c r="K15" i="80"/>
  <c r="K19" i="80" s="1"/>
  <c r="J15" i="80"/>
  <c r="J19" i="80" s="1"/>
  <c r="I15" i="80"/>
  <c r="I19" i="80" s="1"/>
  <c r="F11" i="80"/>
  <c r="E11" i="80"/>
  <c r="D11" i="80"/>
  <c r="C11" i="80"/>
  <c r="B11" i="80"/>
  <c r="G10" i="80"/>
  <c r="G9" i="80"/>
  <c r="G8" i="80"/>
  <c r="I3" i="80"/>
  <c r="J3" i="80" s="1"/>
  <c r="E57" i="79"/>
  <c r="E56" i="79"/>
  <c r="E55" i="79"/>
  <c r="F51" i="79"/>
  <c r="H50" i="79"/>
  <c r="F50" i="79"/>
  <c r="H49" i="79"/>
  <c r="F49" i="79"/>
  <c r="H48" i="79"/>
  <c r="F48" i="79"/>
  <c r="H47" i="79"/>
  <c r="F47" i="79"/>
  <c r="E44" i="79"/>
  <c r="H40" i="79"/>
  <c r="G40" i="79"/>
  <c r="F40" i="79"/>
  <c r="E40" i="79"/>
  <c r="L37" i="79"/>
  <c r="K37" i="79"/>
  <c r="J37" i="79"/>
  <c r="I37" i="79"/>
  <c r="H37" i="79"/>
  <c r="G37" i="79"/>
  <c r="F37" i="79"/>
  <c r="E37" i="79"/>
  <c r="D37" i="79"/>
  <c r="C37" i="79"/>
  <c r="L35" i="79"/>
  <c r="K35" i="79"/>
  <c r="J35" i="79"/>
  <c r="I35" i="79"/>
  <c r="H35" i="79"/>
  <c r="G35" i="79"/>
  <c r="F35" i="79"/>
  <c r="E35" i="79"/>
  <c r="D35" i="79"/>
  <c r="C35" i="79"/>
  <c r="M34" i="79"/>
  <c r="M33" i="79"/>
  <c r="M32" i="79"/>
  <c r="M31" i="79"/>
  <c r="M30" i="79"/>
  <c r="M29" i="79"/>
  <c r="M28" i="79"/>
  <c r="M27" i="79"/>
  <c r="M26" i="79"/>
  <c r="M25" i="79"/>
  <c r="M24" i="79"/>
  <c r="M23" i="79"/>
  <c r="M22" i="79"/>
  <c r="M21" i="79"/>
  <c r="N5" i="79"/>
  <c r="E44" i="71"/>
  <c r="B22" i="78"/>
  <c r="D22" i="78"/>
  <c r="D24" i="78"/>
  <c r="B24" i="78"/>
  <c r="B20" i="78"/>
  <c r="F15" i="78"/>
  <c r="E15" i="78"/>
  <c r="D15" i="78"/>
  <c r="C15" i="78"/>
  <c r="B15" i="78"/>
  <c r="H14" i="78"/>
  <c r="F7" i="76"/>
  <c r="G26" i="76"/>
  <c r="G24" i="76"/>
  <c r="I21" i="76"/>
  <c r="G21" i="76"/>
  <c r="I20" i="76"/>
  <c r="G20" i="76"/>
  <c r="I19" i="76"/>
  <c r="G19" i="76"/>
  <c r="I17" i="76"/>
  <c r="G17" i="76"/>
  <c r="I16" i="76"/>
  <c r="G16" i="76"/>
  <c r="I15" i="76"/>
  <c r="G15" i="76"/>
  <c r="G11" i="76"/>
  <c r="D7" i="76"/>
  <c r="B7" i="76"/>
  <c r="F9" i="74"/>
  <c r="I21" i="75"/>
  <c r="G21" i="75"/>
  <c r="I20" i="75"/>
  <c r="G20" i="75"/>
  <c r="I19" i="75"/>
  <c r="G19" i="75"/>
  <c r="I17" i="75"/>
  <c r="G17" i="75"/>
  <c r="I16" i="75"/>
  <c r="G16" i="75"/>
  <c r="I15" i="75"/>
  <c r="G15" i="75"/>
  <c r="G11" i="75"/>
  <c r="F7" i="75"/>
  <c r="D7" i="75"/>
  <c r="B7" i="75"/>
  <c r="H11" i="74"/>
  <c r="D9" i="74"/>
  <c r="B9" i="74"/>
  <c r="F7" i="74"/>
  <c r="D7" i="74"/>
  <c r="B7" i="74"/>
  <c r="I3" i="73"/>
  <c r="F51" i="71"/>
  <c r="G40" i="71"/>
  <c r="F40" i="71"/>
  <c r="E40" i="71"/>
  <c r="D24" i="72"/>
  <c r="I5" i="76" l="1"/>
  <c r="I5" i="75"/>
  <c r="F11" i="74"/>
  <c r="D11" i="74"/>
  <c r="B11" i="74"/>
  <c r="I15" i="73"/>
  <c r="I19" i="73" s="1"/>
  <c r="M27" i="73"/>
  <c r="M31" i="73" s="1"/>
  <c r="J27" i="73"/>
  <c r="J31" i="73" s="1"/>
  <c r="K27" i="73"/>
  <c r="K31" i="73" s="1"/>
  <c r="L27" i="73"/>
  <c r="L31" i="73" s="1"/>
  <c r="I27" i="73"/>
  <c r="I31" i="73" s="1"/>
  <c r="M29" i="73"/>
  <c r="L29" i="73"/>
  <c r="K29" i="73"/>
  <c r="J29" i="73"/>
  <c r="I29" i="73"/>
  <c r="J21" i="73"/>
  <c r="J25" i="73" s="1"/>
  <c r="K21" i="73"/>
  <c r="K25" i="73" s="1"/>
  <c r="L21" i="73"/>
  <c r="L25" i="73" s="1"/>
  <c r="M21" i="73"/>
  <c r="M25" i="73" s="1"/>
  <c r="I21" i="73"/>
  <c r="I25" i="73" s="1"/>
  <c r="M23" i="73"/>
  <c r="L23" i="73"/>
  <c r="K23" i="73"/>
  <c r="J23" i="73"/>
  <c r="I23" i="73"/>
  <c r="J3" i="73"/>
  <c r="J15" i="73"/>
  <c r="J19" i="73" s="1"/>
  <c r="K15" i="73"/>
  <c r="K19" i="73" s="1"/>
  <c r="L15" i="73"/>
  <c r="L19" i="73" s="1"/>
  <c r="M15" i="73"/>
  <c r="M19" i="73" s="1"/>
  <c r="M17" i="73"/>
  <c r="L17" i="73"/>
  <c r="K17" i="73"/>
  <c r="J17" i="73"/>
  <c r="I17" i="73"/>
  <c r="H5" i="74" l="1"/>
  <c r="F11" i="73"/>
  <c r="E11" i="73"/>
  <c r="D11" i="73"/>
  <c r="C11" i="73"/>
  <c r="B11" i="73"/>
  <c r="G10" i="73"/>
  <c r="G9" i="73"/>
  <c r="G8" i="73"/>
  <c r="H50" i="71" l="1"/>
  <c r="H49" i="71"/>
  <c r="H48" i="71"/>
  <c r="H47" i="71"/>
  <c r="F50" i="71"/>
  <c r="F49" i="71"/>
  <c r="F48" i="71"/>
  <c r="F47" i="71"/>
  <c r="H40" i="71"/>
  <c r="M22" i="71"/>
  <c r="M23" i="71"/>
  <c r="M24" i="71"/>
  <c r="M25" i="71"/>
  <c r="M26" i="71"/>
  <c r="M27" i="71"/>
  <c r="M28" i="71"/>
  <c r="M29" i="71"/>
  <c r="M30" i="71"/>
  <c r="M31" i="71"/>
  <c r="M32" i="71"/>
  <c r="M33" i="71"/>
  <c r="M34" i="71"/>
  <c r="M21" i="71"/>
  <c r="L37" i="71"/>
  <c r="K37" i="71"/>
  <c r="J37" i="71"/>
  <c r="I37" i="71"/>
  <c r="H37" i="71"/>
  <c r="G37" i="71"/>
  <c r="F37" i="71"/>
  <c r="E37" i="71"/>
  <c r="D37" i="71"/>
  <c r="C37" i="71"/>
  <c r="D35" i="71"/>
  <c r="E35" i="71"/>
  <c r="F35" i="71"/>
  <c r="G35" i="71"/>
  <c r="H35" i="71"/>
  <c r="I35" i="71"/>
  <c r="J35" i="71"/>
  <c r="K35" i="71"/>
  <c r="L35" i="71"/>
  <c r="C35" i="71"/>
  <c r="N5" i="71"/>
  <c r="B24" i="72"/>
  <c r="B22" i="72"/>
  <c r="D22" i="72"/>
  <c r="B20" i="72"/>
  <c r="C15" i="72"/>
  <c r="D15" i="72"/>
  <c r="E15" i="72"/>
  <c r="F15" i="72"/>
  <c r="B15" i="72"/>
  <c r="H14" i="72"/>
  <c r="B7" i="67"/>
  <c r="I21" i="67" l="1"/>
  <c r="G21" i="67"/>
  <c r="I20" i="67"/>
  <c r="G20" i="67"/>
  <c r="I19" i="67"/>
  <c r="G19" i="67"/>
  <c r="I17" i="67"/>
  <c r="G17" i="67"/>
  <c r="I16" i="67"/>
  <c r="G16" i="67"/>
  <c r="I15" i="67"/>
  <c r="G15" i="67"/>
  <c r="G11" i="67"/>
  <c r="F7" i="67"/>
  <c r="D7" i="67"/>
  <c r="H11" i="66"/>
  <c r="F9" i="66"/>
  <c r="D9" i="66"/>
  <c r="B9" i="66"/>
  <c r="F7" i="66"/>
  <c r="D7" i="66"/>
  <c r="B7" i="66"/>
  <c r="I5" i="67" l="1"/>
  <c r="B11" i="66"/>
  <c r="D11" i="66"/>
  <c r="F11" i="66"/>
  <c r="H5" i="66" l="1"/>
</calcChain>
</file>

<file path=xl/sharedStrings.xml><?xml version="1.0" encoding="utf-8"?>
<sst xmlns="http://schemas.openxmlformats.org/spreadsheetml/2006/main" count="570" uniqueCount="108">
  <si>
    <t>Total Cost</t>
  </si>
  <si>
    <t>INTERNET CONNECTION Problem 1 (linear)</t>
  </si>
  <si>
    <t>Company A</t>
  </si>
  <si>
    <t>Company B</t>
  </si>
  <si>
    <t>Company C</t>
  </si>
  <si>
    <t>Mins Required</t>
  </si>
  <si>
    <t>"&gt;="</t>
  </si>
  <si>
    <t>(big M value)</t>
  </si>
  <si>
    <t>Note: The objective is to minimise cost given fixed minutes requirements</t>
  </si>
  <si>
    <t>Minutes Cost</t>
  </si>
  <si>
    <t>Fixed Charge</t>
  </si>
  <si>
    <t>INTERNET CONNECTION Problem 1 (non-linear)</t>
  </si>
  <si>
    <t>Minutes Contracted</t>
  </si>
  <si>
    <t>Total Mins Contracted</t>
  </si>
  <si>
    <t>Cost Per Company</t>
  </si>
  <si>
    <t>Linking Constraints</t>
  </si>
  <si>
    <t>X1 &lt;= MY1</t>
  </si>
  <si>
    <t>"&lt;="</t>
  </si>
  <si>
    <t>X2 &lt;= MY2</t>
  </si>
  <si>
    <t>X3 &lt;= MY3</t>
  </si>
  <si>
    <t>Y1 &lt;= X1</t>
  </si>
  <si>
    <t>Y2 &lt;= X2</t>
  </si>
  <si>
    <t>Y3 &lt;= X3</t>
  </si>
  <si>
    <t>OFFICES Problem</t>
  </si>
  <si>
    <t>Preferences (1=first, 10=last choice)</t>
  </si>
  <si>
    <t>Office 1</t>
  </si>
  <si>
    <t>Office 2</t>
  </si>
  <si>
    <t>Office 3</t>
  </si>
  <si>
    <t>Office 4</t>
  </si>
  <si>
    <t>Office 5</t>
  </si>
  <si>
    <t>Office 6</t>
  </si>
  <si>
    <t>Office 7</t>
  </si>
  <si>
    <t>Office 8</t>
  </si>
  <si>
    <t>Office 9</t>
  </si>
  <si>
    <t>Office 10</t>
  </si>
  <si>
    <t>Employee 1</t>
  </si>
  <si>
    <t>Employee 2</t>
  </si>
  <si>
    <t>Employee 3</t>
  </si>
  <si>
    <t>Employee 4</t>
  </si>
  <si>
    <t>Employee 5</t>
  </si>
  <si>
    <t>Employee 6</t>
  </si>
  <si>
    <t>Employee 7</t>
  </si>
  <si>
    <t>Employee 8</t>
  </si>
  <si>
    <t>Employee 9</t>
  </si>
  <si>
    <t>Employee 10</t>
  </si>
  <si>
    <t>Employee 11</t>
  </si>
  <si>
    <t>Employee 12</t>
  </si>
  <si>
    <t>Employee 13</t>
  </si>
  <si>
    <t>Employee 14</t>
  </si>
  <si>
    <t>Candidate</t>
  </si>
  <si>
    <t>Female</t>
  </si>
  <si>
    <t>Male</t>
  </si>
  <si>
    <t>Student</t>
  </si>
  <si>
    <t>Faculty</t>
  </si>
  <si>
    <t>Admin</t>
  </si>
  <si>
    <t>On Committee</t>
  </si>
  <si>
    <t>Number On</t>
  </si>
  <si>
    <t>Number</t>
  </si>
  <si>
    <t>&gt;=</t>
  </si>
  <si>
    <t>Binary</t>
  </si>
  <si>
    <t>Only 1 of candidates 1, 2, 3, 4 and 5 may be selected</t>
  </si>
  <si>
    <t>&lt;=</t>
  </si>
  <si>
    <t>Candidate 6 may be selected only if candidate 8 is selected</t>
  </si>
  <si>
    <t>Candidates 5 and 6 must be both selected or none of them selected</t>
  </si>
  <si>
    <t>Linking Constraint</t>
  </si>
  <si>
    <t>=</t>
  </si>
  <si>
    <t>For 5 and 6 both being selected, Binary</t>
  </si>
  <si>
    <t>Cost</t>
  </si>
  <si>
    <t>Minimise</t>
  </si>
  <si>
    <t>Going (Binary)</t>
  </si>
  <si>
    <t>Number at Office</t>
  </si>
  <si>
    <t>Employees Needed</t>
  </si>
  <si>
    <t>At 1 Office</t>
  </si>
  <si>
    <t>Employees 3 and 4 do not like each other and then should be assigned to different offices</t>
  </si>
  <si>
    <t>Employee 10 should be assigned to one of his top three choices</t>
  </si>
  <si>
    <t>Employees 1 and 2 should be assigned to the same office</t>
  </si>
  <si>
    <t>1,2 @ 5</t>
  </si>
  <si>
    <t>1,2 @ 7</t>
  </si>
  <si>
    <t>1,2 @ 8</t>
  </si>
  <si>
    <t>1,2 @ 9</t>
  </si>
  <si>
    <t>Mileage</t>
  </si>
  <si>
    <t>D1</t>
  </si>
  <si>
    <t>D2</t>
  </si>
  <si>
    <t>D3</t>
  </si>
  <si>
    <t>D4</t>
  </si>
  <si>
    <t>D5</t>
  </si>
  <si>
    <t>Cost / Mile</t>
  </si>
  <si>
    <t>Miles Driven</t>
  </si>
  <si>
    <t>C1</t>
  </si>
  <si>
    <t>C2</t>
  </si>
  <si>
    <t>Truck Capacity</t>
  </si>
  <si>
    <t>C3</t>
  </si>
  <si>
    <t>Flow</t>
  </si>
  <si>
    <t>Sent</t>
  </si>
  <si>
    <t>Supply</t>
  </si>
  <si>
    <t>Received</t>
  </si>
  <si>
    <t>Demand</t>
  </si>
  <si>
    <t>Lower Bound</t>
  </si>
  <si>
    <t>Variable</t>
  </si>
  <si>
    <t>Upper Bound</t>
  </si>
  <si>
    <t>&lt;</t>
  </si>
  <si>
    <t>Trucks (Int)</t>
  </si>
  <si>
    <t>Total Bin</t>
  </si>
  <si>
    <t>Company B not provide more than 1000 minutes</t>
  </si>
  <si>
    <t>Company C not provide more than 1500 minutes</t>
  </si>
  <si>
    <t>only one of 6 and 8 may be selected</t>
  </si>
  <si>
    <t>Office 5,7,8,9 must have one bilingual employee</t>
  </si>
  <si>
    <t>Truck Capacity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</si>
</sst>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£&quot;#,##0_);[Red]\(&quot;£&quot;#,##0\)"/>
  </numFmts>
  <fonts count="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Verdana"/>
      <family val="2"/>
    </font>
    <font>
      <sz val="10"/>
      <name val="MS Sans Serif"/>
      <family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/>
    <xf numFmtId="0" fontId="1" fillId="0" borderId="0"/>
    <xf numFmtId="0" fontId="5" fillId="0" borderId="0"/>
    <xf numFmtId="0" fontId="6" fillId="0" borderId="0"/>
  </cellStyleXfs>
  <cellXfs count="40">
    <xf numFmtId="0" fontId="0" fillId="0" borderId="0" xfId="0"/>
    <xf numFmtId="0" fontId="2" fillId="0" borderId="0" xfId="1"/>
    <xf numFmtId="0" fontId="4" fillId="0" borderId="0" xfId="1" applyFont="1"/>
    <xf numFmtId="1" fontId="2" fillId="2" borderId="0" xfId="1" applyNumberFormat="1" applyFill="1" applyAlignment="1">
      <alignment horizontal="center"/>
    </xf>
    <xf numFmtId="0" fontId="2" fillId="0" borderId="0" xfId="1" applyAlignment="1">
      <alignment horizontal="center"/>
    </xf>
    <xf numFmtId="49" fontId="2" fillId="0" borderId="0" xfId="1" applyNumberFormat="1" applyAlignment="1">
      <alignment horizontal="center"/>
    </xf>
    <xf numFmtId="0" fontId="3" fillId="0" borderId="0" xfId="1" applyFont="1"/>
    <xf numFmtId="2" fontId="2" fillId="4" borderId="0" xfId="1" applyNumberFormat="1" applyFill="1" applyAlignment="1">
      <alignment horizontal="center"/>
    </xf>
    <xf numFmtId="2" fontId="2" fillId="3" borderId="0" xfId="1" applyNumberFormat="1" applyFill="1" applyAlignment="1">
      <alignment horizontal="center"/>
    </xf>
    <xf numFmtId="2" fontId="2" fillId="5" borderId="0" xfId="1" applyNumberFormat="1" applyFill="1" applyAlignment="1">
      <alignment horizontal="center"/>
    </xf>
    <xf numFmtId="0" fontId="2" fillId="0" borderId="0" xfId="1" applyFill="1" applyAlignment="1">
      <alignment horizontal="center"/>
    </xf>
    <xf numFmtId="0" fontId="2" fillId="0" borderId="0" xfId="1" applyFill="1"/>
    <xf numFmtId="0" fontId="2" fillId="0" borderId="0" xfId="1" applyFont="1" applyAlignment="1">
      <alignment horizontal="center"/>
    </xf>
    <xf numFmtId="1" fontId="2" fillId="0" borderId="0" xfId="1" applyNumberFormat="1" applyAlignment="1">
      <alignment horizontal="center"/>
    </xf>
    <xf numFmtId="0" fontId="3" fillId="0" borderId="0" xfId="1" applyFont="1" applyFill="1"/>
    <xf numFmtId="2" fontId="2" fillId="2" borderId="0" xfId="1" applyNumberFormat="1" applyFill="1" applyAlignment="1">
      <alignment horizontal="center"/>
    </xf>
    <xf numFmtId="0" fontId="2" fillId="0" borderId="0" xfId="1" applyFont="1" applyAlignment="1">
      <alignment horizontal="left"/>
    </xf>
    <xf numFmtId="0" fontId="3" fillId="0" borderId="0" xfId="1" applyFont="1" applyAlignment="1">
      <alignment horizontal="center"/>
    </xf>
    <xf numFmtId="2" fontId="2" fillId="6" borderId="0" xfId="1" applyNumberFormat="1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0" fillId="6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7" borderId="0" xfId="0" applyFill="1"/>
    <xf numFmtId="0" fontId="2" fillId="0" borderId="0" xfId="0" applyFont="1" applyAlignment="1">
      <alignment horizontal="left"/>
    </xf>
    <xf numFmtId="0" fontId="7" fillId="7" borderId="0" xfId="0" applyFont="1" applyFill="1" applyAlignment="1">
      <alignment horizontal="center"/>
    </xf>
    <xf numFmtId="6" fontId="0" fillId="0" borderId="0" xfId="0" applyNumberFormat="1" applyAlignment="1">
      <alignment horizontal="center"/>
    </xf>
    <xf numFmtId="6" fontId="0" fillId="3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3" fillId="0" borderId="0" xfId="1" applyFont="1" applyAlignment="1">
      <alignment horizontal="center"/>
    </xf>
    <xf numFmtId="2" fontId="2" fillId="0" borderId="0" xfId="1" applyNumberFormat="1"/>
    <xf numFmtId="0" fontId="3" fillId="0" borderId="0" xfId="1" applyFont="1" applyAlignment="1">
      <alignment horizontal="center"/>
    </xf>
    <xf numFmtId="0" fontId="3" fillId="0" borderId="0" xfId="1" applyFont="1" applyFill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</cellStyles>
  <dxfs count="0"/>
  <tableStyles count="0" defaultTableStyle="TableStyleMedium9" defaultPivotStyle="PivotStyleLight16"/>
  <colors>
    <mruColors>
      <color rgb="FFFFFFCC"/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606994</xdr:colOff>
      <xdr:row>18</xdr:row>
      <xdr:rowOff>89244</xdr:rowOff>
    </xdr:from>
    <xdr:to>
      <xdr:col>14</xdr:col>
      <xdr:colOff>735596</xdr:colOff>
      <xdr:row>39</xdr:row>
      <xdr:rowOff>84202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EB60B4-11DA-9140-9AEC-CA512AF48D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46508" y="3054866"/>
          <a:ext cx="6217737" cy="3454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600129</xdr:colOff>
      <xdr:row>20</xdr:row>
      <xdr:rowOff>75515</xdr:rowOff>
    </xdr:from>
    <xdr:to>
      <xdr:col>14</xdr:col>
      <xdr:colOff>728731</xdr:colOff>
      <xdr:row>41</xdr:row>
      <xdr:rowOff>70473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4D7427-A5A9-AB42-819A-A473AB116F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39643" y="3370650"/>
          <a:ext cx="6217737" cy="34548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590282</xdr:colOff>
      <xdr:row>1</xdr:row>
      <xdr:rowOff>149535</xdr:rowOff>
    </xdr:from>
    <xdr:to>
      <xdr:col>25</xdr:col>
      <xdr:colOff>402044</xdr:colOff>
      <xdr:row>30</xdr:row>
      <xdr:rowOff>53302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A8B90B-2A06-CE42-ACFA-59FB6E7F2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78733" y="382070"/>
          <a:ext cx="6519508" cy="45723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590282</xdr:colOff>
      <xdr:row>1</xdr:row>
      <xdr:rowOff>149535</xdr:rowOff>
    </xdr:from>
    <xdr:to>
      <xdr:col>25</xdr:col>
      <xdr:colOff>402044</xdr:colOff>
      <xdr:row>30</xdr:row>
      <xdr:rowOff>53302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A78019-993D-0142-8B19-DBE9664274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26482" y="378135"/>
          <a:ext cx="6542762" cy="469166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417005</xdr:colOff>
      <xdr:row>0</xdr:row>
      <xdr:rowOff>95194</xdr:rowOff>
    </xdr:from>
    <xdr:to>
      <xdr:col>14</xdr:col>
      <xdr:colOff>800957</xdr:colOff>
      <xdr:row>12</xdr:row>
      <xdr:rowOff>30676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284F60-D076-0442-BB48-EA125417C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8068" y="95194"/>
          <a:ext cx="4249169" cy="192330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417005</xdr:colOff>
      <xdr:row>0</xdr:row>
      <xdr:rowOff>95194</xdr:rowOff>
    </xdr:from>
    <xdr:to>
      <xdr:col>14</xdr:col>
      <xdr:colOff>800957</xdr:colOff>
      <xdr:row>12</xdr:row>
      <xdr:rowOff>30676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349666-F896-F34D-A60F-0C527619E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79605" y="95194"/>
          <a:ext cx="4244752" cy="191668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ds/OneDrive/Teaching%20Materials/G54LDO/Models%20Excel/ORModels4-P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menAssignment"/>
      <sheetName val="SalesmenAssignmentExtended"/>
      <sheetName val="BinPacking1"/>
      <sheetName val="BinPacking2"/>
      <sheetName val="BinPacking3"/>
      <sheetName val="BinPacking4"/>
      <sheetName val="BinPacking5"/>
      <sheetName val="GeneralisedAssignment1"/>
      <sheetName val="GeneralisedAssignment2"/>
      <sheetName val="GeneralisedAssignment3"/>
      <sheetName val="GeneralisedAssignment4"/>
      <sheetName val="ProjectBudgeting"/>
      <sheetName val="SoftwareComponents1"/>
      <sheetName val="SoftwareComponents2"/>
      <sheetName val="Survivor"/>
      <sheetName val="FuelLoading"/>
      <sheetName val="SuitcasePacking1"/>
      <sheetName val="SuitcasePacking2"/>
    </sheetNames>
    <sheetDataSet>
      <sheetData sheetId="0"/>
      <sheetData sheetId="1"/>
      <sheetData sheetId="2"/>
      <sheetData sheetId="3"/>
      <sheetData sheetId="4"/>
      <sheetData sheetId="5">
        <row r="4">
          <cell r="B4">
            <v>42</v>
          </cell>
        </row>
        <row r="5">
          <cell r="B5">
            <v>69</v>
          </cell>
        </row>
        <row r="6">
          <cell r="B6">
            <v>67</v>
          </cell>
        </row>
        <row r="7">
          <cell r="B7">
            <v>57</v>
          </cell>
        </row>
        <row r="8">
          <cell r="B8">
            <v>93</v>
          </cell>
        </row>
        <row r="9">
          <cell r="B9">
            <v>90</v>
          </cell>
        </row>
        <row r="10">
          <cell r="B10">
            <v>38</v>
          </cell>
        </row>
        <row r="11">
          <cell r="B11">
            <v>36</v>
          </cell>
        </row>
        <row r="12">
          <cell r="B12">
            <v>45</v>
          </cell>
        </row>
        <row r="13">
          <cell r="B13">
            <v>42</v>
          </cell>
        </row>
        <row r="14">
          <cell r="B14">
            <v>33</v>
          </cell>
        </row>
        <row r="15">
          <cell r="B15">
            <v>79</v>
          </cell>
        </row>
        <row r="16">
          <cell r="B16">
            <v>27</v>
          </cell>
        </row>
        <row r="17">
          <cell r="B17">
            <v>57</v>
          </cell>
        </row>
        <row r="18">
          <cell r="B18">
            <v>44</v>
          </cell>
        </row>
        <row r="19">
          <cell r="B19">
            <v>84</v>
          </cell>
        </row>
        <row r="20">
          <cell r="B20">
            <v>86</v>
          </cell>
        </row>
        <row r="21">
          <cell r="B21">
            <v>92</v>
          </cell>
        </row>
        <row r="22">
          <cell r="B22">
            <v>46</v>
          </cell>
        </row>
        <row r="23">
          <cell r="B23">
            <v>38</v>
          </cell>
        </row>
        <row r="24">
          <cell r="B24">
            <v>85</v>
          </cell>
        </row>
        <row r="25">
          <cell r="B25">
            <v>33</v>
          </cell>
        </row>
        <row r="26">
          <cell r="B26">
            <v>82</v>
          </cell>
        </row>
        <row r="27">
          <cell r="B27">
            <v>73</v>
          </cell>
        </row>
        <row r="28">
          <cell r="B28">
            <v>49</v>
          </cell>
        </row>
        <row r="29">
          <cell r="B29">
            <v>70</v>
          </cell>
        </row>
        <row r="30">
          <cell r="B30">
            <v>59</v>
          </cell>
        </row>
        <row r="31">
          <cell r="B31">
            <v>23</v>
          </cell>
        </row>
        <row r="32">
          <cell r="B32">
            <v>57</v>
          </cell>
        </row>
        <row r="33">
          <cell r="B33">
            <v>72</v>
          </cell>
        </row>
        <row r="34">
          <cell r="B34">
            <v>74</v>
          </cell>
        </row>
        <row r="35">
          <cell r="B35">
            <v>69</v>
          </cell>
        </row>
        <row r="36">
          <cell r="B36">
            <v>33</v>
          </cell>
        </row>
        <row r="37">
          <cell r="B37">
            <v>42</v>
          </cell>
        </row>
        <row r="38">
          <cell r="B38">
            <v>28</v>
          </cell>
        </row>
        <row r="39">
          <cell r="B39">
            <v>46</v>
          </cell>
        </row>
        <row r="40">
          <cell r="B40">
            <v>30</v>
          </cell>
        </row>
        <row r="41">
          <cell r="B41">
            <v>64</v>
          </cell>
        </row>
        <row r="42">
          <cell r="B42">
            <v>29</v>
          </cell>
        </row>
        <row r="43">
          <cell r="B43">
            <v>74</v>
          </cell>
        </row>
        <row r="44">
          <cell r="B44">
            <v>41</v>
          </cell>
        </row>
        <row r="45">
          <cell r="B45">
            <v>49</v>
          </cell>
        </row>
        <row r="46">
          <cell r="B46">
            <v>55</v>
          </cell>
        </row>
        <row r="47">
          <cell r="B47">
            <v>98</v>
          </cell>
        </row>
        <row r="48">
          <cell r="B48">
            <v>80</v>
          </cell>
        </row>
        <row r="49">
          <cell r="B49">
            <v>32</v>
          </cell>
        </row>
        <row r="50">
          <cell r="B50">
            <v>25</v>
          </cell>
        </row>
        <row r="51">
          <cell r="B51">
            <v>38</v>
          </cell>
        </row>
        <row r="52">
          <cell r="B52">
            <v>82</v>
          </cell>
        </row>
        <row r="53">
          <cell r="B53">
            <v>30</v>
          </cell>
        </row>
        <row r="54">
          <cell r="B54">
            <v>35</v>
          </cell>
        </row>
        <row r="55">
          <cell r="B55">
            <v>39</v>
          </cell>
        </row>
        <row r="56">
          <cell r="B56">
            <v>57</v>
          </cell>
        </row>
        <row r="57">
          <cell r="B57">
            <v>84</v>
          </cell>
        </row>
        <row r="58">
          <cell r="B58">
            <v>62</v>
          </cell>
        </row>
        <row r="59">
          <cell r="B59">
            <v>50</v>
          </cell>
        </row>
        <row r="60">
          <cell r="B60">
            <v>55</v>
          </cell>
        </row>
        <row r="61">
          <cell r="B61">
            <v>27</v>
          </cell>
        </row>
        <row r="62">
          <cell r="B62">
            <v>30</v>
          </cell>
        </row>
        <row r="63">
          <cell r="B63">
            <v>36</v>
          </cell>
        </row>
        <row r="64">
          <cell r="B64">
            <v>20</v>
          </cell>
        </row>
        <row r="65">
          <cell r="B65">
            <v>78</v>
          </cell>
        </row>
        <row r="66">
          <cell r="B66">
            <v>47</v>
          </cell>
        </row>
        <row r="67">
          <cell r="B67">
            <v>26</v>
          </cell>
        </row>
        <row r="68">
          <cell r="B68">
            <v>45</v>
          </cell>
        </row>
        <row r="69">
          <cell r="B69">
            <v>41</v>
          </cell>
        </row>
        <row r="70">
          <cell r="B70">
            <v>58</v>
          </cell>
        </row>
        <row r="71">
          <cell r="B71">
            <v>98</v>
          </cell>
        </row>
        <row r="72">
          <cell r="B72">
            <v>91</v>
          </cell>
        </row>
        <row r="73">
          <cell r="B73">
            <v>96</v>
          </cell>
        </row>
        <row r="74">
          <cell r="B74">
            <v>73</v>
          </cell>
        </row>
        <row r="75">
          <cell r="B75">
            <v>84</v>
          </cell>
        </row>
        <row r="76">
          <cell r="B76">
            <v>37</v>
          </cell>
        </row>
        <row r="77">
          <cell r="B77">
            <v>93</v>
          </cell>
        </row>
        <row r="78">
          <cell r="B78">
            <v>91</v>
          </cell>
        </row>
        <row r="79">
          <cell r="B79">
            <v>43</v>
          </cell>
        </row>
        <row r="80">
          <cell r="B80">
            <v>73</v>
          </cell>
        </row>
        <row r="81">
          <cell r="B81">
            <v>85</v>
          </cell>
        </row>
        <row r="82">
          <cell r="B82">
            <v>81</v>
          </cell>
        </row>
        <row r="83">
          <cell r="B83">
            <v>79</v>
          </cell>
        </row>
        <row r="84">
          <cell r="B84">
            <v>71</v>
          </cell>
        </row>
        <row r="85">
          <cell r="B85">
            <v>80</v>
          </cell>
        </row>
        <row r="86">
          <cell r="B86">
            <v>76</v>
          </cell>
        </row>
        <row r="87">
          <cell r="B87">
            <v>83</v>
          </cell>
        </row>
        <row r="88">
          <cell r="B88">
            <v>41</v>
          </cell>
        </row>
        <row r="89">
          <cell r="B89">
            <v>78</v>
          </cell>
        </row>
        <row r="90">
          <cell r="B90">
            <v>70</v>
          </cell>
        </row>
        <row r="91">
          <cell r="B91">
            <v>23</v>
          </cell>
        </row>
        <row r="92">
          <cell r="B92">
            <v>42</v>
          </cell>
        </row>
        <row r="93">
          <cell r="B93">
            <v>87</v>
          </cell>
        </row>
        <row r="94">
          <cell r="B94">
            <v>43</v>
          </cell>
        </row>
        <row r="95">
          <cell r="B95">
            <v>84</v>
          </cell>
        </row>
        <row r="96">
          <cell r="B96">
            <v>60</v>
          </cell>
        </row>
        <row r="97">
          <cell r="B97">
            <v>55</v>
          </cell>
        </row>
        <row r="98">
          <cell r="B98">
            <v>49</v>
          </cell>
        </row>
        <row r="99">
          <cell r="B99">
            <v>78</v>
          </cell>
        </row>
        <row r="100">
          <cell r="B100">
            <v>73</v>
          </cell>
        </row>
        <row r="101">
          <cell r="B101">
            <v>62</v>
          </cell>
        </row>
        <row r="102">
          <cell r="B102">
            <v>36</v>
          </cell>
        </row>
        <row r="103">
          <cell r="B103">
            <v>44</v>
          </cell>
        </row>
        <row r="104">
          <cell r="B104">
            <v>94</v>
          </cell>
        </row>
        <row r="105">
          <cell r="B105">
            <v>69</v>
          </cell>
        </row>
        <row r="106">
          <cell r="B106">
            <v>32</v>
          </cell>
        </row>
        <row r="107">
          <cell r="B107">
            <v>96</v>
          </cell>
        </row>
        <row r="108">
          <cell r="B108">
            <v>70</v>
          </cell>
        </row>
        <row r="109">
          <cell r="B109">
            <v>84</v>
          </cell>
        </row>
        <row r="110">
          <cell r="B110">
            <v>58</v>
          </cell>
        </row>
        <row r="111">
          <cell r="B111">
            <v>78</v>
          </cell>
        </row>
        <row r="112">
          <cell r="B112">
            <v>25</v>
          </cell>
        </row>
        <row r="113">
          <cell r="B113">
            <v>80</v>
          </cell>
        </row>
        <row r="114">
          <cell r="B114">
            <v>58</v>
          </cell>
        </row>
        <row r="115">
          <cell r="B115">
            <v>66</v>
          </cell>
        </row>
        <row r="116">
          <cell r="B116">
            <v>83</v>
          </cell>
        </row>
        <row r="117">
          <cell r="B117">
            <v>24</v>
          </cell>
        </row>
        <row r="118">
          <cell r="B118">
            <v>98</v>
          </cell>
        </row>
        <row r="119">
          <cell r="B119">
            <v>60</v>
          </cell>
        </row>
        <row r="120">
          <cell r="B120">
            <v>42</v>
          </cell>
        </row>
        <row r="121">
          <cell r="B121">
            <v>43</v>
          </cell>
        </row>
        <row r="122">
          <cell r="B122">
            <v>43</v>
          </cell>
        </row>
        <row r="123">
          <cell r="B123">
            <v>39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zoomScale="169" workbookViewId="0">
      <selection activeCell="C4" sqref="C4"/>
    </sheetView>
  </sheetViews>
  <sheetFormatPr baseColWidth="10" defaultColWidth="9.1640625" defaultRowHeight="13"/>
  <cols>
    <col min="1" max="1" width="18.6640625" style="1" customWidth="1"/>
    <col min="2" max="2" width="10.1640625" style="1" bestFit="1" customWidth="1"/>
    <col min="3" max="3" width="12.1640625" style="1" bestFit="1" customWidth="1"/>
    <col min="4" max="4" width="9.33203125" style="1" bestFit="1" customWidth="1"/>
    <col min="5" max="5" width="12.1640625" style="1" bestFit="1" customWidth="1"/>
    <col min="6" max="6" width="9.33203125" style="1" bestFit="1" customWidth="1"/>
    <col min="7" max="7" width="12" style="1" customWidth="1"/>
    <col min="8" max="8" width="21.1640625" style="1" customWidth="1"/>
    <col min="9" max="9" width="5.33203125" style="1" customWidth="1"/>
    <col min="10" max="10" width="15" style="1" customWidth="1"/>
    <col min="11" max="16384" width="9.1640625" style="1"/>
  </cols>
  <sheetData>
    <row r="1" spans="1:10" ht="18">
      <c r="A1" s="2" t="s">
        <v>11</v>
      </c>
    </row>
    <row r="3" spans="1:10">
      <c r="B3" s="38" t="s">
        <v>2</v>
      </c>
      <c r="C3" s="38"/>
      <c r="D3" s="38" t="s">
        <v>3</v>
      </c>
      <c r="E3" s="38"/>
      <c r="F3" s="38" t="s">
        <v>4</v>
      </c>
      <c r="G3" s="38"/>
      <c r="H3" s="17" t="s">
        <v>0</v>
      </c>
    </row>
    <row r="4" spans="1:10">
      <c r="B4" s="4">
        <v>0.05</v>
      </c>
      <c r="C4" s="4">
        <v>10</v>
      </c>
      <c r="D4" s="4">
        <v>0.03</v>
      </c>
      <c r="E4" s="4">
        <v>20</v>
      </c>
      <c r="F4" s="4">
        <v>2.5000000000000001E-2</v>
      </c>
      <c r="G4" s="4">
        <v>25</v>
      </c>
    </row>
    <row r="5" spans="1:10">
      <c r="A5" s="6" t="s">
        <v>12</v>
      </c>
      <c r="B5" s="18"/>
      <c r="C5" s="10"/>
      <c r="D5" s="18"/>
      <c r="E5" s="10"/>
      <c r="F5" s="18"/>
      <c r="G5" s="10"/>
      <c r="H5" s="8">
        <f>B11+D11+F11</f>
        <v>0</v>
      </c>
    </row>
    <row r="7" spans="1:10">
      <c r="A7" s="6" t="s">
        <v>9</v>
      </c>
      <c r="B7" s="15">
        <f>B4*B5</f>
        <v>0</v>
      </c>
      <c r="C7" s="4"/>
      <c r="D7" s="15">
        <f>D4*D5</f>
        <v>0</v>
      </c>
      <c r="E7" s="4"/>
      <c r="F7" s="15">
        <f>F4*F5</f>
        <v>0</v>
      </c>
      <c r="G7" s="4"/>
    </row>
    <row r="8" spans="1:10">
      <c r="B8" s="10"/>
      <c r="C8" s="10"/>
      <c r="D8" s="10"/>
      <c r="E8" s="10"/>
      <c r="F8" s="10"/>
      <c r="G8" s="4"/>
    </row>
    <row r="9" spans="1:10">
      <c r="A9" s="14" t="s">
        <v>10</v>
      </c>
      <c r="B9" s="15">
        <f>IF($B$5&gt;0,10,0)</f>
        <v>0</v>
      </c>
      <c r="C9" s="10"/>
      <c r="D9" s="15">
        <f>IF($D$5&gt;0,20,0)</f>
        <v>0</v>
      </c>
      <c r="E9" s="10"/>
      <c r="F9" s="15">
        <f>IF($F$5&gt;0,25,0)</f>
        <v>0</v>
      </c>
      <c r="G9" s="4"/>
    </row>
    <row r="10" spans="1:10">
      <c r="H10" s="17" t="s">
        <v>13</v>
      </c>
      <c r="J10" s="17" t="s">
        <v>5</v>
      </c>
    </row>
    <row r="11" spans="1:10">
      <c r="A11" s="6" t="s">
        <v>14</v>
      </c>
      <c r="B11" s="15">
        <f>B7+B9</f>
        <v>0</v>
      </c>
      <c r="C11" s="4"/>
      <c r="D11" s="15">
        <f>D7+D9</f>
        <v>0</v>
      </c>
      <c r="E11" s="4"/>
      <c r="F11" s="15">
        <f>F7+F9</f>
        <v>0</v>
      </c>
      <c r="H11" s="3">
        <f>B5+D5+F5</f>
        <v>0</v>
      </c>
      <c r="I11" s="12" t="s">
        <v>6</v>
      </c>
      <c r="J11" s="4">
        <v>3000</v>
      </c>
    </row>
    <row r="12" spans="1:10">
      <c r="B12" s="4"/>
      <c r="C12" s="4"/>
      <c r="D12" s="4"/>
      <c r="E12" s="4"/>
      <c r="F12" s="4"/>
      <c r="G12" s="10"/>
      <c r="H12" s="4"/>
      <c r="J12" s="4"/>
    </row>
    <row r="13" spans="1:10">
      <c r="A13" s="1" t="s">
        <v>8</v>
      </c>
      <c r="B13" s="4"/>
      <c r="C13" s="4"/>
      <c r="D13" s="4"/>
      <c r="E13" s="4"/>
      <c r="F13" s="4"/>
      <c r="G13" s="10"/>
      <c r="H13" s="4"/>
    </row>
    <row r="14" spans="1:10">
      <c r="B14" s="4"/>
      <c r="C14" s="4"/>
      <c r="D14" s="4"/>
      <c r="E14" s="4"/>
      <c r="F14" s="4"/>
      <c r="G14" s="10"/>
      <c r="H14" s="4"/>
    </row>
    <row r="16" spans="1:10">
      <c r="G16" s="6"/>
    </row>
    <row r="17" spans="7:8">
      <c r="G17" s="13"/>
      <c r="H17" s="4"/>
    </row>
  </sheetData>
  <mergeCells count="3">
    <mergeCell ref="B3:C3"/>
    <mergeCell ref="D3:E3"/>
    <mergeCell ref="F3:G3"/>
  </mergeCells>
  <pageMargins left="0.75" right="0.75" top="1" bottom="1" header="0.5" footer="0.5"/>
  <pageSetup paperSize="9" orientation="portrait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DF008-AE69-1C49-95CF-0A4D399B43BD}">
  <dimension ref="A2:M31"/>
  <sheetViews>
    <sheetView zoomScale="207" workbookViewId="0">
      <selection activeCell="L30" sqref="L30"/>
    </sheetView>
  </sheetViews>
  <sheetFormatPr baseColWidth="10" defaultRowHeight="13"/>
  <cols>
    <col min="1" max="1" width="10.33203125" bestFit="1" customWidth="1"/>
    <col min="2" max="5" width="4.6640625" bestFit="1" customWidth="1"/>
    <col min="6" max="6" width="4.1640625" bestFit="1" customWidth="1"/>
    <col min="7" max="7" width="4.83203125" bestFit="1" customWidth="1"/>
    <col min="8" max="8" width="13.5" bestFit="1" customWidth="1"/>
    <col min="9" max="9" width="11.33203125" bestFit="1" customWidth="1"/>
    <col min="10" max="10" width="10.1640625" bestFit="1" customWidth="1"/>
    <col min="11" max="11" width="13.5" bestFit="1" customWidth="1"/>
    <col min="12" max="12" width="10.83203125" style="21"/>
    <col min="13" max="13" width="12.33203125" style="21" bestFit="1" customWidth="1"/>
    <col min="14" max="14" width="14" bestFit="1" customWidth="1"/>
  </cols>
  <sheetData>
    <row r="2" spans="1:13">
      <c r="A2" s="20" t="s">
        <v>80</v>
      </c>
      <c r="B2" s="20" t="s">
        <v>81</v>
      </c>
      <c r="C2" s="20" t="s">
        <v>82</v>
      </c>
      <c r="D2" s="20" t="s">
        <v>83</v>
      </c>
      <c r="E2" s="20" t="s">
        <v>84</v>
      </c>
      <c r="F2" s="20" t="s">
        <v>85</v>
      </c>
      <c r="H2" s="20" t="s">
        <v>86</v>
      </c>
      <c r="I2" s="20" t="s">
        <v>87</v>
      </c>
      <c r="J2" s="20" t="s">
        <v>0</v>
      </c>
    </row>
    <row r="3" spans="1:13">
      <c r="A3" s="20" t="s">
        <v>88</v>
      </c>
      <c r="B3" s="21">
        <v>100</v>
      </c>
      <c r="C3" s="21">
        <v>150</v>
      </c>
      <c r="D3" s="21">
        <v>200</v>
      </c>
      <c r="E3" s="21">
        <v>140</v>
      </c>
      <c r="F3" s="21">
        <v>35</v>
      </c>
      <c r="H3" s="32">
        <v>25</v>
      </c>
      <c r="I3" s="21">
        <f>SUMPRODUCT(B3:F5,B16:F18)</f>
        <v>3700</v>
      </c>
      <c r="J3" s="33">
        <f>SUM(H3*I3)</f>
        <v>92500</v>
      </c>
    </row>
    <row r="4" spans="1:13">
      <c r="A4" s="20" t="s">
        <v>89</v>
      </c>
      <c r="B4" s="21">
        <v>50</v>
      </c>
      <c r="C4" s="21">
        <v>70</v>
      </c>
      <c r="D4" s="21">
        <v>60</v>
      </c>
      <c r="E4" s="21">
        <v>65</v>
      </c>
      <c r="F4" s="21">
        <v>80</v>
      </c>
      <c r="H4" s="19" t="s">
        <v>90</v>
      </c>
    </row>
    <row r="5" spans="1:13">
      <c r="A5" s="20" t="s">
        <v>91</v>
      </c>
      <c r="B5" s="21">
        <v>40</v>
      </c>
      <c r="C5" s="21">
        <v>90</v>
      </c>
      <c r="D5" s="21">
        <v>100</v>
      </c>
      <c r="E5" s="21">
        <v>150</v>
      </c>
      <c r="F5" s="21">
        <v>130</v>
      </c>
      <c r="H5" s="21">
        <v>18</v>
      </c>
    </row>
    <row r="7" spans="1:13">
      <c r="A7" s="20" t="s">
        <v>92</v>
      </c>
      <c r="B7" s="20" t="s">
        <v>81</v>
      </c>
      <c r="C7" s="20" t="s">
        <v>82</v>
      </c>
      <c r="D7" s="20" t="s">
        <v>83</v>
      </c>
      <c r="E7" s="20" t="s">
        <v>84</v>
      </c>
      <c r="F7" s="20" t="s">
        <v>85</v>
      </c>
      <c r="G7" s="20" t="s">
        <v>93</v>
      </c>
      <c r="I7" s="20" t="s">
        <v>94</v>
      </c>
    </row>
    <row r="8" spans="1:13">
      <c r="A8" s="20" t="s">
        <v>88</v>
      </c>
      <c r="B8" s="34">
        <v>90</v>
      </c>
      <c r="C8" s="34">
        <v>9.9999999999999964</v>
      </c>
      <c r="D8" s="34">
        <v>0</v>
      </c>
      <c r="E8" s="34">
        <v>160</v>
      </c>
      <c r="F8" s="34">
        <v>140</v>
      </c>
      <c r="G8" s="26">
        <f>SUM(B8:F8)</f>
        <v>400</v>
      </c>
      <c r="H8" s="24" t="s">
        <v>65</v>
      </c>
      <c r="I8" s="21">
        <v>400</v>
      </c>
    </row>
    <row r="9" spans="1:13">
      <c r="A9" s="20" t="s">
        <v>89</v>
      </c>
      <c r="B9" s="34">
        <v>0</v>
      </c>
      <c r="C9" s="34">
        <v>49.999999999999993</v>
      </c>
      <c r="D9" s="34">
        <v>150</v>
      </c>
      <c r="E9" s="34">
        <v>0</v>
      </c>
      <c r="F9" s="34">
        <v>0</v>
      </c>
      <c r="G9" s="26">
        <f t="shared" ref="G9:G10" si="0">SUM(B9:F9)</f>
        <v>200</v>
      </c>
      <c r="H9" s="24" t="s">
        <v>65</v>
      </c>
      <c r="I9" s="21">
        <v>200</v>
      </c>
    </row>
    <row r="10" spans="1:13">
      <c r="A10" s="20" t="s">
        <v>91</v>
      </c>
      <c r="B10" s="34">
        <v>9.9999999999999964</v>
      </c>
      <c r="C10" s="34">
        <v>140</v>
      </c>
      <c r="D10" s="34">
        <v>0</v>
      </c>
      <c r="E10" s="34">
        <v>0</v>
      </c>
      <c r="F10" s="34">
        <v>0</v>
      </c>
      <c r="G10" s="26">
        <f t="shared" si="0"/>
        <v>150</v>
      </c>
      <c r="H10" s="24" t="s">
        <v>65</v>
      </c>
      <c r="I10" s="21">
        <v>150</v>
      </c>
    </row>
    <row r="11" spans="1:13">
      <c r="A11" s="20" t="s">
        <v>95</v>
      </c>
      <c r="B11" s="26">
        <f>SUM(B8:B10)</f>
        <v>100</v>
      </c>
      <c r="C11" s="26">
        <f t="shared" ref="C11:F11" si="1">SUM(C8:C10)</f>
        <v>200</v>
      </c>
      <c r="D11" s="26">
        <f t="shared" si="1"/>
        <v>150</v>
      </c>
      <c r="E11" s="26">
        <f t="shared" si="1"/>
        <v>160</v>
      </c>
      <c r="F11" s="26">
        <f t="shared" si="1"/>
        <v>140</v>
      </c>
    </row>
    <row r="12" spans="1:13">
      <c r="B12" s="24" t="s">
        <v>65</v>
      </c>
      <c r="C12" s="24" t="s">
        <v>65</v>
      </c>
      <c r="D12" s="24" t="s">
        <v>65</v>
      </c>
      <c r="E12" s="24" t="s">
        <v>65</v>
      </c>
      <c r="F12" s="24" t="s">
        <v>65</v>
      </c>
    </row>
    <row r="13" spans="1:13">
      <c r="A13" s="20" t="s">
        <v>96</v>
      </c>
      <c r="B13" s="21">
        <v>100</v>
      </c>
      <c r="C13" s="21">
        <v>200</v>
      </c>
      <c r="D13" s="21">
        <v>150</v>
      </c>
      <c r="E13" s="21">
        <v>160</v>
      </c>
      <c r="F13" s="21">
        <v>140</v>
      </c>
    </row>
    <row r="15" spans="1:13">
      <c r="A15" s="20" t="s">
        <v>101</v>
      </c>
      <c r="B15" s="20" t="s">
        <v>81</v>
      </c>
      <c r="C15" s="20" t="s">
        <v>82</v>
      </c>
      <c r="D15" s="20" t="s">
        <v>83</v>
      </c>
      <c r="E15" s="20" t="s">
        <v>84</v>
      </c>
      <c r="F15" s="20" t="s">
        <v>85</v>
      </c>
      <c r="H15" s="20" t="s">
        <v>97</v>
      </c>
      <c r="I15" s="21">
        <f>B8/$H$5</f>
        <v>5</v>
      </c>
      <c r="J15" s="21">
        <f>C8/$H$5</f>
        <v>0.55555555555555536</v>
      </c>
      <c r="K15" s="21">
        <f t="shared" ref="K15:M15" si="2">D8/$H$5</f>
        <v>0</v>
      </c>
      <c r="L15" s="21">
        <f t="shared" si="2"/>
        <v>8.8888888888888893</v>
      </c>
      <c r="M15" s="21">
        <f t="shared" si="2"/>
        <v>7.7777777777777777</v>
      </c>
    </row>
    <row r="16" spans="1:13">
      <c r="A16" s="20" t="s">
        <v>88</v>
      </c>
      <c r="B16" s="34">
        <v>5</v>
      </c>
      <c r="C16" s="34">
        <v>1</v>
      </c>
      <c r="D16" s="34">
        <v>0</v>
      </c>
      <c r="E16" s="34">
        <v>9</v>
      </c>
      <c r="F16" s="34">
        <v>8</v>
      </c>
      <c r="H16" s="20"/>
      <c r="I16" s="24" t="s">
        <v>61</v>
      </c>
      <c r="J16" s="24" t="s">
        <v>61</v>
      </c>
      <c r="K16" s="24" t="s">
        <v>61</v>
      </c>
      <c r="L16" s="24" t="s">
        <v>61</v>
      </c>
      <c r="M16" s="24" t="s">
        <v>61</v>
      </c>
    </row>
    <row r="17" spans="1:13">
      <c r="A17" s="20" t="s">
        <v>89</v>
      </c>
      <c r="B17" s="34">
        <v>0</v>
      </c>
      <c r="C17" s="34">
        <v>3</v>
      </c>
      <c r="D17" s="34">
        <v>9</v>
      </c>
      <c r="E17" s="34">
        <v>0</v>
      </c>
      <c r="F17" s="34">
        <v>0</v>
      </c>
      <c r="H17" s="20" t="s">
        <v>98</v>
      </c>
      <c r="I17" s="35">
        <f>B16</f>
        <v>5</v>
      </c>
      <c r="J17" s="26">
        <f>C16</f>
        <v>1</v>
      </c>
      <c r="K17" s="35">
        <f>D16</f>
        <v>0</v>
      </c>
      <c r="L17" s="26">
        <f>E16</f>
        <v>9</v>
      </c>
      <c r="M17" s="26">
        <f>F16</f>
        <v>8</v>
      </c>
    </row>
    <row r="18" spans="1:13">
      <c r="A18" s="20" t="s">
        <v>91</v>
      </c>
      <c r="B18" s="34">
        <v>1</v>
      </c>
      <c r="C18" s="34">
        <v>8</v>
      </c>
      <c r="D18" s="34">
        <v>0</v>
      </c>
      <c r="E18" s="34">
        <v>0</v>
      </c>
      <c r="F18" s="34">
        <v>0</v>
      </c>
      <c r="H18" s="20"/>
      <c r="I18" s="24" t="s">
        <v>100</v>
      </c>
      <c r="J18" s="24" t="s">
        <v>100</v>
      </c>
      <c r="K18" s="24" t="s">
        <v>100</v>
      </c>
      <c r="L18" s="24" t="s">
        <v>100</v>
      </c>
      <c r="M18" s="24" t="s">
        <v>100</v>
      </c>
    </row>
    <row r="19" spans="1:13">
      <c r="H19" s="20" t="s">
        <v>99</v>
      </c>
      <c r="I19" s="24">
        <f>I15+1</f>
        <v>6</v>
      </c>
      <c r="J19" s="24">
        <f t="shared" ref="J19:M19" si="3">J15+1</f>
        <v>1.5555555555555554</v>
      </c>
      <c r="K19" s="24">
        <f t="shared" si="3"/>
        <v>1</v>
      </c>
      <c r="L19" s="24">
        <f t="shared" si="3"/>
        <v>9.8888888888888893</v>
      </c>
      <c r="M19" s="24">
        <f t="shared" si="3"/>
        <v>8.7777777777777786</v>
      </c>
    </row>
    <row r="20" spans="1:13">
      <c r="H20" s="20"/>
      <c r="I20" s="24"/>
      <c r="J20" s="21"/>
      <c r="K20" s="24"/>
    </row>
    <row r="21" spans="1:13">
      <c r="H21" s="20" t="s">
        <v>97</v>
      </c>
      <c r="I21" s="21">
        <f>B9/$H$5</f>
        <v>0</v>
      </c>
      <c r="J21" s="21">
        <f t="shared" ref="J21:M21" si="4">C9/$H$5</f>
        <v>2.7777777777777772</v>
      </c>
      <c r="K21" s="21">
        <f t="shared" si="4"/>
        <v>8.3333333333333339</v>
      </c>
      <c r="L21" s="21">
        <f t="shared" si="4"/>
        <v>0</v>
      </c>
      <c r="M21" s="21">
        <f t="shared" si="4"/>
        <v>0</v>
      </c>
    </row>
    <row r="22" spans="1:13">
      <c r="B22" s="28">
        <v>90</v>
      </c>
      <c r="C22" s="28">
        <v>9.9999999999999929</v>
      </c>
      <c r="D22" s="28">
        <v>0</v>
      </c>
      <c r="E22" s="28">
        <v>160</v>
      </c>
      <c r="F22" s="28">
        <v>140</v>
      </c>
      <c r="H22" s="20"/>
      <c r="I22" s="24" t="s">
        <v>61</v>
      </c>
      <c r="J22" s="24" t="s">
        <v>61</v>
      </c>
      <c r="K22" s="24" t="s">
        <v>61</v>
      </c>
      <c r="L22" s="24" t="s">
        <v>61</v>
      </c>
      <c r="M22" s="24" t="s">
        <v>61</v>
      </c>
    </row>
    <row r="23" spans="1:13">
      <c r="B23" s="28">
        <v>0</v>
      </c>
      <c r="C23" s="28">
        <v>50.000000000000036</v>
      </c>
      <c r="D23" s="28">
        <v>149.99999999999994</v>
      </c>
      <c r="E23" s="28">
        <v>0</v>
      </c>
      <c r="F23" s="28">
        <v>0</v>
      </c>
      <c r="H23" s="20" t="s">
        <v>98</v>
      </c>
      <c r="I23" s="35">
        <f>B17</f>
        <v>0</v>
      </c>
      <c r="J23" s="26">
        <f>C17</f>
        <v>3</v>
      </c>
      <c r="K23" s="35">
        <f>D17</f>
        <v>9</v>
      </c>
      <c r="L23" s="26">
        <f>E17</f>
        <v>0</v>
      </c>
      <c r="M23" s="26">
        <f>F17</f>
        <v>0</v>
      </c>
    </row>
    <row r="24" spans="1:13">
      <c r="B24" s="28">
        <v>9.9999999999999929</v>
      </c>
      <c r="C24" s="28">
        <v>139.99999999999997</v>
      </c>
      <c r="D24" s="28">
        <v>0</v>
      </c>
      <c r="E24" s="28">
        <v>0</v>
      </c>
      <c r="F24" s="28">
        <v>0</v>
      </c>
      <c r="H24" s="20"/>
      <c r="I24" s="24" t="s">
        <v>100</v>
      </c>
      <c r="J24" s="24" t="s">
        <v>100</v>
      </c>
      <c r="K24" s="24" t="s">
        <v>100</v>
      </c>
      <c r="L24" s="24" t="s">
        <v>100</v>
      </c>
      <c r="M24" s="24" t="s">
        <v>100</v>
      </c>
    </row>
    <row r="25" spans="1:13">
      <c r="B25" s="28">
        <v>5</v>
      </c>
      <c r="C25" s="28">
        <v>1</v>
      </c>
      <c r="D25" s="28">
        <v>0</v>
      </c>
      <c r="E25" s="28">
        <v>9</v>
      </c>
      <c r="F25" s="28">
        <v>8</v>
      </c>
      <c r="H25" s="20" t="s">
        <v>99</v>
      </c>
      <c r="I25" s="24">
        <f>I21+1</f>
        <v>1</v>
      </c>
      <c r="J25" s="24">
        <f t="shared" ref="J25:M25" si="5">J21+1</f>
        <v>3.7777777777777772</v>
      </c>
      <c r="K25" s="24">
        <f t="shared" si="5"/>
        <v>9.3333333333333339</v>
      </c>
      <c r="L25" s="24">
        <f t="shared" si="5"/>
        <v>1</v>
      </c>
      <c r="M25" s="24">
        <f t="shared" si="5"/>
        <v>1</v>
      </c>
    </row>
    <row r="26" spans="1:13">
      <c r="B26" s="28">
        <v>0</v>
      </c>
      <c r="C26" s="28">
        <v>3</v>
      </c>
      <c r="D26" s="28">
        <v>9</v>
      </c>
      <c r="E26" s="28">
        <v>0</v>
      </c>
      <c r="F26" s="28">
        <v>0</v>
      </c>
      <c r="H26" s="20"/>
      <c r="I26" s="24"/>
      <c r="J26" s="21"/>
      <c r="K26" s="24"/>
    </row>
    <row r="27" spans="1:13">
      <c r="B27" s="28">
        <v>1</v>
      </c>
      <c r="C27" s="28">
        <v>8</v>
      </c>
      <c r="D27" s="28">
        <v>0</v>
      </c>
      <c r="E27" s="28">
        <v>0</v>
      </c>
      <c r="F27" s="28">
        <v>0</v>
      </c>
      <c r="H27" s="20" t="s">
        <v>97</v>
      </c>
      <c r="I27" s="21">
        <f>B10/$H$5</f>
        <v>0.55555555555555536</v>
      </c>
      <c r="J27" s="21">
        <f t="shared" ref="J27:L27" si="6">C10/$H$5</f>
        <v>7.7777777777777777</v>
      </c>
      <c r="K27" s="21">
        <f t="shared" si="6"/>
        <v>0</v>
      </c>
      <c r="L27" s="21">
        <f t="shared" si="6"/>
        <v>0</v>
      </c>
      <c r="M27" s="21">
        <f>F10/$H$5</f>
        <v>0</v>
      </c>
    </row>
    <row r="28" spans="1:13">
      <c r="H28" s="20"/>
      <c r="I28" s="24" t="s">
        <v>61</v>
      </c>
      <c r="J28" s="24" t="s">
        <v>61</v>
      </c>
      <c r="K28" s="24" t="s">
        <v>61</v>
      </c>
      <c r="L28" s="24" t="s">
        <v>61</v>
      </c>
      <c r="M28" s="24" t="s">
        <v>61</v>
      </c>
    </row>
    <row r="29" spans="1:13">
      <c r="H29" s="20" t="s">
        <v>98</v>
      </c>
      <c r="I29" s="35">
        <f>B18</f>
        <v>1</v>
      </c>
      <c r="J29" s="26">
        <f>C18</f>
        <v>8</v>
      </c>
      <c r="K29" s="35">
        <f>D18</f>
        <v>0</v>
      </c>
      <c r="L29" s="26">
        <f>E18</f>
        <v>0</v>
      </c>
      <c r="M29" s="26">
        <f>F18</f>
        <v>0</v>
      </c>
    </row>
    <row r="30" spans="1:13">
      <c r="H30" s="20"/>
      <c r="I30" s="24" t="s">
        <v>100</v>
      </c>
      <c r="J30" s="24" t="s">
        <v>100</v>
      </c>
      <c r="K30" s="24" t="s">
        <v>100</v>
      </c>
      <c r="L30" s="24" t="s">
        <v>100</v>
      </c>
      <c r="M30" s="24" t="s">
        <v>100</v>
      </c>
    </row>
    <row r="31" spans="1:13">
      <c r="H31" s="20" t="s">
        <v>99</v>
      </c>
      <c r="I31" s="24">
        <f>I27+1</f>
        <v>1.5555555555555554</v>
      </c>
      <c r="J31" s="24">
        <f t="shared" ref="J31:M31" si="7">J27+1</f>
        <v>8.7777777777777786</v>
      </c>
      <c r="K31" s="24">
        <f t="shared" si="7"/>
        <v>1</v>
      </c>
      <c r="L31" s="24">
        <f t="shared" si="7"/>
        <v>1</v>
      </c>
      <c r="M31" s="24">
        <f t="shared" si="7"/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A6792-4DD6-2346-8C7B-3BA837C34515}">
  <dimension ref="A2:M31"/>
  <sheetViews>
    <sheetView zoomScale="158" workbookViewId="0">
      <selection activeCell="N19" sqref="N19"/>
    </sheetView>
  </sheetViews>
  <sheetFormatPr baseColWidth="10" defaultRowHeight="13"/>
  <cols>
    <col min="1" max="1" width="10.33203125" bestFit="1" customWidth="1"/>
    <col min="2" max="5" width="4.6640625" bestFit="1" customWidth="1"/>
    <col min="6" max="6" width="4.1640625" bestFit="1" customWidth="1"/>
    <col min="7" max="7" width="4.83203125" bestFit="1" customWidth="1"/>
    <col min="8" max="8" width="13.5" bestFit="1" customWidth="1"/>
    <col min="9" max="9" width="11.33203125" bestFit="1" customWidth="1"/>
    <col min="10" max="10" width="10.1640625" bestFit="1" customWidth="1"/>
    <col min="11" max="11" width="13.5" bestFit="1" customWidth="1"/>
    <col min="12" max="12" width="10.83203125" style="21"/>
    <col min="13" max="13" width="12.33203125" style="21" bestFit="1" customWidth="1"/>
    <col min="14" max="14" width="14" bestFit="1" customWidth="1"/>
  </cols>
  <sheetData>
    <row r="2" spans="1:13">
      <c r="A2" s="20" t="s">
        <v>80</v>
      </c>
      <c r="B2" s="20" t="s">
        <v>81</v>
      </c>
      <c r="C2" s="20" t="s">
        <v>82</v>
      </c>
      <c r="D2" s="20" t="s">
        <v>83</v>
      </c>
      <c r="E2" s="20" t="s">
        <v>84</v>
      </c>
      <c r="F2" s="20" t="s">
        <v>85</v>
      </c>
      <c r="H2" s="20" t="s">
        <v>86</v>
      </c>
      <c r="I2" s="20" t="s">
        <v>87</v>
      </c>
      <c r="J2" s="20" t="s">
        <v>0</v>
      </c>
    </row>
    <row r="3" spans="1:13">
      <c r="A3" s="20" t="s">
        <v>88</v>
      </c>
      <c r="B3" s="21">
        <v>100</v>
      </c>
      <c r="C3" s="21">
        <v>150</v>
      </c>
      <c r="D3" s="21">
        <v>200</v>
      </c>
      <c r="E3" s="21">
        <v>140</v>
      </c>
      <c r="F3" s="21">
        <v>35</v>
      </c>
      <c r="H3" s="32">
        <v>25</v>
      </c>
      <c r="I3" s="21">
        <f>SUMPRODUCT(B3:F5,B16:F18)</f>
        <v>1460</v>
      </c>
      <c r="J3" s="33">
        <f>SUM(H3*I3)</f>
        <v>36500</v>
      </c>
    </row>
    <row r="4" spans="1:13">
      <c r="A4" s="20" t="s">
        <v>89</v>
      </c>
      <c r="B4" s="21">
        <v>50</v>
      </c>
      <c r="C4" s="21">
        <v>70</v>
      </c>
      <c r="D4" s="21">
        <v>60</v>
      </c>
      <c r="E4" s="21">
        <v>65</v>
      </c>
      <c r="F4" s="21">
        <v>80</v>
      </c>
      <c r="H4" s="19" t="s">
        <v>90</v>
      </c>
      <c r="I4" s="19" t="s">
        <v>107</v>
      </c>
    </row>
    <row r="5" spans="1:13">
      <c r="A5" s="20" t="s">
        <v>91</v>
      </c>
      <c r="B5" s="21">
        <v>40</v>
      </c>
      <c r="C5" s="21">
        <v>90</v>
      </c>
      <c r="D5" s="21">
        <v>100</v>
      </c>
      <c r="E5" s="21">
        <v>150</v>
      </c>
      <c r="F5" s="21">
        <v>130</v>
      </c>
      <c r="H5" s="21">
        <v>18</v>
      </c>
      <c r="I5" s="21">
        <v>12</v>
      </c>
    </row>
    <row r="7" spans="1:13">
      <c r="A7" s="20" t="s">
        <v>92</v>
      </c>
      <c r="B7" s="20" t="s">
        <v>81</v>
      </c>
      <c r="C7" s="20" t="s">
        <v>82</v>
      </c>
      <c r="D7" s="20" t="s">
        <v>83</v>
      </c>
      <c r="E7" s="20" t="s">
        <v>84</v>
      </c>
      <c r="F7" s="20" t="s">
        <v>85</v>
      </c>
      <c r="G7" s="20" t="s">
        <v>93</v>
      </c>
      <c r="I7" s="20" t="s">
        <v>94</v>
      </c>
    </row>
    <row r="8" spans="1:13">
      <c r="A8" s="20" t="s">
        <v>88</v>
      </c>
      <c r="B8" s="34">
        <v>18</v>
      </c>
      <c r="C8" s="34">
        <v>18</v>
      </c>
      <c r="D8" s="34">
        <v>18</v>
      </c>
      <c r="E8" s="34">
        <v>18</v>
      </c>
      <c r="F8" s="34">
        <v>18</v>
      </c>
      <c r="G8" s="26">
        <f>SUM(B8:F8)</f>
        <v>90</v>
      </c>
      <c r="H8" s="24" t="s">
        <v>65</v>
      </c>
      <c r="I8" s="21">
        <v>400</v>
      </c>
    </row>
    <row r="9" spans="1:13">
      <c r="A9" s="20" t="s">
        <v>89</v>
      </c>
      <c r="B9" s="34">
        <v>18</v>
      </c>
      <c r="C9" s="34">
        <v>18</v>
      </c>
      <c r="D9" s="34">
        <v>18</v>
      </c>
      <c r="E9" s="34">
        <v>18</v>
      </c>
      <c r="F9" s="34">
        <v>18</v>
      </c>
      <c r="G9" s="26">
        <f t="shared" ref="G9:G10" si="0">SUM(B9:F9)</f>
        <v>90</v>
      </c>
      <c r="H9" s="24" t="s">
        <v>65</v>
      </c>
      <c r="I9" s="21">
        <v>200</v>
      </c>
    </row>
    <row r="10" spans="1:13">
      <c r="A10" s="20" t="s">
        <v>91</v>
      </c>
      <c r="B10" s="34">
        <v>12</v>
      </c>
      <c r="C10" s="34">
        <v>12</v>
      </c>
      <c r="D10" s="34">
        <v>12</v>
      </c>
      <c r="E10" s="34">
        <v>12</v>
      </c>
      <c r="F10" s="34">
        <v>12</v>
      </c>
      <c r="G10" s="26">
        <f t="shared" si="0"/>
        <v>60</v>
      </c>
      <c r="H10" s="24" t="s">
        <v>65</v>
      </c>
      <c r="I10" s="21">
        <v>150</v>
      </c>
    </row>
    <row r="11" spans="1:13">
      <c r="A11" s="20" t="s">
        <v>95</v>
      </c>
      <c r="B11" s="26">
        <f>SUM(B8:B10)</f>
        <v>48</v>
      </c>
      <c r="C11" s="26">
        <f t="shared" ref="C11:F11" si="1">SUM(C8:C10)</f>
        <v>48</v>
      </c>
      <c r="D11" s="26">
        <f t="shared" si="1"/>
        <v>48</v>
      </c>
      <c r="E11" s="26">
        <f t="shared" si="1"/>
        <v>48</v>
      </c>
      <c r="F11" s="26">
        <f t="shared" si="1"/>
        <v>48</v>
      </c>
    </row>
    <row r="12" spans="1:13">
      <c r="B12" s="24" t="s">
        <v>65</v>
      </c>
      <c r="C12" s="24" t="s">
        <v>65</v>
      </c>
      <c r="D12" s="24" t="s">
        <v>65</v>
      </c>
      <c r="E12" s="24" t="s">
        <v>65</v>
      </c>
      <c r="F12" s="24" t="s">
        <v>65</v>
      </c>
    </row>
    <row r="13" spans="1:13">
      <c r="A13" s="20" t="s">
        <v>96</v>
      </c>
      <c r="B13" s="21">
        <v>100</v>
      </c>
      <c r="C13" s="21">
        <v>200</v>
      </c>
      <c r="D13" s="21">
        <v>150</v>
      </c>
      <c r="E13" s="21">
        <v>160</v>
      </c>
      <c r="F13" s="21">
        <v>140</v>
      </c>
    </row>
    <row r="15" spans="1:13">
      <c r="A15" s="20" t="s">
        <v>101</v>
      </c>
      <c r="B15" s="20" t="s">
        <v>81</v>
      </c>
      <c r="C15" s="20" t="s">
        <v>82</v>
      </c>
      <c r="D15" s="20" t="s">
        <v>83</v>
      </c>
      <c r="E15" s="20" t="s">
        <v>84</v>
      </c>
      <c r="F15" s="20" t="s">
        <v>85</v>
      </c>
      <c r="H15" s="20" t="s">
        <v>97</v>
      </c>
      <c r="I15" s="21">
        <f>B8/$H$5</f>
        <v>1</v>
      </c>
      <c r="J15" s="21">
        <f>C8/$H$5</f>
        <v>1</v>
      </c>
      <c r="K15" s="21">
        <f t="shared" ref="K15:M15" si="2">D8/$H$5</f>
        <v>1</v>
      </c>
      <c r="L15" s="21">
        <f t="shared" si="2"/>
        <v>1</v>
      </c>
      <c r="M15" s="21">
        <f t="shared" si="2"/>
        <v>1</v>
      </c>
    </row>
    <row r="16" spans="1:13">
      <c r="A16" s="20" t="s">
        <v>88</v>
      </c>
      <c r="B16" s="34">
        <v>1</v>
      </c>
      <c r="C16" s="34">
        <v>1</v>
      </c>
      <c r="D16" s="34">
        <v>1</v>
      </c>
      <c r="E16" s="34">
        <v>1</v>
      </c>
      <c r="F16" s="34">
        <v>1</v>
      </c>
      <c r="H16" s="20"/>
      <c r="I16" s="24" t="s">
        <v>61</v>
      </c>
      <c r="J16" s="24" t="s">
        <v>61</v>
      </c>
      <c r="K16" s="24" t="s">
        <v>61</v>
      </c>
      <c r="L16" s="24" t="s">
        <v>61</v>
      </c>
      <c r="M16" s="24" t="s">
        <v>61</v>
      </c>
    </row>
    <row r="17" spans="1:13">
      <c r="A17" s="20" t="s">
        <v>89</v>
      </c>
      <c r="B17" s="34">
        <v>1</v>
      </c>
      <c r="C17" s="34">
        <v>1</v>
      </c>
      <c r="D17" s="34">
        <v>1</v>
      </c>
      <c r="E17" s="34">
        <v>1</v>
      </c>
      <c r="F17" s="34">
        <v>1</v>
      </c>
      <c r="H17" s="20" t="s">
        <v>98</v>
      </c>
      <c r="I17" s="35">
        <f>B16</f>
        <v>1</v>
      </c>
      <c r="J17" s="26">
        <f>C16</f>
        <v>1</v>
      </c>
      <c r="K17" s="35">
        <f>D16</f>
        <v>1</v>
      </c>
      <c r="L17" s="26">
        <f>E16</f>
        <v>1</v>
      </c>
      <c r="M17" s="26">
        <f>F16</f>
        <v>1</v>
      </c>
    </row>
    <row r="18" spans="1:13">
      <c r="A18" s="20" t="s">
        <v>91</v>
      </c>
      <c r="B18" s="34">
        <v>1</v>
      </c>
      <c r="C18" s="34">
        <v>1</v>
      </c>
      <c r="D18" s="34">
        <v>1</v>
      </c>
      <c r="E18" s="34">
        <v>1</v>
      </c>
      <c r="F18" s="34">
        <v>1</v>
      </c>
      <c r="H18" s="20"/>
      <c r="I18" s="24" t="s">
        <v>100</v>
      </c>
      <c r="J18" s="24" t="s">
        <v>100</v>
      </c>
      <c r="K18" s="24" t="s">
        <v>100</v>
      </c>
      <c r="L18" s="24" t="s">
        <v>100</v>
      </c>
      <c r="M18" s="24" t="s">
        <v>100</v>
      </c>
    </row>
    <row r="19" spans="1:13">
      <c r="H19" s="20" t="s">
        <v>99</v>
      </c>
      <c r="I19" s="24">
        <f>I15+1</f>
        <v>2</v>
      </c>
      <c r="J19" s="24">
        <f t="shared" ref="J19:M19" si="3">J15+1</f>
        <v>2</v>
      </c>
      <c r="K19" s="24">
        <f t="shared" si="3"/>
        <v>2</v>
      </c>
      <c r="L19" s="24">
        <f t="shared" si="3"/>
        <v>2</v>
      </c>
      <c r="M19" s="24">
        <f t="shared" si="3"/>
        <v>2</v>
      </c>
    </row>
    <row r="20" spans="1:13">
      <c r="H20" s="20"/>
      <c r="I20" s="24"/>
      <c r="J20" s="21"/>
      <c r="K20" s="24"/>
    </row>
    <row r="21" spans="1:13">
      <c r="H21" s="20" t="s">
        <v>97</v>
      </c>
      <c r="I21" s="21">
        <f>B9/$H$5</f>
        <v>1</v>
      </c>
      <c r="J21" s="21">
        <f t="shared" ref="J21:M21" si="4">C9/$H$5</f>
        <v>1</v>
      </c>
      <c r="K21" s="21">
        <f t="shared" si="4"/>
        <v>1</v>
      </c>
      <c r="L21" s="21">
        <f t="shared" si="4"/>
        <v>1</v>
      </c>
      <c r="M21" s="21">
        <f t="shared" si="4"/>
        <v>1</v>
      </c>
    </row>
    <row r="22" spans="1:13">
      <c r="H22" s="20"/>
      <c r="I22" s="24" t="s">
        <v>61</v>
      </c>
      <c r="J22" s="24" t="s">
        <v>61</v>
      </c>
      <c r="K22" s="24" t="s">
        <v>61</v>
      </c>
      <c r="L22" s="24" t="s">
        <v>61</v>
      </c>
      <c r="M22" s="24" t="s">
        <v>61</v>
      </c>
    </row>
    <row r="23" spans="1:13">
      <c r="H23" s="20" t="s">
        <v>98</v>
      </c>
      <c r="I23" s="35">
        <f>B17</f>
        <v>1</v>
      </c>
      <c r="J23" s="26">
        <f>C17</f>
        <v>1</v>
      </c>
      <c r="K23" s="35">
        <f>D17</f>
        <v>1</v>
      </c>
      <c r="L23" s="26">
        <f>E17</f>
        <v>1</v>
      </c>
      <c r="M23" s="26">
        <f>F17</f>
        <v>1</v>
      </c>
    </row>
    <row r="24" spans="1:13">
      <c r="H24" s="20"/>
      <c r="I24" s="24" t="s">
        <v>100</v>
      </c>
      <c r="J24" s="24" t="s">
        <v>100</v>
      </c>
      <c r="K24" s="24" t="s">
        <v>100</v>
      </c>
      <c r="L24" s="24" t="s">
        <v>100</v>
      </c>
      <c r="M24" s="24" t="s">
        <v>100</v>
      </c>
    </row>
    <row r="25" spans="1:13">
      <c r="H25" s="20" t="s">
        <v>99</v>
      </c>
      <c r="I25" s="24">
        <f>I21+1</f>
        <v>2</v>
      </c>
      <c r="J25" s="24">
        <f t="shared" ref="J25:M25" si="5">J21+1</f>
        <v>2</v>
      </c>
      <c r="K25" s="24">
        <f t="shared" si="5"/>
        <v>2</v>
      </c>
      <c r="L25" s="24">
        <f t="shared" si="5"/>
        <v>2</v>
      </c>
      <c r="M25" s="24">
        <f t="shared" si="5"/>
        <v>2</v>
      </c>
    </row>
    <row r="26" spans="1:13">
      <c r="H26" s="20"/>
      <c r="I26" s="24"/>
      <c r="J26" s="21"/>
      <c r="K26" s="24"/>
    </row>
    <row r="27" spans="1:13">
      <c r="H27" s="20" t="s">
        <v>97</v>
      </c>
      <c r="I27" s="21">
        <f>B10/$I$5</f>
        <v>1</v>
      </c>
      <c r="J27" s="21">
        <f>C10/$I$5</f>
        <v>1</v>
      </c>
      <c r="K27" s="21">
        <f>D10/$I$5</f>
        <v>1</v>
      </c>
      <c r="L27" s="21">
        <f>E10/$I$5</f>
        <v>1</v>
      </c>
      <c r="M27" s="21">
        <f>F10/$I$5</f>
        <v>1</v>
      </c>
    </row>
    <row r="28" spans="1:13">
      <c r="H28" s="20"/>
      <c r="I28" s="24" t="s">
        <v>61</v>
      </c>
      <c r="J28" s="24" t="s">
        <v>61</v>
      </c>
      <c r="K28" s="24" t="s">
        <v>61</v>
      </c>
      <c r="L28" s="24" t="s">
        <v>61</v>
      </c>
      <c r="M28" s="24" t="s">
        <v>61</v>
      </c>
    </row>
    <row r="29" spans="1:13">
      <c r="H29" s="20" t="s">
        <v>98</v>
      </c>
      <c r="I29" s="35">
        <f>B18</f>
        <v>1</v>
      </c>
      <c r="J29" s="26">
        <f>C18</f>
        <v>1</v>
      </c>
      <c r="K29" s="35">
        <f>D18</f>
        <v>1</v>
      </c>
      <c r="L29" s="26">
        <f>E18</f>
        <v>1</v>
      </c>
      <c r="M29" s="26">
        <f>F18</f>
        <v>1</v>
      </c>
    </row>
    <row r="30" spans="1:13">
      <c r="H30" s="20"/>
      <c r="I30" s="24" t="s">
        <v>100</v>
      </c>
      <c r="J30" s="24" t="s">
        <v>100</v>
      </c>
      <c r="K30" s="24" t="s">
        <v>100</v>
      </c>
      <c r="L30" s="24" t="s">
        <v>100</v>
      </c>
      <c r="M30" s="24" t="s">
        <v>100</v>
      </c>
    </row>
    <row r="31" spans="1:13">
      <c r="H31" s="20" t="s">
        <v>99</v>
      </c>
      <c r="I31" s="24">
        <f>I27+1</f>
        <v>2</v>
      </c>
      <c r="J31" s="24">
        <f t="shared" ref="J31:M31" si="6">J27+1</f>
        <v>2</v>
      </c>
      <c r="K31" s="24">
        <f t="shared" si="6"/>
        <v>2</v>
      </c>
      <c r="L31" s="24">
        <f t="shared" si="6"/>
        <v>2</v>
      </c>
      <c r="M31" s="24">
        <f t="shared" si="6"/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"/>
  <sheetViews>
    <sheetView zoomScale="220" workbookViewId="0">
      <selection activeCell="E24" sqref="E24"/>
    </sheetView>
  </sheetViews>
  <sheetFormatPr baseColWidth="10" defaultColWidth="8.83203125" defaultRowHeight="13"/>
  <cols>
    <col min="1" max="1" width="18.5" style="1" customWidth="1"/>
    <col min="2" max="2" width="10.1640625" style="1" bestFit="1" customWidth="1"/>
    <col min="3" max="3" width="12.1640625" style="1" bestFit="1" customWidth="1"/>
    <col min="4" max="4" width="9.33203125" style="1" bestFit="1" customWidth="1"/>
    <col min="5" max="5" width="12.1640625" style="1" bestFit="1" customWidth="1"/>
    <col min="6" max="6" width="10.5" style="1" customWidth="1"/>
    <col min="7" max="7" width="13" style="1" customWidth="1"/>
    <col min="8" max="8" width="6.1640625" style="1" customWidth="1"/>
    <col min="9" max="9" width="14.33203125" style="1" customWidth="1"/>
    <col min="10" max="10" width="12.33203125" style="1" customWidth="1"/>
    <col min="11" max="16384" width="8.83203125" style="1"/>
  </cols>
  <sheetData>
    <row r="1" spans="1:9" ht="18">
      <c r="A1" s="2" t="s">
        <v>1</v>
      </c>
    </row>
    <row r="3" spans="1:9">
      <c r="B3" s="38" t="s">
        <v>2</v>
      </c>
      <c r="C3" s="38"/>
      <c r="D3" s="38" t="s">
        <v>3</v>
      </c>
      <c r="E3" s="38"/>
      <c r="F3" s="38" t="s">
        <v>4</v>
      </c>
      <c r="G3" s="38"/>
      <c r="I3" s="17" t="s">
        <v>0</v>
      </c>
    </row>
    <row r="4" spans="1:9">
      <c r="B4" s="4">
        <v>0.05</v>
      </c>
      <c r="C4" s="4">
        <v>10</v>
      </c>
      <c r="D4" s="4">
        <v>0.03</v>
      </c>
      <c r="E4" s="4">
        <v>20</v>
      </c>
      <c r="F4" s="4">
        <v>2.5000000000000001E-2</v>
      </c>
      <c r="G4" s="4">
        <v>25</v>
      </c>
      <c r="H4" s="5"/>
    </row>
    <row r="5" spans="1:9">
      <c r="A5" s="6" t="s">
        <v>12</v>
      </c>
      <c r="B5" s="18">
        <v>4.5474735088646412E-13</v>
      </c>
      <c r="C5" s="18">
        <v>1.1102230246251565E-16</v>
      </c>
      <c r="D5" s="18">
        <v>0</v>
      </c>
      <c r="E5" s="7">
        <v>0</v>
      </c>
      <c r="F5" s="7">
        <v>2999.9999999999995</v>
      </c>
      <c r="G5" s="18">
        <v>0.99999999999999989</v>
      </c>
      <c r="I5" s="8">
        <f>B7+D7+F7</f>
        <v>100.00000000000001</v>
      </c>
    </row>
    <row r="7" spans="1:9">
      <c r="A7" s="6" t="s">
        <v>14</v>
      </c>
      <c r="B7" s="9">
        <f>B4*B5+C4*C5</f>
        <v>2.3847590568948364E-14</v>
      </c>
      <c r="C7" s="4"/>
      <c r="D7" s="9">
        <f>D4*D5+E4*E5</f>
        <v>0</v>
      </c>
      <c r="E7" s="4"/>
      <c r="F7" s="9">
        <f>F4*F5+G4*G5</f>
        <v>99.999999999999986</v>
      </c>
      <c r="G7" s="4"/>
    </row>
    <row r="8" spans="1:9">
      <c r="B8" s="10"/>
      <c r="C8" s="10"/>
      <c r="D8" s="10"/>
      <c r="E8" s="10"/>
      <c r="F8" s="10"/>
      <c r="G8" s="4"/>
    </row>
    <row r="9" spans="1:9">
      <c r="A9" s="11"/>
      <c r="B9" s="10"/>
      <c r="C9" s="10"/>
      <c r="D9" s="10"/>
      <c r="E9" s="10"/>
      <c r="F9" s="10"/>
      <c r="G9" s="4"/>
    </row>
    <row r="10" spans="1:9">
      <c r="G10" s="17" t="s">
        <v>13</v>
      </c>
      <c r="I10" s="17" t="s">
        <v>5</v>
      </c>
    </row>
    <row r="11" spans="1:9">
      <c r="B11" s="4"/>
      <c r="C11" s="4"/>
      <c r="D11" s="4"/>
      <c r="E11" s="4"/>
      <c r="F11" s="4"/>
      <c r="G11" s="15">
        <f>B5+D5+F5</f>
        <v>3000</v>
      </c>
      <c r="H11" s="12" t="s">
        <v>6</v>
      </c>
      <c r="I11" s="4">
        <v>3000</v>
      </c>
    </row>
    <row r="12" spans="1:9">
      <c r="B12" s="4"/>
      <c r="C12" s="4"/>
      <c r="D12" s="4"/>
      <c r="E12" s="4"/>
      <c r="F12" s="4"/>
      <c r="G12" s="10"/>
      <c r="H12" s="4"/>
      <c r="I12" s="4" t="s">
        <v>7</v>
      </c>
    </row>
    <row r="13" spans="1:9">
      <c r="A13" s="1" t="s">
        <v>8</v>
      </c>
      <c r="B13" s="4"/>
      <c r="C13" s="4"/>
      <c r="D13" s="4"/>
      <c r="E13" s="4"/>
      <c r="F13" s="4"/>
      <c r="G13" s="10"/>
      <c r="H13" s="4"/>
    </row>
    <row r="14" spans="1:9">
      <c r="B14" s="4"/>
      <c r="C14" s="4"/>
      <c r="D14" s="4"/>
      <c r="E14" s="4"/>
      <c r="F14" s="4"/>
      <c r="G14" s="39" t="s">
        <v>15</v>
      </c>
      <c r="H14" s="39"/>
      <c r="I14" s="39"/>
    </row>
    <row r="15" spans="1:9">
      <c r="F15" s="16" t="s">
        <v>16</v>
      </c>
      <c r="G15" s="15">
        <f>B5</f>
        <v>4.5474735088646412E-13</v>
      </c>
      <c r="H15" s="12" t="s">
        <v>17</v>
      </c>
      <c r="I15" s="15">
        <f>I11*C5</f>
        <v>3.3306690738754696E-13</v>
      </c>
    </row>
    <row r="16" spans="1:9">
      <c r="F16" s="16" t="s">
        <v>18</v>
      </c>
      <c r="G16" s="15">
        <f>D5</f>
        <v>0</v>
      </c>
      <c r="H16" s="12" t="s">
        <v>17</v>
      </c>
      <c r="I16" s="15">
        <f>I11*E5</f>
        <v>0</v>
      </c>
    </row>
    <row r="17" spans="6:9">
      <c r="F17" s="16" t="s">
        <v>19</v>
      </c>
      <c r="G17" s="15">
        <f>F5</f>
        <v>2999.9999999999995</v>
      </c>
      <c r="H17" s="12" t="s">
        <v>17</v>
      </c>
      <c r="I17" s="15">
        <f>I11*G5</f>
        <v>2999.9999999999995</v>
      </c>
    </row>
    <row r="19" spans="6:9">
      <c r="F19" s="16" t="s">
        <v>20</v>
      </c>
      <c r="G19" s="15">
        <f>C5</f>
        <v>1.1102230246251565E-16</v>
      </c>
      <c r="H19" s="12" t="s">
        <v>17</v>
      </c>
      <c r="I19" s="15">
        <f>B5</f>
        <v>4.5474735088646412E-13</v>
      </c>
    </row>
    <row r="20" spans="6:9">
      <c r="F20" s="16" t="s">
        <v>21</v>
      </c>
      <c r="G20" s="15">
        <f>E5</f>
        <v>0</v>
      </c>
      <c r="H20" s="12" t="s">
        <v>17</v>
      </c>
      <c r="I20" s="15">
        <f>D5</f>
        <v>0</v>
      </c>
    </row>
    <row r="21" spans="6:9">
      <c r="F21" s="16" t="s">
        <v>22</v>
      </c>
      <c r="G21" s="15">
        <f>G5</f>
        <v>0.99999999999999989</v>
      </c>
      <c r="H21" s="12" t="s">
        <v>17</v>
      </c>
      <c r="I21" s="15">
        <f>F5</f>
        <v>2999.9999999999995</v>
      </c>
    </row>
  </sheetData>
  <mergeCells count="4">
    <mergeCell ref="B3:C3"/>
    <mergeCell ref="D3:E3"/>
    <mergeCell ref="F3:G3"/>
    <mergeCell ref="G14:I14"/>
  </mergeCells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285AF-7C64-F142-A250-DE830CBB1D2E}">
  <dimension ref="A1:J17"/>
  <sheetViews>
    <sheetView zoomScale="169" workbookViewId="0">
      <selection activeCell="E16" sqref="E16"/>
    </sheetView>
  </sheetViews>
  <sheetFormatPr baseColWidth="10" defaultColWidth="9.1640625" defaultRowHeight="13"/>
  <cols>
    <col min="1" max="1" width="18.6640625" style="1" customWidth="1"/>
    <col min="2" max="2" width="10.1640625" style="1" bestFit="1" customWidth="1"/>
    <col min="3" max="3" width="12.1640625" style="1" bestFit="1" customWidth="1"/>
    <col min="4" max="4" width="9.33203125" style="1" bestFit="1" customWidth="1"/>
    <col min="5" max="5" width="12.1640625" style="1" bestFit="1" customWidth="1"/>
    <col min="6" max="6" width="9.33203125" style="1" bestFit="1" customWidth="1"/>
    <col min="7" max="7" width="12" style="1" customWidth="1"/>
    <col min="8" max="8" width="21.1640625" style="1" customWidth="1"/>
    <col min="9" max="9" width="5.33203125" style="1" customWidth="1"/>
    <col min="10" max="10" width="15" style="1" customWidth="1"/>
    <col min="11" max="16384" width="9.1640625" style="1"/>
  </cols>
  <sheetData>
    <row r="1" spans="1:10" ht="18">
      <c r="A1" s="2" t="s">
        <v>11</v>
      </c>
    </row>
    <row r="3" spans="1:10">
      <c r="B3" s="38" t="s">
        <v>2</v>
      </c>
      <c r="C3" s="38"/>
      <c r="D3" s="38" t="s">
        <v>3</v>
      </c>
      <c r="E3" s="38"/>
      <c r="F3" s="38" t="s">
        <v>4</v>
      </c>
      <c r="G3" s="38"/>
      <c r="H3" s="36" t="s">
        <v>0</v>
      </c>
    </row>
    <row r="4" spans="1:10">
      <c r="B4" s="4">
        <v>0.05</v>
      </c>
      <c r="C4" s="4">
        <v>10</v>
      </c>
      <c r="D4" s="4">
        <v>0.03</v>
      </c>
      <c r="E4" s="4">
        <v>20</v>
      </c>
      <c r="F4" s="4">
        <v>2.5000000000000001E-2</v>
      </c>
      <c r="G4" s="4">
        <v>50</v>
      </c>
    </row>
    <row r="5" spans="1:10">
      <c r="A5" s="6" t="s">
        <v>12</v>
      </c>
      <c r="B5" s="18">
        <v>0</v>
      </c>
      <c r="C5" s="10"/>
      <c r="D5" s="18">
        <v>0</v>
      </c>
      <c r="E5" s="10"/>
      <c r="F5" s="18">
        <v>2999.9999999999995</v>
      </c>
      <c r="G5" s="10"/>
      <c r="H5" s="8">
        <f>B11+D11+F11</f>
        <v>124.99999999999999</v>
      </c>
    </row>
    <row r="7" spans="1:10">
      <c r="A7" s="6" t="s">
        <v>9</v>
      </c>
      <c r="B7" s="15">
        <f>B4*B5</f>
        <v>0</v>
      </c>
      <c r="C7" s="4"/>
      <c r="D7" s="15">
        <f>D4*D5</f>
        <v>0</v>
      </c>
      <c r="E7" s="4"/>
      <c r="F7" s="15">
        <f>F4*F5</f>
        <v>74.999999999999986</v>
      </c>
      <c r="G7" s="4"/>
    </row>
    <row r="8" spans="1:10">
      <c r="B8" s="10"/>
      <c r="C8" s="10"/>
      <c r="D8" s="10"/>
      <c r="E8" s="10"/>
      <c r="F8" s="10"/>
      <c r="G8" s="4"/>
    </row>
    <row r="9" spans="1:10">
      <c r="A9" s="14" t="s">
        <v>10</v>
      </c>
      <c r="B9" s="15">
        <f>IF($B$5&gt;0,10,0)</f>
        <v>0</v>
      </c>
      <c r="C9" s="10"/>
      <c r="D9" s="15">
        <f>IF($D$5&gt;0,20,0)</f>
        <v>0</v>
      </c>
      <c r="E9" s="10"/>
      <c r="F9" s="15">
        <f>IF($F$5&gt;0,50,0)</f>
        <v>50</v>
      </c>
      <c r="G9" s="4"/>
    </row>
    <row r="10" spans="1:10">
      <c r="H10" s="36" t="s">
        <v>13</v>
      </c>
      <c r="J10" s="36" t="s">
        <v>5</v>
      </c>
    </row>
    <row r="11" spans="1:10">
      <c r="A11" s="6" t="s">
        <v>14</v>
      </c>
      <c r="B11" s="15">
        <f>B7+B9</f>
        <v>0</v>
      </c>
      <c r="C11" s="4"/>
      <c r="D11" s="15">
        <f>D7+D9</f>
        <v>0</v>
      </c>
      <c r="E11" s="4"/>
      <c r="F11" s="15">
        <f>F7+F9</f>
        <v>124.99999999999999</v>
      </c>
      <c r="H11" s="3">
        <f>B5+D5+F5</f>
        <v>2999.9999999999995</v>
      </c>
      <c r="I11" s="12" t="s">
        <v>6</v>
      </c>
      <c r="J11" s="4">
        <v>3000</v>
      </c>
    </row>
    <row r="12" spans="1:10">
      <c r="B12" s="4"/>
      <c r="C12" s="4"/>
      <c r="D12" s="4"/>
      <c r="E12" s="4"/>
      <c r="F12" s="4"/>
      <c r="G12" s="10"/>
      <c r="H12" s="4"/>
      <c r="J12" s="4"/>
    </row>
    <row r="13" spans="1:10">
      <c r="A13" s="1" t="s">
        <v>8</v>
      </c>
      <c r="B13" s="4"/>
      <c r="C13" s="4"/>
      <c r="D13" s="4"/>
      <c r="E13" s="4"/>
      <c r="F13" s="4"/>
      <c r="G13" s="10"/>
      <c r="H13" s="4"/>
    </row>
    <row r="14" spans="1:10">
      <c r="B14" s="4"/>
      <c r="C14" s="4"/>
      <c r="D14" s="4"/>
      <c r="E14" s="4"/>
      <c r="F14" s="4"/>
      <c r="G14" s="10"/>
      <c r="H14" s="4"/>
    </row>
    <row r="16" spans="1:10">
      <c r="G16" s="6"/>
    </row>
    <row r="17" spans="7:8">
      <c r="G17" s="13"/>
      <c r="H17" s="4"/>
    </row>
  </sheetData>
  <mergeCells count="3">
    <mergeCell ref="B3:C3"/>
    <mergeCell ref="D3:E3"/>
    <mergeCell ref="F3:G3"/>
  </mergeCells>
  <pageMargins left="0.75" right="0.75" top="1" bottom="1" header="0.5" footer="0.5"/>
  <pageSetup paperSize="9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4203B-D7C0-A143-AAB2-B14A6C9FF477}">
  <dimension ref="A1:I21"/>
  <sheetViews>
    <sheetView zoomScale="220" workbookViewId="0">
      <selection activeCell="F12" sqref="F12"/>
    </sheetView>
  </sheetViews>
  <sheetFormatPr baseColWidth="10" defaultColWidth="8.83203125" defaultRowHeight="13"/>
  <cols>
    <col min="1" max="1" width="18.5" style="1" customWidth="1"/>
    <col min="2" max="2" width="10.1640625" style="1" bestFit="1" customWidth="1"/>
    <col min="3" max="3" width="12.1640625" style="1" bestFit="1" customWidth="1"/>
    <col min="4" max="4" width="9.33203125" style="1" bestFit="1" customWidth="1"/>
    <col min="5" max="5" width="12.1640625" style="1" bestFit="1" customWidth="1"/>
    <col min="6" max="6" width="10.5" style="1" customWidth="1"/>
    <col min="7" max="7" width="13" style="1" customWidth="1"/>
    <col min="8" max="8" width="6.1640625" style="1" customWidth="1"/>
    <col min="9" max="9" width="14.33203125" style="1" customWidth="1"/>
    <col min="10" max="10" width="12.33203125" style="1" customWidth="1"/>
    <col min="11" max="16384" width="8.83203125" style="1"/>
  </cols>
  <sheetData>
    <row r="1" spans="1:9" ht="18">
      <c r="A1" s="2" t="s">
        <v>1</v>
      </c>
    </row>
    <row r="3" spans="1:9">
      <c r="B3" s="38" t="s">
        <v>2</v>
      </c>
      <c r="C3" s="38"/>
      <c r="D3" s="38" t="s">
        <v>3</v>
      </c>
      <c r="E3" s="38"/>
      <c r="F3" s="38" t="s">
        <v>4</v>
      </c>
      <c r="G3" s="38"/>
      <c r="I3" s="36" t="s">
        <v>0</v>
      </c>
    </row>
    <row r="4" spans="1:9">
      <c r="B4" s="4">
        <v>0.05</v>
      </c>
      <c r="C4" s="4">
        <v>10</v>
      </c>
      <c r="D4" s="4">
        <v>0.03</v>
      </c>
      <c r="E4" s="4">
        <v>20</v>
      </c>
      <c r="F4" s="4">
        <v>2.5000000000000001E-2</v>
      </c>
      <c r="G4" s="4">
        <v>50</v>
      </c>
      <c r="H4" s="5"/>
    </row>
    <row r="5" spans="1:9">
      <c r="A5" s="6" t="s">
        <v>12</v>
      </c>
      <c r="B5" s="18">
        <v>4.5474735088646412E-13</v>
      </c>
      <c r="C5" s="18">
        <v>1.1102230246251565E-16</v>
      </c>
      <c r="D5" s="18">
        <v>3000</v>
      </c>
      <c r="E5" s="7">
        <v>1</v>
      </c>
      <c r="F5" s="7">
        <v>0</v>
      </c>
      <c r="G5" s="18">
        <v>1.1102230246251565E-16</v>
      </c>
      <c r="I5" s="8">
        <f>B7+D7+F7</f>
        <v>110.00000000000003</v>
      </c>
    </row>
    <row r="7" spans="1:9">
      <c r="A7" s="6" t="s">
        <v>14</v>
      </c>
      <c r="B7" s="9">
        <f>B4*B5+C4*C5</f>
        <v>2.3847590568948364E-14</v>
      </c>
      <c r="C7" s="4"/>
      <c r="D7" s="9">
        <f>D4*D5+E4*E5</f>
        <v>110</v>
      </c>
      <c r="E7" s="4"/>
      <c r="F7" s="9">
        <f>F4*F5+G4*G5</f>
        <v>5.5511151231257827E-15</v>
      </c>
      <c r="G7" s="4"/>
    </row>
    <row r="8" spans="1:9">
      <c r="B8" s="10"/>
      <c r="C8" s="10"/>
      <c r="D8" s="10"/>
      <c r="E8" s="10"/>
      <c r="F8" s="10"/>
      <c r="G8" s="4"/>
    </row>
    <row r="9" spans="1:9">
      <c r="A9" s="11"/>
      <c r="B9" s="10"/>
      <c r="C9" s="10"/>
      <c r="D9" s="10"/>
      <c r="E9" s="10"/>
      <c r="F9" s="10"/>
      <c r="G9" s="4"/>
    </row>
    <row r="10" spans="1:9">
      <c r="G10" s="36" t="s">
        <v>13</v>
      </c>
      <c r="I10" s="36" t="s">
        <v>5</v>
      </c>
    </row>
    <row r="11" spans="1:9">
      <c r="B11" s="4"/>
      <c r="C11" s="4"/>
      <c r="D11" s="4"/>
      <c r="E11" s="4"/>
      <c r="F11" s="4"/>
      <c r="G11" s="15">
        <f>B5+D5+F5</f>
        <v>3000.0000000000005</v>
      </c>
      <c r="H11" s="12" t="s">
        <v>6</v>
      </c>
      <c r="I11" s="4">
        <v>3000</v>
      </c>
    </row>
    <row r="12" spans="1:9">
      <c r="B12" s="4"/>
      <c r="C12" s="4"/>
      <c r="D12" s="4"/>
      <c r="E12" s="4"/>
      <c r="F12" s="4"/>
      <c r="G12" s="10"/>
      <c r="H12" s="4"/>
      <c r="I12" s="4" t="s">
        <v>7</v>
      </c>
    </row>
    <row r="13" spans="1:9">
      <c r="A13" s="1" t="s">
        <v>8</v>
      </c>
      <c r="B13" s="4"/>
      <c r="C13" s="4"/>
      <c r="D13" s="4"/>
      <c r="E13" s="4"/>
      <c r="F13" s="4"/>
      <c r="G13" s="10"/>
      <c r="H13" s="4"/>
    </row>
    <row r="14" spans="1:9">
      <c r="B14" s="4"/>
      <c r="C14" s="4"/>
      <c r="D14" s="4"/>
      <c r="E14" s="4"/>
      <c r="F14" s="4"/>
      <c r="G14" s="39" t="s">
        <v>15</v>
      </c>
      <c r="H14" s="39"/>
      <c r="I14" s="39"/>
    </row>
    <row r="15" spans="1:9">
      <c r="F15" s="16" t="s">
        <v>16</v>
      </c>
      <c r="G15" s="15">
        <f>B5</f>
        <v>4.5474735088646412E-13</v>
      </c>
      <c r="H15" s="12" t="s">
        <v>17</v>
      </c>
      <c r="I15" s="15">
        <f>I11*C5</f>
        <v>3.3306690738754696E-13</v>
      </c>
    </row>
    <row r="16" spans="1:9">
      <c r="F16" s="16" t="s">
        <v>18</v>
      </c>
      <c r="G16" s="15">
        <f>D5</f>
        <v>3000</v>
      </c>
      <c r="H16" s="12" t="s">
        <v>17</v>
      </c>
      <c r="I16" s="15">
        <f>I11*E5</f>
        <v>3000</v>
      </c>
    </row>
    <row r="17" spans="6:9">
      <c r="F17" s="16" t="s">
        <v>19</v>
      </c>
      <c r="G17" s="15">
        <f>F5</f>
        <v>0</v>
      </c>
      <c r="H17" s="12" t="s">
        <v>17</v>
      </c>
      <c r="I17" s="15">
        <f>I11*G5</f>
        <v>3.3306690738754696E-13</v>
      </c>
    </row>
    <row r="19" spans="6:9">
      <c r="F19" s="16" t="s">
        <v>20</v>
      </c>
      <c r="G19" s="15">
        <f>C5</f>
        <v>1.1102230246251565E-16</v>
      </c>
      <c r="H19" s="12" t="s">
        <v>17</v>
      </c>
      <c r="I19" s="15">
        <f>B5</f>
        <v>4.5474735088646412E-13</v>
      </c>
    </row>
    <row r="20" spans="6:9">
      <c r="F20" s="16" t="s">
        <v>21</v>
      </c>
      <c r="G20" s="15">
        <f>E5</f>
        <v>1</v>
      </c>
      <c r="H20" s="12" t="s">
        <v>17</v>
      </c>
      <c r="I20" s="15">
        <f>D5</f>
        <v>3000</v>
      </c>
    </row>
    <row r="21" spans="6:9">
      <c r="F21" s="16" t="s">
        <v>22</v>
      </c>
      <c r="G21" s="15">
        <f>G5</f>
        <v>1.1102230246251565E-16</v>
      </c>
      <c r="H21" s="12" t="s">
        <v>17</v>
      </c>
      <c r="I21" s="15">
        <f>F5</f>
        <v>0</v>
      </c>
    </row>
  </sheetData>
  <mergeCells count="4">
    <mergeCell ref="B3:C3"/>
    <mergeCell ref="D3:E3"/>
    <mergeCell ref="F3:G3"/>
    <mergeCell ref="G14:I14"/>
  </mergeCells>
  <pageMargins left="0.75" right="0.75" top="1" bottom="1" header="0.5" footer="0.5"/>
  <pageSetup paperSize="9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9550A-5FCF-7543-A54D-1BAFD4DA273F}">
  <dimension ref="A1:I26"/>
  <sheetViews>
    <sheetView tabSelected="1" zoomScale="220" workbookViewId="0">
      <selection activeCell="H8" sqref="H8"/>
    </sheetView>
  </sheetViews>
  <sheetFormatPr baseColWidth="10" defaultColWidth="8.83203125" defaultRowHeight="13"/>
  <cols>
    <col min="1" max="1" width="18.5" style="1" customWidth="1"/>
    <col min="2" max="2" width="10.1640625" style="1" bestFit="1" customWidth="1"/>
    <col min="3" max="3" width="12.1640625" style="1" bestFit="1" customWidth="1"/>
    <col min="4" max="4" width="9.33203125" style="1" bestFit="1" customWidth="1"/>
    <col min="5" max="5" width="12.1640625" style="1" bestFit="1" customWidth="1"/>
    <col min="6" max="6" width="10.5" style="1" customWidth="1"/>
    <col min="7" max="7" width="13" style="1" customWidth="1"/>
    <col min="8" max="8" width="6.1640625" style="1" customWidth="1"/>
    <col min="9" max="9" width="14.33203125" style="1" customWidth="1"/>
    <col min="10" max="10" width="12.33203125" style="1" customWidth="1"/>
    <col min="11" max="16384" width="8.83203125" style="1"/>
  </cols>
  <sheetData>
    <row r="1" spans="1:9" ht="18">
      <c r="A1" s="2" t="s">
        <v>1</v>
      </c>
    </row>
    <row r="3" spans="1:9">
      <c r="B3" s="38" t="s">
        <v>2</v>
      </c>
      <c r="C3" s="38"/>
      <c r="D3" s="38" t="s">
        <v>3</v>
      </c>
      <c r="E3" s="38"/>
      <c r="F3" s="38" t="s">
        <v>4</v>
      </c>
      <c r="G3" s="38"/>
      <c r="I3" s="36" t="s">
        <v>0</v>
      </c>
    </row>
    <row r="4" spans="1:9">
      <c r="B4" s="4">
        <v>0.05</v>
      </c>
      <c r="C4" s="4">
        <v>10</v>
      </c>
      <c r="D4" s="4">
        <v>0.03</v>
      </c>
      <c r="E4" s="4">
        <v>20</v>
      </c>
      <c r="F4" s="4">
        <v>2.5000000000000001E-2</v>
      </c>
      <c r="G4" s="4">
        <v>25</v>
      </c>
      <c r="H4" s="5"/>
    </row>
    <row r="5" spans="1:9">
      <c r="A5" s="6" t="s">
        <v>12</v>
      </c>
      <c r="B5" s="18">
        <v>500</v>
      </c>
      <c r="C5" s="18">
        <v>1</v>
      </c>
      <c r="D5" s="18">
        <v>1000</v>
      </c>
      <c r="E5" s="7">
        <v>1</v>
      </c>
      <c r="F5" s="7">
        <v>1500</v>
      </c>
      <c r="G5" s="18">
        <v>1</v>
      </c>
      <c r="I5" s="8">
        <f>B7+D7+F7</f>
        <v>147.5</v>
      </c>
    </row>
    <row r="7" spans="1:9">
      <c r="A7" s="6" t="s">
        <v>14</v>
      </c>
      <c r="B7" s="9">
        <f>B4*B5+C4*C5</f>
        <v>35</v>
      </c>
      <c r="C7" s="4"/>
      <c r="D7" s="9">
        <f>D4*D5+E4*E5</f>
        <v>50</v>
      </c>
      <c r="E7" s="4"/>
      <c r="F7" s="9">
        <f>F4*F5+G4*G5</f>
        <v>62.5</v>
      </c>
      <c r="G7" s="4"/>
    </row>
    <row r="8" spans="1:9">
      <c r="B8" s="10"/>
      <c r="C8" s="10"/>
      <c r="D8" s="10"/>
      <c r="E8" s="10"/>
      <c r="F8" s="10"/>
      <c r="G8" s="4"/>
    </row>
    <row r="9" spans="1:9">
      <c r="A9" s="11"/>
      <c r="B9" s="10"/>
      <c r="C9" s="10"/>
      <c r="D9" s="10"/>
      <c r="E9" s="10"/>
      <c r="F9" s="10"/>
      <c r="G9" s="4"/>
    </row>
    <row r="10" spans="1:9">
      <c r="G10" s="36" t="s">
        <v>13</v>
      </c>
      <c r="I10" s="36" t="s">
        <v>5</v>
      </c>
    </row>
    <row r="11" spans="1:9">
      <c r="B11" s="4"/>
      <c r="C11" s="4"/>
      <c r="D11" s="4"/>
      <c r="E11" s="4"/>
      <c r="F11" s="4"/>
      <c r="G11" s="15">
        <f>B5+D5+F5</f>
        <v>3000</v>
      </c>
      <c r="H11" s="12" t="s">
        <v>6</v>
      </c>
      <c r="I11" s="4">
        <v>3000</v>
      </c>
    </row>
    <row r="12" spans="1:9">
      <c r="B12" s="4"/>
      <c r="C12" s="4"/>
      <c r="D12" s="4"/>
      <c r="E12" s="4"/>
      <c r="F12" s="4"/>
      <c r="G12" s="10"/>
      <c r="H12" s="4"/>
      <c r="I12" s="4" t="s">
        <v>7</v>
      </c>
    </row>
    <row r="13" spans="1:9">
      <c r="A13" s="1" t="s">
        <v>8</v>
      </c>
      <c r="B13" s="4"/>
      <c r="C13" s="4"/>
      <c r="D13" s="4"/>
      <c r="E13" s="4"/>
      <c r="F13" s="4"/>
      <c r="G13" s="10"/>
      <c r="H13" s="4"/>
    </row>
    <row r="14" spans="1:9">
      <c r="B14" s="4"/>
      <c r="C14" s="4"/>
      <c r="D14" s="4"/>
      <c r="E14" s="4"/>
      <c r="F14" s="4"/>
      <c r="G14" s="39" t="s">
        <v>15</v>
      </c>
      <c r="H14" s="39"/>
      <c r="I14" s="39"/>
    </row>
    <row r="15" spans="1:9">
      <c r="F15" s="16" t="s">
        <v>16</v>
      </c>
      <c r="G15" s="15">
        <f>B5</f>
        <v>500</v>
      </c>
      <c r="H15" s="12" t="s">
        <v>17</v>
      </c>
      <c r="I15" s="15">
        <f>I11*C5</f>
        <v>3000</v>
      </c>
    </row>
    <row r="16" spans="1:9">
      <c r="F16" s="16" t="s">
        <v>18</v>
      </c>
      <c r="G16" s="15">
        <f>D5</f>
        <v>1000</v>
      </c>
      <c r="H16" s="12" t="s">
        <v>17</v>
      </c>
      <c r="I16" s="15">
        <f>I11*E5</f>
        <v>3000</v>
      </c>
    </row>
    <row r="17" spans="6:9">
      <c r="F17" s="16" t="s">
        <v>19</v>
      </c>
      <c r="G17" s="15">
        <f>F5</f>
        <v>1500</v>
      </c>
      <c r="H17" s="12" t="s">
        <v>17</v>
      </c>
      <c r="I17" s="15">
        <f>I11*G5</f>
        <v>3000</v>
      </c>
    </row>
    <row r="19" spans="6:9">
      <c r="F19" s="16" t="s">
        <v>20</v>
      </c>
      <c r="G19" s="15">
        <f>C5</f>
        <v>1</v>
      </c>
      <c r="H19" s="12" t="s">
        <v>17</v>
      </c>
      <c r="I19" s="15">
        <f>B5</f>
        <v>500</v>
      </c>
    </row>
    <row r="20" spans="6:9">
      <c r="F20" s="16" t="s">
        <v>21</v>
      </c>
      <c r="G20" s="15">
        <f>E5</f>
        <v>1</v>
      </c>
      <c r="H20" s="12" t="s">
        <v>17</v>
      </c>
      <c r="I20" s="15">
        <f>D5</f>
        <v>1000</v>
      </c>
    </row>
    <row r="21" spans="6:9">
      <c r="F21" s="16" t="s">
        <v>22</v>
      </c>
      <c r="G21" s="15">
        <f>G5</f>
        <v>1</v>
      </c>
      <c r="H21" s="12" t="s">
        <v>17</v>
      </c>
      <c r="I21" s="15">
        <f>F5</f>
        <v>1500</v>
      </c>
    </row>
    <row r="23" spans="6:9">
      <c r="G23" s="1" t="s">
        <v>103</v>
      </c>
    </row>
    <row r="24" spans="6:9">
      <c r="G24" s="37">
        <f>D5</f>
        <v>1000</v>
      </c>
      <c r="H24" s="1" t="s">
        <v>61</v>
      </c>
      <c r="I24" s="1">
        <v>1000</v>
      </c>
    </row>
    <row r="25" spans="6:9">
      <c r="G25" s="1" t="s">
        <v>104</v>
      </c>
    </row>
    <row r="26" spans="6:9">
      <c r="G26" s="37">
        <f>F5</f>
        <v>1500</v>
      </c>
      <c r="H26" s="1" t="s">
        <v>61</v>
      </c>
      <c r="I26" s="1">
        <v>1500</v>
      </c>
    </row>
  </sheetData>
  <mergeCells count="4">
    <mergeCell ref="B3:C3"/>
    <mergeCell ref="D3:E3"/>
    <mergeCell ref="F3:G3"/>
    <mergeCell ref="G14:I14"/>
  </mergeCells>
  <pageMargins left="0.75" right="0.75" top="1" bottom="1" header="0.5" footer="0.5"/>
  <pageSetup paperSize="9"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08ADA-8D81-564F-84AC-83E5FA614326}">
  <dimension ref="A2:I24"/>
  <sheetViews>
    <sheetView zoomScale="185" workbookViewId="0">
      <selection activeCell="F26" sqref="F26"/>
    </sheetView>
  </sheetViews>
  <sheetFormatPr baseColWidth="10" defaultRowHeight="13"/>
  <cols>
    <col min="1" max="1" width="9.33203125" style="21" bestFit="1" customWidth="1"/>
    <col min="2" max="2" width="7.1640625" style="21" bestFit="1" customWidth="1"/>
    <col min="3" max="3" width="5" style="21" bestFit="1" customWidth="1"/>
    <col min="4" max="4" width="8.33203125" style="21" bestFit="1" customWidth="1"/>
    <col min="5" max="5" width="6.33203125" style="21" bestFit="1" customWidth="1"/>
    <col min="6" max="6" width="7.1640625" style="21" bestFit="1" customWidth="1"/>
    <col min="8" max="8" width="15" style="21" bestFit="1" customWidth="1"/>
  </cols>
  <sheetData>
    <row r="2" spans="1:9">
      <c r="A2" s="20" t="s">
        <v>49</v>
      </c>
      <c r="B2" s="20" t="s">
        <v>50</v>
      </c>
      <c r="C2" s="20" t="s">
        <v>51</v>
      </c>
      <c r="D2" s="20" t="s">
        <v>52</v>
      </c>
      <c r="E2" s="20" t="s">
        <v>54</v>
      </c>
      <c r="F2" s="20" t="s">
        <v>53</v>
      </c>
      <c r="H2" s="20" t="s">
        <v>55</v>
      </c>
    </row>
    <row r="3" spans="1:9">
      <c r="A3" s="20">
        <v>1</v>
      </c>
      <c r="B3" s="21">
        <v>1</v>
      </c>
      <c r="D3" s="21">
        <v>1</v>
      </c>
      <c r="H3" s="23">
        <v>0</v>
      </c>
      <c r="I3" s="24" t="s">
        <v>59</v>
      </c>
    </row>
    <row r="4" spans="1:9">
      <c r="A4" s="20">
        <v>2</v>
      </c>
      <c r="B4" s="21">
        <v>1</v>
      </c>
      <c r="D4" s="21">
        <v>1</v>
      </c>
      <c r="H4" s="23">
        <v>0</v>
      </c>
      <c r="I4" s="24" t="s">
        <v>59</v>
      </c>
    </row>
    <row r="5" spans="1:9">
      <c r="A5" s="20">
        <v>3</v>
      </c>
      <c r="B5" s="21">
        <v>1</v>
      </c>
      <c r="D5" s="21">
        <v>1</v>
      </c>
      <c r="H5" s="23">
        <v>0</v>
      </c>
      <c r="I5" s="24" t="s">
        <v>59</v>
      </c>
    </row>
    <row r="6" spans="1:9">
      <c r="A6" s="20">
        <v>4</v>
      </c>
      <c r="B6" s="21">
        <v>1</v>
      </c>
      <c r="F6" s="21">
        <v>1</v>
      </c>
      <c r="H6" s="23">
        <v>0</v>
      </c>
      <c r="I6" s="24" t="s">
        <v>59</v>
      </c>
    </row>
    <row r="7" spans="1:9">
      <c r="A7" s="20">
        <v>5</v>
      </c>
      <c r="B7" s="21">
        <v>1</v>
      </c>
      <c r="E7" s="21">
        <v>1</v>
      </c>
      <c r="H7" s="23">
        <v>1</v>
      </c>
      <c r="I7" s="24" t="s">
        <v>59</v>
      </c>
    </row>
    <row r="8" spans="1:9">
      <c r="A8" s="20">
        <v>6</v>
      </c>
      <c r="C8" s="21">
        <v>1</v>
      </c>
      <c r="E8" s="21">
        <v>1</v>
      </c>
      <c r="H8" s="23">
        <v>1</v>
      </c>
      <c r="I8" s="24" t="s">
        <v>59</v>
      </c>
    </row>
    <row r="9" spans="1:9">
      <c r="A9" s="20">
        <v>7</v>
      </c>
      <c r="C9" s="21">
        <v>1</v>
      </c>
      <c r="F9" s="21">
        <v>1</v>
      </c>
      <c r="H9" s="23">
        <v>0</v>
      </c>
      <c r="I9" s="24" t="s">
        <v>59</v>
      </c>
    </row>
    <row r="10" spans="1:9">
      <c r="A10" s="20">
        <v>8</v>
      </c>
      <c r="C10" s="21">
        <v>1</v>
      </c>
      <c r="F10" s="21">
        <v>1</v>
      </c>
      <c r="H10" s="23">
        <v>1</v>
      </c>
      <c r="I10" s="24" t="s">
        <v>59</v>
      </c>
    </row>
    <row r="11" spans="1:9">
      <c r="A11" s="20">
        <v>9</v>
      </c>
      <c r="C11" s="21">
        <v>1</v>
      </c>
      <c r="F11" s="21">
        <v>1</v>
      </c>
      <c r="H11" s="23">
        <v>0</v>
      </c>
      <c r="I11" s="24" t="s">
        <v>59</v>
      </c>
    </row>
    <row r="12" spans="1:9">
      <c r="A12" s="20">
        <v>10</v>
      </c>
      <c r="C12" s="21">
        <v>1</v>
      </c>
      <c r="D12" s="21">
        <v>1</v>
      </c>
      <c r="H12" s="23">
        <v>1</v>
      </c>
      <c r="I12" s="24" t="s">
        <v>59</v>
      </c>
    </row>
    <row r="13" spans="1:9">
      <c r="H13" s="24" t="s">
        <v>56</v>
      </c>
    </row>
    <row r="14" spans="1:9">
      <c r="B14" s="20" t="s">
        <v>50</v>
      </c>
      <c r="C14" s="20" t="s">
        <v>51</v>
      </c>
      <c r="D14" s="20" t="s">
        <v>52</v>
      </c>
      <c r="E14" s="20" t="s">
        <v>54</v>
      </c>
      <c r="F14" s="20" t="s">
        <v>53</v>
      </c>
      <c r="H14" s="25">
        <f>SUM(H3:H12)</f>
        <v>4</v>
      </c>
    </row>
    <row r="15" spans="1:9">
      <c r="A15" s="20" t="s">
        <v>57</v>
      </c>
      <c r="B15" s="26">
        <f>SUMPRODUCT(B3:B12,$H$3:$H$12)</f>
        <v>1</v>
      </c>
      <c r="C15" s="26">
        <f t="shared" ref="C15:F15" si="0">SUMPRODUCT(C3:C12,$H$3:$H$12)</f>
        <v>3</v>
      </c>
      <c r="D15" s="26">
        <f t="shared" si="0"/>
        <v>1</v>
      </c>
      <c r="E15" s="26">
        <f t="shared" si="0"/>
        <v>2</v>
      </c>
      <c r="F15" s="26">
        <f t="shared" si="0"/>
        <v>1</v>
      </c>
    </row>
    <row r="16" spans="1:9">
      <c r="B16" s="24" t="s">
        <v>58</v>
      </c>
      <c r="C16" s="24" t="s">
        <v>58</v>
      </c>
      <c r="D16" s="24" t="s">
        <v>58</v>
      </c>
      <c r="E16" s="24" t="s">
        <v>58</v>
      </c>
      <c r="F16" s="24" t="s">
        <v>58</v>
      </c>
      <c r="H16" s="24" t="s">
        <v>64</v>
      </c>
    </row>
    <row r="17" spans="1:9">
      <c r="B17" s="21">
        <v>1</v>
      </c>
      <c r="C17" s="21">
        <v>1</v>
      </c>
      <c r="D17" s="21">
        <v>1</v>
      </c>
      <c r="E17" s="21">
        <v>1</v>
      </c>
      <c r="F17" s="21">
        <v>1</v>
      </c>
      <c r="H17" s="23">
        <v>1</v>
      </c>
      <c r="I17" s="22" t="s">
        <v>66</v>
      </c>
    </row>
    <row r="19" spans="1:9">
      <c r="A19" s="22" t="s">
        <v>60</v>
      </c>
    </row>
    <row r="20" spans="1:9">
      <c r="B20" s="26">
        <f>SUM(H3:H7)</f>
        <v>1</v>
      </c>
      <c r="C20" s="24" t="s">
        <v>61</v>
      </c>
      <c r="D20" s="21">
        <v>1</v>
      </c>
    </row>
    <row r="21" spans="1:9">
      <c r="A21" s="22" t="s">
        <v>62</v>
      </c>
    </row>
    <row r="22" spans="1:9">
      <c r="B22" s="26">
        <f>H8</f>
        <v>1</v>
      </c>
      <c r="C22" s="24" t="s">
        <v>61</v>
      </c>
      <c r="D22" s="21">
        <f>H10</f>
        <v>1</v>
      </c>
    </row>
    <row r="23" spans="1:9">
      <c r="A23" s="22" t="s">
        <v>63</v>
      </c>
    </row>
    <row r="24" spans="1:9">
      <c r="B24" s="26">
        <f>SUM(H7:H8)</f>
        <v>2</v>
      </c>
      <c r="C24" s="24" t="s">
        <v>65</v>
      </c>
      <c r="D24" s="21">
        <f>SUM(H17*2)</f>
        <v>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801AE-B2E8-E147-B74E-B16D5FA5C7C7}">
  <dimension ref="A2:I24"/>
  <sheetViews>
    <sheetView zoomScale="185" workbookViewId="0">
      <selection activeCell="H9" sqref="H9"/>
    </sheetView>
  </sheetViews>
  <sheetFormatPr baseColWidth="10" defaultRowHeight="13"/>
  <cols>
    <col min="1" max="1" width="9.33203125" style="21" bestFit="1" customWidth="1"/>
    <col min="2" max="2" width="7.1640625" style="21" bestFit="1" customWidth="1"/>
    <col min="3" max="3" width="5" style="21" bestFit="1" customWidth="1"/>
    <col min="4" max="4" width="8.33203125" style="21" bestFit="1" customWidth="1"/>
    <col min="5" max="5" width="6.33203125" style="21" bestFit="1" customWidth="1"/>
    <col min="6" max="6" width="7.1640625" style="21" bestFit="1" customWidth="1"/>
    <col min="8" max="8" width="15" style="21" bestFit="1" customWidth="1"/>
  </cols>
  <sheetData>
    <row r="2" spans="1:9">
      <c r="A2" s="20" t="s">
        <v>49</v>
      </c>
      <c r="B2" s="20" t="s">
        <v>50</v>
      </c>
      <c r="C2" s="20" t="s">
        <v>51</v>
      </c>
      <c r="D2" s="20" t="s">
        <v>52</v>
      </c>
      <c r="E2" s="20" t="s">
        <v>54</v>
      </c>
      <c r="F2" s="20" t="s">
        <v>53</v>
      </c>
      <c r="H2" s="20" t="s">
        <v>55</v>
      </c>
    </row>
    <row r="3" spans="1:9">
      <c r="A3" s="20">
        <v>1</v>
      </c>
      <c r="B3" s="21">
        <v>1</v>
      </c>
      <c r="D3" s="21">
        <v>1</v>
      </c>
      <c r="H3" s="23">
        <v>0</v>
      </c>
      <c r="I3" s="24" t="s">
        <v>59</v>
      </c>
    </row>
    <row r="4" spans="1:9">
      <c r="A4" s="20">
        <v>2</v>
      </c>
      <c r="B4" s="21">
        <v>1</v>
      </c>
      <c r="D4" s="21">
        <v>1</v>
      </c>
      <c r="H4" s="23">
        <v>0</v>
      </c>
      <c r="I4" s="24" t="s">
        <v>59</v>
      </c>
    </row>
    <row r="5" spans="1:9">
      <c r="A5" s="20">
        <v>3</v>
      </c>
      <c r="B5" s="21">
        <v>1</v>
      </c>
      <c r="D5" s="21">
        <v>1</v>
      </c>
      <c r="H5" s="23">
        <v>0</v>
      </c>
      <c r="I5" s="24" t="s">
        <v>59</v>
      </c>
    </row>
    <row r="6" spans="1:9">
      <c r="A6" s="20">
        <v>4</v>
      </c>
      <c r="B6" s="21">
        <v>1</v>
      </c>
      <c r="F6" s="21">
        <v>1</v>
      </c>
      <c r="H6" s="23">
        <v>0</v>
      </c>
      <c r="I6" s="24" t="s">
        <v>59</v>
      </c>
    </row>
    <row r="7" spans="1:9">
      <c r="A7" s="20">
        <v>5</v>
      </c>
      <c r="B7" s="21">
        <v>1</v>
      </c>
      <c r="E7" s="21">
        <v>1</v>
      </c>
      <c r="H7" s="23">
        <v>1</v>
      </c>
      <c r="I7" s="24" t="s">
        <v>59</v>
      </c>
    </row>
    <row r="8" spans="1:9">
      <c r="A8" s="20">
        <v>6</v>
      </c>
      <c r="C8" s="21">
        <v>1</v>
      </c>
      <c r="E8" s="21">
        <v>1</v>
      </c>
      <c r="H8" s="23">
        <v>1</v>
      </c>
      <c r="I8" s="24" t="s">
        <v>59</v>
      </c>
    </row>
    <row r="9" spans="1:9">
      <c r="A9" s="20">
        <v>7</v>
      </c>
      <c r="C9" s="21">
        <v>1</v>
      </c>
      <c r="F9" s="21">
        <v>1</v>
      </c>
      <c r="H9" s="23">
        <v>1</v>
      </c>
      <c r="I9" s="24" t="s">
        <v>59</v>
      </c>
    </row>
    <row r="10" spans="1:9">
      <c r="A10" s="20">
        <v>8</v>
      </c>
      <c r="C10" s="21">
        <v>1</v>
      </c>
      <c r="F10" s="21">
        <v>1</v>
      </c>
      <c r="H10" s="23">
        <v>0</v>
      </c>
      <c r="I10" s="24" t="s">
        <v>59</v>
      </c>
    </row>
    <row r="11" spans="1:9">
      <c r="A11" s="20">
        <v>9</v>
      </c>
      <c r="C11" s="21">
        <v>1</v>
      </c>
      <c r="F11" s="21">
        <v>1</v>
      </c>
      <c r="H11" s="23">
        <v>0</v>
      </c>
      <c r="I11" s="24" t="s">
        <v>59</v>
      </c>
    </row>
    <row r="12" spans="1:9">
      <c r="A12" s="20">
        <v>10</v>
      </c>
      <c r="C12" s="21">
        <v>1</v>
      </c>
      <c r="D12" s="21">
        <v>1</v>
      </c>
      <c r="H12" s="23">
        <v>1</v>
      </c>
      <c r="I12" s="24" t="s">
        <v>59</v>
      </c>
    </row>
    <row r="13" spans="1:9">
      <c r="H13" s="24" t="s">
        <v>56</v>
      </c>
    </row>
    <row r="14" spans="1:9">
      <c r="B14" s="20" t="s">
        <v>50</v>
      </c>
      <c r="C14" s="20" t="s">
        <v>51</v>
      </c>
      <c r="D14" s="20" t="s">
        <v>52</v>
      </c>
      <c r="E14" s="20" t="s">
        <v>54</v>
      </c>
      <c r="F14" s="20" t="s">
        <v>53</v>
      </c>
      <c r="H14" s="25">
        <f>SUM(H3:H12)</f>
        <v>4</v>
      </c>
    </row>
    <row r="15" spans="1:9">
      <c r="A15" s="20" t="s">
        <v>57</v>
      </c>
      <c r="B15" s="26">
        <f>SUMPRODUCT(B3:B12,$H$3:$H$12)</f>
        <v>1</v>
      </c>
      <c r="C15" s="26">
        <f t="shared" ref="C15:F15" si="0">SUMPRODUCT(C3:C12,$H$3:$H$12)</f>
        <v>3</v>
      </c>
      <c r="D15" s="26">
        <f t="shared" si="0"/>
        <v>1</v>
      </c>
      <c r="E15" s="26">
        <f t="shared" si="0"/>
        <v>2</v>
      </c>
      <c r="F15" s="26">
        <f t="shared" si="0"/>
        <v>1</v>
      </c>
    </row>
    <row r="16" spans="1:9">
      <c r="B16" s="24" t="s">
        <v>58</v>
      </c>
      <c r="C16" s="24" t="s">
        <v>58</v>
      </c>
      <c r="D16" s="24" t="s">
        <v>58</v>
      </c>
      <c r="E16" s="24" t="s">
        <v>58</v>
      </c>
      <c r="F16" s="24" t="s">
        <v>58</v>
      </c>
      <c r="H16" s="24" t="s">
        <v>64</v>
      </c>
    </row>
    <row r="17" spans="1:9">
      <c r="B17" s="21">
        <v>1</v>
      </c>
      <c r="C17" s="21">
        <v>1</v>
      </c>
      <c r="D17" s="21">
        <v>1</v>
      </c>
      <c r="E17" s="21">
        <v>1</v>
      </c>
      <c r="F17" s="21">
        <v>1</v>
      </c>
      <c r="H17" s="23">
        <v>1</v>
      </c>
      <c r="I17" s="22" t="s">
        <v>66</v>
      </c>
    </row>
    <row r="19" spans="1:9">
      <c r="A19" s="22" t="s">
        <v>60</v>
      </c>
    </row>
    <row r="20" spans="1:9">
      <c r="B20" s="26">
        <f>SUM(H3:H7)</f>
        <v>1</v>
      </c>
      <c r="C20" s="24" t="s">
        <v>61</v>
      </c>
      <c r="D20" s="21">
        <v>1</v>
      </c>
    </row>
    <row r="21" spans="1:9">
      <c r="A21" s="22" t="s">
        <v>105</v>
      </c>
    </row>
    <row r="22" spans="1:9">
      <c r="B22" s="35">
        <f>SUM(H8+H10)</f>
        <v>1</v>
      </c>
      <c r="C22" s="24" t="s">
        <v>61</v>
      </c>
      <c r="D22" s="21">
        <f>1</f>
        <v>1</v>
      </c>
    </row>
    <row r="23" spans="1:9">
      <c r="A23" s="22" t="s">
        <v>63</v>
      </c>
    </row>
    <row r="24" spans="1:9">
      <c r="B24" s="26">
        <f>SUM(H7:H8)</f>
        <v>2</v>
      </c>
      <c r="C24" s="24" t="s">
        <v>65</v>
      </c>
      <c r="D24" s="21">
        <f>SUM(H17*2)</f>
        <v>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51"/>
  <sheetViews>
    <sheetView topLeftCell="A20" zoomScale="142" workbookViewId="0">
      <selection activeCell="J44" sqref="J44"/>
    </sheetView>
  </sheetViews>
  <sheetFormatPr baseColWidth="10" defaultColWidth="8.83203125" defaultRowHeight="13"/>
  <cols>
    <col min="1" max="1" width="5.5" customWidth="1"/>
    <col min="2" max="2" width="14.83203125" customWidth="1"/>
    <col min="3" max="12" width="8.6640625" customWidth="1"/>
    <col min="13" max="13" width="9.6640625" bestFit="1" customWidth="1"/>
  </cols>
  <sheetData>
    <row r="1" spans="1:15" ht="18">
      <c r="A1" s="2" t="s">
        <v>23</v>
      </c>
      <c r="E1" s="2"/>
      <c r="J1" s="2"/>
    </row>
    <row r="3" spans="1:15">
      <c r="B3" s="19" t="s">
        <v>24</v>
      </c>
    </row>
    <row r="4" spans="1:15">
      <c r="B4" s="19" t="s">
        <v>67</v>
      </c>
      <c r="C4" s="20" t="s">
        <v>25</v>
      </c>
      <c r="D4" s="20" t="s">
        <v>26</v>
      </c>
      <c r="E4" s="20" t="s">
        <v>27</v>
      </c>
      <c r="F4" s="20" t="s">
        <v>28</v>
      </c>
      <c r="G4" s="20" t="s">
        <v>29</v>
      </c>
      <c r="H4" s="20" t="s">
        <v>30</v>
      </c>
      <c r="I4" s="20" t="s">
        <v>31</v>
      </c>
      <c r="J4" s="20" t="s">
        <v>32</v>
      </c>
      <c r="K4" s="20" t="s">
        <v>33</v>
      </c>
      <c r="L4" s="20" t="s">
        <v>34</v>
      </c>
      <c r="N4" s="20" t="s">
        <v>0</v>
      </c>
    </row>
    <row r="5" spans="1:15">
      <c r="B5" s="19" t="s">
        <v>35</v>
      </c>
      <c r="C5" s="21">
        <v>3</v>
      </c>
      <c r="D5" s="21">
        <v>2</v>
      </c>
      <c r="E5" s="21">
        <v>1</v>
      </c>
      <c r="F5" s="21">
        <v>4</v>
      </c>
      <c r="G5" s="21">
        <v>6</v>
      </c>
      <c r="H5" s="21">
        <v>5</v>
      </c>
      <c r="I5" s="21">
        <v>8</v>
      </c>
      <c r="J5" s="21">
        <v>9</v>
      </c>
      <c r="K5" s="21">
        <v>10</v>
      </c>
      <c r="L5" s="21">
        <v>7</v>
      </c>
      <c r="N5" s="25">
        <f>SUMPRODUCT(C5:L18,C21:L34)</f>
        <v>31</v>
      </c>
      <c r="O5" s="22" t="s">
        <v>68</v>
      </c>
    </row>
    <row r="6" spans="1:15">
      <c r="B6" s="19" t="s">
        <v>36</v>
      </c>
      <c r="C6" s="21">
        <v>5</v>
      </c>
      <c r="D6" s="21">
        <v>3</v>
      </c>
      <c r="E6" s="21">
        <v>2</v>
      </c>
      <c r="F6" s="21">
        <v>6</v>
      </c>
      <c r="G6" s="21">
        <v>1</v>
      </c>
      <c r="H6" s="21">
        <v>7</v>
      </c>
      <c r="I6" s="21">
        <v>9</v>
      </c>
      <c r="J6" s="21">
        <v>8</v>
      </c>
      <c r="K6" s="21">
        <v>4</v>
      </c>
      <c r="L6" s="21">
        <v>10</v>
      </c>
    </row>
    <row r="7" spans="1:15">
      <c r="B7" s="19" t="s">
        <v>37</v>
      </c>
      <c r="C7" s="21">
        <v>10</v>
      </c>
      <c r="D7" s="21">
        <v>8</v>
      </c>
      <c r="E7" s="21">
        <v>1</v>
      </c>
      <c r="F7" s="21">
        <v>9</v>
      </c>
      <c r="G7" s="21">
        <v>7</v>
      </c>
      <c r="H7" s="21">
        <v>4</v>
      </c>
      <c r="I7" s="21">
        <v>3</v>
      </c>
      <c r="J7" s="21">
        <v>6</v>
      </c>
      <c r="K7" s="21">
        <v>2</v>
      </c>
      <c r="L7" s="21">
        <v>5</v>
      </c>
    </row>
    <row r="8" spans="1:15">
      <c r="B8" s="19" t="s">
        <v>38</v>
      </c>
      <c r="C8" s="21">
        <v>7</v>
      </c>
      <c r="D8" s="21">
        <v>3</v>
      </c>
      <c r="E8" s="21">
        <v>2</v>
      </c>
      <c r="F8" s="21">
        <v>9</v>
      </c>
      <c r="G8" s="21">
        <v>5</v>
      </c>
      <c r="H8" s="21">
        <v>4</v>
      </c>
      <c r="I8" s="21">
        <v>8</v>
      </c>
      <c r="J8" s="21">
        <v>6</v>
      </c>
      <c r="K8" s="21">
        <v>1</v>
      </c>
      <c r="L8" s="21">
        <v>10</v>
      </c>
    </row>
    <row r="9" spans="1:15">
      <c r="B9" s="19" t="s">
        <v>39</v>
      </c>
      <c r="C9" s="21">
        <v>1</v>
      </c>
      <c r="D9" s="21">
        <v>3</v>
      </c>
      <c r="E9" s="21">
        <v>6</v>
      </c>
      <c r="F9" s="21">
        <v>8</v>
      </c>
      <c r="G9" s="21">
        <v>5</v>
      </c>
      <c r="H9" s="21">
        <v>2</v>
      </c>
      <c r="I9" s="21">
        <v>9</v>
      </c>
      <c r="J9" s="21">
        <v>10</v>
      </c>
      <c r="K9" s="21">
        <v>7</v>
      </c>
      <c r="L9" s="21">
        <v>4</v>
      </c>
    </row>
    <row r="10" spans="1:15">
      <c r="B10" s="19" t="s">
        <v>40</v>
      </c>
      <c r="C10" s="21">
        <v>4</v>
      </c>
      <c r="D10" s="21">
        <v>9</v>
      </c>
      <c r="E10" s="21">
        <v>1</v>
      </c>
      <c r="F10" s="21">
        <v>5</v>
      </c>
      <c r="G10" s="21">
        <v>6</v>
      </c>
      <c r="H10" s="21">
        <v>8</v>
      </c>
      <c r="I10" s="21">
        <v>2</v>
      </c>
      <c r="J10" s="21">
        <v>7</v>
      </c>
      <c r="K10" s="21">
        <v>10</v>
      </c>
      <c r="L10" s="21">
        <v>3</v>
      </c>
    </row>
    <row r="11" spans="1:15">
      <c r="B11" s="19" t="s">
        <v>41</v>
      </c>
      <c r="C11" s="21">
        <v>2</v>
      </c>
      <c r="D11" s="21">
        <v>1</v>
      </c>
      <c r="E11" s="21">
        <v>10</v>
      </c>
      <c r="F11" s="21">
        <v>9</v>
      </c>
      <c r="G11" s="21">
        <v>5</v>
      </c>
      <c r="H11" s="21">
        <v>3</v>
      </c>
      <c r="I11" s="21">
        <v>6</v>
      </c>
      <c r="J11" s="21">
        <v>8</v>
      </c>
      <c r="K11" s="21">
        <v>4</v>
      </c>
      <c r="L11" s="21">
        <v>7</v>
      </c>
    </row>
    <row r="12" spans="1:15">
      <c r="B12" s="19" t="s">
        <v>42</v>
      </c>
      <c r="C12" s="21">
        <v>6</v>
      </c>
      <c r="D12" s="21">
        <v>5</v>
      </c>
      <c r="E12" s="21">
        <v>1</v>
      </c>
      <c r="F12" s="21">
        <v>3</v>
      </c>
      <c r="G12" s="21">
        <v>2</v>
      </c>
      <c r="H12" s="21">
        <v>4</v>
      </c>
      <c r="I12" s="21">
        <v>7</v>
      </c>
      <c r="J12" s="21">
        <v>8</v>
      </c>
      <c r="K12" s="21">
        <v>9</v>
      </c>
      <c r="L12" s="21">
        <v>10</v>
      </c>
    </row>
    <row r="13" spans="1:15">
      <c r="B13" s="19" t="s">
        <v>43</v>
      </c>
      <c r="C13" s="21">
        <v>8</v>
      </c>
      <c r="D13" s="21">
        <v>9</v>
      </c>
      <c r="E13" s="21">
        <v>10</v>
      </c>
      <c r="F13" s="21">
        <v>5</v>
      </c>
      <c r="G13" s="21">
        <v>4</v>
      </c>
      <c r="H13" s="21">
        <v>3</v>
      </c>
      <c r="I13" s="21">
        <v>2</v>
      </c>
      <c r="J13" s="21">
        <v>1</v>
      </c>
      <c r="K13" s="21">
        <v>6</v>
      </c>
      <c r="L13" s="21">
        <v>7</v>
      </c>
    </row>
    <row r="14" spans="1:15">
      <c r="B14" s="19" t="s">
        <v>44</v>
      </c>
      <c r="C14" s="21">
        <v>9</v>
      </c>
      <c r="D14" s="21">
        <v>10</v>
      </c>
      <c r="E14" s="21">
        <v>3</v>
      </c>
      <c r="F14" s="21">
        <v>2</v>
      </c>
      <c r="G14" s="21">
        <v>5</v>
      </c>
      <c r="H14" s="21">
        <v>4</v>
      </c>
      <c r="I14" s="21">
        <v>1</v>
      </c>
      <c r="J14" s="21">
        <v>7</v>
      </c>
      <c r="K14" s="21">
        <v>8</v>
      </c>
      <c r="L14" s="21">
        <v>6</v>
      </c>
    </row>
    <row r="15" spans="1:15">
      <c r="B15" s="19" t="s">
        <v>45</v>
      </c>
      <c r="C15" s="21">
        <v>7</v>
      </c>
      <c r="D15" s="21">
        <v>3</v>
      </c>
      <c r="E15" s="21">
        <v>5</v>
      </c>
      <c r="F15" s="21">
        <v>2</v>
      </c>
      <c r="G15" s="21">
        <v>9</v>
      </c>
      <c r="H15" s="21">
        <v>8</v>
      </c>
      <c r="I15" s="21">
        <v>1</v>
      </c>
      <c r="J15" s="21">
        <v>10</v>
      </c>
      <c r="K15" s="21">
        <v>4</v>
      </c>
      <c r="L15" s="21">
        <v>6</v>
      </c>
    </row>
    <row r="16" spans="1:15">
      <c r="B16" s="19" t="s">
        <v>46</v>
      </c>
      <c r="C16" s="21">
        <v>6</v>
      </c>
      <c r="D16" s="21">
        <v>5</v>
      </c>
      <c r="E16" s="21">
        <v>1</v>
      </c>
      <c r="F16" s="21">
        <v>9</v>
      </c>
      <c r="G16" s="21">
        <v>10</v>
      </c>
      <c r="H16" s="21">
        <v>2</v>
      </c>
      <c r="I16" s="21">
        <v>3</v>
      </c>
      <c r="J16" s="21">
        <v>4</v>
      </c>
      <c r="K16" s="21">
        <v>7</v>
      </c>
      <c r="L16" s="21">
        <v>8</v>
      </c>
    </row>
    <row r="17" spans="2:20">
      <c r="B17" s="19" t="s">
        <v>47</v>
      </c>
      <c r="C17" s="21">
        <v>6</v>
      </c>
      <c r="D17" s="21">
        <v>8</v>
      </c>
      <c r="E17" s="21">
        <v>10</v>
      </c>
      <c r="F17" s="21">
        <v>9</v>
      </c>
      <c r="G17" s="21">
        <v>1</v>
      </c>
      <c r="H17" s="21">
        <v>2</v>
      </c>
      <c r="I17" s="21">
        <v>3</v>
      </c>
      <c r="J17" s="21">
        <v>4</v>
      </c>
      <c r="K17" s="21">
        <v>5</v>
      </c>
      <c r="L17" s="21">
        <v>7</v>
      </c>
    </row>
    <row r="18" spans="2:20">
      <c r="B18" s="19" t="s">
        <v>48</v>
      </c>
      <c r="C18" s="21">
        <v>6</v>
      </c>
      <c r="D18" s="21">
        <v>3</v>
      </c>
      <c r="E18" s="21">
        <v>5</v>
      </c>
      <c r="F18" s="21">
        <v>9</v>
      </c>
      <c r="G18" s="21">
        <v>1</v>
      </c>
      <c r="H18" s="21">
        <v>2</v>
      </c>
      <c r="I18" s="21">
        <v>10</v>
      </c>
      <c r="J18" s="21">
        <v>4</v>
      </c>
      <c r="K18" s="21">
        <v>8</v>
      </c>
      <c r="L18" s="21">
        <v>7</v>
      </c>
    </row>
    <row r="19" spans="2:20">
      <c r="B19" s="19"/>
      <c r="C19" s="21"/>
      <c r="D19" s="21"/>
      <c r="E19" s="21"/>
      <c r="F19" s="21"/>
      <c r="G19" s="21"/>
      <c r="H19" s="21"/>
      <c r="I19" s="21"/>
      <c r="J19" s="21"/>
      <c r="K19" s="21"/>
      <c r="L19" s="21"/>
      <c r="O19" s="27"/>
    </row>
    <row r="20" spans="2:20">
      <c r="B20" s="19" t="s">
        <v>69</v>
      </c>
      <c r="C20" s="20" t="s">
        <v>25</v>
      </c>
      <c r="D20" s="20" t="s">
        <v>26</v>
      </c>
      <c r="E20" s="20" t="s">
        <v>27</v>
      </c>
      <c r="F20" s="20" t="s">
        <v>28</v>
      </c>
      <c r="G20" s="20" t="s">
        <v>29</v>
      </c>
      <c r="H20" s="20" t="s">
        <v>30</v>
      </c>
      <c r="I20" s="20" t="s">
        <v>31</v>
      </c>
      <c r="J20" s="20" t="s">
        <v>32</v>
      </c>
      <c r="K20" s="20" t="s">
        <v>33</v>
      </c>
      <c r="L20" s="20" t="s">
        <v>34</v>
      </c>
      <c r="M20" s="20" t="s">
        <v>72</v>
      </c>
      <c r="O20" s="27"/>
    </row>
    <row r="21" spans="2:20">
      <c r="B21" s="19" t="s">
        <v>35</v>
      </c>
      <c r="C21" s="23">
        <v>0</v>
      </c>
      <c r="D21" s="23">
        <v>0</v>
      </c>
      <c r="E21" s="23">
        <v>0</v>
      </c>
      <c r="F21" s="23">
        <v>0</v>
      </c>
      <c r="G21" s="23">
        <v>1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6">
        <f>SUM(C21:L21)</f>
        <v>1</v>
      </c>
      <c r="N21" s="24" t="s">
        <v>65</v>
      </c>
      <c r="O21" s="28">
        <v>1</v>
      </c>
    </row>
    <row r="22" spans="2:20">
      <c r="B22" s="19" t="s">
        <v>36</v>
      </c>
      <c r="C22" s="23">
        <v>0</v>
      </c>
      <c r="D22" s="23">
        <v>0</v>
      </c>
      <c r="E22" s="23">
        <v>0</v>
      </c>
      <c r="F22" s="23">
        <v>0</v>
      </c>
      <c r="G22" s="23">
        <v>1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6">
        <f t="shared" ref="M22:M34" si="0">SUM(C22:L22)</f>
        <v>1</v>
      </c>
      <c r="N22" s="24" t="s">
        <v>65</v>
      </c>
      <c r="O22" s="28">
        <v>1</v>
      </c>
    </row>
    <row r="23" spans="2:20">
      <c r="B23" s="19" t="s">
        <v>37</v>
      </c>
      <c r="C23" s="23">
        <v>0</v>
      </c>
      <c r="D23" s="23">
        <v>0</v>
      </c>
      <c r="E23" s="23">
        <v>1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6">
        <f t="shared" si="0"/>
        <v>1</v>
      </c>
      <c r="N23" s="24" t="s">
        <v>65</v>
      </c>
      <c r="O23" s="28">
        <v>1</v>
      </c>
    </row>
    <row r="24" spans="2:20">
      <c r="B24" s="19" t="s">
        <v>38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1</v>
      </c>
      <c r="L24" s="23">
        <v>0</v>
      </c>
      <c r="M24" s="26">
        <f t="shared" si="0"/>
        <v>1</v>
      </c>
      <c r="N24" s="24" t="s">
        <v>65</v>
      </c>
      <c r="O24" s="28">
        <v>1</v>
      </c>
    </row>
    <row r="25" spans="2:20">
      <c r="B25" s="19" t="s">
        <v>39</v>
      </c>
      <c r="C25" s="23">
        <v>1</v>
      </c>
      <c r="D25" s="23">
        <v>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6">
        <f t="shared" si="0"/>
        <v>1</v>
      </c>
      <c r="N25" s="24" t="s">
        <v>65</v>
      </c>
      <c r="O25" s="28">
        <v>1</v>
      </c>
    </row>
    <row r="26" spans="2:20">
      <c r="B26" s="19" t="s">
        <v>40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1</v>
      </c>
      <c r="M26" s="26">
        <f t="shared" si="0"/>
        <v>1</v>
      </c>
      <c r="N26" s="24" t="s">
        <v>65</v>
      </c>
      <c r="O26" s="28">
        <v>1</v>
      </c>
    </row>
    <row r="27" spans="2:20">
      <c r="B27" s="19" t="s">
        <v>41</v>
      </c>
      <c r="C27" s="23">
        <v>0</v>
      </c>
      <c r="D27" s="23">
        <v>1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6">
        <f t="shared" si="0"/>
        <v>1</v>
      </c>
      <c r="N27" s="24" t="s">
        <v>65</v>
      </c>
      <c r="O27" s="28">
        <v>1</v>
      </c>
    </row>
    <row r="28" spans="2:20">
      <c r="B28" s="19" t="s">
        <v>42</v>
      </c>
      <c r="C28" s="23">
        <v>0</v>
      </c>
      <c r="D28" s="23">
        <v>0</v>
      </c>
      <c r="E28" s="23">
        <v>0</v>
      </c>
      <c r="F28" s="23">
        <v>1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6">
        <f t="shared" si="0"/>
        <v>1</v>
      </c>
      <c r="N28" s="24" t="s">
        <v>65</v>
      </c>
      <c r="O28" s="28">
        <v>1</v>
      </c>
    </row>
    <row r="29" spans="2:20">
      <c r="B29" s="19" t="s">
        <v>43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1</v>
      </c>
      <c r="K29" s="23">
        <v>0</v>
      </c>
      <c r="L29" s="23">
        <v>0</v>
      </c>
      <c r="M29" s="26">
        <f t="shared" si="0"/>
        <v>1</v>
      </c>
      <c r="N29" s="24" t="s">
        <v>65</v>
      </c>
      <c r="O29" s="28">
        <v>1</v>
      </c>
    </row>
    <row r="30" spans="2:20">
      <c r="B30" s="19" t="s">
        <v>44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1</v>
      </c>
      <c r="J30" s="23">
        <v>0</v>
      </c>
      <c r="K30" s="23">
        <v>0</v>
      </c>
      <c r="L30" s="23">
        <v>0</v>
      </c>
      <c r="M30" s="26">
        <f t="shared" si="0"/>
        <v>1</v>
      </c>
      <c r="N30" s="24" t="s">
        <v>65</v>
      </c>
      <c r="O30" s="28">
        <v>1</v>
      </c>
    </row>
    <row r="31" spans="2:20">
      <c r="B31" s="19" t="s">
        <v>45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1</v>
      </c>
      <c r="J31" s="23">
        <v>0</v>
      </c>
      <c r="K31" s="23">
        <v>0</v>
      </c>
      <c r="L31" s="23">
        <v>0</v>
      </c>
      <c r="M31" s="26">
        <f t="shared" si="0"/>
        <v>1</v>
      </c>
      <c r="N31" s="24" t="s">
        <v>65</v>
      </c>
      <c r="O31" s="28">
        <v>1</v>
      </c>
    </row>
    <row r="32" spans="2:20">
      <c r="B32" s="19" t="s">
        <v>46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23">
        <v>0</v>
      </c>
      <c r="J32" s="23">
        <v>1</v>
      </c>
      <c r="K32" s="23">
        <v>0</v>
      </c>
      <c r="L32" s="23">
        <v>0</v>
      </c>
      <c r="M32" s="26">
        <f t="shared" si="0"/>
        <v>1</v>
      </c>
      <c r="N32" s="24" t="s">
        <v>65</v>
      </c>
      <c r="O32" s="28">
        <v>1</v>
      </c>
      <c r="Q32" s="30" t="s">
        <v>15</v>
      </c>
      <c r="R32" s="21"/>
      <c r="S32" s="24" t="s">
        <v>59</v>
      </c>
      <c r="T32" s="21"/>
    </row>
    <row r="33" spans="2:20">
      <c r="B33" s="19" t="s">
        <v>47</v>
      </c>
      <c r="C33" s="23">
        <v>0</v>
      </c>
      <c r="D33" s="23">
        <v>0</v>
      </c>
      <c r="E33" s="23">
        <v>0</v>
      </c>
      <c r="F33" s="23">
        <v>0</v>
      </c>
      <c r="G33" s="23">
        <v>0</v>
      </c>
      <c r="H33" s="23">
        <v>0</v>
      </c>
      <c r="I33" s="23">
        <v>0</v>
      </c>
      <c r="J33" s="23">
        <v>0</v>
      </c>
      <c r="K33" s="23">
        <v>1</v>
      </c>
      <c r="L33" s="23">
        <v>0</v>
      </c>
      <c r="M33" s="26">
        <f t="shared" si="0"/>
        <v>1</v>
      </c>
      <c r="N33" s="24" t="s">
        <v>65</v>
      </c>
      <c r="O33" s="28">
        <v>1</v>
      </c>
      <c r="Q33" s="23">
        <v>1</v>
      </c>
      <c r="R33" s="23">
        <v>0</v>
      </c>
      <c r="S33" s="23">
        <v>0</v>
      </c>
      <c r="T33" s="23">
        <v>0</v>
      </c>
    </row>
    <row r="34" spans="2:20">
      <c r="B34" s="19" t="s">
        <v>48</v>
      </c>
      <c r="C34" s="23">
        <v>0</v>
      </c>
      <c r="D34" s="23">
        <v>0</v>
      </c>
      <c r="E34" s="23">
        <v>0</v>
      </c>
      <c r="F34" s="23">
        <v>0</v>
      </c>
      <c r="G34" s="23">
        <v>0</v>
      </c>
      <c r="H34" s="23">
        <v>1</v>
      </c>
      <c r="I34" s="23">
        <v>0</v>
      </c>
      <c r="J34" s="23">
        <v>0</v>
      </c>
      <c r="K34" s="23">
        <v>0</v>
      </c>
      <c r="L34" s="23">
        <v>0</v>
      </c>
      <c r="M34" s="26">
        <f t="shared" si="0"/>
        <v>1</v>
      </c>
      <c r="N34" s="24" t="s">
        <v>65</v>
      </c>
      <c r="O34" s="28">
        <v>1</v>
      </c>
      <c r="Q34" s="24" t="s">
        <v>76</v>
      </c>
      <c r="R34" s="24" t="s">
        <v>77</v>
      </c>
      <c r="S34" s="24" t="s">
        <v>78</v>
      </c>
      <c r="T34" s="24" t="s">
        <v>79</v>
      </c>
    </row>
    <row r="35" spans="2:20">
      <c r="B35" s="19" t="s">
        <v>70</v>
      </c>
      <c r="C35" s="26">
        <f>SUM(C21:C34)</f>
        <v>1</v>
      </c>
      <c r="D35" s="26">
        <f t="shared" ref="D35:L35" si="1">SUM(D21:D34)</f>
        <v>1</v>
      </c>
      <c r="E35" s="26">
        <f t="shared" si="1"/>
        <v>1</v>
      </c>
      <c r="F35" s="26">
        <f t="shared" si="1"/>
        <v>1</v>
      </c>
      <c r="G35" s="26">
        <f t="shared" si="1"/>
        <v>2</v>
      </c>
      <c r="H35" s="26">
        <f t="shared" si="1"/>
        <v>1</v>
      </c>
      <c r="I35" s="26">
        <f t="shared" si="1"/>
        <v>2</v>
      </c>
      <c r="J35" s="26">
        <f t="shared" si="1"/>
        <v>2</v>
      </c>
      <c r="K35" s="26">
        <f t="shared" si="1"/>
        <v>2</v>
      </c>
      <c r="L35" s="26">
        <f t="shared" si="1"/>
        <v>1</v>
      </c>
    </row>
    <row r="36" spans="2:20">
      <c r="C36" s="24" t="s">
        <v>58</v>
      </c>
      <c r="D36" s="24" t="s">
        <v>58</v>
      </c>
      <c r="E36" s="24" t="s">
        <v>58</v>
      </c>
      <c r="F36" s="24" t="s">
        <v>58</v>
      </c>
      <c r="G36" s="24" t="s">
        <v>58</v>
      </c>
      <c r="H36" s="24" t="s">
        <v>58</v>
      </c>
      <c r="I36" s="24" t="s">
        <v>58</v>
      </c>
      <c r="J36" s="24" t="s">
        <v>58</v>
      </c>
      <c r="K36" s="24" t="s">
        <v>58</v>
      </c>
      <c r="L36" s="24" t="s">
        <v>58</v>
      </c>
    </row>
    <row r="37" spans="2:20">
      <c r="C37" s="21">
        <f>C40</f>
        <v>1</v>
      </c>
      <c r="D37" s="21">
        <f>C41</f>
        <v>1</v>
      </c>
      <c r="E37" s="21">
        <f>C42</f>
        <v>1</v>
      </c>
      <c r="F37" s="21">
        <f>$C43</f>
        <v>1</v>
      </c>
      <c r="G37" s="21">
        <f>$C44</f>
        <v>2</v>
      </c>
      <c r="H37" s="21">
        <f>$C45</f>
        <v>1</v>
      </c>
      <c r="I37" s="21">
        <f>$C46</f>
        <v>2</v>
      </c>
      <c r="J37" s="21">
        <f>$C47</f>
        <v>2</v>
      </c>
      <c r="K37" s="21">
        <f>$C48</f>
        <v>2</v>
      </c>
      <c r="L37" s="21">
        <f>$C49</f>
        <v>1</v>
      </c>
    </row>
    <row r="39" spans="2:20">
      <c r="B39" s="19" t="s">
        <v>71</v>
      </c>
      <c r="E39" s="22" t="s">
        <v>73</v>
      </c>
    </row>
    <row r="40" spans="2:20">
      <c r="B40" s="20" t="s">
        <v>25</v>
      </c>
      <c r="C40">
        <v>1</v>
      </c>
      <c r="E40" s="29">
        <f>SUM(G23:G24)</f>
        <v>0</v>
      </c>
      <c r="F40" s="29">
        <f>SUM(I23:I24)</f>
        <v>0</v>
      </c>
      <c r="G40" s="29">
        <f>SUM(J23:J24)</f>
        <v>0</v>
      </c>
      <c r="H40" s="29">
        <f>SUM(K23:K24)</f>
        <v>1</v>
      </c>
      <c r="I40" s="24" t="s">
        <v>61</v>
      </c>
      <c r="J40">
        <v>1</v>
      </c>
    </row>
    <row r="41" spans="2:20">
      <c r="B41" s="20" t="s">
        <v>26</v>
      </c>
      <c r="C41">
        <v>1</v>
      </c>
    </row>
    <row r="42" spans="2:20">
      <c r="B42" s="20" t="s">
        <v>27</v>
      </c>
      <c r="C42">
        <v>1</v>
      </c>
    </row>
    <row r="43" spans="2:20">
      <c r="B43" s="20" t="s">
        <v>28</v>
      </c>
      <c r="C43">
        <v>1</v>
      </c>
      <c r="E43" s="22" t="s">
        <v>74</v>
      </c>
    </row>
    <row r="44" spans="2:20">
      <c r="B44" s="20" t="s">
        <v>29</v>
      </c>
      <c r="C44">
        <v>2</v>
      </c>
      <c r="E44" s="26">
        <f>SUMPRODUCT(C30:L30,C14:L14)</f>
        <v>1</v>
      </c>
      <c r="F44" s="24" t="s">
        <v>61</v>
      </c>
      <c r="G44" s="21">
        <v>3</v>
      </c>
    </row>
    <row r="45" spans="2:20">
      <c r="B45" s="20" t="s">
        <v>30</v>
      </c>
      <c r="C45">
        <v>1</v>
      </c>
    </row>
    <row r="46" spans="2:20">
      <c r="B46" s="20" t="s">
        <v>31</v>
      </c>
      <c r="C46">
        <v>2</v>
      </c>
      <c r="E46" s="22" t="s">
        <v>75</v>
      </c>
    </row>
    <row r="47" spans="2:20">
      <c r="B47" s="20" t="s">
        <v>32</v>
      </c>
      <c r="C47">
        <v>2</v>
      </c>
      <c r="E47" s="22" t="s">
        <v>29</v>
      </c>
      <c r="F47" s="26">
        <f>SUM(G21:G22)</f>
        <v>2</v>
      </c>
      <c r="G47" s="24" t="s">
        <v>65</v>
      </c>
      <c r="H47" s="21">
        <f>SUM(Q33*2)</f>
        <v>2</v>
      </c>
    </row>
    <row r="48" spans="2:20">
      <c r="B48" s="20" t="s">
        <v>33</v>
      </c>
      <c r="C48">
        <v>2</v>
      </c>
      <c r="E48" s="22" t="s">
        <v>30</v>
      </c>
      <c r="F48" s="26">
        <f>SUM(I21:I22)</f>
        <v>0</v>
      </c>
      <c r="G48" s="24" t="s">
        <v>65</v>
      </c>
      <c r="H48" s="21">
        <f>SUM(R33*2)</f>
        <v>0</v>
      </c>
    </row>
    <row r="49" spans="2:8">
      <c r="B49" s="20" t="s">
        <v>34</v>
      </c>
      <c r="C49">
        <v>1</v>
      </c>
      <c r="E49" s="22" t="s">
        <v>31</v>
      </c>
      <c r="F49" s="26">
        <f>SUM(J21:J22)</f>
        <v>0</v>
      </c>
      <c r="G49" s="24" t="s">
        <v>65</v>
      </c>
      <c r="H49" s="21">
        <f>SUM(S33*2)</f>
        <v>0</v>
      </c>
    </row>
    <row r="50" spans="2:8">
      <c r="E50" s="22" t="s">
        <v>32</v>
      </c>
      <c r="F50" s="26">
        <f>SUM(K21:K22)</f>
        <v>0</v>
      </c>
      <c r="G50" s="24" t="s">
        <v>65</v>
      </c>
      <c r="H50" s="21">
        <f>SUM(T33*2)</f>
        <v>0</v>
      </c>
    </row>
    <row r="51" spans="2:8">
      <c r="E51" s="22" t="s">
        <v>102</v>
      </c>
      <c r="F51" s="31">
        <f>SUM(Q33:T33)</f>
        <v>1</v>
      </c>
      <c r="G51" s="24" t="s">
        <v>65</v>
      </c>
      <c r="H51" s="21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134B2-14CC-984D-9584-AEB8FB3EE892}">
  <dimension ref="A1:T57"/>
  <sheetViews>
    <sheetView topLeftCell="A3" zoomScale="142" workbookViewId="0">
      <selection activeCell="L52" sqref="L52"/>
    </sheetView>
  </sheetViews>
  <sheetFormatPr baseColWidth="10" defaultColWidth="8.83203125" defaultRowHeight="13"/>
  <cols>
    <col min="1" max="1" width="5.5" customWidth="1"/>
    <col min="2" max="2" width="14.83203125" customWidth="1"/>
    <col min="3" max="12" width="8.6640625" customWidth="1"/>
    <col min="13" max="13" width="9.6640625" bestFit="1" customWidth="1"/>
  </cols>
  <sheetData>
    <row r="1" spans="1:15" ht="18">
      <c r="A1" s="2" t="s">
        <v>23</v>
      </c>
      <c r="E1" s="2"/>
      <c r="J1" s="2"/>
    </row>
    <row r="3" spans="1:15">
      <c r="B3" s="19" t="s">
        <v>24</v>
      </c>
    </row>
    <row r="4" spans="1:15">
      <c r="B4" s="19" t="s">
        <v>67</v>
      </c>
      <c r="C4" s="20" t="s">
        <v>25</v>
      </c>
      <c r="D4" s="20" t="s">
        <v>26</v>
      </c>
      <c r="E4" s="20" t="s">
        <v>27</v>
      </c>
      <c r="F4" s="20" t="s">
        <v>28</v>
      </c>
      <c r="G4" s="20" t="s">
        <v>29</v>
      </c>
      <c r="H4" s="20" t="s">
        <v>30</v>
      </c>
      <c r="I4" s="20" t="s">
        <v>31</v>
      </c>
      <c r="J4" s="20" t="s">
        <v>32</v>
      </c>
      <c r="K4" s="20" t="s">
        <v>33</v>
      </c>
      <c r="L4" s="20" t="s">
        <v>34</v>
      </c>
      <c r="N4" s="20" t="s">
        <v>0</v>
      </c>
    </row>
    <row r="5" spans="1:15">
      <c r="B5" s="19" t="s">
        <v>35</v>
      </c>
      <c r="C5" s="21">
        <v>3</v>
      </c>
      <c r="D5" s="21">
        <v>2</v>
      </c>
      <c r="E5" s="21">
        <v>1</v>
      </c>
      <c r="F5" s="21">
        <v>4</v>
      </c>
      <c r="G5" s="21">
        <v>6</v>
      </c>
      <c r="H5" s="21">
        <v>5</v>
      </c>
      <c r="I5" s="21">
        <v>8</v>
      </c>
      <c r="J5" s="21">
        <v>9</v>
      </c>
      <c r="K5" s="21">
        <v>10</v>
      </c>
      <c r="L5" s="21">
        <v>7</v>
      </c>
      <c r="N5" s="25">
        <f>SUMPRODUCT(C5:L18,C21:L34)</f>
        <v>37</v>
      </c>
      <c r="O5" s="22" t="s">
        <v>68</v>
      </c>
    </row>
    <row r="6" spans="1:15">
      <c r="B6" s="19" t="s">
        <v>36</v>
      </c>
      <c r="C6" s="21">
        <v>5</v>
      </c>
      <c r="D6" s="21">
        <v>3</v>
      </c>
      <c r="E6" s="21">
        <v>2</v>
      </c>
      <c r="F6" s="21">
        <v>6</v>
      </c>
      <c r="G6" s="21">
        <v>1</v>
      </c>
      <c r="H6" s="21">
        <v>7</v>
      </c>
      <c r="I6" s="21">
        <v>9</v>
      </c>
      <c r="J6" s="21">
        <v>8</v>
      </c>
      <c r="K6" s="21">
        <v>4</v>
      </c>
      <c r="L6" s="21">
        <v>10</v>
      </c>
    </row>
    <row r="7" spans="1:15">
      <c r="B7" s="19" t="s">
        <v>37</v>
      </c>
      <c r="C7" s="21">
        <v>10</v>
      </c>
      <c r="D7" s="21">
        <v>8</v>
      </c>
      <c r="E7" s="21">
        <v>1</v>
      </c>
      <c r="F7" s="21">
        <v>9</v>
      </c>
      <c r="G7" s="21">
        <v>7</v>
      </c>
      <c r="H7" s="21">
        <v>4</v>
      </c>
      <c r="I7" s="21">
        <v>3</v>
      </c>
      <c r="J7" s="21">
        <v>6</v>
      </c>
      <c r="K7" s="21">
        <v>2</v>
      </c>
      <c r="L7" s="21">
        <v>5</v>
      </c>
    </row>
    <row r="8" spans="1:15">
      <c r="B8" s="19" t="s">
        <v>38</v>
      </c>
      <c r="C8" s="21">
        <v>7</v>
      </c>
      <c r="D8" s="21">
        <v>3</v>
      </c>
      <c r="E8" s="21">
        <v>2</v>
      </c>
      <c r="F8" s="21">
        <v>9</v>
      </c>
      <c r="G8" s="21">
        <v>5</v>
      </c>
      <c r="H8" s="21">
        <v>4</v>
      </c>
      <c r="I8" s="21">
        <v>8</v>
      </c>
      <c r="J8" s="21">
        <v>6</v>
      </c>
      <c r="K8" s="21">
        <v>1</v>
      </c>
      <c r="L8" s="21">
        <v>10</v>
      </c>
    </row>
    <row r="9" spans="1:15">
      <c r="B9" s="19" t="s">
        <v>39</v>
      </c>
      <c r="C9" s="21">
        <v>1</v>
      </c>
      <c r="D9" s="21">
        <v>3</v>
      </c>
      <c r="E9" s="21">
        <v>6</v>
      </c>
      <c r="F9" s="21">
        <v>8</v>
      </c>
      <c r="G9" s="21">
        <v>5</v>
      </c>
      <c r="H9" s="21">
        <v>2</v>
      </c>
      <c r="I9" s="21">
        <v>9</v>
      </c>
      <c r="J9" s="21">
        <v>10</v>
      </c>
      <c r="K9" s="21">
        <v>7</v>
      </c>
      <c r="L9" s="21">
        <v>4</v>
      </c>
    </row>
    <row r="10" spans="1:15">
      <c r="B10" s="19" t="s">
        <v>40</v>
      </c>
      <c r="C10" s="21">
        <v>4</v>
      </c>
      <c r="D10" s="21">
        <v>9</v>
      </c>
      <c r="E10" s="21">
        <v>1</v>
      </c>
      <c r="F10" s="21">
        <v>5</v>
      </c>
      <c r="G10" s="21">
        <v>6</v>
      </c>
      <c r="H10" s="21">
        <v>8</v>
      </c>
      <c r="I10" s="21">
        <v>2</v>
      </c>
      <c r="J10" s="21">
        <v>7</v>
      </c>
      <c r="K10" s="21">
        <v>10</v>
      </c>
      <c r="L10" s="21">
        <v>3</v>
      </c>
    </row>
    <row r="11" spans="1:15">
      <c r="B11" s="19" t="s">
        <v>41</v>
      </c>
      <c r="C11" s="21">
        <v>2</v>
      </c>
      <c r="D11" s="21">
        <v>1</v>
      </c>
      <c r="E11" s="21">
        <v>10</v>
      </c>
      <c r="F11" s="21">
        <v>9</v>
      </c>
      <c r="G11" s="21">
        <v>5</v>
      </c>
      <c r="H11" s="21">
        <v>3</v>
      </c>
      <c r="I11" s="21">
        <v>6</v>
      </c>
      <c r="J11" s="21">
        <v>8</v>
      </c>
      <c r="K11" s="21">
        <v>4</v>
      </c>
      <c r="L11" s="21">
        <v>7</v>
      </c>
    </row>
    <row r="12" spans="1:15">
      <c r="B12" s="19" t="s">
        <v>42</v>
      </c>
      <c r="C12" s="21">
        <v>6</v>
      </c>
      <c r="D12" s="21">
        <v>5</v>
      </c>
      <c r="E12" s="21">
        <v>1</v>
      </c>
      <c r="F12" s="21">
        <v>3</v>
      </c>
      <c r="G12" s="21">
        <v>2</v>
      </c>
      <c r="H12" s="21">
        <v>4</v>
      </c>
      <c r="I12" s="21">
        <v>7</v>
      </c>
      <c r="J12" s="21">
        <v>8</v>
      </c>
      <c r="K12" s="21">
        <v>9</v>
      </c>
      <c r="L12" s="21">
        <v>10</v>
      </c>
    </row>
    <row r="13" spans="1:15">
      <c r="B13" s="19" t="s">
        <v>43</v>
      </c>
      <c r="C13" s="21">
        <v>8</v>
      </c>
      <c r="D13" s="21">
        <v>9</v>
      </c>
      <c r="E13" s="21">
        <v>10</v>
      </c>
      <c r="F13" s="21">
        <v>5</v>
      </c>
      <c r="G13" s="21">
        <v>4</v>
      </c>
      <c r="H13" s="21">
        <v>3</v>
      </c>
      <c r="I13" s="21">
        <v>2</v>
      </c>
      <c r="J13" s="21">
        <v>1</v>
      </c>
      <c r="K13" s="21">
        <v>6</v>
      </c>
      <c r="L13" s="21">
        <v>7</v>
      </c>
    </row>
    <row r="14" spans="1:15">
      <c r="B14" s="19" t="s">
        <v>44</v>
      </c>
      <c r="C14" s="21">
        <v>9</v>
      </c>
      <c r="D14" s="21">
        <v>10</v>
      </c>
      <c r="E14" s="21">
        <v>3</v>
      </c>
      <c r="F14" s="21">
        <v>2</v>
      </c>
      <c r="G14" s="21">
        <v>5</v>
      </c>
      <c r="H14" s="21">
        <v>4</v>
      </c>
      <c r="I14" s="21">
        <v>1</v>
      </c>
      <c r="J14" s="21">
        <v>7</v>
      </c>
      <c r="K14" s="21">
        <v>8</v>
      </c>
      <c r="L14" s="21">
        <v>6</v>
      </c>
    </row>
    <row r="15" spans="1:15">
      <c r="B15" s="19" t="s">
        <v>45</v>
      </c>
      <c r="C15" s="21">
        <v>7</v>
      </c>
      <c r="D15" s="21">
        <v>3</v>
      </c>
      <c r="E15" s="21">
        <v>5</v>
      </c>
      <c r="F15" s="21">
        <v>2</v>
      </c>
      <c r="G15" s="21">
        <v>9</v>
      </c>
      <c r="H15" s="21">
        <v>8</v>
      </c>
      <c r="I15" s="21">
        <v>1</v>
      </c>
      <c r="J15" s="21">
        <v>10</v>
      </c>
      <c r="K15" s="21">
        <v>4</v>
      </c>
      <c r="L15" s="21">
        <v>6</v>
      </c>
    </row>
    <row r="16" spans="1:15">
      <c r="B16" s="19" t="s">
        <v>46</v>
      </c>
      <c r="C16" s="21">
        <v>6</v>
      </c>
      <c r="D16" s="21">
        <v>5</v>
      </c>
      <c r="E16" s="21">
        <v>1</v>
      </c>
      <c r="F16" s="21">
        <v>9</v>
      </c>
      <c r="G16" s="21">
        <v>10</v>
      </c>
      <c r="H16" s="21">
        <v>2</v>
      </c>
      <c r="I16" s="21">
        <v>3</v>
      </c>
      <c r="J16" s="21">
        <v>4</v>
      </c>
      <c r="K16" s="21">
        <v>7</v>
      </c>
      <c r="L16" s="21">
        <v>8</v>
      </c>
    </row>
    <row r="17" spans="2:20">
      <c r="B17" s="19" t="s">
        <v>47</v>
      </c>
      <c r="C17" s="21">
        <v>6</v>
      </c>
      <c r="D17" s="21">
        <v>8</v>
      </c>
      <c r="E17" s="21">
        <v>10</v>
      </c>
      <c r="F17" s="21">
        <v>9</v>
      </c>
      <c r="G17" s="21">
        <v>1</v>
      </c>
      <c r="H17" s="21">
        <v>2</v>
      </c>
      <c r="I17" s="21">
        <v>3</v>
      </c>
      <c r="J17" s="21">
        <v>4</v>
      </c>
      <c r="K17" s="21">
        <v>5</v>
      </c>
      <c r="L17" s="21">
        <v>7</v>
      </c>
    </row>
    <row r="18" spans="2:20">
      <c r="B18" s="19" t="s">
        <v>48</v>
      </c>
      <c r="C18" s="21">
        <v>6</v>
      </c>
      <c r="D18" s="21">
        <v>3</v>
      </c>
      <c r="E18" s="21">
        <v>5</v>
      </c>
      <c r="F18" s="21">
        <v>9</v>
      </c>
      <c r="G18" s="21">
        <v>1</v>
      </c>
      <c r="H18" s="21">
        <v>2</v>
      </c>
      <c r="I18" s="21">
        <v>10</v>
      </c>
      <c r="J18" s="21">
        <v>4</v>
      </c>
      <c r="K18" s="21">
        <v>8</v>
      </c>
      <c r="L18" s="21">
        <v>7</v>
      </c>
    </row>
    <row r="19" spans="2:20">
      <c r="B19" s="19"/>
      <c r="C19" s="21"/>
      <c r="D19" s="21"/>
      <c r="E19" s="21"/>
      <c r="F19" s="21"/>
      <c r="G19" s="21"/>
      <c r="H19" s="21"/>
      <c r="I19" s="21"/>
      <c r="J19" s="21"/>
      <c r="K19" s="21"/>
      <c r="L19" s="21"/>
      <c r="O19" s="27"/>
    </row>
    <row r="20" spans="2:20">
      <c r="B20" s="19" t="s">
        <v>69</v>
      </c>
      <c r="C20" s="20" t="s">
        <v>25</v>
      </c>
      <c r="D20" s="20" t="s">
        <v>26</v>
      </c>
      <c r="E20" s="20" t="s">
        <v>27</v>
      </c>
      <c r="F20" s="20" t="s">
        <v>28</v>
      </c>
      <c r="G20" s="20" t="s">
        <v>29</v>
      </c>
      <c r="H20" s="20" t="s">
        <v>30</v>
      </c>
      <c r="I20" s="20" t="s">
        <v>31</v>
      </c>
      <c r="J20" s="20" t="s">
        <v>32</v>
      </c>
      <c r="K20" s="20" t="s">
        <v>33</v>
      </c>
      <c r="L20" s="20" t="s">
        <v>34</v>
      </c>
      <c r="M20" s="20" t="s">
        <v>72</v>
      </c>
      <c r="O20" s="27"/>
    </row>
    <row r="21" spans="2:20">
      <c r="B21" s="19" t="s">
        <v>35</v>
      </c>
      <c r="C21" s="23">
        <v>0</v>
      </c>
      <c r="D21" s="23">
        <v>0</v>
      </c>
      <c r="E21" s="23">
        <v>0</v>
      </c>
      <c r="F21" s="23">
        <v>0</v>
      </c>
      <c r="G21" s="23">
        <v>1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6">
        <f>SUM(C21:L21)</f>
        <v>1</v>
      </c>
      <c r="N21" s="24" t="s">
        <v>65</v>
      </c>
      <c r="O21" s="28">
        <v>1</v>
      </c>
    </row>
    <row r="22" spans="2:20">
      <c r="B22" s="19" t="s">
        <v>36</v>
      </c>
      <c r="C22" s="23">
        <v>0</v>
      </c>
      <c r="D22" s="23">
        <v>0</v>
      </c>
      <c r="E22" s="23">
        <v>0</v>
      </c>
      <c r="F22" s="23">
        <v>0</v>
      </c>
      <c r="G22" s="23">
        <v>1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6">
        <f t="shared" ref="M22:M34" si="0">SUM(C22:L22)</f>
        <v>1</v>
      </c>
      <c r="N22" s="24" t="s">
        <v>65</v>
      </c>
      <c r="O22" s="28">
        <v>1</v>
      </c>
    </row>
    <row r="23" spans="2:20">
      <c r="B23" s="19" t="s">
        <v>37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3">
        <v>1</v>
      </c>
      <c r="K23" s="23">
        <v>0</v>
      </c>
      <c r="L23" s="23">
        <v>0</v>
      </c>
      <c r="M23" s="26">
        <f t="shared" si="0"/>
        <v>1</v>
      </c>
      <c r="N23" s="24" t="s">
        <v>65</v>
      </c>
      <c r="O23" s="28">
        <v>1</v>
      </c>
    </row>
    <row r="24" spans="2:20">
      <c r="B24" s="19" t="s">
        <v>38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1</v>
      </c>
      <c r="L24" s="23">
        <v>0</v>
      </c>
      <c r="M24" s="26">
        <f t="shared" si="0"/>
        <v>1</v>
      </c>
      <c r="N24" s="24" t="s">
        <v>65</v>
      </c>
      <c r="O24" s="28">
        <v>1</v>
      </c>
    </row>
    <row r="25" spans="2:20">
      <c r="B25" s="19" t="s">
        <v>39</v>
      </c>
      <c r="C25" s="23">
        <v>0</v>
      </c>
      <c r="D25" s="23">
        <v>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3">
        <v>1</v>
      </c>
      <c r="M25" s="26">
        <f t="shared" si="0"/>
        <v>1</v>
      </c>
      <c r="N25" s="24" t="s">
        <v>65</v>
      </c>
      <c r="O25" s="28">
        <v>1</v>
      </c>
    </row>
    <row r="26" spans="2:20">
      <c r="B26" s="19" t="s">
        <v>40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v>1</v>
      </c>
      <c r="J26" s="23">
        <v>0</v>
      </c>
      <c r="K26" s="23">
        <v>0</v>
      </c>
      <c r="L26" s="23">
        <v>0</v>
      </c>
      <c r="M26" s="26">
        <f t="shared" si="0"/>
        <v>1</v>
      </c>
      <c r="N26" s="24" t="s">
        <v>65</v>
      </c>
      <c r="O26" s="28">
        <v>1</v>
      </c>
    </row>
    <row r="27" spans="2:20">
      <c r="B27" s="19" t="s">
        <v>41</v>
      </c>
      <c r="C27" s="23">
        <v>1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6">
        <f t="shared" si="0"/>
        <v>1</v>
      </c>
      <c r="N27" s="24" t="s">
        <v>65</v>
      </c>
      <c r="O27" s="28">
        <v>1</v>
      </c>
    </row>
    <row r="28" spans="2:20">
      <c r="B28" s="19" t="s">
        <v>42</v>
      </c>
      <c r="C28" s="23">
        <v>0</v>
      </c>
      <c r="D28" s="23">
        <v>0</v>
      </c>
      <c r="E28" s="23">
        <v>1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6">
        <f t="shared" si="0"/>
        <v>1</v>
      </c>
      <c r="N28" s="24" t="s">
        <v>65</v>
      </c>
      <c r="O28" s="28">
        <v>1</v>
      </c>
    </row>
    <row r="29" spans="2:20">
      <c r="B29" s="19" t="s">
        <v>43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1</v>
      </c>
      <c r="K29" s="23">
        <v>0</v>
      </c>
      <c r="L29" s="23">
        <v>0</v>
      </c>
      <c r="M29" s="26">
        <f t="shared" si="0"/>
        <v>1</v>
      </c>
      <c r="N29" s="24" t="s">
        <v>65</v>
      </c>
      <c r="O29" s="28">
        <v>1</v>
      </c>
    </row>
    <row r="30" spans="2:20">
      <c r="B30" s="19" t="s">
        <v>44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1</v>
      </c>
      <c r="J30" s="23">
        <v>0</v>
      </c>
      <c r="K30" s="23">
        <v>0</v>
      </c>
      <c r="L30" s="23">
        <v>0</v>
      </c>
      <c r="M30" s="26">
        <f t="shared" si="0"/>
        <v>1</v>
      </c>
      <c r="N30" s="24" t="s">
        <v>65</v>
      </c>
      <c r="O30" s="28">
        <v>1</v>
      </c>
    </row>
    <row r="31" spans="2:20">
      <c r="B31" s="19" t="s">
        <v>45</v>
      </c>
      <c r="C31" s="23">
        <v>0</v>
      </c>
      <c r="D31" s="23">
        <v>0</v>
      </c>
      <c r="E31" s="23">
        <v>0</v>
      </c>
      <c r="F31" s="23">
        <v>1</v>
      </c>
      <c r="G31" s="23">
        <v>0</v>
      </c>
      <c r="H31" s="23">
        <v>0</v>
      </c>
      <c r="I31" s="23">
        <v>0</v>
      </c>
      <c r="J31" s="23">
        <v>0</v>
      </c>
      <c r="K31" s="23">
        <v>0</v>
      </c>
      <c r="L31" s="23">
        <v>0</v>
      </c>
      <c r="M31" s="26">
        <f t="shared" si="0"/>
        <v>1</v>
      </c>
      <c r="N31" s="24" t="s">
        <v>65</v>
      </c>
      <c r="O31" s="28">
        <v>1</v>
      </c>
    </row>
    <row r="32" spans="2:20">
      <c r="B32" s="19" t="s">
        <v>46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3">
        <v>1</v>
      </c>
      <c r="I32" s="23">
        <v>0</v>
      </c>
      <c r="J32" s="23">
        <v>0</v>
      </c>
      <c r="K32" s="23">
        <v>0</v>
      </c>
      <c r="L32" s="23">
        <v>0</v>
      </c>
      <c r="M32" s="26">
        <f t="shared" si="0"/>
        <v>1</v>
      </c>
      <c r="N32" s="24" t="s">
        <v>65</v>
      </c>
      <c r="O32" s="28">
        <v>1</v>
      </c>
      <c r="Q32" s="30" t="s">
        <v>15</v>
      </c>
      <c r="R32" s="21"/>
      <c r="S32" s="24" t="s">
        <v>59</v>
      </c>
      <c r="T32" s="21"/>
    </row>
    <row r="33" spans="2:20">
      <c r="B33" s="19" t="s">
        <v>47</v>
      </c>
      <c r="C33" s="23">
        <v>0</v>
      </c>
      <c r="D33" s="23">
        <v>0</v>
      </c>
      <c r="E33" s="23">
        <v>0</v>
      </c>
      <c r="F33" s="23">
        <v>0</v>
      </c>
      <c r="G33" s="23">
        <v>0</v>
      </c>
      <c r="H33" s="23">
        <v>0</v>
      </c>
      <c r="I33" s="23">
        <v>0</v>
      </c>
      <c r="J33" s="23">
        <v>0</v>
      </c>
      <c r="K33" s="23">
        <v>1</v>
      </c>
      <c r="L33" s="23">
        <v>0</v>
      </c>
      <c r="M33" s="26">
        <f t="shared" si="0"/>
        <v>1</v>
      </c>
      <c r="N33" s="24" t="s">
        <v>65</v>
      </c>
      <c r="O33" s="28">
        <v>1</v>
      </c>
      <c r="Q33" s="23">
        <v>1</v>
      </c>
      <c r="R33" s="23">
        <v>0</v>
      </c>
      <c r="S33" s="23">
        <v>0</v>
      </c>
      <c r="T33" s="23">
        <v>0</v>
      </c>
    </row>
    <row r="34" spans="2:20">
      <c r="B34" s="19" t="s">
        <v>48</v>
      </c>
      <c r="C34" s="23">
        <v>0</v>
      </c>
      <c r="D34" s="23">
        <v>1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6">
        <f t="shared" si="0"/>
        <v>1</v>
      </c>
      <c r="N34" s="24" t="s">
        <v>65</v>
      </c>
      <c r="O34" s="28">
        <v>1</v>
      </c>
      <c r="Q34" s="24" t="s">
        <v>76</v>
      </c>
      <c r="R34" s="24" t="s">
        <v>77</v>
      </c>
      <c r="S34" s="24" t="s">
        <v>78</v>
      </c>
      <c r="T34" s="24" t="s">
        <v>79</v>
      </c>
    </row>
    <row r="35" spans="2:20">
      <c r="B35" s="19" t="s">
        <v>70</v>
      </c>
      <c r="C35" s="26">
        <f>SUM(C21:C34)</f>
        <v>1</v>
      </c>
      <c r="D35" s="26">
        <f t="shared" ref="D35:L35" si="1">SUM(D21:D34)</f>
        <v>1</v>
      </c>
      <c r="E35" s="26">
        <f t="shared" si="1"/>
        <v>1</v>
      </c>
      <c r="F35" s="26">
        <f t="shared" si="1"/>
        <v>1</v>
      </c>
      <c r="G35" s="26">
        <f t="shared" si="1"/>
        <v>2</v>
      </c>
      <c r="H35" s="26">
        <f t="shared" si="1"/>
        <v>1</v>
      </c>
      <c r="I35" s="26">
        <f t="shared" si="1"/>
        <v>2</v>
      </c>
      <c r="J35" s="26">
        <f t="shared" si="1"/>
        <v>2</v>
      </c>
      <c r="K35" s="26">
        <f t="shared" si="1"/>
        <v>2</v>
      </c>
      <c r="L35" s="26">
        <f t="shared" si="1"/>
        <v>1</v>
      </c>
    </row>
    <row r="36" spans="2:20">
      <c r="C36" s="24" t="s">
        <v>58</v>
      </c>
      <c r="D36" s="24" t="s">
        <v>58</v>
      </c>
      <c r="E36" s="24" t="s">
        <v>58</v>
      </c>
      <c r="F36" s="24" t="s">
        <v>58</v>
      </c>
      <c r="G36" s="24" t="s">
        <v>58</v>
      </c>
      <c r="H36" s="24" t="s">
        <v>58</v>
      </c>
      <c r="I36" s="24" t="s">
        <v>58</v>
      </c>
      <c r="J36" s="24" t="s">
        <v>58</v>
      </c>
      <c r="K36" s="24" t="s">
        <v>58</v>
      </c>
      <c r="L36" s="24" t="s">
        <v>58</v>
      </c>
    </row>
    <row r="37" spans="2:20">
      <c r="C37" s="21">
        <f>C40</f>
        <v>1</v>
      </c>
      <c r="D37" s="21">
        <f>C41</f>
        <v>1</v>
      </c>
      <c r="E37" s="21">
        <f>C42</f>
        <v>1</v>
      </c>
      <c r="F37" s="21">
        <f>$C43</f>
        <v>1</v>
      </c>
      <c r="G37" s="21">
        <f>$C44</f>
        <v>2</v>
      </c>
      <c r="H37" s="21">
        <f>$C45</f>
        <v>1</v>
      </c>
      <c r="I37" s="21">
        <f>$C46</f>
        <v>2</v>
      </c>
      <c r="J37" s="21">
        <f>$C47</f>
        <v>2</v>
      </c>
      <c r="K37" s="21">
        <f>$C48</f>
        <v>2</v>
      </c>
      <c r="L37" s="21">
        <f>$C49</f>
        <v>1</v>
      </c>
    </row>
    <row r="39" spans="2:20">
      <c r="B39" s="19" t="s">
        <v>71</v>
      </c>
      <c r="E39" s="22" t="s">
        <v>73</v>
      </c>
    </row>
    <row r="40" spans="2:20">
      <c r="B40" s="20" t="s">
        <v>25</v>
      </c>
      <c r="C40">
        <v>1</v>
      </c>
      <c r="E40" s="29">
        <f>SUM(G23:G24)</f>
        <v>0</v>
      </c>
      <c r="F40" s="29">
        <f>SUM(I23:I24)</f>
        <v>0</v>
      </c>
      <c r="G40" s="29">
        <f>SUM(J23:J24)</f>
        <v>1</v>
      </c>
      <c r="H40" s="29">
        <f>SUM(K23:K24)</f>
        <v>1</v>
      </c>
      <c r="I40" s="24" t="s">
        <v>61</v>
      </c>
      <c r="J40">
        <v>1</v>
      </c>
    </row>
    <row r="41" spans="2:20">
      <c r="B41" s="20" t="s">
        <v>26</v>
      </c>
      <c r="C41">
        <v>1</v>
      </c>
    </row>
    <row r="42" spans="2:20">
      <c r="B42" s="20" t="s">
        <v>27</v>
      </c>
      <c r="C42">
        <v>1</v>
      </c>
    </row>
    <row r="43" spans="2:20">
      <c r="B43" s="20" t="s">
        <v>28</v>
      </c>
      <c r="C43">
        <v>1</v>
      </c>
      <c r="E43" s="22" t="s">
        <v>74</v>
      </c>
    </row>
    <row r="44" spans="2:20">
      <c r="B44" s="20" t="s">
        <v>29</v>
      </c>
      <c r="C44">
        <v>2</v>
      </c>
      <c r="E44" s="26">
        <f>SUMPRODUCT(C30:L30,C14:L14)</f>
        <v>1</v>
      </c>
      <c r="F44" s="24" t="s">
        <v>61</v>
      </c>
      <c r="G44" s="21">
        <v>3</v>
      </c>
    </row>
    <row r="45" spans="2:20">
      <c r="B45" s="20" t="s">
        <v>30</v>
      </c>
      <c r="C45">
        <v>1</v>
      </c>
    </row>
    <row r="46" spans="2:20">
      <c r="B46" s="20" t="s">
        <v>31</v>
      </c>
      <c r="C46">
        <v>2</v>
      </c>
      <c r="E46" s="22" t="s">
        <v>75</v>
      </c>
    </row>
    <row r="47" spans="2:20">
      <c r="B47" s="20" t="s">
        <v>32</v>
      </c>
      <c r="C47">
        <v>2</v>
      </c>
      <c r="E47" s="22" t="s">
        <v>29</v>
      </c>
      <c r="F47" s="26">
        <f>SUM(G21:G22)</f>
        <v>2</v>
      </c>
      <c r="G47" s="24" t="s">
        <v>65</v>
      </c>
      <c r="H47" s="21">
        <f>SUM(Q33*2)</f>
        <v>2</v>
      </c>
    </row>
    <row r="48" spans="2:20">
      <c r="B48" s="20" t="s">
        <v>33</v>
      </c>
      <c r="C48">
        <v>2</v>
      </c>
      <c r="E48" s="22" t="s">
        <v>30</v>
      </c>
      <c r="F48" s="26">
        <f>SUM(I21:I22)</f>
        <v>0</v>
      </c>
      <c r="G48" s="24" t="s">
        <v>65</v>
      </c>
      <c r="H48" s="21">
        <f>SUM(R33*2)</f>
        <v>0</v>
      </c>
    </row>
    <row r="49" spans="2:8">
      <c r="B49" s="20" t="s">
        <v>34</v>
      </c>
      <c r="C49">
        <v>1</v>
      </c>
      <c r="E49" s="22" t="s">
        <v>31</v>
      </c>
      <c r="F49" s="26">
        <f>SUM(J21:J22)</f>
        <v>0</v>
      </c>
      <c r="G49" s="24" t="s">
        <v>65</v>
      </c>
      <c r="H49" s="21">
        <f>SUM(S33*2)</f>
        <v>0</v>
      </c>
    </row>
    <row r="50" spans="2:8">
      <c r="E50" s="22" t="s">
        <v>32</v>
      </c>
      <c r="F50" s="26">
        <f>SUM(K21:K22)</f>
        <v>0</v>
      </c>
      <c r="G50" s="24" t="s">
        <v>65</v>
      </c>
      <c r="H50" s="21">
        <f>SUM(T33*2)</f>
        <v>0</v>
      </c>
    </row>
    <row r="51" spans="2:8">
      <c r="E51" s="22" t="s">
        <v>102</v>
      </c>
      <c r="F51" s="31">
        <f>SUM(Q33:T33)</f>
        <v>1</v>
      </c>
      <c r="G51" s="24" t="s">
        <v>65</v>
      </c>
      <c r="H51" s="21">
        <v>1</v>
      </c>
    </row>
    <row r="53" spans="2:8">
      <c r="E53" s="22" t="s">
        <v>106</v>
      </c>
    </row>
    <row r="54" spans="2:8">
      <c r="E54">
        <f>SUM(G21:G27)</f>
        <v>2</v>
      </c>
      <c r="F54" s="22" t="s">
        <v>58</v>
      </c>
      <c r="G54">
        <v>1</v>
      </c>
    </row>
    <row r="55" spans="2:8">
      <c r="E55">
        <f>SUM(I21:I27)</f>
        <v>1</v>
      </c>
      <c r="G55">
        <v>1</v>
      </c>
    </row>
    <row r="56" spans="2:8">
      <c r="E56">
        <f>SUM(J21:J27)</f>
        <v>1</v>
      </c>
      <c r="G56">
        <v>1</v>
      </c>
    </row>
    <row r="57" spans="2:8">
      <c r="E57">
        <f>SUM(K21:K27)</f>
        <v>1</v>
      </c>
      <c r="G57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InternetConnection1NL</vt:lpstr>
      <vt:lpstr>InternetConnection1</vt:lpstr>
      <vt:lpstr>InternetConnection1NL (2)</vt:lpstr>
      <vt:lpstr>InternetConnection1 (2)</vt:lpstr>
      <vt:lpstr>InternetConnection1 (3)</vt:lpstr>
      <vt:lpstr>Committee</vt:lpstr>
      <vt:lpstr>Committee (2)</vt:lpstr>
      <vt:lpstr>Offices</vt:lpstr>
      <vt:lpstr>Offices (2)</vt:lpstr>
      <vt:lpstr>Cars</vt:lpstr>
      <vt:lpstr>Cars (2)</vt:lpstr>
    </vt:vector>
  </TitlesOfParts>
  <Company>University of Nottingham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Landa-Silva</dc:creator>
  <cp:lastModifiedBy>Benjamin Charlton</cp:lastModifiedBy>
  <dcterms:created xsi:type="dcterms:W3CDTF">2007-10-21T20:35:33Z</dcterms:created>
  <dcterms:modified xsi:type="dcterms:W3CDTF">2018-11-15T16:44:05Z</dcterms:modified>
</cp:coreProperties>
</file>