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\Desktop\АГВ Проекты\PO_авто\V3\"/>
    </mc:Choice>
  </mc:AlternateContent>
  <xr:revisionPtr revIDLastSave="0" documentId="13_ncr:1_{D8F144C5-2F3C-4A1D-A52E-0B2E5F63BA7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022" sheetId="1" r:id="rId1"/>
    <sheet name="Расчет кол-ва пружин для НПЗ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B3" i="2"/>
  <c r="B2" i="2"/>
  <c r="F2" i="1" a="1"/>
  <c r="F2" i="1" s="1"/>
  <c r="E2" i="1" a="1"/>
  <c r="E2" i="1" s="1"/>
  <c r="D2" i="1" a="1"/>
  <c r="D2" i="1" s="1"/>
  <c r="C2" i="1" a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</author>
  </authors>
  <commentList>
    <comment ref="A2" authorId="0" shapeId="0" xr:uid="{00000000-0006-0000-0000-000001000000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Denis:
Формула:
N = D.min + (nD.max-nD.min)/(D.max.-D.min)*(D.-D.min)
D. – Диаметр искомой суммы
D.max – Диаметр больше чем искомое значение
D.min – Диаметр меньше чем искомое значение
N – искомая сумма
n – сумма известных Диаметров
</t>
        </r>
      </text>
    </comment>
  </commentList>
</comments>
</file>

<file path=xl/sharedStrings.xml><?xml version="1.0" encoding="utf-8"?>
<sst xmlns="http://schemas.openxmlformats.org/spreadsheetml/2006/main" count="24" uniqueCount="21">
  <si>
    <t>Диаметр нужного клапана</t>
  </si>
  <si>
    <t>Себе-сть 
Клапан</t>
  </si>
  <si>
    <t>Себе-сть ЗИП</t>
  </si>
  <si>
    <t>Прайс
Клапан</t>
  </si>
  <si>
    <t>Прайс
ЗИП</t>
  </si>
  <si>
    <t>Посадочный диаметр</t>
  </si>
  <si>
    <t>Себестоимость 
от 01.12.2022</t>
  </si>
  <si>
    <t>Прайс 
от 01.12.2022</t>
  </si>
  <si>
    <t>Клапан</t>
  </si>
  <si>
    <t>ЗИП</t>
  </si>
  <si>
    <t>КК-62, КК-82</t>
  </si>
  <si>
    <t>Cook картр.</t>
  </si>
  <si>
    <t>Кольцо</t>
  </si>
  <si>
    <t>#18-5,6,8,9</t>
  </si>
  <si>
    <t>Пружина</t>
  </si>
  <si>
    <t>Картридж (бочонок)</t>
  </si>
  <si>
    <t>#21</t>
  </si>
  <si>
    <t xml:space="preserve">-Вилка РУ на клапаны диаметром до 150мм – 15000 (Без НДС)
-Вилка РУ на клапаны диаметром от 150мм до 250мм – 25000 (Без НДС)
-Вилка РУ на клапаны диаметром от 250мм – 35000 (Без НДС)
-КК = с/с клапана +40%
-Стоимость ЗИП по умолчанию составляет 30% стоимости клапана
Цены:
- на клапаны для перепада и конечного давления более 6,4МПа 
- производителям компрессорного оборудования
- пэкиджерам импортных компрессоров
- ЗИП к импортным клапанам COOK, CPI, Hoerbiger
</t>
  </si>
  <si>
    <t>При подаче предложений на тендер взамен импортных клапанов цены согласовывать в обязательном порядке</t>
  </si>
  <si>
    <t>Посадочный D</t>
  </si>
  <si>
    <t>Кол-во пружин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</si>
</sst>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2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0" fontId="4" fillId="0" borderId="0"/>
    <xf numFmtId="0" fontId="8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14" fontId="2" fillId="0" borderId="1" xfId="0" applyNumberFormat="1" applyFont="1" applyBorder="1" applyAlignment="1">
      <alignment horizontal="center" wrapText="1"/>
    </xf>
    <xf numFmtId="164" fontId="5" fillId="3" borderId="0" xfId="1" applyFont="1" applyFill="1"/>
    <xf numFmtId="0" fontId="2" fillId="0" borderId="2" xfId="0" applyFont="1" applyBorder="1"/>
    <xf numFmtId="165" fontId="0" fillId="0" borderId="1" xfId="0" applyNumberFormat="1" applyBorder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3"/>
    <xf numFmtId="0" fontId="8" fillId="0" borderId="0" xfId="3" applyAlignment="1">
      <alignment horizontal="center" vertical="center"/>
    </xf>
    <xf numFmtId="0" fontId="6" fillId="0" borderId="0" xfId="3" applyFon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4" fontId="2" fillId="0" borderId="2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wrapText="1"/>
    </xf>
  </cellXfs>
  <cellStyles count="4"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view="pageBreakPreview" zoomScaleNormal="130" zoomScaleSheetLayoutView="100"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7109375" customWidth="1"/>
    <col min="2" max="2" width="14.7109375" customWidth="1"/>
    <col min="3" max="3" width="15.7109375" customWidth="1"/>
    <col min="4" max="4" width="11.85546875" customWidth="1"/>
    <col min="5" max="5" width="13.7109375" bestFit="1" customWidth="1"/>
    <col min="6" max="6" width="14.42578125" customWidth="1"/>
    <col min="7" max="7" width="11" bestFit="1" customWidth="1"/>
    <col min="9" max="9" width="12" customWidth="1"/>
  </cols>
  <sheetData>
    <row r="1" spans="1:6" ht="32.25" customHeight="1" thickBot="1" x14ac:dyDescent="0.3">
      <c r="A1" s="16" t="s">
        <v>0</v>
      </c>
      <c r="B1" s="16"/>
      <c r="C1" s="5" t="s">
        <v>1</v>
      </c>
      <c r="D1" s="5" t="s">
        <v>2</v>
      </c>
      <c r="E1" s="5" t="s">
        <v>3</v>
      </c>
      <c r="F1" s="5" t="s">
        <v>4</v>
      </c>
    </row>
    <row r="2" spans="1:6" s="18" customFormat="1" ht="39.75" customHeight="1" thickBot="1" x14ac:dyDescent="0.3">
      <c r="A2" s="17">
        <v>144</v>
      </c>
      <c r="B2"/>
      <c r="C2" s="19">
        <f t="array" ref="C2">IFERROR(IFERROR(INDEX($B$3:$F$44,MATCH(A2,B3:B44,0),2),
SUM(INDEX($B$3:$F$44,MATCH(A2,B3:B44,1),2)+
SUM(INDEX($B$3:$F$44,MATCH(A2,B3:B44,1)+1,2)-INDEX($B$3:$F$44,MATCH(A2,B3:B44,1),2))/
SUM(INDEX($B$3:$F$44,MATCH(A2,B3:B44,1)+1,1)-INDEX($B$3:$F$44,MATCH(A2,B3:B44,1),1))
*SUM(A2-INDEX($B$3:$F$44,MATCH(A2,B3:B44,1),1)))),"нет такого диаметра")</f>
        <v>32304</v>
      </c>
      <c r="D2" s="19">
        <f t="array" ref="D2">IFERROR(IFERROR(INDEX($B$3:$F$44,MATCH(A2,B3:B44,0),3),
SUM(INDEX($B$3:$F$44,MATCH(A2,B3:B44,1),3)+
SUM(INDEX($B$3:$F$44,MATCH(A2,B3:B44,1)+1,3)-INDEX($B$3:$F$44,MATCH(A2,B3:B44,1),3))/
SUM(INDEX($B$3:$F$44,MATCH(A2,B3:B44,1)+1,1)-INDEX($B$3:$F$44,MATCH(A2,B3:B44,1),1))
*SUM(A2-INDEX($B$3:$F$44,MATCH(A2,B3:B44,1),1)))),"нет такого диаметра")</f>
        <v>9691.2000000000007</v>
      </c>
      <c r="E2" s="19">
        <f t="array" ref="E2">IFERROR(IFERROR(INDEX($B$3:$F$44,MATCH(A2,B3:B44,0),4),
SUM(INDEX($B$3:$F$44,MATCH(A2,B3:B44,1),4)+
SUM(INDEX($B$3:$F$44,MATCH(A2,B3:B44,1)+1,4)-INDEX($B$3:$F$44,MATCH(A2,B3:B44,1),4))/
SUM(INDEX($B$3:$F$44,MATCH(A2,B3:B44,1)+1,1)-INDEX($B$3:$F$44,MATCH(A2,B3:B44,1),1))
*SUM(A2-INDEX($B$3:$F$44,MATCH(A2,B3:B44,1),1)))),"нет такого диаметра")</f>
        <v>94112</v>
      </c>
      <c r="F2" s="19">
        <f t="array" ref="F2">IFERROR(IFERROR(INDEX($B$3:$F$44,MATCH(A2,B3:B44,0),5),
SUM(INDEX($B$3:$F$44,MATCH(A2,B3:B44,1),5)+
SUM(INDEX($B$3:$F$44,MATCH(A2,B3:B44,1)+1,5)-INDEX($B$3:$F$44,MATCH(A2,B3:B44,1),5))/
SUM(INDEX($B$3:$F$44,MATCH(A2,B3:B44,1)+1,1)-INDEX($B$3:$F$44,MATCH(A2,B3:B44,1),1))
*SUM(A2-INDEX($B$3:$F$44,MATCH(A2,B3:B44,1),1)))),"нет такого диаметра")</f>
        <v>28232</v>
      </c>
    </row>
    <row r="3" spans="1:6" ht="31.5" customHeight="1" x14ac:dyDescent="0.25">
      <c r="A3" s="1"/>
      <c r="B3" s="5" t="s">
        <v>5</v>
      </c>
      <c r="C3" s="24" t="s">
        <v>6</v>
      </c>
      <c r="D3" s="23"/>
      <c r="E3" s="22" t="s">
        <v>7</v>
      </c>
      <c r="F3" s="23"/>
    </row>
    <row r="4" spans="1:6" ht="15.75" customHeight="1" x14ac:dyDescent="0.25">
      <c r="A4" s="2"/>
      <c r="B4" s="7"/>
      <c r="C4" s="9" t="s">
        <v>8</v>
      </c>
      <c r="D4" s="9" t="s">
        <v>9</v>
      </c>
      <c r="E4" s="9" t="s">
        <v>8</v>
      </c>
      <c r="F4" s="9" t="s">
        <v>9</v>
      </c>
    </row>
    <row r="5" spans="1:6" ht="15.75" customHeight="1" x14ac:dyDescent="0.25">
      <c r="A5" s="1"/>
      <c r="B5" s="3">
        <v>85</v>
      </c>
      <c r="C5" s="8">
        <v>28320</v>
      </c>
      <c r="D5" s="8">
        <v>8496</v>
      </c>
      <c r="E5" s="8">
        <v>44800</v>
      </c>
      <c r="F5" s="8">
        <v>13440</v>
      </c>
    </row>
    <row r="6" spans="1:6" ht="15.75" customHeight="1" x14ac:dyDescent="0.25">
      <c r="A6" s="1"/>
      <c r="B6" s="3">
        <v>100</v>
      </c>
      <c r="C6" s="8">
        <v>28320</v>
      </c>
      <c r="D6" s="8">
        <v>8496</v>
      </c>
      <c r="E6" s="8">
        <v>52800</v>
      </c>
      <c r="F6" s="8">
        <v>15840</v>
      </c>
    </row>
    <row r="7" spans="1:6" ht="15.75" customHeight="1" x14ac:dyDescent="0.25">
      <c r="A7" s="1"/>
      <c r="B7" s="3">
        <v>110</v>
      </c>
      <c r="C7" s="8">
        <v>28320</v>
      </c>
      <c r="D7" s="8">
        <v>8496</v>
      </c>
      <c r="E7" s="8">
        <v>64800</v>
      </c>
      <c r="F7" s="8">
        <v>19440</v>
      </c>
    </row>
    <row r="8" spans="1:6" ht="15.75" customHeight="1" x14ac:dyDescent="0.25">
      <c r="A8" s="1"/>
      <c r="B8" s="3">
        <v>115</v>
      </c>
      <c r="C8" s="8">
        <v>28320</v>
      </c>
      <c r="D8" s="8">
        <v>8496</v>
      </c>
      <c r="E8" s="8">
        <v>64800</v>
      </c>
      <c r="F8" s="8">
        <v>19440</v>
      </c>
    </row>
    <row r="9" spans="1:6" ht="15.75" customHeight="1" x14ac:dyDescent="0.25">
      <c r="A9" s="1"/>
      <c r="B9" s="3">
        <v>120</v>
      </c>
      <c r="C9" s="8">
        <v>28320</v>
      </c>
      <c r="D9" s="8">
        <v>8496</v>
      </c>
      <c r="E9" s="8">
        <v>68960</v>
      </c>
      <c r="F9" s="8">
        <v>20690</v>
      </c>
    </row>
    <row r="10" spans="1:6" ht="15.75" customHeight="1" x14ac:dyDescent="0.25">
      <c r="A10" s="1"/>
      <c r="B10" s="3">
        <v>125</v>
      </c>
      <c r="C10" s="8">
        <v>28320</v>
      </c>
      <c r="D10" s="8">
        <v>8496</v>
      </c>
      <c r="E10" s="8">
        <v>68960</v>
      </c>
      <c r="F10" s="8">
        <v>20690</v>
      </c>
    </row>
    <row r="11" spans="1:6" ht="15.75" customHeight="1" x14ac:dyDescent="0.25">
      <c r="A11" s="1"/>
      <c r="B11" s="3">
        <v>130</v>
      </c>
      <c r="C11" s="8">
        <v>28320</v>
      </c>
      <c r="D11" s="8">
        <v>8496</v>
      </c>
      <c r="E11" s="8">
        <v>71680</v>
      </c>
      <c r="F11" s="8">
        <v>21500</v>
      </c>
    </row>
    <row r="12" spans="1:6" ht="15.75" customHeight="1" x14ac:dyDescent="0.25">
      <c r="A12" s="1"/>
      <c r="B12" s="3">
        <v>135</v>
      </c>
      <c r="C12" s="8">
        <v>29400</v>
      </c>
      <c r="D12" s="8">
        <v>8820</v>
      </c>
      <c r="E12" s="8">
        <v>85630</v>
      </c>
      <c r="F12" s="8">
        <v>25690</v>
      </c>
    </row>
    <row r="13" spans="1:6" ht="15.75" customHeight="1" x14ac:dyDescent="0.25">
      <c r="A13" s="1"/>
      <c r="B13" s="3">
        <v>137</v>
      </c>
      <c r="C13" s="8">
        <v>29880</v>
      </c>
      <c r="D13" s="8">
        <v>8964</v>
      </c>
      <c r="E13" s="8">
        <v>86900</v>
      </c>
      <c r="F13" s="8">
        <v>26070</v>
      </c>
    </row>
    <row r="14" spans="1:6" ht="17.25" customHeight="1" x14ac:dyDescent="0.25">
      <c r="A14" s="1"/>
      <c r="B14" s="3">
        <v>140</v>
      </c>
      <c r="C14" s="8">
        <v>30480</v>
      </c>
      <c r="D14" s="8">
        <v>9144</v>
      </c>
      <c r="E14" s="8">
        <v>88800</v>
      </c>
      <c r="F14" s="8">
        <v>26640</v>
      </c>
    </row>
    <row r="15" spans="1:6" ht="15.75" customHeight="1" x14ac:dyDescent="0.25">
      <c r="A15" s="1"/>
      <c r="B15" s="3">
        <v>150</v>
      </c>
      <c r="C15" s="8">
        <v>35040</v>
      </c>
      <c r="D15" s="8">
        <v>10512</v>
      </c>
      <c r="E15" s="8">
        <v>102080</v>
      </c>
      <c r="F15" s="8">
        <v>30620</v>
      </c>
    </row>
    <row r="16" spans="1:6" ht="15.75" customHeight="1" x14ac:dyDescent="0.25">
      <c r="A16" s="1"/>
      <c r="B16" s="3">
        <v>155</v>
      </c>
      <c r="C16" s="8">
        <v>36240</v>
      </c>
      <c r="D16" s="8">
        <v>10872</v>
      </c>
      <c r="E16" s="8">
        <v>105520</v>
      </c>
      <c r="F16" s="8">
        <v>31660</v>
      </c>
    </row>
    <row r="17" spans="1:9" ht="15.75" customHeight="1" x14ac:dyDescent="0.25">
      <c r="A17" s="1"/>
      <c r="B17" s="3">
        <v>160</v>
      </c>
      <c r="C17" s="8">
        <v>37440</v>
      </c>
      <c r="D17" s="8">
        <v>11232</v>
      </c>
      <c r="E17" s="8">
        <v>108960</v>
      </c>
      <c r="F17" s="8">
        <v>32690</v>
      </c>
    </row>
    <row r="18" spans="1:9" ht="15.75" customHeight="1" x14ac:dyDescent="0.25">
      <c r="A18" s="1"/>
      <c r="B18" s="3">
        <v>163</v>
      </c>
      <c r="C18" s="8">
        <v>38040</v>
      </c>
      <c r="D18" s="8">
        <v>11412</v>
      </c>
      <c r="E18" s="8">
        <v>111040</v>
      </c>
      <c r="F18" s="8">
        <v>33310</v>
      </c>
    </row>
    <row r="19" spans="1:9" ht="15.75" customHeight="1" x14ac:dyDescent="0.25">
      <c r="A19" s="1"/>
      <c r="B19" s="3">
        <v>165</v>
      </c>
      <c r="C19" s="8">
        <v>38520</v>
      </c>
      <c r="D19" s="8">
        <v>11556</v>
      </c>
      <c r="E19" s="8">
        <v>112400</v>
      </c>
      <c r="F19" s="8">
        <v>33720</v>
      </c>
    </row>
    <row r="20" spans="1:9" ht="15.75" customHeight="1" x14ac:dyDescent="0.25">
      <c r="A20" s="1"/>
      <c r="B20" s="3">
        <v>171</v>
      </c>
      <c r="C20" s="8">
        <v>42720</v>
      </c>
      <c r="D20" s="8">
        <v>12816</v>
      </c>
      <c r="E20" s="8">
        <v>123890</v>
      </c>
      <c r="F20" s="8">
        <v>37170</v>
      </c>
    </row>
    <row r="21" spans="1:9" ht="15.75" customHeight="1" x14ac:dyDescent="0.25">
      <c r="A21" s="1"/>
      <c r="B21" s="3">
        <v>175</v>
      </c>
      <c r="C21" s="8">
        <v>43440</v>
      </c>
      <c r="D21" s="8">
        <v>13032</v>
      </c>
      <c r="E21" s="8">
        <v>125980</v>
      </c>
      <c r="F21" s="8">
        <v>37790</v>
      </c>
    </row>
    <row r="22" spans="1:9" ht="15.75" customHeight="1" x14ac:dyDescent="0.25">
      <c r="A22" s="1"/>
      <c r="B22" s="3">
        <v>180</v>
      </c>
      <c r="C22" s="8">
        <v>44760</v>
      </c>
      <c r="D22" s="8">
        <v>13428</v>
      </c>
      <c r="E22" s="8">
        <v>130240</v>
      </c>
      <c r="F22" s="8">
        <v>39070</v>
      </c>
    </row>
    <row r="23" spans="1:9" ht="15.75" customHeight="1" x14ac:dyDescent="0.25">
      <c r="A23" s="1"/>
      <c r="B23" s="3">
        <v>185</v>
      </c>
      <c r="C23" s="8">
        <v>46020</v>
      </c>
      <c r="D23" s="8">
        <v>13806</v>
      </c>
      <c r="E23" s="8">
        <v>133820</v>
      </c>
      <c r="F23" s="8">
        <v>40150</v>
      </c>
    </row>
    <row r="24" spans="1:9" ht="15.75" customHeight="1" x14ac:dyDescent="0.25">
      <c r="A24" s="1"/>
      <c r="B24" s="3">
        <v>192</v>
      </c>
      <c r="C24" s="8">
        <v>47760</v>
      </c>
      <c r="D24" s="8">
        <v>14328</v>
      </c>
      <c r="E24" s="8">
        <v>138880</v>
      </c>
      <c r="F24" s="8">
        <v>41660</v>
      </c>
    </row>
    <row r="25" spans="1:9" ht="15.75" customHeight="1" x14ac:dyDescent="0.25">
      <c r="A25" s="1"/>
      <c r="B25" s="3">
        <v>202</v>
      </c>
      <c r="C25" s="8">
        <v>50160</v>
      </c>
      <c r="D25" s="8">
        <v>15048</v>
      </c>
      <c r="E25" s="8">
        <v>146320</v>
      </c>
      <c r="F25" s="8">
        <v>43900</v>
      </c>
      <c r="G25" s="14"/>
      <c r="I25" s="15"/>
    </row>
    <row r="26" spans="1:9" ht="15.75" customHeight="1" x14ac:dyDescent="0.25">
      <c r="A26" s="1"/>
      <c r="B26" s="3">
        <v>203</v>
      </c>
      <c r="C26" s="8">
        <v>50400</v>
      </c>
      <c r="D26" s="8">
        <v>15120</v>
      </c>
      <c r="E26" s="8">
        <v>147050</v>
      </c>
      <c r="F26" s="8">
        <v>44110</v>
      </c>
    </row>
    <row r="27" spans="1:9" ht="15.75" customHeight="1" x14ac:dyDescent="0.25">
      <c r="A27" s="1"/>
      <c r="B27" s="3">
        <v>204</v>
      </c>
      <c r="C27" s="8">
        <v>50640</v>
      </c>
      <c r="D27" s="8">
        <v>15192</v>
      </c>
      <c r="E27" s="8">
        <v>147770</v>
      </c>
      <c r="F27" s="8">
        <v>44330</v>
      </c>
    </row>
    <row r="28" spans="1:9" ht="15.75" customHeight="1" x14ac:dyDescent="0.25">
      <c r="A28" s="1"/>
      <c r="B28" s="3">
        <v>220</v>
      </c>
      <c r="C28" s="8">
        <v>54720</v>
      </c>
      <c r="D28" s="8">
        <v>16416</v>
      </c>
      <c r="E28" s="8">
        <v>159360</v>
      </c>
      <c r="F28" s="8">
        <v>47810</v>
      </c>
    </row>
    <row r="29" spans="1:9" ht="15.75" customHeight="1" x14ac:dyDescent="0.25">
      <c r="A29" s="1"/>
      <c r="B29" s="3">
        <v>224</v>
      </c>
      <c r="C29" s="8">
        <v>55716</v>
      </c>
      <c r="D29" s="8">
        <v>16714.8</v>
      </c>
      <c r="E29" s="8">
        <v>162000</v>
      </c>
      <c r="F29" s="8">
        <v>48600</v>
      </c>
    </row>
    <row r="30" spans="1:9" ht="15.75" customHeight="1" x14ac:dyDescent="0.25">
      <c r="A30" s="1"/>
      <c r="B30" s="3">
        <v>225</v>
      </c>
      <c r="C30" s="8">
        <v>55956</v>
      </c>
      <c r="D30" s="8">
        <v>16786.8</v>
      </c>
      <c r="E30" s="8">
        <v>162720</v>
      </c>
      <c r="F30" s="8">
        <v>48820</v>
      </c>
    </row>
    <row r="31" spans="1:9" ht="15.75" customHeight="1" x14ac:dyDescent="0.25">
      <c r="A31" s="1"/>
      <c r="B31" s="3">
        <v>230</v>
      </c>
      <c r="C31" s="8">
        <v>57204</v>
      </c>
      <c r="D31" s="8">
        <v>17161.2</v>
      </c>
      <c r="E31" s="8">
        <v>166340</v>
      </c>
      <c r="F31" s="8">
        <v>49900</v>
      </c>
    </row>
    <row r="32" spans="1:9" ht="15.75" customHeight="1" x14ac:dyDescent="0.25">
      <c r="A32" s="1"/>
      <c r="B32" s="3">
        <v>235</v>
      </c>
      <c r="C32" s="8">
        <v>66036</v>
      </c>
      <c r="D32" s="8">
        <v>19810.8</v>
      </c>
      <c r="E32" s="8">
        <v>191500</v>
      </c>
      <c r="F32" s="8">
        <v>57450</v>
      </c>
    </row>
    <row r="33" spans="1:6" ht="15.75" customHeight="1" x14ac:dyDescent="0.25">
      <c r="A33" s="1"/>
      <c r="B33" s="3">
        <v>240</v>
      </c>
      <c r="C33" s="8">
        <v>67440</v>
      </c>
      <c r="D33" s="8">
        <v>20232</v>
      </c>
      <c r="E33" s="8">
        <v>195580</v>
      </c>
      <c r="F33" s="8">
        <v>58670</v>
      </c>
    </row>
    <row r="34" spans="1:6" ht="15.75" customHeight="1" x14ac:dyDescent="0.25">
      <c r="A34" s="1"/>
      <c r="B34" s="3">
        <v>245</v>
      </c>
      <c r="C34" s="8">
        <v>68088</v>
      </c>
      <c r="D34" s="8">
        <v>20426.400000000001</v>
      </c>
      <c r="E34" s="8">
        <v>197460</v>
      </c>
      <c r="F34" s="8">
        <v>59240</v>
      </c>
    </row>
    <row r="35" spans="1:6" ht="15.75" customHeight="1" x14ac:dyDescent="0.25">
      <c r="A35" s="1"/>
      <c r="B35" s="3">
        <v>250</v>
      </c>
      <c r="C35" s="8">
        <v>69480</v>
      </c>
      <c r="D35" s="8">
        <v>20844</v>
      </c>
      <c r="E35" s="8">
        <v>201490</v>
      </c>
      <c r="F35" s="8">
        <v>60450</v>
      </c>
    </row>
    <row r="36" spans="1:6" ht="15.75" customHeight="1" x14ac:dyDescent="0.25">
      <c r="A36" s="1"/>
      <c r="B36" s="3">
        <v>255</v>
      </c>
      <c r="C36" s="8">
        <v>101388</v>
      </c>
      <c r="D36" s="8">
        <v>30416.400000000001</v>
      </c>
      <c r="E36" s="8">
        <v>294030</v>
      </c>
      <c r="F36" s="8">
        <v>88210</v>
      </c>
    </row>
    <row r="37" spans="1:6" ht="15.75" customHeight="1" x14ac:dyDescent="0.25">
      <c r="A37" s="1"/>
      <c r="B37" s="3">
        <v>260</v>
      </c>
      <c r="C37" s="8">
        <v>103380</v>
      </c>
      <c r="D37" s="8">
        <v>31014</v>
      </c>
      <c r="E37" s="8">
        <v>299800</v>
      </c>
      <c r="F37" s="8">
        <v>89940</v>
      </c>
    </row>
    <row r="38" spans="1:6" ht="15.75" customHeight="1" x14ac:dyDescent="0.25">
      <c r="A38" s="1"/>
      <c r="B38" s="3">
        <v>265</v>
      </c>
      <c r="C38" s="8">
        <v>105360</v>
      </c>
      <c r="D38" s="8">
        <v>31608</v>
      </c>
      <c r="E38" s="8">
        <v>305540</v>
      </c>
      <c r="F38" s="8">
        <v>91660</v>
      </c>
    </row>
    <row r="39" spans="1:6" ht="15.75" customHeight="1" x14ac:dyDescent="0.25">
      <c r="A39" s="1"/>
      <c r="B39" s="3">
        <v>305</v>
      </c>
      <c r="C39" s="8">
        <v>134430</v>
      </c>
      <c r="D39" s="8">
        <v>40329</v>
      </c>
      <c r="E39" s="8">
        <v>389860</v>
      </c>
      <c r="F39" s="8">
        <v>116960</v>
      </c>
    </row>
    <row r="40" spans="1:6" ht="15.75" customHeight="1" x14ac:dyDescent="0.25">
      <c r="A40" s="1"/>
      <c r="B40" s="3">
        <v>310</v>
      </c>
      <c r="C40" s="8">
        <v>136630</v>
      </c>
      <c r="D40" s="8">
        <v>40989</v>
      </c>
      <c r="E40" s="8">
        <v>396250</v>
      </c>
      <c r="F40" s="8">
        <v>118870</v>
      </c>
    </row>
    <row r="41" spans="1:6" ht="15.75" customHeight="1" x14ac:dyDescent="0.25">
      <c r="A41" s="1"/>
      <c r="B41" s="3">
        <v>335</v>
      </c>
      <c r="C41" s="8">
        <v>147650</v>
      </c>
      <c r="D41" s="8">
        <v>44295</v>
      </c>
      <c r="E41" s="8">
        <v>428200</v>
      </c>
      <c r="F41" s="8">
        <v>128460</v>
      </c>
    </row>
    <row r="42" spans="1:6" ht="15.75" customHeight="1" x14ac:dyDescent="0.25">
      <c r="A42" s="1"/>
      <c r="B42" s="3">
        <v>338</v>
      </c>
      <c r="C42" s="8">
        <v>149860</v>
      </c>
      <c r="D42" s="8">
        <v>44958</v>
      </c>
      <c r="E42" s="8">
        <v>434590</v>
      </c>
      <c r="F42" s="8">
        <v>130380</v>
      </c>
    </row>
    <row r="43" spans="1:6" ht="15.75" customHeight="1" x14ac:dyDescent="0.25">
      <c r="A43" s="3"/>
      <c r="B43" s="3">
        <v>340</v>
      </c>
      <c r="C43" s="8">
        <v>149860</v>
      </c>
      <c r="D43" s="8">
        <v>44958</v>
      </c>
      <c r="E43" s="8">
        <v>434590</v>
      </c>
      <c r="F43" s="8">
        <v>130380</v>
      </c>
    </row>
    <row r="44" spans="1:6" ht="15.75" customHeight="1" x14ac:dyDescent="0.25">
      <c r="A44" s="3"/>
      <c r="B44" s="3" t="s">
        <v>10</v>
      </c>
      <c r="C44" s="8">
        <v>34800</v>
      </c>
      <c r="D44" s="8">
        <v>10440</v>
      </c>
      <c r="E44" s="8">
        <v>100920</v>
      </c>
      <c r="F44" s="8">
        <v>30280</v>
      </c>
    </row>
    <row r="45" spans="1:6" ht="17.25" customHeight="1" x14ac:dyDescent="0.25"/>
    <row r="46" spans="1:6" ht="15.75" customHeight="1" x14ac:dyDescent="0.25">
      <c r="A46" t="s">
        <v>11</v>
      </c>
      <c r="B46" s="4" t="s">
        <v>12</v>
      </c>
      <c r="C46" s="6">
        <v>482</v>
      </c>
    </row>
    <row r="47" spans="1:6" ht="15.75" customHeight="1" x14ac:dyDescent="0.25">
      <c r="A47" t="s">
        <v>13</v>
      </c>
      <c r="B47" s="4" t="s">
        <v>14</v>
      </c>
      <c r="C47" s="6">
        <v>65</v>
      </c>
    </row>
    <row r="48" spans="1:6" ht="15.75" customHeight="1" x14ac:dyDescent="0.25">
      <c r="B48" s="4" t="s">
        <v>15</v>
      </c>
      <c r="C48" s="6">
        <v>963</v>
      </c>
    </row>
    <row r="49" spans="1:6" ht="15.75" customHeight="1" x14ac:dyDescent="0.25">
      <c r="A49" t="s">
        <v>16</v>
      </c>
      <c r="B49" s="4" t="s">
        <v>14</v>
      </c>
      <c r="C49" s="6">
        <v>650</v>
      </c>
    </row>
    <row r="51" spans="1:6" ht="163.15" customHeight="1" x14ac:dyDescent="0.25">
      <c r="A51" s="20" t="s">
        <v>17</v>
      </c>
      <c r="B51" s="21"/>
      <c r="C51" s="21"/>
      <c r="D51" s="21"/>
      <c r="E51" s="21"/>
      <c r="F51" s="21"/>
    </row>
    <row r="52" spans="1:6" x14ac:dyDescent="0.25">
      <c r="A52" s="10" t="s">
        <v>18</v>
      </c>
    </row>
  </sheetData>
  <mergeCells count="3">
    <mergeCell ref="A51:F51"/>
    <mergeCell ref="E3:F3"/>
    <mergeCell ref="C3:D3"/>
  </mergeCells>
  <pageMargins left="0" right="0.23622047244094491" top="0" bottom="0.74803149606299213" header="0.31496062992125978" footer="0.31496062992125978"/>
  <pageSetup paperSize="9" scale="6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4" sqref="A14"/>
    </sheetView>
  </sheetViews>
  <sheetFormatPr defaultColWidth="8.85546875" defaultRowHeight="15" x14ac:dyDescent="0.25"/>
  <cols>
    <col min="1" max="1" width="14" style="11" customWidth="1"/>
    <col min="2" max="2" width="15.140625" style="11" customWidth="1"/>
    <col min="3" max="555" width="8.85546875" style="11" customWidth="1"/>
    <col min="556" max="16384" width="8.85546875" style="11"/>
  </cols>
  <sheetData>
    <row r="1" spans="1:2" x14ac:dyDescent="0.25">
      <c r="A1" s="13" t="s">
        <v>19</v>
      </c>
      <c r="B1" s="13" t="s">
        <v>20</v>
      </c>
    </row>
    <row r="2" spans="1:2" x14ac:dyDescent="0.25">
      <c r="A2" s="12">
        <v>100</v>
      </c>
      <c r="B2" s="12">
        <f t="shared" ref="B2:B12" si="0">ROUND(POWER(A2/2,1.5)/43,0)</f>
        <v>8</v>
      </c>
    </row>
    <row r="3" spans="1:2" x14ac:dyDescent="0.25">
      <c r="A3" s="12">
        <v>110</v>
      </c>
      <c r="B3" s="12">
        <f t="shared" si="0"/>
        <v>9</v>
      </c>
    </row>
    <row r="4" spans="1:2" x14ac:dyDescent="0.25">
      <c r="A4" s="12">
        <v>120</v>
      </c>
      <c r="B4" s="12">
        <f t="shared" si="0"/>
        <v>11</v>
      </c>
    </row>
    <row r="5" spans="1:2" x14ac:dyDescent="0.25">
      <c r="A5" s="12">
        <v>140</v>
      </c>
      <c r="B5" s="12">
        <f t="shared" si="0"/>
        <v>14</v>
      </c>
    </row>
    <row r="6" spans="1:2" x14ac:dyDescent="0.25">
      <c r="A6" s="12">
        <v>160</v>
      </c>
      <c r="B6" s="12">
        <f t="shared" si="0"/>
        <v>17</v>
      </c>
    </row>
    <row r="7" spans="1:2" x14ac:dyDescent="0.25">
      <c r="A7" s="12">
        <v>180</v>
      </c>
      <c r="B7" s="12">
        <f t="shared" si="0"/>
        <v>20</v>
      </c>
    </row>
    <row r="8" spans="1:2" x14ac:dyDescent="0.25">
      <c r="A8" s="12">
        <v>200</v>
      </c>
      <c r="B8" s="12">
        <f t="shared" si="0"/>
        <v>23</v>
      </c>
    </row>
    <row r="9" spans="1:2" x14ac:dyDescent="0.25">
      <c r="A9" s="12">
        <v>220</v>
      </c>
      <c r="B9" s="12">
        <f t="shared" si="0"/>
        <v>27</v>
      </c>
    </row>
    <row r="10" spans="1:2" x14ac:dyDescent="0.25">
      <c r="A10" s="12">
        <v>240</v>
      </c>
      <c r="B10" s="12">
        <f t="shared" si="0"/>
        <v>31</v>
      </c>
    </row>
    <row r="11" spans="1:2" x14ac:dyDescent="0.25">
      <c r="A11" s="12">
        <v>270</v>
      </c>
      <c r="B11" s="12">
        <f t="shared" si="0"/>
        <v>36</v>
      </c>
    </row>
    <row r="12" spans="1:2" x14ac:dyDescent="0.25">
      <c r="A12" s="12">
        <v>300</v>
      </c>
      <c r="B12" s="12">
        <f t="shared" si="0"/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2022</vt:lpstr>
      <vt:lpstr>Расчет кол-ва пружин для НПЗ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AGV</dc:creator>
  <cp:lastModifiedBy>Сергей Кульминский</cp:lastModifiedBy>
  <cp:lastPrinted>2022-12-12T10:47:07Z</cp:lastPrinted>
  <dcterms:created xsi:type="dcterms:W3CDTF">2011-09-27T12:00:38Z</dcterms:created>
  <dcterms:modified xsi:type="dcterms:W3CDTF">2023-09-22T10:33:53Z</dcterms:modified>
</cp:coreProperties>
</file>