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UBLIC\Users\Доронин\Мои клиенты\НОВАТЭКи\НОВАТЭК-Юрхаровнефтегаз\2024\ГП311358 Тендер ЗИП для Dresser-Rand и Ariel на 2024\PO\"/>
    </mc:Choice>
  </mc:AlternateContent>
  <xr:revisionPtr revIDLastSave="0" documentId="13_ncr:1_{962A6D11-0FB4-4AC2-BF23-4891F19DB5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" sheetId="1" r:id="rId1"/>
  </sheets>
  <definedNames>
    <definedName name="_xlnm._FilterDatabase" localSheetId="0" hidden="1">PO!$A$1:$J$45</definedName>
    <definedName name="Product_Order_with_DWG_Nos_Excel">PO!#REF!</definedName>
    <definedName name="_xlnm.Print_Area" localSheetId="0">PO!$A$2:$I$52</definedName>
  </definedNames>
  <calcPr calcId="181029"/>
</workbook>
</file>

<file path=xl/calcChain.xml><?xml version="1.0" encoding="utf-8"?>
<calcChain xmlns="http://schemas.openxmlformats.org/spreadsheetml/2006/main">
  <c r="H21" i="1" l="1"/>
  <c r="I21" i="1" s="1"/>
  <c r="H20" i="1"/>
  <c r="H19" i="1"/>
  <c r="I19" i="1" s="1"/>
  <c r="I17" i="1"/>
  <c r="I18" i="1"/>
  <c r="I20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17" i="1"/>
  <c r="H18" i="1" s="1"/>
  <c r="H16" i="1"/>
  <c r="H15" i="1"/>
  <c r="H22" i="1" l="1"/>
  <c r="I22" i="1" s="1"/>
  <c r="I15" i="1" l="1"/>
  <c r="I16" i="1"/>
  <c r="I44" i="1" l="1"/>
  <c r="I45" i="1" l="1"/>
</calcChain>
</file>

<file path=xl/sharedStrings.xml><?xml version="1.0" encoding="utf-8"?>
<sst xmlns="http://schemas.openxmlformats.org/spreadsheetml/2006/main" count="165" uniqueCount="118">
  <si>
    <t>PO No</t>
  </si>
  <si>
    <t>Покупатель</t>
  </si>
  <si>
    <t>Продавец</t>
  </si>
  <si>
    <t>Номер контракта</t>
  </si>
  <si>
    <t>Способ отгрузки</t>
  </si>
  <si>
    <t>Номер ценового предложения</t>
  </si>
  <si>
    <t>Дата заказа</t>
  </si>
  <si>
    <t>Условия поставки</t>
  </si>
  <si>
    <t>Описание</t>
  </si>
  <si>
    <t>Кол-во, шт</t>
  </si>
  <si>
    <t>Цена, за шт, руб без НДС</t>
  </si>
  <si>
    <t>Всего, руб без НДС</t>
  </si>
  <si>
    <t>Итого с НДС</t>
  </si>
  <si>
    <t>ТРЭМ-Инжиниринг</t>
  </si>
  <si>
    <t>Ведущий от Продавца</t>
  </si>
  <si>
    <t xml:space="preserve">Ведущий от Покупателя </t>
  </si>
  <si>
    <t>Итого без НДС</t>
  </si>
  <si>
    <t>АГВ</t>
  </si>
  <si>
    <t>Запрошенная дата отгрузки</t>
  </si>
  <si>
    <t>Наименование АГВ для отгрузки Конечнику</t>
  </si>
  <si>
    <t>автотранспорт</t>
  </si>
  <si>
    <t>Подтвержденная дата отгрузки</t>
  </si>
  <si>
    <t>Склад Заказчика</t>
  </si>
  <si>
    <t xml:space="preserve">Номер чертежа </t>
  </si>
  <si>
    <t>№ сборки</t>
  </si>
  <si>
    <t>№</t>
  </si>
  <si>
    <t>Артикул</t>
  </si>
  <si>
    <t>ФИО Подготовил/Проверил</t>
  </si>
  <si>
    <t>ИНН/КПП</t>
  </si>
  <si>
    <t>Наименование</t>
  </si>
  <si>
    <t>Контактное лицо</t>
  </si>
  <si>
    <t>Лебедев Н.Ю.</t>
  </si>
  <si>
    <t>Батенко В.Ю.</t>
  </si>
  <si>
    <t>Грузополучатель</t>
  </si>
  <si>
    <t>Доронин А.А./</t>
  </si>
  <si>
    <t>Клапан нагнетательный 1 ступени AGV 12L814104.1</t>
  </si>
  <si>
    <t>Нагнетательный клапан d177,15 мм 1 ступени компрессора Dresser-Rand DR4.5VIP4,
Давление нагнетания - 36,2 кгс/см2 
Конечный заказчик - ООО "НОВАТЭК-Юрхаровнефтегаз"</t>
  </si>
  <si>
    <t xml:space="preserve">КД не выпускалась
</t>
  </si>
  <si>
    <t>ООО "НОВАТЭК-Юрхаровнефтегаз"</t>
  </si>
  <si>
    <t>УМ1-НК-Д158-42095
(резерв)</t>
  </si>
  <si>
    <t>КД не выпускалась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</si>
  <si>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нагнетательного клапана d177,15 мм 1 ступени компрессора Dresser-Rand DR4.5VIP4,
Давление нагнетания - 36,2 кгс/см2 
Конечный заказчик - ООО "НОВАТЭК-Юрхаровнефтегаз"</t>
    </r>
  </si>
  <si>
    <t>ЗИП к клапану AGV 12L814104.1</t>
  </si>
  <si>
    <r>
      <rPr>
        <b/>
        <sz val="10"/>
        <color rgb="FFFF0000"/>
        <rFont val="MS Sans Serif"/>
        <charset val="204"/>
      </rPr>
      <t>ЗИП клапана</t>
    </r>
    <r>
      <rPr>
        <b/>
        <sz val="10"/>
        <color indexed="8"/>
        <rFont val="MS Sans Serif"/>
        <charset val="204"/>
      </rPr>
      <t xml:space="preserve">
КД не выпускалась</t>
    </r>
  </si>
  <si>
    <t>Клапан всасывающий 1 ступени AGV 22L814104.1</t>
  </si>
  <si>
    <t>ЗИП к клапану AGV 22L814104.1</t>
  </si>
  <si>
    <t>УМ1-ВК-Д158-42094
(резерв)</t>
  </si>
  <si>
    <t>Всасывающий клапан d177,15 мм 1 ступени компрессора Dresser-Rand DR4.5VIP4,
Давление всасывания - 13,86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</si>
  <si>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всасывающего клапана d177,15 мм 1 ступени компрессора Dresser-Rand DR4.5VIP4,
Давление всасывания - 13,86 кгс/см2 
Конечный заказчик - ООО "НОВАТЭК-Юрхаровнефтегаз"</t>
    </r>
  </si>
  <si>
    <t>Клапан нагнетательный 3 ступени AGV 12G614104.3</t>
  </si>
  <si>
    <t>ЗИП к клапану AGV 12G614104.3</t>
  </si>
  <si>
    <t>Нагнетательный клапан d125,4 мм 3 ступени компрессора Dresser-Rand DR4.5VIP4,
Давление нагнетания - 47,4 кгс/см2 
Конечный заказчик - ООО "НОВАТЭК-Юрхаровнефтегаз"</t>
  </si>
  <si>
    <t>УМ1-НК-Д148-42099
(резерв)</t>
  </si>
  <si>
    <t>Всасывающий клапан d125,4 мм 3 ступени компрессора Dresser-Rand DR4.5VIP4,
Давление всасывания - 28,2 кгс/см2 
Конечный заказчик - ООО "НОВАТЭК-Юрхаровнефтегаз"</t>
  </si>
  <si>
    <t>УМ1-ВК-Д148-42098
(резерв)</t>
  </si>
  <si>
    <t>Клапан всасывающий 3 ступени AGV 22G614104.3</t>
  </si>
  <si>
    <t>ЗИП к клапану AGV 22G614104.3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</si>
  <si>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нагнетательного клапана d125,4 мм 3 ступени компрессора Dresser-Rand DR4.5VIP4,
Давление нагнетания - 47,4 кгс/см2 
Конечный заказчик - ООО "НОВАТЭК-Юрхаровнефтегаз"</t>
    </r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</si>
  <si>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всасывающего клапана d125,4 мм 3 ступени компрессора Dresser-Rand DR4.5VIP4,
Давление всасывания - 28,2 кгс/см2 
Конечный заказчик - ООО "НОВАТЭК-Юрхаровнефтегаз"</t>
    </r>
  </si>
  <si>
    <t>Маслосъёмное уплотнение штока RPS-0381-42101</t>
  </si>
  <si>
    <t>РК к МСУ RPS-0381-42101</t>
  </si>
  <si>
    <t>RK1_RPS-OWP-0349-2-305</t>
  </si>
  <si>
    <t>PO_402</t>
  </si>
  <si>
    <t>нет замеров, будут только в феврале.</t>
  </si>
  <si>
    <t>Сальниковое уплотнение штока RPS-0381-42100</t>
  </si>
  <si>
    <t>РК к СУ RPS-0381-42100</t>
  </si>
  <si>
    <t>RK1_RPS-CP1L-0349-5-302</t>
  </si>
  <si>
    <t>Компрессионное кольцо 1 ступени 150882</t>
  </si>
  <si>
    <t>Опорное кольцо 1 ступени 150883</t>
  </si>
  <si>
    <t>Компрессионное кольцо 3 ступени 150888</t>
  </si>
  <si>
    <t>Опорное кольцо 3 ступени 150889</t>
  </si>
  <si>
    <t>RPS-0381-42101 (резерв)</t>
  </si>
  <si>
    <t>RPS-0381-42100 (резерв)</t>
  </si>
  <si>
    <r>
      <t xml:space="preserve">КД не выпускалась
</t>
    </r>
    <r>
      <rPr>
        <sz val="10"/>
        <color indexed="8"/>
        <rFont val="MS Sans Serif"/>
        <charset val="204"/>
      </rPr>
      <t>150882</t>
    </r>
    <r>
      <rPr>
        <b/>
        <sz val="10"/>
        <color indexed="8"/>
        <rFont val="MS Sans Serif"/>
        <charset val="204"/>
      </rPr>
      <t xml:space="preserve">
</t>
    </r>
    <r>
      <rPr>
        <sz val="10"/>
        <color indexed="8"/>
        <rFont val="MS Sans Serif"/>
        <charset val="204"/>
      </rPr>
      <t>(резерв)</t>
    </r>
  </si>
  <si>
    <r>
      <t xml:space="preserve">КД не выпускалась
</t>
    </r>
    <r>
      <rPr>
        <sz val="10"/>
        <color indexed="8"/>
        <rFont val="MS Sans Serif"/>
        <charset val="204"/>
      </rPr>
      <t>150883
(резерв)</t>
    </r>
  </si>
  <si>
    <r>
      <t xml:space="preserve">КД не выпускалась
</t>
    </r>
    <r>
      <rPr>
        <sz val="10"/>
        <color indexed="8"/>
        <rFont val="MS Sans Serif"/>
        <charset val="204"/>
      </rPr>
      <t>150888</t>
    </r>
    <r>
      <rPr>
        <b/>
        <sz val="10"/>
        <color indexed="8"/>
        <rFont val="MS Sans Serif"/>
        <charset val="204"/>
      </rPr>
      <t xml:space="preserve">
</t>
    </r>
    <r>
      <rPr>
        <sz val="10"/>
        <color indexed="8"/>
        <rFont val="MS Sans Serif"/>
        <charset val="204"/>
      </rPr>
      <t>(резерв)</t>
    </r>
  </si>
  <si>
    <r>
      <t xml:space="preserve">КД не выпускалась
</t>
    </r>
    <r>
      <rPr>
        <sz val="10"/>
        <color indexed="8"/>
        <rFont val="MS Sans Serif"/>
        <charset val="204"/>
      </rPr>
      <t>150889
(резерв)</t>
    </r>
  </si>
  <si>
    <t xml:space="preserve">Шток AGV-DR-155397-IAPM0004 </t>
  </si>
  <si>
    <r>
      <t xml:space="preserve">КД не выпускалась
</t>
    </r>
    <r>
      <rPr>
        <sz val="10"/>
        <color theme="1"/>
        <rFont val="MS Sans Serif"/>
        <charset val="204"/>
      </rPr>
      <t>155397
(резерв)</t>
    </r>
  </si>
  <si>
    <t>Клапан нагнетательный 1 ступени AGV 12L214102.1</t>
  </si>
  <si>
    <t>УМ1-НК-Д151-40868
(резерв)</t>
  </si>
  <si>
    <t>Нагнетательный клапан d171 мм 1 ступени компрессора Ariel JGD-2,
Давление нагнетания - 56,5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</si>
  <si>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нагнетательному клапану d171 мм 1 ступени компрессора Ariel JGD-2,
Давление нагнетания - 56,5 кгс/см2 
Конечный заказчик - ООО "НОВАТЭК-Юрхаровнефтегаз"</t>
    </r>
  </si>
  <si>
    <t>ЗИП к клапану AGV 12L214102.1</t>
  </si>
  <si>
    <t>Клапан нагнетательный 1 ступени AGV 12K314101.1</t>
  </si>
  <si>
    <t>ЗИП к клапану AGV 12K314101.1</t>
  </si>
  <si>
    <t>Клапан всасывающий 1 ступени AGV 22L214102.1</t>
  </si>
  <si>
    <t>ЗИП к клапану AGV 22L214102.1</t>
  </si>
  <si>
    <t> УМ1-ВК-Д151-40867
(резерв)</t>
  </si>
  <si>
    <t>Клапан всасывающий 1 ступени AGV 22K314101.1</t>
  </si>
  <si>
    <t>ЗИП к клапану AGV 22К314101.1</t>
  </si>
  <si>
    <t>Клапан нагнетательный 2 ступени AGV 12L214101.2</t>
  </si>
  <si>
    <t>ЗИП к клапану AGV 12L214101.2</t>
  </si>
  <si>
    <t>Клапан всасывающий 2 ступени AGV 22L214101.2</t>
  </si>
  <si>
    <t>ЗИП к клапану AGV 22L214101.2</t>
  </si>
  <si>
    <t>Нагнетательный клапан d171,1 мм 2 ступени компрессора Ariel JGD-2,
Давление нагнетания - 56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</si>
  <si>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нагнетательному клапану d171,1 мм 2 ступени компрессора Ariel JGD-2,
Давление нагнетания - 56 кгс/см2 
Конечный заказчик - ООО "НОВАТЭК-Юрхаровнефтегаз"</t>
    </r>
  </si>
  <si>
    <t>28.12.2023</t>
  </si>
  <si>
    <t>заведующий складом Ильдар</t>
  </si>
  <si>
    <t xml:space="preserve">8(3494) 98-03-99, 98-04-07 </t>
  </si>
  <si>
    <t>Маслосъёмный сальник штока, d38,15мм, компрессора Dresser-Rand DR4.5VIP4,  
Давление нагнетания - 51 кгс/см2
Конечный заказчик - ООО "НОВАТЭК 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</si>
  <si>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маслосъёмного сальника штока, d38,15мм, компрессора Dresser-Rand DR4.5VIP4,  
Давление нагнетания - 51 кгс/см2
Конечный заказчик - ООО "НОВАТЭК Юрхаровнефтегаз"</t>
    </r>
  </si>
  <si>
    <t>Сальник штока, d38,15мм, компрессора Dresser-Rand DR4.5VIP4,  
Давление нагнетания - 51 кгс/см2
Конечный заказчик - ООО "НОВАТЭК 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</si>
  <si>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сальника штока, d38,15мм, компрессора Dresser-Rand DR4.5VIP4,  
Давление нагнетания - 51 кгс/см2
Конечный заказчик - ООО "НОВАТЭК Юрхаровнефтегаз"</t>
    </r>
  </si>
  <si>
    <t>Кольцо компрессионное 1 ступени, d181 мм, компрессора Dresser-Rand DR4.5VIP4,  
Давление нагнетания - 51 кгс/см2
Конечный заказчик - ООО "НОВАТЭК Юрхаровнефтегаз"</t>
  </si>
  <si>
    <t>Кольцо опорное 1 ступени, d181 мм, компрессора Dresser-Rand DR4.5VIP4,  
Давление нагнетания - 51 кгс/см2
Конечный заказчик - ООО "НОВАТЭК Юрхаровнефтегаз"</t>
  </si>
  <si>
    <t>Кольцо компрессионное 3 ступени, d127 мм, компрессора Dresser-Rand DR4.5VIP4,  
Давление нагнетания - 51 кгс/см2
Конечный заказчик - ООО "НОВАТЭК Юрхаровнефтегаз"</t>
  </si>
  <si>
    <t>Кольцо опорное 3 ступени, d127 мм, компрессора Dresser-Rand DR4.5VIP4,  
Давление нагнетания - 51 кгс/см2
Конечный заказчик - ООО "НОВАТЭК Юрхаровнефтегаз"</t>
  </si>
  <si>
    <r>
      <rPr>
        <sz val="10"/>
        <color theme="1"/>
        <rFont val="MS Sans Serif"/>
        <charset val="204"/>
      </rPr>
      <t>Ш</t>
    </r>
    <r>
      <rPr>
        <sz val="10"/>
        <color indexed="8"/>
        <rFont val="MS Sans Serif"/>
        <family val="2"/>
      </rPr>
      <t>ток, d38,15 мм, L 1131,5 мм, компрессора Dresser-Rand DR4.5VIP4,  
Давление нагнетания - 51 кгс/см2
Конечный заказчик - ООО "НОВАТЭК Юрхаровнефтегаз"</t>
    </r>
  </si>
  <si>
    <t>Всасывающий клапан d171,7 мм 1 ступени компрессора Ariel JGD-2,
Давление всасывания - 44,5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</si>
  <si>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всасывающему клапану d171,7 мм 1 ступени компрессора Ariel JGD-2,
Давление всасывания - 44,5 кгс/см2 
Конечный заказчик - ООО "НОВАТЭК-Юрхаровнефтегаз"</t>
    </r>
  </si>
  <si>
    <t>Нагнетательный клапан d161,7 мм 1 ступени компрессора Ariel JGD-2,
Давление нагнетания - 38,7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</si>
  <si>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нагнетательному клапану d161,7 мм 1 ступени компрессора Ariel JGD-2,
Давление нагнетания - 38,7 кгс/см2 
Конечный заказчик - ООО "НОВАТЭК-Юрхаровнефтегаз"</t>
    </r>
  </si>
  <si>
    <t>Всасывающий клапан d162,5 мм 1 ступени компрессора Ariel JGD-2,
Давление всасывания - 13,4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</si>
  <si>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всасывающему клапану d162,5 мм 1 ступени компрессора Ariel JGD-2,
Давление всасывания - 13,4 кгс/см2 
Конечный заказчик - ООО "НОВАТЭК-Юрхаровнефтегаз"</t>
    </r>
  </si>
  <si>
    <t>Всасывающий клапан d171,7 мм 2 ступени компрессора Ariel JGD-2,
Давление всасывания - 25,4 кгс/см2 
Конечный заказчик - ООО "НОВАТЭК-Юрхаровнефтегаз"</t>
  </si>
  <si>
    <r>
      <rPr>
        <b/>
        <sz val="10"/>
        <color rgb="FFFF0000"/>
        <rFont val="MS Sans Serif"/>
        <charset val="204"/>
      </rPr>
      <t>ЗИП</t>
    </r>
    <r>
      <rPr>
        <sz val="10"/>
        <color indexed="8"/>
        <rFont val="MS Sans Serif"/>
        <family val="2"/>
      </rPr>
      <t xml:space="preserve"> к всасывающему клапану d171,7 мм 2 ступени компрессора Ariel JGD-2,
Давление всасывания - 25,4 кгс/см2 
Конечный заказчик - ООО "НОВАТЭК-Юрхаровнефтегаз"</t>
    </r>
  </si>
  <si>
    <t>Доронин А.А./Бутримов Д.Л. 05.05.2023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</si>
</sst>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5" x14ac:knownFonts="1">
    <font>
      <sz val="10"/>
      <name val="MS Sans Serif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b/>
      <sz val="10"/>
      <color indexed="8"/>
      <name val="MS Sans Serif"/>
      <family val="2"/>
      <charset val="204"/>
    </font>
    <font>
      <b/>
      <sz val="10"/>
      <color indexed="10"/>
      <name val="MS Sans Serif"/>
      <family val="2"/>
      <charset val="204"/>
    </font>
    <font>
      <sz val="10"/>
      <color theme="1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MS Sans Serif"/>
      <family val="2"/>
    </font>
    <font>
      <sz val="10"/>
      <name val="Arial"/>
      <family val="2"/>
      <charset val="204"/>
    </font>
    <font>
      <sz val="10"/>
      <color indexed="8"/>
      <name val="MS Sans Serif"/>
      <charset val="204"/>
    </font>
    <font>
      <sz val="10"/>
      <color theme="1"/>
      <name val="MS Sans Serif"/>
      <charset val="204"/>
    </font>
    <font>
      <b/>
      <sz val="10"/>
      <color indexed="8"/>
      <name val="MS Sans Serif"/>
      <charset val="204"/>
    </font>
    <font>
      <b/>
      <sz val="10"/>
      <color rgb="FFFF0000"/>
      <name val="MS Sans Serif"/>
      <charset val="204"/>
    </font>
    <font>
      <b/>
      <sz val="10"/>
      <color theme="1"/>
      <name val="MS Sans Serif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4" fontId="7" fillId="0" borderId="2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64" fontId="7" fillId="0" borderId="1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4" fontId="9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2" borderId="5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4" fontId="9" fillId="2" borderId="2" xfId="1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2" borderId="6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4" fontId="9" fillId="2" borderId="4" xfId="1" applyNumberFormat="1" applyFont="1" applyFill="1" applyBorder="1" applyAlignment="1">
      <alignment horizontal="center" vertical="center" wrapText="1"/>
    </xf>
    <xf numFmtId="164" fontId="7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12" fillId="2" borderId="6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view="pageBreakPreview" zoomScaleNormal="100" zoomScaleSheetLayoutView="100" workbookViewId="0">
      <selection activeCell="J30" sqref="J30"/>
    </sheetView>
  </sheetViews>
  <sheetFormatPr defaultColWidth="8.85546875" defaultRowHeight="12.75" x14ac:dyDescent="0.2"/>
  <cols>
    <col min="1" max="1" width="3" style="1" bestFit="1" customWidth="1"/>
    <col min="2" max="2" width="24.7109375" style="1" customWidth="1"/>
    <col min="3" max="3" width="33.42578125" style="1" customWidth="1"/>
    <col min="4" max="4" width="25" style="1" customWidth="1"/>
    <col min="5" max="5" width="20.5703125" style="1" customWidth="1"/>
    <col min="6" max="6" width="27.28515625" style="4" customWidth="1"/>
    <col min="7" max="7" width="6.5703125" style="2" customWidth="1"/>
    <col min="8" max="8" width="13.28515625" style="3" customWidth="1"/>
    <col min="9" max="9" width="15.28515625" style="1" customWidth="1"/>
    <col min="10" max="10" width="26.5703125" style="1" bestFit="1" customWidth="1"/>
    <col min="11" max="11" width="10.5703125" style="1" customWidth="1"/>
    <col min="12" max="12" width="5.5703125" style="1" customWidth="1"/>
    <col min="13" max="16384" width="8.85546875" style="1"/>
  </cols>
  <sheetData>
    <row r="1" spans="1:10" x14ac:dyDescent="0.2">
      <c r="D1" s="1" t="s">
        <v>29</v>
      </c>
      <c r="E1" s="1" t="s">
        <v>28</v>
      </c>
    </row>
    <row r="2" spans="1:10" x14ac:dyDescent="0.2">
      <c r="C2" s="21" t="s">
        <v>1</v>
      </c>
      <c r="D2" s="4" t="s">
        <v>17</v>
      </c>
    </row>
    <row r="3" spans="1:10" x14ac:dyDescent="0.2">
      <c r="C3" s="21" t="s">
        <v>2</v>
      </c>
      <c r="D3" s="4" t="s">
        <v>13</v>
      </c>
    </row>
    <row r="4" spans="1:10" x14ac:dyDescent="0.2">
      <c r="C4" s="21" t="s">
        <v>33</v>
      </c>
      <c r="D4" s="4" t="s">
        <v>38</v>
      </c>
      <c r="E4" s="1">
        <v>8903021599</v>
      </c>
    </row>
    <row r="5" spans="1:10" x14ac:dyDescent="0.2">
      <c r="C5" s="21" t="s">
        <v>30</v>
      </c>
      <c r="D5" s="4" t="s">
        <v>98</v>
      </c>
      <c r="E5" s="4" t="s">
        <v>99</v>
      </c>
    </row>
    <row r="6" spans="1:10" x14ac:dyDescent="0.2">
      <c r="C6" s="21" t="s">
        <v>3</v>
      </c>
      <c r="D6" s="24"/>
      <c r="F6" s="24"/>
    </row>
    <row r="7" spans="1:10" x14ac:dyDescent="0.2">
      <c r="C7" s="22" t="s">
        <v>0</v>
      </c>
      <c r="D7" s="15"/>
      <c r="F7" s="15"/>
    </row>
    <row r="8" spans="1:10" x14ac:dyDescent="0.2">
      <c r="C8" s="21" t="s">
        <v>4</v>
      </c>
      <c r="D8" s="15" t="s">
        <v>20</v>
      </c>
      <c r="F8" s="15"/>
    </row>
    <row r="9" spans="1:10" x14ac:dyDescent="0.2">
      <c r="C9" s="21" t="s">
        <v>5</v>
      </c>
      <c r="D9" s="14"/>
      <c r="F9" s="14"/>
    </row>
    <row r="10" spans="1:10" x14ac:dyDescent="0.2">
      <c r="C10" s="21" t="s">
        <v>6</v>
      </c>
      <c r="D10" s="15" t="s">
        <v>97</v>
      </c>
      <c r="F10" s="15"/>
    </row>
    <row r="11" spans="1:10" ht="31.5" customHeight="1" x14ac:dyDescent="0.2">
      <c r="C11" s="23" t="s">
        <v>18</v>
      </c>
      <c r="D11" s="18">
        <v>45519</v>
      </c>
      <c r="F11" s="18"/>
      <c r="G11" s="56"/>
      <c r="H11" s="56"/>
    </row>
    <row r="12" spans="1:10" ht="29.25" customHeight="1" x14ac:dyDescent="0.2">
      <c r="C12" s="23" t="s">
        <v>21</v>
      </c>
      <c r="D12" s="16"/>
      <c r="F12" s="16"/>
      <c r="G12" s="10"/>
      <c r="H12" s="10"/>
    </row>
    <row r="13" spans="1:10" x14ac:dyDescent="0.2">
      <c r="C13" s="23" t="s">
        <v>7</v>
      </c>
      <c r="D13" s="17" t="s">
        <v>22</v>
      </c>
      <c r="F13" s="17"/>
    </row>
    <row r="14" spans="1:10" ht="36.75" customHeight="1" x14ac:dyDescent="0.2">
      <c r="A14" s="5" t="s">
        <v>25</v>
      </c>
      <c r="B14" s="8" t="s">
        <v>8</v>
      </c>
      <c r="C14" s="26" t="s">
        <v>26</v>
      </c>
      <c r="D14" s="26" t="s">
        <v>23</v>
      </c>
      <c r="E14" s="26" t="s">
        <v>24</v>
      </c>
      <c r="F14" s="26" t="s">
        <v>19</v>
      </c>
      <c r="G14" s="13" t="s">
        <v>9</v>
      </c>
      <c r="H14" s="27" t="s">
        <v>10</v>
      </c>
      <c r="I14" s="28" t="s">
        <v>11</v>
      </c>
      <c r="J14" s="26" t="s">
        <v>27</v>
      </c>
    </row>
    <row r="15" spans="1:10" ht="114.75" x14ac:dyDescent="0.2">
      <c r="A15" s="5">
        <v>1</v>
      </c>
      <c r="B15" s="30" t="s">
        <v>36</v>
      </c>
      <c r="C15" s="34" t="s">
        <v>40</v>
      </c>
      <c r="D15" s="20" t="s">
        <v>39</v>
      </c>
      <c r="E15" s="20"/>
      <c r="F15" s="8" t="s">
        <v>35</v>
      </c>
      <c r="G15" s="13">
        <v>2</v>
      </c>
      <c r="H15" s="25">
        <f>43968*2</f>
        <v>87936</v>
      </c>
      <c r="I15" s="19">
        <f t="shared" ref="I15:I43" si="0">H15*G15</f>
        <v>175872</v>
      </c>
      <c r="J15" s="29" t="s">
        <v>34</v>
      </c>
    </row>
    <row r="16" spans="1:10" ht="114.75" x14ac:dyDescent="0.2">
      <c r="A16" s="5">
        <v>2</v>
      </c>
      <c r="B16" s="31" t="s">
        <v>41</v>
      </c>
      <c r="C16" s="34" t="s">
        <v>43</v>
      </c>
      <c r="D16" s="20"/>
      <c r="E16" s="20"/>
      <c r="F16" s="8" t="s">
        <v>42</v>
      </c>
      <c r="G16" s="13">
        <v>4</v>
      </c>
      <c r="H16" s="25">
        <f>H15*0.3</f>
        <v>26380.799999999999</v>
      </c>
      <c r="I16" s="19">
        <f t="shared" si="0"/>
        <v>105523.2</v>
      </c>
      <c r="J16" s="29" t="s">
        <v>34</v>
      </c>
    </row>
    <row r="17" spans="1:11" ht="114.75" x14ac:dyDescent="0.2">
      <c r="A17" s="5">
        <v>3</v>
      </c>
      <c r="B17" s="30" t="s">
        <v>47</v>
      </c>
      <c r="C17" s="34" t="s">
        <v>40</v>
      </c>
      <c r="D17" s="20" t="s">
        <v>46</v>
      </c>
      <c r="E17" s="20"/>
      <c r="F17" s="8" t="s">
        <v>44</v>
      </c>
      <c r="G17" s="13">
        <v>2</v>
      </c>
      <c r="H17" s="25">
        <f>43968*2</f>
        <v>87936</v>
      </c>
      <c r="I17" s="19">
        <f>H17*G17</f>
        <v>175872</v>
      </c>
      <c r="J17" s="29" t="s">
        <v>34</v>
      </c>
    </row>
    <row r="18" spans="1:11" ht="114.75" x14ac:dyDescent="0.2">
      <c r="A18" s="5">
        <v>4</v>
      </c>
      <c r="B18" s="31" t="s">
        <v>48</v>
      </c>
      <c r="C18" s="34" t="s">
        <v>43</v>
      </c>
      <c r="D18" s="20"/>
      <c r="E18" s="20"/>
      <c r="F18" s="8" t="s">
        <v>45</v>
      </c>
      <c r="G18" s="13">
        <v>4</v>
      </c>
      <c r="H18" s="25">
        <f>H17*0.3</f>
        <v>26380.799999999999</v>
      </c>
      <c r="I18" s="19">
        <f t="shared" si="0"/>
        <v>105523.2</v>
      </c>
      <c r="J18" s="29" t="s">
        <v>34</v>
      </c>
    </row>
    <row r="19" spans="1:11" ht="114.75" x14ac:dyDescent="0.2">
      <c r="A19" s="5">
        <v>5</v>
      </c>
      <c r="B19" s="30" t="s">
        <v>51</v>
      </c>
      <c r="C19" s="34" t="s">
        <v>40</v>
      </c>
      <c r="D19" s="20" t="s">
        <v>52</v>
      </c>
      <c r="E19" s="20"/>
      <c r="F19" s="8" t="s">
        <v>49</v>
      </c>
      <c r="G19" s="13">
        <v>2</v>
      </c>
      <c r="H19" s="25">
        <f>28320*2</f>
        <v>56640</v>
      </c>
      <c r="I19" s="19">
        <f t="shared" si="0"/>
        <v>113280</v>
      </c>
      <c r="J19" s="29" t="s">
        <v>34</v>
      </c>
    </row>
    <row r="20" spans="1:11" ht="114.75" x14ac:dyDescent="0.2">
      <c r="A20" s="5">
        <v>6</v>
      </c>
      <c r="B20" s="31" t="s">
        <v>57</v>
      </c>
      <c r="C20" s="34" t="s">
        <v>43</v>
      </c>
      <c r="D20" s="20"/>
      <c r="E20" s="20"/>
      <c r="F20" s="8" t="s">
        <v>50</v>
      </c>
      <c r="G20" s="13">
        <v>4</v>
      </c>
      <c r="H20" s="25">
        <f>H19*0.3</f>
        <v>16992</v>
      </c>
      <c r="I20" s="19">
        <f t="shared" si="0"/>
        <v>67968</v>
      </c>
      <c r="J20" s="29" t="s">
        <v>34</v>
      </c>
    </row>
    <row r="21" spans="1:11" ht="114.75" x14ac:dyDescent="0.2">
      <c r="A21" s="5">
        <v>7</v>
      </c>
      <c r="B21" s="30" t="s">
        <v>53</v>
      </c>
      <c r="C21" s="34" t="s">
        <v>40</v>
      </c>
      <c r="D21" s="20" t="s">
        <v>54</v>
      </c>
      <c r="E21" s="20"/>
      <c r="F21" s="8" t="s">
        <v>55</v>
      </c>
      <c r="G21" s="13">
        <v>2</v>
      </c>
      <c r="H21" s="25">
        <f>28320*2</f>
        <v>56640</v>
      </c>
      <c r="I21" s="19">
        <f t="shared" si="0"/>
        <v>113280</v>
      </c>
      <c r="J21" s="29" t="s">
        <v>34</v>
      </c>
    </row>
    <row r="22" spans="1:11" ht="114.75" x14ac:dyDescent="0.2">
      <c r="A22" s="5">
        <v>8</v>
      </c>
      <c r="B22" s="31" t="s">
        <v>58</v>
      </c>
      <c r="C22" s="34" t="s">
        <v>43</v>
      </c>
      <c r="D22" s="20"/>
      <c r="E22" s="20"/>
      <c r="F22" s="8" t="s">
        <v>56</v>
      </c>
      <c r="G22" s="13">
        <v>4</v>
      </c>
      <c r="H22" s="25">
        <f>H21*0.3</f>
        <v>16992</v>
      </c>
      <c r="I22" s="19">
        <f t="shared" si="0"/>
        <v>67968</v>
      </c>
      <c r="J22" s="29" t="s">
        <v>34</v>
      </c>
    </row>
    <row r="23" spans="1:11" ht="114.75" x14ac:dyDescent="0.2">
      <c r="A23" s="5">
        <v>9</v>
      </c>
      <c r="B23" s="30" t="s">
        <v>100</v>
      </c>
      <c r="C23" s="33" t="s">
        <v>37</v>
      </c>
      <c r="D23" s="20" t="s">
        <v>71</v>
      </c>
      <c r="E23" s="20"/>
      <c r="F23" s="8" t="s">
        <v>59</v>
      </c>
      <c r="G23" s="13">
        <v>2</v>
      </c>
      <c r="H23" s="25">
        <v>279000</v>
      </c>
      <c r="I23" s="19">
        <f t="shared" si="0"/>
        <v>558000</v>
      </c>
      <c r="J23" s="57" t="s">
        <v>117</v>
      </c>
      <c r="K23" s="23" t="s">
        <v>63</v>
      </c>
    </row>
    <row r="24" spans="1:11" ht="114.75" x14ac:dyDescent="0.2">
      <c r="A24" s="5">
        <v>10</v>
      </c>
      <c r="B24" s="31" t="s">
        <v>101</v>
      </c>
      <c r="C24" s="20"/>
      <c r="D24" s="20" t="s">
        <v>61</v>
      </c>
      <c r="E24" s="20"/>
      <c r="F24" s="8" t="s">
        <v>60</v>
      </c>
      <c r="G24" s="13">
        <v>6</v>
      </c>
      <c r="H24" s="25">
        <v>75000</v>
      </c>
      <c r="I24" s="19">
        <f t="shared" si="0"/>
        <v>450000</v>
      </c>
      <c r="J24" s="57" t="s">
        <v>117</v>
      </c>
      <c r="K24" s="1" t="s">
        <v>62</v>
      </c>
    </row>
    <row r="25" spans="1:11" ht="105.75" customHeight="1" x14ac:dyDescent="0.2">
      <c r="A25" s="5">
        <v>11</v>
      </c>
      <c r="B25" s="30" t="s">
        <v>102</v>
      </c>
      <c r="C25" s="33" t="s">
        <v>37</v>
      </c>
      <c r="D25" s="20" t="s">
        <v>72</v>
      </c>
      <c r="E25" s="20"/>
      <c r="F25" s="8" t="s">
        <v>64</v>
      </c>
      <c r="G25" s="13">
        <v>4</v>
      </c>
      <c r="H25" s="25">
        <v>396000</v>
      </c>
      <c r="I25" s="19">
        <f t="shared" si="0"/>
        <v>1584000</v>
      </c>
      <c r="J25" s="57" t="s">
        <v>117</v>
      </c>
    </row>
    <row r="26" spans="1:11" ht="105.75" customHeight="1" x14ac:dyDescent="0.2">
      <c r="A26" s="5">
        <v>12</v>
      </c>
      <c r="B26" s="31" t="s">
        <v>103</v>
      </c>
      <c r="C26" s="20"/>
      <c r="D26" s="20" t="s">
        <v>66</v>
      </c>
      <c r="E26" s="20"/>
      <c r="F26" s="8" t="s">
        <v>65</v>
      </c>
      <c r="G26" s="13">
        <v>4</v>
      </c>
      <c r="H26" s="25">
        <v>107000</v>
      </c>
      <c r="I26" s="19">
        <f t="shared" si="0"/>
        <v>428000</v>
      </c>
      <c r="J26" s="57" t="s">
        <v>117</v>
      </c>
      <c r="K26" s="1" t="s">
        <v>62</v>
      </c>
    </row>
    <row r="27" spans="1:11" ht="114.75" x14ac:dyDescent="0.2">
      <c r="A27" s="5">
        <v>13</v>
      </c>
      <c r="B27" s="30" t="s">
        <v>104</v>
      </c>
      <c r="C27" s="34" t="s">
        <v>73</v>
      </c>
      <c r="D27" s="20"/>
      <c r="E27" s="20"/>
      <c r="F27" s="8" t="s">
        <v>67</v>
      </c>
      <c r="G27" s="13">
        <v>16</v>
      </c>
      <c r="H27" s="25">
        <v>27525.244720784776</v>
      </c>
      <c r="I27" s="19">
        <f t="shared" si="0"/>
        <v>440403.91553255642</v>
      </c>
      <c r="J27" s="57" t="s">
        <v>117</v>
      </c>
    </row>
    <row r="28" spans="1:11" ht="114.75" x14ac:dyDescent="0.2">
      <c r="A28" s="5">
        <v>14</v>
      </c>
      <c r="B28" s="30" t="s">
        <v>105</v>
      </c>
      <c r="C28" s="34" t="s">
        <v>74</v>
      </c>
      <c r="D28" s="20"/>
      <c r="E28" s="20"/>
      <c r="F28" s="8" t="s">
        <v>68</v>
      </c>
      <c r="G28" s="13">
        <v>8</v>
      </c>
      <c r="H28" s="25">
        <v>51453.96945576198</v>
      </c>
      <c r="I28" s="19">
        <f t="shared" si="0"/>
        <v>411631.75564609584</v>
      </c>
      <c r="J28" s="57" t="s">
        <v>117</v>
      </c>
    </row>
    <row r="29" spans="1:11" ht="114.75" x14ac:dyDescent="0.2">
      <c r="A29" s="5">
        <v>15</v>
      </c>
      <c r="B29" s="30" t="s">
        <v>106</v>
      </c>
      <c r="C29" s="34" t="s">
        <v>75</v>
      </c>
      <c r="D29" s="20"/>
      <c r="E29" s="20"/>
      <c r="F29" s="8" t="s">
        <v>69</v>
      </c>
      <c r="G29" s="13">
        <v>16</v>
      </c>
      <c r="H29" s="25">
        <v>19677.635560693594</v>
      </c>
      <c r="I29" s="19">
        <f t="shared" si="0"/>
        <v>314842.1689710975</v>
      </c>
      <c r="J29" s="57" t="s">
        <v>117</v>
      </c>
    </row>
    <row r="30" spans="1:11" ht="114.75" x14ac:dyDescent="0.2">
      <c r="A30" s="5">
        <v>16</v>
      </c>
      <c r="B30" s="30" t="s">
        <v>107</v>
      </c>
      <c r="C30" s="34" t="s">
        <v>76</v>
      </c>
      <c r="D30" s="20"/>
      <c r="E30" s="20"/>
      <c r="F30" s="8" t="s">
        <v>70</v>
      </c>
      <c r="G30" s="13">
        <v>8</v>
      </c>
      <c r="H30" s="25">
        <v>39993.694828516258</v>
      </c>
      <c r="I30" s="19">
        <f t="shared" si="0"/>
        <v>319949.55862813006</v>
      </c>
      <c r="J30" s="57" t="s">
        <v>117</v>
      </c>
    </row>
    <row r="31" spans="1:11" ht="105.75" customHeight="1" thickBot="1" x14ac:dyDescent="0.25">
      <c r="A31" s="44">
        <v>17</v>
      </c>
      <c r="B31" s="45" t="s">
        <v>108</v>
      </c>
      <c r="C31" s="46" t="s">
        <v>78</v>
      </c>
      <c r="D31" s="47"/>
      <c r="E31" s="47"/>
      <c r="F31" s="48" t="s">
        <v>77</v>
      </c>
      <c r="G31" s="49">
        <v>1</v>
      </c>
      <c r="H31" s="50">
        <v>1000000</v>
      </c>
      <c r="I31" s="51">
        <f t="shared" si="0"/>
        <v>1000000</v>
      </c>
      <c r="J31" s="52" t="s">
        <v>34</v>
      </c>
    </row>
    <row r="32" spans="1:11" ht="105.75" customHeight="1" x14ac:dyDescent="0.2">
      <c r="A32" s="35">
        <v>18</v>
      </c>
      <c r="B32" s="36" t="s">
        <v>81</v>
      </c>
      <c r="C32" s="37" t="s">
        <v>40</v>
      </c>
      <c r="D32" s="38" t="s">
        <v>80</v>
      </c>
      <c r="E32" s="38"/>
      <c r="F32" s="39" t="s">
        <v>79</v>
      </c>
      <c r="G32" s="40">
        <v>12</v>
      </c>
      <c r="H32" s="41">
        <v>42720</v>
      </c>
      <c r="I32" s="42">
        <f t="shared" si="0"/>
        <v>512640</v>
      </c>
      <c r="J32" s="43" t="s">
        <v>34</v>
      </c>
    </row>
    <row r="33" spans="1:10" ht="114.75" x14ac:dyDescent="0.2">
      <c r="A33" s="5">
        <v>19</v>
      </c>
      <c r="B33" s="31" t="s">
        <v>82</v>
      </c>
      <c r="C33" s="34" t="s">
        <v>43</v>
      </c>
      <c r="D33" s="20"/>
      <c r="E33" s="20"/>
      <c r="F33" s="8" t="s">
        <v>83</v>
      </c>
      <c r="G33" s="13">
        <v>16</v>
      </c>
      <c r="H33" s="25">
        <v>12816</v>
      </c>
      <c r="I33" s="19">
        <f t="shared" si="0"/>
        <v>205056</v>
      </c>
      <c r="J33" s="29" t="s">
        <v>34</v>
      </c>
    </row>
    <row r="34" spans="1:10" ht="105.75" customHeight="1" x14ac:dyDescent="0.2">
      <c r="A34" s="5">
        <v>20</v>
      </c>
      <c r="B34" s="30" t="s">
        <v>109</v>
      </c>
      <c r="C34" s="34" t="s">
        <v>40</v>
      </c>
      <c r="D34" s="20" t="s">
        <v>88</v>
      </c>
      <c r="E34" s="20"/>
      <c r="F34" s="8" t="s">
        <v>86</v>
      </c>
      <c r="G34" s="13">
        <v>12</v>
      </c>
      <c r="H34" s="25">
        <v>42846</v>
      </c>
      <c r="I34" s="19">
        <f t="shared" si="0"/>
        <v>514152</v>
      </c>
      <c r="J34" s="29" t="s">
        <v>34</v>
      </c>
    </row>
    <row r="35" spans="1:10" ht="115.5" thickBot="1" x14ac:dyDescent="0.25">
      <c r="A35" s="5">
        <v>21</v>
      </c>
      <c r="B35" s="45" t="s">
        <v>110</v>
      </c>
      <c r="C35" s="53" t="s">
        <v>43</v>
      </c>
      <c r="D35" s="47"/>
      <c r="E35" s="47"/>
      <c r="F35" s="48" t="s">
        <v>87</v>
      </c>
      <c r="G35" s="49">
        <v>16</v>
      </c>
      <c r="H35" s="50">
        <v>12853.8</v>
      </c>
      <c r="I35" s="51">
        <f t="shared" si="0"/>
        <v>205660.79999999999</v>
      </c>
      <c r="J35" s="52" t="s">
        <v>34</v>
      </c>
    </row>
    <row r="36" spans="1:10" ht="105.75" customHeight="1" x14ac:dyDescent="0.2">
      <c r="A36" s="5">
        <v>22</v>
      </c>
      <c r="B36" s="36" t="s">
        <v>111</v>
      </c>
      <c r="C36" s="37" t="s">
        <v>40</v>
      </c>
      <c r="D36" s="38"/>
      <c r="E36" s="38"/>
      <c r="F36" s="39" t="s">
        <v>84</v>
      </c>
      <c r="G36" s="40">
        <v>6</v>
      </c>
      <c r="H36" s="41">
        <v>37780</v>
      </c>
      <c r="I36" s="42">
        <f t="shared" si="0"/>
        <v>226680</v>
      </c>
      <c r="J36" s="43" t="s">
        <v>34</v>
      </c>
    </row>
    <row r="37" spans="1:10" ht="114.75" x14ac:dyDescent="0.2">
      <c r="A37" s="5">
        <v>23</v>
      </c>
      <c r="B37" s="31" t="s">
        <v>112</v>
      </c>
      <c r="C37" s="34" t="s">
        <v>43</v>
      </c>
      <c r="D37" s="20"/>
      <c r="E37" s="20"/>
      <c r="F37" s="8" t="s">
        <v>85</v>
      </c>
      <c r="G37" s="13">
        <v>12</v>
      </c>
      <c r="H37" s="25">
        <v>11334</v>
      </c>
      <c r="I37" s="19">
        <f t="shared" si="0"/>
        <v>136008</v>
      </c>
      <c r="J37" s="29" t="s">
        <v>34</v>
      </c>
    </row>
    <row r="38" spans="1:10" ht="105.75" customHeight="1" x14ac:dyDescent="0.2">
      <c r="A38" s="5">
        <v>24</v>
      </c>
      <c r="B38" s="30" t="s">
        <v>113</v>
      </c>
      <c r="C38" s="34" t="s">
        <v>40</v>
      </c>
      <c r="D38" s="20"/>
      <c r="E38" s="20"/>
      <c r="F38" s="8" t="s">
        <v>89</v>
      </c>
      <c r="G38" s="13">
        <v>6</v>
      </c>
      <c r="H38" s="25">
        <v>37940</v>
      </c>
      <c r="I38" s="19">
        <f t="shared" si="0"/>
        <v>227640</v>
      </c>
      <c r="J38" s="29" t="s">
        <v>34</v>
      </c>
    </row>
    <row r="39" spans="1:10" ht="114.75" x14ac:dyDescent="0.2">
      <c r="A39" s="5">
        <v>25</v>
      </c>
      <c r="B39" s="31" t="s">
        <v>114</v>
      </c>
      <c r="C39" s="34" t="s">
        <v>43</v>
      </c>
      <c r="D39" s="20"/>
      <c r="E39" s="20"/>
      <c r="F39" s="8" t="s">
        <v>90</v>
      </c>
      <c r="G39" s="13">
        <v>12</v>
      </c>
      <c r="H39" s="25">
        <v>11382</v>
      </c>
      <c r="I39" s="19">
        <f t="shared" si="0"/>
        <v>136584</v>
      </c>
      <c r="J39" s="29" t="s">
        <v>34</v>
      </c>
    </row>
    <row r="40" spans="1:10" ht="105.75" customHeight="1" x14ac:dyDescent="0.2">
      <c r="A40" s="5">
        <v>26</v>
      </c>
      <c r="B40" s="36" t="s">
        <v>95</v>
      </c>
      <c r="C40" s="34" t="s">
        <v>40</v>
      </c>
      <c r="D40" s="20"/>
      <c r="E40" s="20"/>
      <c r="F40" s="8" t="s">
        <v>91</v>
      </c>
      <c r="G40" s="13">
        <v>4</v>
      </c>
      <c r="H40" s="41">
        <v>42720</v>
      </c>
      <c r="I40" s="19">
        <f t="shared" si="0"/>
        <v>170880</v>
      </c>
      <c r="J40" s="29" t="s">
        <v>34</v>
      </c>
    </row>
    <row r="41" spans="1:10" ht="114.75" x14ac:dyDescent="0.2">
      <c r="A41" s="5">
        <v>27</v>
      </c>
      <c r="B41" s="31" t="s">
        <v>96</v>
      </c>
      <c r="C41" s="34" t="s">
        <v>43</v>
      </c>
      <c r="D41" s="20"/>
      <c r="E41" s="20"/>
      <c r="F41" s="8" t="s">
        <v>92</v>
      </c>
      <c r="G41" s="13">
        <v>12</v>
      </c>
      <c r="H41" s="25">
        <v>12816</v>
      </c>
      <c r="I41" s="19">
        <f t="shared" si="0"/>
        <v>153792</v>
      </c>
      <c r="J41" s="29" t="s">
        <v>34</v>
      </c>
    </row>
    <row r="42" spans="1:10" ht="102" x14ac:dyDescent="0.2">
      <c r="A42" s="5">
        <v>28</v>
      </c>
      <c r="B42" s="30" t="s">
        <v>115</v>
      </c>
      <c r="C42" s="34" t="s">
        <v>40</v>
      </c>
      <c r="D42" s="20"/>
      <c r="E42" s="20"/>
      <c r="F42" s="8" t="s">
        <v>93</v>
      </c>
      <c r="G42" s="13">
        <v>4</v>
      </c>
      <c r="H42" s="25">
        <v>42846</v>
      </c>
      <c r="I42" s="19">
        <f t="shared" si="0"/>
        <v>171384</v>
      </c>
      <c r="J42" s="29" t="s">
        <v>34</v>
      </c>
    </row>
    <row r="43" spans="1:10" ht="114.75" x14ac:dyDescent="0.2">
      <c r="A43" s="5">
        <v>29</v>
      </c>
      <c r="B43" s="31" t="s">
        <v>116</v>
      </c>
      <c r="C43" s="34" t="s">
        <v>43</v>
      </c>
      <c r="D43" s="32"/>
      <c r="E43" s="20"/>
      <c r="F43" s="8" t="s">
        <v>94</v>
      </c>
      <c r="G43" s="13">
        <v>12</v>
      </c>
      <c r="H43" s="25">
        <v>12853.8</v>
      </c>
      <c r="I43" s="19">
        <f t="shared" si="0"/>
        <v>154245.59999999998</v>
      </c>
      <c r="J43" s="29" t="s">
        <v>34</v>
      </c>
    </row>
    <row r="44" spans="1:10" ht="25.5" x14ac:dyDescent="0.2">
      <c r="H44" s="9" t="s">
        <v>16</v>
      </c>
      <c r="I44" s="11">
        <f>SUM(I15:I43)</f>
        <v>9246836.1987778787</v>
      </c>
    </row>
    <row r="45" spans="1:10" x14ac:dyDescent="0.2">
      <c r="H45" s="6" t="s">
        <v>12</v>
      </c>
      <c r="I45" s="12">
        <f>I44*1.2</f>
        <v>11096203.438533453</v>
      </c>
    </row>
    <row r="47" spans="1:10" x14ac:dyDescent="0.2">
      <c r="D47" s="7"/>
      <c r="E47" s="7"/>
    </row>
    <row r="49" spans="2:8" x14ac:dyDescent="0.2">
      <c r="B49" s="7"/>
      <c r="C49" s="7"/>
    </row>
    <row r="50" spans="2:8" x14ac:dyDescent="0.2">
      <c r="D50" s="1" t="s">
        <v>15</v>
      </c>
      <c r="G50" s="54" t="s">
        <v>31</v>
      </c>
      <c r="H50" s="55"/>
    </row>
    <row r="52" spans="2:8" x14ac:dyDescent="0.2">
      <c r="D52" s="1" t="s">
        <v>14</v>
      </c>
      <c r="G52" s="54" t="s">
        <v>32</v>
      </c>
      <c r="H52" s="55"/>
    </row>
  </sheetData>
  <autoFilter ref="A1:J45" xr:uid="{00000000-0001-0000-0000-000000000000}"/>
  <mergeCells count="3">
    <mergeCell ref="G50:H50"/>
    <mergeCell ref="G11:H11"/>
    <mergeCell ref="G52:H52"/>
  </mergeCells>
  <phoneticPr fontId="0" type="noConversion"/>
  <pageMargins left="0.31" right="0.2" top="0.56000000000000005" bottom="0.79" header="0.33" footer="0.32"/>
  <pageSetup paperSize="9" scale="5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PO</vt:lpstr>
      <vt:lpstr>PO!Область_печати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Доронин</cp:lastModifiedBy>
  <cp:lastPrinted>2013-03-15T08:34:10Z</cp:lastPrinted>
  <dcterms:created xsi:type="dcterms:W3CDTF">2004-01-20T16:10:18Z</dcterms:created>
  <dcterms:modified xsi:type="dcterms:W3CDTF">2024-01-10T08:54:51Z</dcterms:modified>
</cp:coreProperties>
</file>