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0c37df1d9b1b0bc6/Desktop/"/>
    </mc:Choice>
  </mc:AlternateContent>
  <xr:revisionPtr revIDLastSave="3" documentId="8_{1B2D3BD6-538E-40B8-83AF-746C2197E66B}" xr6:coauthVersionLast="47" xr6:coauthVersionMax="47" xr10:uidLastSave="{CA954EC1-08AE-4882-B7EE-03091EC6E5EF}"/>
  <bookViews>
    <workbookView xWindow="-108" yWindow="-108" windowWidth="23256" windowHeight="12456" xr2:uid="{00000000-000D-0000-FFFF-FFFF00000000}"/>
  </bookViews>
  <sheets>
    <sheet name="Sheet2" sheetId="19" r:id="rId1"/>
    <sheet name="Total Sales" sheetId="18"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 i="17"/>
  <c r="O17" i="17"/>
  <c r="O23" i="17"/>
  <c r="O25" i="17"/>
  <c r="O27" i="17"/>
  <c r="O31" i="17"/>
  <c r="O33" i="17"/>
  <c r="O36" i="17"/>
  <c r="O41" i="17"/>
  <c r="O44" i="17"/>
  <c r="O49" i="17"/>
  <c r="O50" i="17"/>
  <c r="O59" i="17"/>
  <c r="O61" i="17"/>
  <c r="O68" i="17"/>
  <c r="O74" i="17"/>
  <c r="O79" i="17"/>
  <c r="O81" i="17"/>
  <c r="O83" i="17"/>
  <c r="O87" i="17"/>
  <c r="O89" i="17"/>
  <c r="O98" i="17"/>
  <c r="O107" i="17"/>
  <c r="O109" i="17"/>
  <c r="O110" i="17"/>
  <c r="O113" i="17"/>
  <c r="O115" i="17"/>
  <c r="O119" i="17"/>
  <c r="O128" i="17"/>
  <c r="O137" i="17"/>
  <c r="O139" i="17"/>
  <c r="O141" i="17"/>
  <c r="O143" i="17"/>
  <c r="O152" i="17"/>
  <c r="O155" i="17"/>
  <c r="O158" i="17"/>
  <c r="O161" i="17"/>
  <c r="O167" i="17"/>
  <c r="O182" i="17"/>
  <c r="O185" i="17"/>
  <c r="O187" i="17"/>
  <c r="O188" i="17"/>
  <c r="O190" i="17"/>
  <c r="O193" i="17"/>
  <c r="O199" i="17"/>
  <c r="O201" i="17"/>
  <c r="O203" i="17"/>
  <c r="O209" i="17"/>
  <c r="O218" i="17"/>
  <c r="O223" i="17"/>
  <c r="O224" i="17"/>
  <c r="O225" i="17"/>
  <c r="O240" i="17"/>
  <c r="O242" i="17"/>
  <c r="O245" i="17"/>
  <c r="O247" i="17"/>
  <c r="O248" i="17"/>
  <c r="O251" i="17"/>
  <c r="O263" i="17"/>
  <c r="O266" i="17"/>
  <c r="O269" i="17"/>
  <c r="O272" i="17"/>
  <c r="O276" i="17"/>
  <c r="O277" i="17"/>
  <c r="O279" i="17"/>
  <c r="O287" i="17"/>
  <c r="O296" i="17"/>
  <c r="O299" i="17"/>
  <c r="O302" i="17"/>
  <c r="O317" i="17"/>
  <c r="O319" i="17"/>
  <c r="O324" i="17"/>
  <c r="O326" i="17"/>
  <c r="O332" i="17"/>
  <c r="O344" i="17"/>
  <c r="O349" i="17"/>
  <c r="O356" i="17"/>
  <c r="O357" i="17"/>
  <c r="O358" i="17"/>
  <c r="O359" i="17"/>
  <c r="O362" i="17"/>
  <c r="O371" i="17"/>
  <c r="O377" i="17"/>
  <c r="O379" i="17"/>
  <c r="O382" i="17"/>
  <c r="O386" i="17"/>
  <c r="O389" i="17"/>
  <c r="O392" i="17"/>
  <c r="O403" i="17"/>
  <c r="O405" i="17"/>
  <c r="O407" i="17"/>
  <c r="O410" i="17"/>
  <c r="O413" i="17"/>
  <c r="O428" i="17"/>
  <c r="O431" i="17"/>
  <c r="O433" i="17"/>
  <c r="O434" i="17"/>
  <c r="O435" i="17"/>
  <c r="O440" i="17"/>
  <c r="O444" i="17"/>
  <c r="O449" i="17"/>
  <c r="O455" i="17"/>
  <c r="O457" i="17"/>
  <c r="O469" i="17"/>
  <c r="O470" i="17"/>
  <c r="O473" i="17"/>
  <c r="O476" i="17"/>
  <c r="O483" i="17"/>
  <c r="O487" i="17"/>
  <c r="O491" i="17"/>
  <c r="O493" i="17"/>
  <c r="O497" i="17"/>
  <c r="O506" i="17"/>
  <c r="O514" i="17"/>
  <c r="O515" i="17"/>
  <c r="O517" i="17"/>
  <c r="O519" i="17"/>
  <c r="O521" i="17"/>
  <c r="O533" i="17"/>
  <c r="O536" i="17"/>
  <c r="O539" i="17"/>
  <c r="O541" i="17"/>
  <c r="O543" i="17"/>
  <c r="O545" i="17"/>
  <c r="O547" i="17"/>
  <c r="O548" i="17"/>
  <c r="O560" i="17"/>
  <c r="O563" i="17"/>
  <c r="O569" i="17"/>
  <c r="O571" i="17"/>
  <c r="O576" i="17"/>
  <c r="O578" i="17"/>
  <c r="O588" i="17"/>
  <c r="O590" i="17"/>
  <c r="O593" i="17"/>
  <c r="O599" i="17"/>
  <c r="O620" i="17"/>
  <c r="O622" i="17"/>
  <c r="O623" i="17"/>
  <c r="O625" i="17"/>
  <c r="O626" i="17"/>
  <c r="O641" i="17"/>
  <c r="O643" i="17"/>
  <c r="O644" i="17"/>
  <c r="O650" i="17"/>
  <c r="O656" i="17"/>
  <c r="O662" i="17"/>
  <c r="O670" i="17"/>
  <c r="O671" i="17"/>
  <c r="O672" i="17"/>
  <c r="O673" i="17"/>
  <c r="O674" i="17"/>
  <c r="O680" i="17"/>
  <c r="O689" i="17"/>
  <c r="O692" i="17"/>
  <c r="O694" i="17"/>
  <c r="O698" i="17"/>
  <c r="O703" i="17"/>
  <c r="O715" i="17"/>
  <c r="O719" i="17"/>
  <c r="O734" i="17"/>
  <c r="O739" i="17"/>
  <c r="O743" i="17"/>
  <c r="O745" i="17"/>
  <c r="O747" i="17"/>
  <c r="O749" i="17"/>
  <c r="O751" i="17"/>
  <c r="O758" i="17"/>
  <c r="O767" i="17"/>
  <c r="O770" i="17"/>
  <c r="O773" i="17"/>
  <c r="O785" i="17"/>
  <c r="O788" i="17"/>
  <c r="O790" i="17"/>
  <c r="O794" i="17"/>
  <c r="O814" i="17"/>
  <c r="O815" i="17"/>
  <c r="O818" i="17"/>
  <c r="O821" i="17"/>
  <c r="O827" i="17"/>
  <c r="O833" i="17"/>
  <c r="O835" i="17"/>
  <c r="O839" i="17"/>
  <c r="O848" i="17"/>
  <c r="O851" i="17"/>
  <c r="O860" i="17"/>
  <c r="O863" i="17"/>
  <c r="O865" i="17"/>
  <c r="O866" i="17"/>
  <c r="O872" i="17"/>
  <c r="O887" i="17"/>
  <c r="O889" i="17"/>
  <c r="O890" i="17"/>
  <c r="O895" i="17"/>
  <c r="O896" i="17"/>
  <c r="O908" i="17"/>
  <c r="O910" i="17"/>
  <c r="O914" i="17"/>
  <c r="O920" i="17"/>
  <c r="O921" i="17"/>
  <c r="O926" i="17"/>
  <c r="O932" i="17"/>
  <c r="O934" i="17"/>
  <c r="O935" i="17"/>
  <c r="O937" i="17"/>
  <c r="O944" i="17"/>
  <c r="O953" i="17"/>
  <c r="O955" i="17"/>
  <c r="O956" i="17"/>
  <c r="O960" i="17"/>
  <c r="O967" i="17"/>
  <c r="O968" i="17"/>
  <c r="O974" i="17"/>
  <c r="O977" i="17"/>
  <c r="O980" i="17"/>
  <c r="O983" i="17"/>
  <c r="O985" i="17"/>
  <c r="O986" i="17"/>
  <c r="O989" i="17"/>
  <c r="O995" i="17"/>
  <c r="O998" i="17"/>
  <c r="O1001" i="17"/>
  <c r="N3" i="17"/>
  <c r="N6" i="17"/>
  <c r="N9" i="17"/>
  <c r="N10" i="17"/>
  <c r="N24" i="17"/>
  <c r="N25" i="17"/>
  <c r="N27" i="17"/>
  <c r="N28" i="17"/>
  <c r="N33" i="17"/>
  <c r="N42" i="17"/>
  <c r="N48" i="17"/>
  <c r="N49" i="17"/>
  <c r="N51" i="17"/>
  <c r="N54" i="17"/>
  <c r="N63" i="17"/>
  <c r="N64" i="17"/>
  <c r="N66" i="17"/>
  <c r="N72" i="17"/>
  <c r="N73" i="17"/>
  <c r="N81" i="17"/>
  <c r="N88" i="17"/>
  <c r="N90" i="17"/>
  <c r="N91" i="17"/>
  <c r="N94" i="17"/>
  <c r="N105" i="17"/>
  <c r="N106" i="17"/>
  <c r="N111" i="17"/>
  <c r="N114" i="17"/>
  <c r="N115" i="17"/>
  <c r="N127" i="17"/>
  <c r="N128" i="17"/>
  <c r="N129" i="17"/>
  <c r="N130" i="17"/>
  <c r="N132" i="17"/>
  <c r="N133" i="17"/>
  <c r="N144" i="17"/>
  <c r="N151" i="17"/>
  <c r="N154" i="17"/>
  <c r="N157" i="17"/>
  <c r="N165" i="17"/>
  <c r="N166" i="17"/>
  <c r="N167" i="17"/>
  <c r="N168" i="17"/>
  <c r="N177" i="17"/>
  <c r="N183" i="17"/>
  <c r="N184" i="17"/>
  <c r="N189" i="17"/>
  <c r="N192" i="17"/>
  <c r="N193" i="17"/>
  <c r="N195" i="17"/>
  <c r="N204" i="17"/>
  <c r="N207" i="17"/>
  <c r="N211" i="17"/>
  <c r="N213" i="17"/>
  <c r="N214" i="17"/>
  <c r="N225" i="17"/>
  <c r="N226" i="17"/>
  <c r="N228" i="17"/>
  <c r="N229" i="17"/>
  <c r="N231" i="17"/>
  <c r="N243" i="17"/>
  <c r="N247" i="17"/>
  <c r="N249" i="17"/>
  <c r="N253" i="17"/>
  <c r="N261" i="17"/>
  <c r="N262" i="17"/>
  <c r="N264" i="17"/>
  <c r="N271" i="17"/>
  <c r="N280" i="17"/>
  <c r="N283" i="17"/>
  <c r="N284" i="17"/>
  <c r="N285" i="17"/>
  <c r="N288" i="17"/>
  <c r="N297" i="17"/>
  <c r="N300" i="17"/>
  <c r="N301" i="17"/>
  <c r="N303" i="17"/>
  <c r="N304" i="17"/>
  <c r="N315" i="17"/>
  <c r="N316" i="17"/>
  <c r="N317" i="17"/>
  <c r="N319" i="17"/>
  <c r="N321" i="17"/>
  <c r="N333" i="17"/>
  <c r="N334" i="17"/>
  <c r="N337" i="17"/>
  <c r="N340" i="17"/>
  <c r="N348" i="17"/>
  <c r="N349" i="17"/>
  <c r="N357" i="17"/>
  <c r="N363" i="17"/>
  <c r="N367" i="17"/>
  <c r="N369" i="17"/>
  <c r="N370" i="17"/>
  <c r="N372" i="17"/>
  <c r="N373" i="17"/>
  <c r="N381" i="17"/>
  <c r="N384" i="17"/>
  <c r="N387" i="17"/>
  <c r="N388" i="17"/>
  <c r="N399" i="17"/>
  <c r="N400" i="17"/>
  <c r="N403" i="17"/>
  <c r="N405" i="17"/>
  <c r="N418" i="17"/>
  <c r="N420" i="17"/>
  <c r="N421" i="17"/>
  <c r="N423" i="17"/>
  <c r="N432" i="17"/>
  <c r="N433" i="17"/>
  <c r="N434" i="17"/>
  <c r="N435" i="17"/>
  <c r="N441" i="17"/>
  <c r="N442" i="17"/>
  <c r="N454" i="17"/>
  <c r="N457" i="17"/>
  <c r="N459" i="17"/>
  <c r="N468" i="17"/>
  <c r="N471" i="17"/>
  <c r="N472" i="17"/>
  <c r="N475" i="17"/>
  <c r="N487" i="17"/>
  <c r="N489" i="17"/>
  <c r="N490" i="17"/>
  <c r="N492" i="17"/>
  <c r="N501" i="17"/>
  <c r="N502" i="17"/>
  <c r="N504" i="17"/>
  <c r="N505" i="17"/>
  <c r="N519" i="17"/>
  <c r="N528" i="17"/>
  <c r="N538" i="17"/>
  <c r="N540" i="17"/>
  <c r="N541" i="17"/>
  <c r="N542" i="17"/>
  <c r="N543" i="17"/>
  <c r="N544" i="17"/>
  <c r="N552" i="17"/>
  <c r="N555" i="17"/>
  <c r="N556" i="17"/>
  <c r="N559" i="17"/>
  <c r="N562" i="17"/>
  <c r="N571" i="17"/>
  <c r="N573" i="17"/>
  <c r="N575" i="17"/>
  <c r="N576" i="17"/>
  <c r="N588" i="17"/>
  <c r="N589" i="17"/>
  <c r="N591" i="17"/>
  <c r="N592" i="17"/>
  <c r="N595" i="17"/>
  <c r="N597" i="17"/>
  <c r="N603" i="17"/>
  <c r="N604" i="17"/>
  <c r="N609" i="17"/>
  <c r="N612" i="17"/>
  <c r="N621" i="17"/>
  <c r="N625" i="17"/>
  <c r="N627" i="17"/>
  <c r="N628" i="17"/>
  <c r="N645" i="17"/>
  <c r="N646" i="17"/>
  <c r="N657" i="17"/>
  <c r="N658" i="17"/>
  <c r="N660" i="17"/>
  <c r="N663" i="17"/>
  <c r="N672" i="17"/>
  <c r="N673" i="17"/>
  <c r="N675" i="17"/>
  <c r="N676" i="17"/>
  <c r="N681" i="17"/>
  <c r="N689" i="17"/>
  <c r="N693" i="17"/>
  <c r="N699" i="17"/>
  <c r="N709" i="17"/>
  <c r="N711" i="17"/>
  <c r="N712" i="17"/>
  <c r="N715" i="17"/>
  <c r="N723" i="17"/>
  <c r="N729" i="17"/>
  <c r="N730" i="17"/>
  <c r="N732" i="17"/>
  <c r="N733" i="17"/>
  <c r="N741" i="17"/>
  <c r="N742" i="17"/>
  <c r="N747" i="17"/>
  <c r="N759" i="17"/>
  <c r="N760" i="17"/>
  <c r="N763" i="17"/>
  <c r="N766" i="17"/>
  <c r="N768" i="17"/>
  <c r="N777" i="17"/>
  <c r="N780" i="17"/>
  <c r="N784" i="17"/>
  <c r="N792" i="17"/>
  <c r="N799" i="17"/>
  <c r="N801" i="17"/>
  <c r="N813" i="17"/>
  <c r="N814" i="17"/>
  <c r="N816" i="17"/>
  <c r="N817" i="17"/>
  <c r="N828" i="17"/>
  <c r="N829" i="17"/>
  <c r="N831" i="17"/>
  <c r="N843" i="17"/>
  <c r="N844" i="17"/>
  <c r="N845" i="17"/>
  <c r="N847" i="17"/>
  <c r="N850" i="17"/>
  <c r="N852" i="17"/>
  <c r="N861" i="17"/>
  <c r="N864" i="17"/>
  <c r="N868" i="17"/>
  <c r="N871" i="17"/>
  <c r="N880" i="17"/>
  <c r="N883" i="17"/>
  <c r="N885" i="17"/>
  <c r="N897" i="17"/>
  <c r="N900" i="17"/>
  <c r="N903" i="17"/>
  <c r="N904" i="17"/>
  <c r="N912" i="17"/>
  <c r="N913" i="17"/>
  <c r="N915" i="17"/>
  <c r="N928" i="17"/>
  <c r="N931" i="17"/>
  <c r="N933" i="17"/>
  <c r="N934" i="17"/>
  <c r="N945" i="17"/>
  <c r="N948" i="17"/>
  <c r="N949" i="17"/>
  <c r="N960" i="17"/>
  <c r="N961" i="17"/>
  <c r="N963" i="17"/>
  <c r="N964" i="17"/>
  <c r="N975" i="17"/>
  <c r="N979" i="17"/>
  <c r="N981" i="17"/>
  <c r="N991" i="17"/>
  <c r="N994" i="17"/>
  <c r="M5" i="17"/>
  <c r="M7" i="17"/>
  <c r="M8" i="17"/>
  <c r="M11" i="17"/>
  <c r="M13" i="17"/>
  <c r="M20" i="17"/>
  <c r="M21" i="17"/>
  <c r="M23" i="17"/>
  <c r="M28" i="17"/>
  <c r="M29" i="17"/>
  <c r="M35" i="17"/>
  <c r="M36" i="17"/>
  <c r="M37" i="17"/>
  <c r="M40" i="17"/>
  <c r="M41" i="17"/>
  <c r="M44" i="17"/>
  <c r="M47" i="17"/>
  <c r="M54" i="17"/>
  <c r="M55" i="17"/>
  <c r="M56" i="17"/>
  <c r="M57" i="17"/>
  <c r="M59" i="17"/>
  <c r="M60" i="17"/>
  <c r="M65" i="17"/>
  <c r="M68" i="17"/>
  <c r="M76" i="17"/>
  <c r="M80" i="17"/>
  <c r="M83" i="17"/>
  <c r="M85" i="17"/>
  <c r="M87" i="17"/>
  <c r="M88" i="17"/>
  <c r="M89" i="17"/>
  <c r="M101" i="17"/>
  <c r="M102" i="17"/>
  <c r="M103" i="17"/>
  <c r="M104" i="17"/>
  <c r="M106" i="17"/>
  <c r="M113" i="17"/>
  <c r="M115" i="17"/>
  <c r="M116" i="17"/>
  <c r="M119" i="17"/>
  <c r="M121" i="17"/>
  <c r="M128" i="17"/>
  <c r="M130" i="17"/>
  <c r="M131" i="17"/>
  <c r="M132" i="17"/>
  <c r="M133" i="17"/>
  <c r="M136" i="17"/>
  <c r="M143" i="17"/>
  <c r="M148" i="17"/>
  <c r="M149" i="17"/>
  <c r="M151" i="17"/>
  <c r="M152" i="17"/>
  <c r="M154" i="17"/>
  <c r="M161" i="17"/>
  <c r="M162" i="17"/>
  <c r="M164" i="17"/>
  <c r="M173" i="17"/>
  <c r="M176" i="17"/>
  <c r="M178" i="17"/>
  <c r="M179" i="17"/>
  <c r="M181" i="17"/>
  <c r="M182" i="17"/>
  <c r="M183" i="17"/>
  <c r="M185" i="17"/>
  <c r="M188" i="17"/>
  <c r="M191" i="17"/>
  <c r="M192" i="17"/>
  <c r="M194" i="17"/>
  <c r="M196" i="17"/>
  <c r="M197" i="17"/>
  <c r="M200" i="17"/>
  <c r="M203" i="17"/>
  <c r="M204" i="17"/>
  <c r="M209" i="17"/>
  <c r="M210" i="17"/>
  <c r="M212" i="17"/>
  <c r="M218" i="17"/>
  <c r="M220" i="17"/>
  <c r="M221" i="17"/>
  <c r="M224" i="17"/>
  <c r="M230" i="17"/>
  <c r="M233" i="17"/>
  <c r="M236" i="17"/>
  <c r="M237" i="17"/>
  <c r="M238" i="17"/>
  <c r="M239" i="17"/>
  <c r="M240" i="17"/>
  <c r="M242" i="17"/>
  <c r="M248" i="17"/>
  <c r="M251" i="17"/>
  <c r="M254" i="17"/>
  <c r="M260" i="17"/>
  <c r="M262" i="17"/>
  <c r="M263" i="17"/>
  <c r="M264" i="17"/>
  <c r="M265" i="17"/>
  <c r="M266" i="17"/>
  <c r="M267" i="17"/>
  <c r="M275" i="17"/>
  <c r="M278" i="17"/>
  <c r="M280" i="17"/>
  <c r="M281" i="17"/>
  <c r="M282" i="17"/>
  <c r="M290" i="17"/>
  <c r="M291" i="17"/>
  <c r="M292" i="17"/>
  <c r="M293" i="17"/>
  <c r="M296" i="17"/>
  <c r="M302" i="17"/>
  <c r="M304" i="17"/>
  <c r="M305" i="17"/>
  <c r="M308" i="17"/>
  <c r="M310" i="17"/>
  <c r="M312" i="17"/>
  <c r="M314" i="17"/>
  <c r="M317" i="17"/>
  <c r="M320" i="17"/>
  <c r="M321" i="17"/>
  <c r="M322" i="17"/>
  <c r="M323" i="17"/>
  <c r="M325" i="17"/>
  <c r="M326" i="17"/>
  <c r="M332" i="17"/>
  <c r="M334" i="17"/>
  <c r="M335" i="17"/>
  <c r="M338" i="17"/>
  <c r="M340" i="17"/>
  <c r="M347" i="17"/>
  <c r="M348" i="17"/>
  <c r="M349" i="17"/>
  <c r="M351" i="17"/>
  <c r="M352" i="17"/>
  <c r="M353" i="17"/>
  <c r="M359" i="17"/>
  <c r="M362" i="17"/>
  <c r="M365" i="17"/>
  <c r="M366" i="17"/>
  <c r="M368" i="17"/>
  <c r="M369" i="17"/>
  <c r="M371" i="17"/>
  <c r="M374" i="17"/>
  <c r="M375" i="17"/>
  <c r="M377" i="17"/>
  <c r="M380" i="17"/>
  <c r="M383" i="17"/>
  <c r="M392" i="17"/>
  <c r="M393" i="17"/>
  <c r="M394" i="17"/>
  <c r="M395" i="17"/>
  <c r="M396" i="17"/>
  <c r="M397" i="17"/>
  <c r="M401" i="17"/>
  <c r="M404" i="17"/>
  <c r="M407" i="17"/>
  <c r="M409" i="17"/>
  <c r="M410" i="17"/>
  <c r="M411" i="17"/>
  <c r="M413" i="17"/>
  <c r="M418" i="17"/>
  <c r="M419" i="17"/>
  <c r="M422" i="17"/>
  <c r="M424" i="17"/>
  <c r="M425" i="17"/>
  <c r="M428" i="17"/>
  <c r="M431" i="17"/>
  <c r="M433" i="17"/>
  <c r="M434" i="17"/>
  <c r="M437" i="17"/>
  <c r="M440" i="17"/>
  <c r="M443" i="17"/>
  <c r="M446" i="17"/>
  <c r="M447" i="17"/>
  <c r="M448" i="17"/>
  <c r="M449" i="17"/>
  <c r="M452" i="17"/>
  <c r="M461" i="17"/>
  <c r="M464" i="17"/>
  <c r="M465" i="17"/>
  <c r="M466" i="17"/>
  <c r="M467" i="17"/>
  <c r="M469" i="17"/>
  <c r="M473" i="17"/>
  <c r="M474" i="17"/>
  <c r="M476" i="17"/>
  <c r="M479" i="17"/>
  <c r="M482" i="17"/>
  <c r="M485" i="17"/>
  <c r="M488" i="17"/>
  <c r="M489" i="17"/>
  <c r="M490" i="17"/>
  <c r="M491" i="17"/>
  <c r="M492" i="17"/>
  <c r="M497" i="17"/>
  <c r="M500" i="17"/>
  <c r="M503" i="17"/>
  <c r="M505" i="17"/>
  <c r="M506" i="17"/>
  <c r="M508" i="17"/>
  <c r="M509" i="17"/>
  <c r="M510" i="17"/>
  <c r="M512" i="17"/>
  <c r="M518" i="17"/>
  <c r="M521" i="17"/>
  <c r="M522" i="17"/>
  <c r="M524" i="17"/>
  <c r="M525" i="17"/>
  <c r="M526" i="17"/>
  <c r="M530" i="17"/>
  <c r="M532" i="17"/>
  <c r="M536" i="17"/>
  <c r="M538" i="17"/>
  <c r="M539" i="17"/>
  <c r="M544" i="17"/>
  <c r="M546" i="17"/>
  <c r="M547" i="17"/>
  <c r="M548" i="17"/>
  <c r="M549" i="17"/>
  <c r="M550" i="17"/>
  <c r="M551" i="17"/>
  <c r="M554" i="17"/>
  <c r="M559" i="17"/>
  <c r="M560" i="17"/>
  <c r="M561" i="17"/>
  <c r="M562" i="17"/>
  <c r="M563" i="17"/>
  <c r="M564" i="17"/>
  <c r="M565" i="17"/>
  <c r="M571" i="17"/>
  <c r="M572" i="17"/>
  <c r="M575" i="17"/>
  <c r="M577" i="17"/>
  <c r="M578" i="17"/>
  <c r="M584" i="17"/>
  <c r="M585" i="17"/>
  <c r="M586" i="17"/>
  <c r="M587" i="17"/>
  <c r="M588" i="17"/>
  <c r="M590" i="17"/>
  <c r="M596" i="17"/>
  <c r="M597" i="17"/>
  <c r="M598" i="17"/>
  <c r="M599" i="17"/>
  <c r="M601" i="17"/>
  <c r="M602" i="17"/>
  <c r="M603" i="17"/>
  <c r="M604" i="17"/>
  <c r="M611" i="17"/>
  <c r="M614" i="17"/>
  <c r="M615" i="17"/>
  <c r="M616" i="17"/>
  <c r="M618" i="17"/>
  <c r="M620" i="17"/>
  <c r="M623" i="17"/>
  <c r="M625" i="17"/>
  <c r="M626" i="17"/>
  <c r="M631" i="17"/>
  <c r="M635" i="17"/>
  <c r="M636" i="17"/>
  <c r="M637" i="17"/>
  <c r="M638" i="17"/>
  <c r="M639" i="17"/>
  <c r="M640" i="17"/>
  <c r="M644" i="17"/>
  <c r="M650" i="17"/>
  <c r="M652" i="17"/>
  <c r="M654" i="17"/>
  <c r="M655" i="17"/>
  <c r="M656" i="17"/>
  <c r="M657" i="17"/>
  <c r="M659" i="17"/>
  <c r="M662" i="17"/>
  <c r="M668" i="17"/>
  <c r="M670" i="17"/>
  <c r="M674" i="17"/>
  <c r="M676" i="17"/>
  <c r="M678" i="17"/>
  <c r="M679" i="17"/>
  <c r="M680" i="17"/>
  <c r="M683" i="17"/>
  <c r="M688" i="17"/>
  <c r="M690" i="17"/>
  <c r="M691" i="17"/>
  <c r="M692" i="17"/>
  <c r="M694" i="17"/>
  <c r="M695" i="17"/>
  <c r="M698" i="17"/>
  <c r="M704" i="17"/>
  <c r="M705" i="17"/>
  <c r="M706" i="17"/>
  <c r="M707" i="17"/>
  <c r="M708" i="17"/>
  <c r="M709" i="17"/>
  <c r="M715" i="17"/>
  <c r="M716" i="17"/>
  <c r="M719" i="17"/>
  <c r="M722" i="17"/>
  <c r="M728" i="17"/>
  <c r="M730" i="17"/>
  <c r="M731" i="17"/>
  <c r="M733" i="17"/>
  <c r="M734" i="17"/>
  <c r="M737" i="17"/>
  <c r="M740" i="17"/>
  <c r="M742" i="17"/>
  <c r="M743" i="17"/>
  <c r="M745" i="17"/>
  <c r="M746" i="17"/>
  <c r="M747" i="17"/>
  <c r="M749" i="17"/>
  <c r="M752" i="17"/>
  <c r="M755" i="17"/>
  <c r="M757" i="17"/>
  <c r="M758" i="17"/>
  <c r="M761" i="17"/>
  <c r="M764" i="17"/>
  <c r="M766" i="17"/>
  <c r="M767" i="17"/>
  <c r="M770" i="17"/>
  <c r="M773" i="17"/>
  <c r="M776" i="17"/>
  <c r="M777" i="17"/>
  <c r="M778" i="17"/>
  <c r="M779" i="17"/>
  <c r="M781" i="17"/>
  <c r="M782" i="17"/>
  <c r="M785" i="17"/>
  <c r="M788" i="17"/>
  <c r="M790" i="17"/>
  <c r="M791" i="17"/>
  <c r="M793" i="17"/>
  <c r="M794" i="17"/>
  <c r="M795" i="17"/>
  <c r="M797" i="17"/>
  <c r="M800" i="17"/>
  <c r="M803" i="17"/>
  <c r="M805" i="17"/>
  <c r="M806" i="17"/>
  <c r="M807" i="17"/>
  <c r="M809" i="17"/>
  <c r="M812" i="17"/>
  <c r="M814" i="17"/>
  <c r="M815" i="17"/>
  <c r="M818" i="17"/>
  <c r="M821" i="17"/>
  <c r="M824" i="17"/>
  <c r="M826" i="17"/>
  <c r="M827" i="17"/>
  <c r="M828" i="17"/>
  <c r="M829" i="17"/>
  <c r="M830" i="17"/>
  <c r="M833" i="17"/>
  <c r="M836" i="17"/>
  <c r="M838" i="17"/>
  <c r="M839" i="17"/>
  <c r="M841" i="17"/>
  <c r="M842" i="17"/>
  <c r="M845" i="17"/>
  <c r="M848" i="17"/>
  <c r="M851" i="17"/>
  <c r="M853" i="17"/>
  <c r="M854" i="17"/>
  <c r="M857" i="17"/>
  <c r="M860" i="17"/>
  <c r="M862" i="17"/>
  <c r="M863" i="17"/>
  <c r="M866" i="17"/>
  <c r="M869" i="17"/>
  <c r="M872" i="17"/>
  <c r="M874" i="17"/>
  <c r="M875" i="17"/>
  <c r="M877" i="17"/>
  <c r="M878" i="17"/>
  <c r="M881" i="17"/>
  <c r="M884" i="17"/>
  <c r="M886" i="17"/>
  <c r="M887" i="17"/>
  <c r="M889" i="17"/>
  <c r="M890" i="17"/>
  <c r="M893" i="17"/>
  <c r="M896" i="17"/>
  <c r="M899" i="17"/>
  <c r="M901" i="17"/>
  <c r="M902" i="17"/>
  <c r="M905" i="17"/>
  <c r="M908" i="17"/>
  <c r="M910" i="17"/>
  <c r="M911" i="17"/>
  <c r="M914" i="17"/>
  <c r="M917" i="17"/>
  <c r="M920" i="17"/>
  <c r="M922" i="17"/>
  <c r="M923" i="17"/>
  <c r="M925" i="17"/>
  <c r="M926" i="17"/>
  <c r="M929" i="17"/>
  <c r="M932" i="17"/>
  <c r="M934" i="17"/>
  <c r="M935" i="17"/>
  <c r="M937" i="17"/>
  <c r="M938" i="17"/>
  <c r="M941" i="17"/>
  <c r="M944" i="17"/>
  <c r="M947" i="17"/>
  <c r="M949" i="17"/>
  <c r="M950" i="17"/>
  <c r="M951" i="17"/>
  <c r="M953" i="17"/>
  <c r="M956" i="17"/>
  <c r="M958" i="17"/>
  <c r="M959" i="17"/>
  <c r="M962" i="17"/>
  <c r="M965" i="17"/>
  <c r="M968" i="17"/>
  <c r="M970" i="17"/>
  <c r="M971" i="17"/>
  <c r="M972" i="17"/>
  <c r="M973" i="17"/>
  <c r="M974" i="17"/>
  <c r="M977" i="17"/>
  <c r="M980" i="17"/>
  <c r="M982" i="17"/>
  <c r="M983" i="17"/>
  <c r="M985" i="17"/>
  <c r="M986" i="17"/>
  <c r="M989" i="17"/>
  <c r="M992" i="17"/>
  <c r="M995" i="17"/>
  <c r="M997" i="17"/>
  <c r="M998" i="17"/>
  <c r="M1001" i="17"/>
  <c r="I3" i="17"/>
  <c r="J3" i="17"/>
  <c r="O3" i="17" s="1"/>
  <c r="K3" i="17"/>
  <c r="L3" i="17"/>
  <c r="M3" i="17" s="1"/>
  <c r="I4" i="17"/>
  <c r="N4" i="17" s="1"/>
  <c r="J4" i="17"/>
  <c r="O4" i="17" s="1"/>
  <c r="K4" i="17"/>
  <c r="L4" i="17"/>
  <c r="M4" i="17" s="1"/>
  <c r="I5" i="17"/>
  <c r="N5" i="17" s="1"/>
  <c r="J5" i="17"/>
  <c r="O5" i="17" s="1"/>
  <c r="K5" i="17"/>
  <c r="L5" i="17"/>
  <c r="I6" i="17"/>
  <c r="J6" i="17"/>
  <c r="O6" i="17" s="1"/>
  <c r="K6" i="17"/>
  <c r="L6" i="17"/>
  <c r="M6" i="17" s="1"/>
  <c r="I7" i="17"/>
  <c r="N7" i="17" s="1"/>
  <c r="J7" i="17"/>
  <c r="O7" i="17" s="1"/>
  <c r="K7" i="17"/>
  <c r="L7" i="17"/>
  <c r="I8" i="17"/>
  <c r="N8" i="17" s="1"/>
  <c r="J8" i="17"/>
  <c r="O8" i="17" s="1"/>
  <c r="K8" i="17"/>
  <c r="L8" i="17"/>
  <c r="I9" i="17"/>
  <c r="J9" i="17"/>
  <c r="O9" i="17" s="1"/>
  <c r="K9" i="17"/>
  <c r="L9" i="17"/>
  <c r="M9" i="17" s="1"/>
  <c r="I10" i="17"/>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I14" i="17"/>
  <c r="N14" i="17" s="1"/>
  <c r="J14" i="17"/>
  <c r="K14" i="17"/>
  <c r="L14" i="17"/>
  <c r="M14" i="17" s="1"/>
  <c r="I15" i="17"/>
  <c r="N15" i="17" s="1"/>
  <c r="J15" i="17"/>
  <c r="O15" i="17" s="1"/>
  <c r="K15" i="17"/>
  <c r="L15" i="17"/>
  <c r="M15" i="17" s="1"/>
  <c r="I16" i="17"/>
  <c r="N16" i="17" s="1"/>
  <c r="J16" i="17"/>
  <c r="O16" i="17" s="1"/>
  <c r="K16" i="17"/>
  <c r="L16" i="17"/>
  <c r="M16" i="17" s="1"/>
  <c r="I17" i="17"/>
  <c r="N17" i="17" s="1"/>
  <c r="J17" i="17"/>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I22" i="17"/>
  <c r="N22" i="17" s="1"/>
  <c r="J22" i="17"/>
  <c r="O22" i="17" s="1"/>
  <c r="K22" i="17"/>
  <c r="L22" i="17"/>
  <c r="M22" i="17" s="1"/>
  <c r="I23" i="17"/>
  <c r="N23" i="17" s="1"/>
  <c r="J23" i="17"/>
  <c r="K23" i="17"/>
  <c r="L23" i="17"/>
  <c r="I24" i="17"/>
  <c r="J24" i="17"/>
  <c r="O24" i="17" s="1"/>
  <c r="K24" i="17"/>
  <c r="L24" i="17"/>
  <c r="M24" i="17" s="1"/>
  <c r="I25" i="17"/>
  <c r="J25" i="17"/>
  <c r="K25" i="17"/>
  <c r="L25" i="17"/>
  <c r="M25" i="17" s="1"/>
  <c r="I26" i="17"/>
  <c r="N26" i="17" s="1"/>
  <c r="J26" i="17"/>
  <c r="O26" i="17" s="1"/>
  <c r="K26" i="17"/>
  <c r="L26" i="17"/>
  <c r="M26" i="17" s="1"/>
  <c r="I27" i="17"/>
  <c r="J27" i="17"/>
  <c r="K27" i="17"/>
  <c r="L27" i="17"/>
  <c r="M27" i="17" s="1"/>
  <c r="I28" i="17"/>
  <c r="J28" i="17"/>
  <c r="O28" i="17" s="1"/>
  <c r="K28" i="17"/>
  <c r="L28" i="17"/>
  <c r="I29" i="17"/>
  <c r="N29" i="17" s="1"/>
  <c r="J29" i="17"/>
  <c r="O29" i="17" s="1"/>
  <c r="K29" i="17"/>
  <c r="L29" i="17"/>
  <c r="I30" i="17"/>
  <c r="N30" i="17" s="1"/>
  <c r="J30" i="17"/>
  <c r="O30" i="17" s="1"/>
  <c r="K30" i="17"/>
  <c r="L30" i="17"/>
  <c r="M30" i="17" s="1"/>
  <c r="I31" i="17"/>
  <c r="N31" i="17" s="1"/>
  <c r="J31" i="17"/>
  <c r="K31" i="17"/>
  <c r="L31" i="17"/>
  <c r="M31" i="17" s="1"/>
  <c r="I32" i="17"/>
  <c r="N32" i="17" s="1"/>
  <c r="J32" i="17"/>
  <c r="O32" i="17" s="1"/>
  <c r="K32" i="17"/>
  <c r="L32" i="17"/>
  <c r="M32" i="17" s="1"/>
  <c r="I33" i="17"/>
  <c r="J33" i="17"/>
  <c r="K33" i="17"/>
  <c r="L33" i="17"/>
  <c r="M33" i="17" s="1"/>
  <c r="I34" i="17"/>
  <c r="N34" i="17" s="1"/>
  <c r="J34" i="17"/>
  <c r="O34" i="17" s="1"/>
  <c r="K34" i="17"/>
  <c r="L34" i="17"/>
  <c r="M34" i="17" s="1"/>
  <c r="I35" i="17"/>
  <c r="N35" i="17" s="1"/>
  <c r="J35" i="17"/>
  <c r="O35" i="17" s="1"/>
  <c r="K35" i="17"/>
  <c r="L35" i="17"/>
  <c r="I36" i="17"/>
  <c r="N36" i="17" s="1"/>
  <c r="J36" i="17"/>
  <c r="K36" i="17"/>
  <c r="L36" i="17"/>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K41" i="17"/>
  <c r="L41" i="17"/>
  <c r="I42" i="17"/>
  <c r="J42" i="17"/>
  <c r="O42" i="17" s="1"/>
  <c r="K42" i="17"/>
  <c r="L42" i="17"/>
  <c r="M42" i="17" s="1"/>
  <c r="I43" i="17"/>
  <c r="N43" i="17" s="1"/>
  <c r="J43" i="17"/>
  <c r="O43" i="17" s="1"/>
  <c r="K43" i="17"/>
  <c r="L43" i="17"/>
  <c r="M43" i="17" s="1"/>
  <c r="I44" i="17"/>
  <c r="N44" i="17" s="1"/>
  <c r="J44" i="17"/>
  <c r="K44" i="17"/>
  <c r="L44" i="17"/>
  <c r="I45" i="17"/>
  <c r="N45" i="17" s="1"/>
  <c r="J45" i="17"/>
  <c r="O45" i="17" s="1"/>
  <c r="K45" i="17"/>
  <c r="L45" i="17"/>
  <c r="M45" i="17" s="1"/>
  <c r="I46" i="17"/>
  <c r="N46" i="17" s="1"/>
  <c r="J46" i="17"/>
  <c r="O46" i="17" s="1"/>
  <c r="K46" i="17"/>
  <c r="L46" i="17"/>
  <c r="M46" i="17" s="1"/>
  <c r="I47" i="17"/>
  <c r="N47" i="17" s="1"/>
  <c r="J47" i="17"/>
  <c r="O47" i="17" s="1"/>
  <c r="K47" i="17"/>
  <c r="L47" i="17"/>
  <c r="I48" i="17"/>
  <c r="J48" i="17"/>
  <c r="O48" i="17" s="1"/>
  <c r="K48" i="17"/>
  <c r="L48" i="17"/>
  <c r="M48" i="17" s="1"/>
  <c r="I49" i="17"/>
  <c r="J49" i="17"/>
  <c r="K49" i="17"/>
  <c r="L49" i="17"/>
  <c r="M49" i="17" s="1"/>
  <c r="I50" i="17"/>
  <c r="N50" i="17" s="1"/>
  <c r="J50" i="17"/>
  <c r="K50" i="17"/>
  <c r="L50" i="17"/>
  <c r="M50" i="17" s="1"/>
  <c r="I51" i="17"/>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M58" i="17" s="1"/>
  <c r="I59" i="17"/>
  <c r="N59" i="17" s="1"/>
  <c r="J59" i="17"/>
  <c r="K59" i="17"/>
  <c r="L59" i="17"/>
  <c r="I60" i="17"/>
  <c r="N60" i="17" s="1"/>
  <c r="J60" i="17"/>
  <c r="O60" i="17" s="1"/>
  <c r="K60" i="17"/>
  <c r="L60" i="17"/>
  <c r="I61" i="17"/>
  <c r="N61" i="17" s="1"/>
  <c r="J61" i="17"/>
  <c r="K61" i="17"/>
  <c r="L61" i="17"/>
  <c r="M61" i="17" s="1"/>
  <c r="I62" i="17"/>
  <c r="N62" i="17" s="1"/>
  <c r="J62" i="17"/>
  <c r="O62" i="17" s="1"/>
  <c r="K62" i="17"/>
  <c r="L62" i="17"/>
  <c r="M62" i="17" s="1"/>
  <c r="I63" i="17"/>
  <c r="J63" i="17"/>
  <c r="O63" i="17" s="1"/>
  <c r="K63" i="17"/>
  <c r="L63" i="17"/>
  <c r="M63" i="17" s="1"/>
  <c r="I64" i="17"/>
  <c r="J64" i="17"/>
  <c r="O64" i="17" s="1"/>
  <c r="K64" i="17"/>
  <c r="L64" i="17"/>
  <c r="M64" i="17" s="1"/>
  <c r="I65" i="17"/>
  <c r="N65" i="17" s="1"/>
  <c r="J65" i="17"/>
  <c r="O65" i="17" s="1"/>
  <c r="K65" i="17"/>
  <c r="L65" i="17"/>
  <c r="I66" i="17"/>
  <c r="J66" i="17"/>
  <c r="O66" i="17" s="1"/>
  <c r="K66" i="17"/>
  <c r="L66" i="17"/>
  <c r="M66" i="17" s="1"/>
  <c r="I67" i="17"/>
  <c r="N67" i="17" s="1"/>
  <c r="J67" i="17"/>
  <c r="O67" i="17" s="1"/>
  <c r="K67" i="17"/>
  <c r="L67" i="17"/>
  <c r="M67" i="17" s="1"/>
  <c r="I68" i="17"/>
  <c r="N68" i="17" s="1"/>
  <c r="J68" i="17"/>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J72" i="17"/>
  <c r="O72" i="17" s="1"/>
  <c r="K72" i="17"/>
  <c r="L72" i="17"/>
  <c r="M72" i="17" s="1"/>
  <c r="I73" i="17"/>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K79" i="17"/>
  <c r="L79" i="17"/>
  <c r="M79" i="17" s="1"/>
  <c r="I80" i="17"/>
  <c r="N80" i="17" s="1"/>
  <c r="J80" i="17"/>
  <c r="O80" i="17" s="1"/>
  <c r="K80" i="17"/>
  <c r="L80" i="17"/>
  <c r="I81" i="17"/>
  <c r="J81" i="17"/>
  <c r="K81" i="17"/>
  <c r="L81" i="17"/>
  <c r="M81" i="17" s="1"/>
  <c r="I82" i="17"/>
  <c r="N82" i="17" s="1"/>
  <c r="J82" i="17"/>
  <c r="O82" i="17" s="1"/>
  <c r="K82" i="17"/>
  <c r="L82" i="17"/>
  <c r="M82" i="17" s="1"/>
  <c r="I83" i="17"/>
  <c r="N83" i="17" s="1"/>
  <c r="J83" i="17"/>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K87" i="17"/>
  <c r="L87" i="17"/>
  <c r="I88" i="17"/>
  <c r="J88" i="17"/>
  <c r="O88" i="17" s="1"/>
  <c r="K88" i="17"/>
  <c r="L88" i="17"/>
  <c r="I89" i="17"/>
  <c r="N89" i="17" s="1"/>
  <c r="J89" i="17"/>
  <c r="K89" i="17"/>
  <c r="L89" i="17"/>
  <c r="I90" i="17"/>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J105" i="17"/>
  <c r="O105" i="17" s="1"/>
  <c r="K105" i="17"/>
  <c r="L105" i="17"/>
  <c r="M105" i="17" s="1"/>
  <c r="I106" i="17"/>
  <c r="J106" i="17"/>
  <c r="O106" i="17" s="1"/>
  <c r="K106" i="17"/>
  <c r="L106" i="17"/>
  <c r="I107" i="17"/>
  <c r="N107" i="17" s="1"/>
  <c r="J107" i="17"/>
  <c r="K107" i="17"/>
  <c r="L107" i="17"/>
  <c r="M107" i="17" s="1"/>
  <c r="I108" i="17"/>
  <c r="N108" i="17" s="1"/>
  <c r="J108" i="17"/>
  <c r="O108" i="17" s="1"/>
  <c r="K108" i="17"/>
  <c r="L108" i="17"/>
  <c r="M108" i="17" s="1"/>
  <c r="I109" i="17"/>
  <c r="N109" i="17" s="1"/>
  <c r="J109" i="17"/>
  <c r="K109" i="17"/>
  <c r="L109" i="17"/>
  <c r="M109" i="17" s="1"/>
  <c r="I110" i="17"/>
  <c r="N110" i="17" s="1"/>
  <c r="J110" i="17"/>
  <c r="K110" i="17"/>
  <c r="L110" i="17"/>
  <c r="M110" i="17" s="1"/>
  <c r="I111" i="17"/>
  <c r="J111" i="17"/>
  <c r="O111" i="17" s="1"/>
  <c r="K111" i="17"/>
  <c r="L111" i="17"/>
  <c r="M111" i="17" s="1"/>
  <c r="I112" i="17"/>
  <c r="N112" i="17" s="1"/>
  <c r="J112" i="17"/>
  <c r="O112" i="17" s="1"/>
  <c r="K112" i="17"/>
  <c r="L112" i="17"/>
  <c r="M112" i="17" s="1"/>
  <c r="I113" i="17"/>
  <c r="N113" i="17" s="1"/>
  <c r="J113" i="17"/>
  <c r="K113" i="17"/>
  <c r="L113" i="17"/>
  <c r="I114" i="17"/>
  <c r="J114" i="17"/>
  <c r="O114" i="17" s="1"/>
  <c r="K114" i="17"/>
  <c r="L114" i="17"/>
  <c r="M114" i="17" s="1"/>
  <c r="I115" i="17"/>
  <c r="J115" i="17"/>
  <c r="K115" i="17"/>
  <c r="L115" i="17"/>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K119" i="17"/>
  <c r="L119" i="17"/>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M127" i="17" s="1"/>
  <c r="I128" i="17"/>
  <c r="J128" i="17"/>
  <c r="K128" i="17"/>
  <c r="L128" i="17"/>
  <c r="I129" i="17"/>
  <c r="J129" i="17"/>
  <c r="O129" i="17" s="1"/>
  <c r="K129" i="17"/>
  <c r="L129" i="17"/>
  <c r="M129" i="17" s="1"/>
  <c r="I130" i="17"/>
  <c r="J130" i="17"/>
  <c r="O130" i="17" s="1"/>
  <c r="K130" i="17"/>
  <c r="L130" i="17"/>
  <c r="I131" i="17"/>
  <c r="N131" i="17" s="1"/>
  <c r="J131" i="17"/>
  <c r="O131" i="17" s="1"/>
  <c r="K131" i="17"/>
  <c r="L131" i="17"/>
  <c r="I132" i="17"/>
  <c r="J132" i="17"/>
  <c r="O132" i="17" s="1"/>
  <c r="K132" i="17"/>
  <c r="L132" i="17"/>
  <c r="I133" i="17"/>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K137" i="17"/>
  <c r="L137" i="17"/>
  <c r="M137" i="17" s="1"/>
  <c r="I138" i="17"/>
  <c r="N138" i="17" s="1"/>
  <c r="J138" i="17"/>
  <c r="O138" i="17" s="1"/>
  <c r="K138" i="17"/>
  <c r="L138" i="17"/>
  <c r="M138" i="17" s="1"/>
  <c r="I139" i="17"/>
  <c r="N139" i="17" s="1"/>
  <c r="J139" i="17"/>
  <c r="K139" i="17"/>
  <c r="L139" i="17"/>
  <c r="M139" i="17" s="1"/>
  <c r="I140" i="17"/>
  <c r="N140" i="17" s="1"/>
  <c r="J140" i="17"/>
  <c r="O140" i="17" s="1"/>
  <c r="K140" i="17"/>
  <c r="L140" i="17"/>
  <c r="M140" i="17" s="1"/>
  <c r="I141" i="17"/>
  <c r="N141" i="17" s="1"/>
  <c r="J141" i="17"/>
  <c r="K141" i="17"/>
  <c r="L141" i="17"/>
  <c r="M141" i="17" s="1"/>
  <c r="I142" i="17"/>
  <c r="N142" i="17" s="1"/>
  <c r="J142" i="17"/>
  <c r="O142" i="17" s="1"/>
  <c r="K142" i="17"/>
  <c r="L142" i="17"/>
  <c r="M142" i="17" s="1"/>
  <c r="I143" i="17"/>
  <c r="N143" i="17" s="1"/>
  <c r="J143" i="17"/>
  <c r="K143" i="17"/>
  <c r="L143" i="17"/>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I150" i="17"/>
  <c r="N150" i="17" s="1"/>
  <c r="J150" i="17"/>
  <c r="O150" i="17" s="1"/>
  <c r="K150" i="17"/>
  <c r="L150" i="17"/>
  <c r="M150" i="17" s="1"/>
  <c r="I151" i="17"/>
  <c r="J151" i="17"/>
  <c r="O151" i="17" s="1"/>
  <c r="K151" i="17"/>
  <c r="L151" i="17"/>
  <c r="I152" i="17"/>
  <c r="N152" i="17" s="1"/>
  <c r="J152" i="17"/>
  <c r="K152" i="17"/>
  <c r="L152" i="17"/>
  <c r="I153" i="17"/>
  <c r="N153" i="17" s="1"/>
  <c r="J153" i="17"/>
  <c r="O153" i="17" s="1"/>
  <c r="K153" i="17"/>
  <c r="L153" i="17"/>
  <c r="M153" i="17" s="1"/>
  <c r="I154" i="17"/>
  <c r="J154" i="17"/>
  <c r="O154" i="17" s="1"/>
  <c r="K154" i="17"/>
  <c r="L154" i="17"/>
  <c r="I155" i="17"/>
  <c r="N155" i="17" s="1"/>
  <c r="J155" i="17"/>
  <c r="K155" i="17"/>
  <c r="L155" i="17"/>
  <c r="M155" i="17" s="1"/>
  <c r="I156" i="17"/>
  <c r="N156" i="17" s="1"/>
  <c r="J156" i="17"/>
  <c r="O156" i="17" s="1"/>
  <c r="K156" i="17"/>
  <c r="L156" i="17"/>
  <c r="M156" i="17" s="1"/>
  <c r="I157" i="17"/>
  <c r="J157" i="17"/>
  <c r="O157" i="17" s="1"/>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N161" i="17" s="1"/>
  <c r="J161" i="17"/>
  <c r="K161" i="17"/>
  <c r="L161" i="17"/>
  <c r="I162" i="17"/>
  <c r="N162" i="17" s="1"/>
  <c r="J162" i="17"/>
  <c r="O162" i="17" s="1"/>
  <c r="K162" i="17"/>
  <c r="L162" i="17"/>
  <c r="I163" i="17"/>
  <c r="N163" i="17" s="1"/>
  <c r="J163" i="17"/>
  <c r="O163" i="17" s="1"/>
  <c r="K163" i="17"/>
  <c r="L163" i="17"/>
  <c r="M163" i="17" s="1"/>
  <c r="I164" i="17"/>
  <c r="N164" i="17" s="1"/>
  <c r="J164" i="17"/>
  <c r="O164" i="17" s="1"/>
  <c r="K164" i="17"/>
  <c r="L164" i="17"/>
  <c r="I165" i="17"/>
  <c r="J165" i="17"/>
  <c r="O165" i="17" s="1"/>
  <c r="K165" i="17"/>
  <c r="L165" i="17"/>
  <c r="M165" i="17" s="1"/>
  <c r="I166" i="17"/>
  <c r="J166" i="17"/>
  <c r="O166" i="17" s="1"/>
  <c r="K166" i="17"/>
  <c r="L166" i="17"/>
  <c r="M166" i="17" s="1"/>
  <c r="I167" i="17"/>
  <c r="J167" i="17"/>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J177" i="17"/>
  <c r="O177" i="17" s="1"/>
  <c r="K177" i="17"/>
  <c r="L177" i="17"/>
  <c r="M177" i="17" s="1"/>
  <c r="I178" i="17"/>
  <c r="N178" i="17" s="1"/>
  <c r="J178" i="17"/>
  <c r="O178" i="17" s="1"/>
  <c r="K178" i="17"/>
  <c r="L178" i="17"/>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K182" i="17"/>
  <c r="L182" i="17"/>
  <c r="I183" i="17"/>
  <c r="J183" i="17"/>
  <c r="O183" i="17" s="1"/>
  <c r="K183" i="17"/>
  <c r="L183" i="17"/>
  <c r="I184" i="17"/>
  <c r="J184" i="17"/>
  <c r="O184" i="17" s="1"/>
  <c r="K184" i="17"/>
  <c r="L184" i="17"/>
  <c r="M184" i="17" s="1"/>
  <c r="I185" i="17"/>
  <c r="N185" i="17" s="1"/>
  <c r="J185" i="17"/>
  <c r="K185" i="17"/>
  <c r="L185" i="17"/>
  <c r="I186" i="17"/>
  <c r="N186" i="17" s="1"/>
  <c r="J186" i="17"/>
  <c r="O186" i="17" s="1"/>
  <c r="K186" i="17"/>
  <c r="L186" i="17"/>
  <c r="M186" i="17" s="1"/>
  <c r="I187" i="17"/>
  <c r="N187" i="17" s="1"/>
  <c r="J187" i="17"/>
  <c r="K187" i="17"/>
  <c r="L187" i="17"/>
  <c r="M187" i="17" s="1"/>
  <c r="I188" i="17"/>
  <c r="N188" i="17" s="1"/>
  <c r="J188" i="17"/>
  <c r="K188" i="17"/>
  <c r="L188" i="17"/>
  <c r="I189" i="17"/>
  <c r="J189" i="17"/>
  <c r="O189" i="17" s="1"/>
  <c r="K189" i="17"/>
  <c r="L189" i="17"/>
  <c r="M189" i="17" s="1"/>
  <c r="I190" i="17"/>
  <c r="N190" i="17" s="1"/>
  <c r="J190" i="17"/>
  <c r="K190" i="17"/>
  <c r="L190" i="17"/>
  <c r="M190" i="17" s="1"/>
  <c r="I191" i="17"/>
  <c r="N191" i="17" s="1"/>
  <c r="J191" i="17"/>
  <c r="O191" i="17" s="1"/>
  <c r="K191" i="17"/>
  <c r="L191" i="17"/>
  <c r="I192" i="17"/>
  <c r="J192" i="17"/>
  <c r="O192" i="17" s="1"/>
  <c r="K192" i="17"/>
  <c r="L192" i="17"/>
  <c r="I193" i="17"/>
  <c r="J193" i="17"/>
  <c r="K193" i="17"/>
  <c r="L193" i="17"/>
  <c r="M193" i="17" s="1"/>
  <c r="I194" i="17"/>
  <c r="N194" i="17" s="1"/>
  <c r="J194" i="17"/>
  <c r="O194" i="17" s="1"/>
  <c r="K194" i="17"/>
  <c r="L194" i="17"/>
  <c r="I195" i="17"/>
  <c r="J195" i="17"/>
  <c r="O195" i="17" s="1"/>
  <c r="K195" i="17"/>
  <c r="L195" i="17"/>
  <c r="M195" i="17" s="1"/>
  <c r="I196" i="17"/>
  <c r="N196" i="17" s="1"/>
  <c r="J196" i="17"/>
  <c r="O196" i="17" s="1"/>
  <c r="K196" i="17"/>
  <c r="L196" i="17"/>
  <c r="I197" i="17"/>
  <c r="N197" i="17" s="1"/>
  <c r="J197" i="17"/>
  <c r="O197" i="17" s="1"/>
  <c r="K197" i="17"/>
  <c r="L197" i="17"/>
  <c r="I198" i="17"/>
  <c r="N198" i="17" s="1"/>
  <c r="J198" i="17"/>
  <c r="O198" i="17" s="1"/>
  <c r="K198" i="17"/>
  <c r="L198" i="17"/>
  <c r="M198" i="17" s="1"/>
  <c r="I199" i="17"/>
  <c r="N199" i="17" s="1"/>
  <c r="J199" i="17"/>
  <c r="K199" i="17"/>
  <c r="L199" i="17"/>
  <c r="M199" i="17" s="1"/>
  <c r="I200" i="17"/>
  <c r="N200" i="17" s="1"/>
  <c r="J200" i="17"/>
  <c r="O200" i="17" s="1"/>
  <c r="K200" i="17"/>
  <c r="L200" i="17"/>
  <c r="I201" i="17"/>
  <c r="N201" i="17" s="1"/>
  <c r="J201" i="17"/>
  <c r="K201" i="17"/>
  <c r="L201" i="17"/>
  <c r="M201" i="17" s="1"/>
  <c r="I202" i="17"/>
  <c r="N202" i="17" s="1"/>
  <c r="J202" i="17"/>
  <c r="O202" i="17" s="1"/>
  <c r="K202" i="17"/>
  <c r="L202" i="17"/>
  <c r="M202" i="17" s="1"/>
  <c r="I203" i="17"/>
  <c r="N203" i="17" s="1"/>
  <c r="J203" i="17"/>
  <c r="K203" i="17"/>
  <c r="L203" i="17"/>
  <c r="I204" i="17"/>
  <c r="J204" i="17"/>
  <c r="O204" i="17" s="1"/>
  <c r="K204" i="17"/>
  <c r="L204" i="17"/>
  <c r="I205" i="17"/>
  <c r="N205" i="17" s="1"/>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M208" i="17" s="1"/>
  <c r="I209" i="17"/>
  <c r="N209" i="17" s="1"/>
  <c r="J209" i="17"/>
  <c r="K209" i="17"/>
  <c r="L209" i="17"/>
  <c r="I210" i="17"/>
  <c r="N210" i="17" s="1"/>
  <c r="J210" i="17"/>
  <c r="O210" i="17" s="1"/>
  <c r="K210" i="17"/>
  <c r="L210" i="17"/>
  <c r="I211" i="17"/>
  <c r="J211" i="17"/>
  <c r="O211" i="17" s="1"/>
  <c r="K211" i="17"/>
  <c r="L211" i="17"/>
  <c r="M211" i="17" s="1"/>
  <c r="I212" i="17"/>
  <c r="N212" i="17" s="1"/>
  <c r="J212" i="17"/>
  <c r="O212" i="17" s="1"/>
  <c r="K212" i="17"/>
  <c r="L212" i="17"/>
  <c r="I213" i="17"/>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K223" i="17"/>
  <c r="L223" i="17"/>
  <c r="M223" i="17" s="1"/>
  <c r="I224" i="17"/>
  <c r="N224" i="17" s="1"/>
  <c r="J224" i="17"/>
  <c r="K224" i="17"/>
  <c r="L224" i="17"/>
  <c r="I225" i="17"/>
  <c r="J225" i="17"/>
  <c r="K225" i="17"/>
  <c r="L225" i="17"/>
  <c r="M225" i="17" s="1"/>
  <c r="I226" i="17"/>
  <c r="J226" i="17"/>
  <c r="O226" i="17" s="1"/>
  <c r="K226" i="17"/>
  <c r="L226" i="17"/>
  <c r="M226" i="17" s="1"/>
  <c r="I227" i="17"/>
  <c r="N227" i="17" s="1"/>
  <c r="J227" i="17"/>
  <c r="O227" i="17" s="1"/>
  <c r="K227" i="17"/>
  <c r="L227" i="17"/>
  <c r="M227" i="17" s="1"/>
  <c r="I228" i="17"/>
  <c r="J228" i="17"/>
  <c r="O228" i="17" s="1"/>
  <c r="K228" i="17"/>
  <c r="L228" i="17"/>
  <c r="M228" i="17" s="1"/>
  <c r="I229" i="17"/>
  <c r="J229" i="17"/>
  <c r="O229" i="17" s="1"/>
  <c r="K229" i="17"/>
  <c r="L229" i="17"/>
  <c r="M229" i="17" s="1"/>
  <c r="I230" i="17"/>
  <c r="N230" i="17" s="1"/>
  <c r="J230" i="17"/>
  <c r="O230" i="17" s="1"/>
  <c r="K230" i="17"/>
  <c r="L230" i="17"/>
  <c r="I231" i="17"/>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K240" i="17"/>
  <c r="L240" i="17"/>
  <c r="I241" i="17"/>
  <c r="N241" i="17" s="1"/>
  <c r="J241" i="17"/>
  <c r="O241" i="17" s="1"/>
  <c r="K241" i="17"/>
  <c r="L241" i="17"/>
  <c r="M241" i="17" s="1"/>
  <c r="I242" i="17"/>
  <c r="N242" i="17" s="1"/>
  <c r="J242" i="17"/>
  <c r="K242" i="17"/>
  <c r="L242" i="17"/>
  <c r="I243" i="17"/>
  <c r="J243" i="17"/>
  <c r="O243" i="17" s="1"/>
  <c r="K243" i="17"/>
  <c r="L243" i="17"/>
  <c r="M243" i="17" s="1"/>
  <c r="I244" i="17"/>
  <c r="N244" i="17" s="1"/>
  <c r="J244" i="17"/>
  <c r="O244" i="17" s="1"/>
  <c r="K244" i="17"/>
  <c r="L244" i="17"/>
  <c r="M244" i="17" s="1"/>
  <c r="I245" i="17"/>
  <c r="N245" i="17" s="1"/>
  <c r="J245" i="17"/>
  <c r="K245" i="17"/>
  <c r="L245" i="17"/>
  <c r="M245" i="17" s="1"/>
  <c r="I246" i="17"/>
  <c r="N246" i="17" s="1"/>
  <c r="J246" i="17"/>
  <c r="O246" i="17" s="1"/>
  <c r="K246" i="17"/>
  <c r="L246" i="17"/>
  <c r="M246" i="17" s="1"/>
  <c r="I247" i="17"/>
  <c r="J247" i="17"/>
  <c r="K247" i="17"/>
  <c r="L247" i="17"/>
  <c r="M247" i="17" s="1"/>
  <c r="I248" i="17"/>
  <c r="N248" i="17" s="1"/>
  <c r="J248" i="17"/>
  <c r="K248" i="17"/>
  <c r="L248" i="17"/>
  <c r="I249" i="17"/>
  <c r="J249" i="17"/>
  <c r="O249" i="17" s="1"/>
  <c r="K249" i="17"/>
  <c r="L249" i="17"/>
  <c r="M249" i="17" s="1"/>
  <c r="I250" i="17"/>
  <c r="N250" i="17" s="1"/>
  <c r="J250" i="17"/>
  <c r="O250" i="17" s="1"/>
  <c r="K250" i="17"/>
  <c r="L250" i="17"/>
  <c r="M250" i="17" s="1"/>
  <c r="I251" i="17"/>
  <c r="N251" i="17" s="1"/>
  <c r="J251" i="17"/>
  <c r="K251" i="17"/>
  <c r="L251" i="17"/>
  <c r="I252" i="17"/>
  <c r="N252" i="17" s="1"/>
  <c r="J252" i="17"/>
  <c r="O252" i="17" s="1"/>
  <c r="K252" i="17"/>
  <c r="L252" i="17"/>
  <c r="M252" i="17" s="1"/>
  <c r="I253" i="17"/>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J261" i="17"/>
  <c r="O261" i="17" s="1"/>
  <c r="K261" i="17"/>
  <c r="L261" i="17"/>
  <c r="M261" i="17" s="1"/>
  <c r="I262" i="17"/>
  <c r="J262" i="17"/>
  <c r="O262" i="17" s="1"/>
  <c r="K262" i="17"/>
  <c r="L262" i="17"/>
  <c r="I263" i="17"/>
  <c r="N263" i="17" s="1"/>
  <c r="J263" i="17"/>
  <c r="K263" i="17"/>
  <c r="L263" i="17"/>
  <c r="I264" i="17"/>
  <c r="J264" i="17"/>
  <c r="O264" i="17" s="1"/>
  <c r="K264" i="17"/>
  <c r="L264" i="17"/>
  <c r="I265" i="17"/>
  <c r="N265" i="17" s="1"/>
  <c r="J265" i="17"/>
  <c r="O265" i="17" s="1"/>
  <c r="K265" i="17"/>
  <c r="L265" i="17"/>
  <c r="I266" i="17"/>
  <c r="N266" i="17" s="1"/>
  <c r="J266" i="17"/>
  <c r="K266" i="17"/>
  <c r="L266" i="17"/>
  <c r="I267" i="17"/>
  <c r="N267" i="17" s="1"/>
  <c r="J267" i="17"/>
  <c r="O267" i="17" s="1"/>
  <c r="K267" i="17"/>
  <c r="L267" i="17"/>
  <c r="I268" i="17"/>
  <c r="N268" i="17" s="1"/>
  <c r="J268" i="17"/>
  <c r="O268" i="17" s="1"/>
  <c r="K268" i="17"/>
  <c r="L268" i="17"/>
  <c r="M268" i="17" s="1"/>
  <c r="I269" i="17"/>
  <c r="N269" i="17" s="1"/>
  <c r="J269" i="17"/>
  <c r="K269" i="17"/>
  <c r="L269" i="17"/>
  <c r="M269" i="17" s="1"/>
  <c r="I270" i="17"/>
  <c r="N270" i="17" s="1"/>
  <c r="J270" i="17"/>
  <c r="O270" i="17" s="1"/>
  <c r="K270" i="17"/>
  <c r="L270" i="17"/>
  <c r="M270" i="17" s="1"/>
  <c r="I271" i="17"/>
  <c r="J271" i="17"/>
  <c r="O271" i="17" s="1"/>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K276" i="17"/>
  <c r="L276" i="17"/>
  <c r="M276" i="17" s="1"/>
  <c r="I277" i="17"/>
  <c r="N277" i="17" s="1"/>
  <c r="J277" i="17"/>
  <c r="K277" i="17"/>
  <c r="L277" i="17"/>
  <c r="M277" i="17" s="1"/>
  <c r="I278" i="17"/>
  <c r="N278" i="17" s="1"/>
  <c r="J278" i="17"/>
  <c r="O278" i="17" s="1"/>
  <c r="K278" i="17"/>
  <c r="L278" i="17"/>
  <c r="I279" i="17"/>
  <c r="N279" i="17" s="1"/>
  <c r="J279" i="17"/>
  <c r="K279" i="17"/>
  <c r="L279" i="17"/>
  <c r="M279" i="17" s="1"/>
  <c r="I280" i="17"/>
  <c r="J280" i="17"/>
  <c r="O280" i="17" s="1"/>
  <c r="K280" i="17"/>
  <c r="L280" i="17"/>
  <c r="I281" i="17"/>
  <c r="N281" i="17" s="1"/>
  <c r="J281" i="17"/>
  <c r="O281" i="17" s="1"/>
  <c r="K281" i="17"/>
  <c r="L281" i="17"/>
  <c r="I282" i="17"/>
  <c r="N282" i="17" s="1"/>
  <c r="J282" i="17"/>
  <c r="O282" i="17" s="1"/>
  <c r="K282" i="17"/>
  <c r="L282" i="17"/>
  <c r="I283" i="17"/>
  <c r="J283" i="17"/>
  <c r="O283" i="17" s="1"/>
  <c r="K283" i="17"/>
  <c r="L283" i="17"/>
  <c r="M283" i="17" s="1"/>
  <c r="I284" i="17"/>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K296" i="17"/>
  <c r="L296" i="17"/>
  <c r="I297" i="17"/>
  <c r="J297" i="17"/>
  <c r="O297" i="17" s="1"/>
  <c r="K297" i="17"/>
  <c r="L297" i="17"/>
  <c r="M297" i="17" s="1"/>
  <c r="I298" i="17"/>
  <c r="N298" i="17" s="1"/>
  <c r="J298" i="17"/>
  <c r="O298" i="17" s="1"/>
  <c r="K298" i="17"/>
  <c r="L298" i="17"/>
  <c r="M298" i="17" s="1"/>
  <c r="I299" i="17"/>
  <c r="N299" i="17" s="1"/>
  <c r="J299" i="17"/>
  <c r="K299" i="17"/>
  <c r="L299" i="17"/>
  <c r="M299" i="17" s="1"/>
  <c r="I300" i="17"/>
  <c r="J300" i="17"/>
  <c r="O300" i="17" s="1"/>
  <c r="K300" i="17"/>
  <c r="L300" i="17"/>
  <c r="M300" i="17" s="1"/>
  <c r="I301" i="17"/>
  <c r="J301" i="17"/>
  <c r="O301" i="17" s="1"/>
  <c r="K301" i="17"/>
  <c r="L301" i="17"/>
  <c r="M301" i="17" s="1"/>
  <c r="I302" i="17"/>
  <c r="N302" i="17" s="1"/>
  <c r="J302" i="17"/>
  <c r="K302" i="17"/>
  <c r="L302" i="17"/>
  <c r="I303" i="17"/>
  <c r="J303" i="17"/>
  <c r="O303" i="17" s="1"/>
  <c r="K303" i="17"/>
  <c r="L303" i="17"/>
  <c r="M303" i="17" s="1"/>
  <c r="I304" i="17"/>
  <c r="J304" i="17"/>
  <c r="O304" i="17" s="1"/>
  <c r="K304" i="17"/>
  <c r="L304" i="17"/>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I315" i="17"/>
  <c r="J315" i="17"/>
  <c r="O315" i="17" s="1"/>
  <c r="K315" i="17"/>
  <c r="L315" i="17"/>
  <c r="M315" i="17" s="1"/>
  <c r="I316" i="17"/>
  <c r="J316" i="17"/>
  <c r="O316" i="17" s="1"/>
  <c r="K316" i="17"/>
  <c r="L316" i="17"/>
  <c r="M316" i="17" s="1"/>
  <c r="I317" i="17"/>
  <c r="J317" i="17"/>
  <c r="K317" i="17"/>
  <c r="L317" i="17"/>
  <c r="I318" i="17"/>
  <c r="N318" i="17" s="1"/>
  <c r="J318" i="17"/>
  <c r="O318" i="17" s="1"/>
  <c r="K318" i="17"/>
  <c r="L318" i="17"/>
  <c r="M318" i="17" s="1"/>
  <c r="I319" i="17"/>
  <c r="J319" i="17"/>
  <c r="K319" i="17"/>
  <c r="L319" i="17"/>
  <c r="M319" i="17" s="1"/>
  <c r="I320" i="17"/>
  <c r="N320" i="17" s="1"/>
  <c r="J320" i="17"/>
  <c r="O320" i="17" s="1"/>
  <c r="K320" i="17"/>
  <c r="L320" i="17"/>
  <c r="I321" i="17"/>
  <c r="J321" i="17"/>
  <c r="O321" i="17" s="1"/>
  <c r="K321" i="17"/>
  <c r="L321" i="17"/>
  <c r="I322" i="17"/>
  <c r="N322" i="17" s="1"/>
  <c r="J322" i="17"/>
  <c r="O322" i="17" s="1"/>
  <c r="K322" i="17"/>
  <c r="L322" i="17"/>
  <c r="I323" i="17"/>
  <c r="N323" i="17" s="1"/>
  <c r="J323" i="17"/>
  <c r="O323" i="17" s="1"/>
  <c r="K323" i="17"/>
  <c r="L323" i="17"/>
  <c r="I324" i="17"/>
  <c r="N324" i="17" s="1"/>
  <c r="J324" i="17"/>
  <c r="K324" i="17"/>
  <c r="L324" i="17"/>
  <c r="M324" i="17" s="1"/>
  <c r="I325" i="17"/>
  <c r="N325" i="17" s="1"/>
  <c r="J325" i="17"/>
  <c r="O325" i="17" s="1"/>
  <c r="K325" i="17"/>
  <c r="L325" i="17"/>
  <c r="I326" i="17"/>
  <c r="N326" i="17" s="1"/>
  <c r="J326" i="17"/>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K332" i="17"/>
  <c r="L332" i="17"/>
  <c r="I333" i="17"/>
  <c r="J333" i="17"/>
  <c r="O333" i="17" s="1"/>
  <c r="K333" i="17"/>
  <c r="L333" i="17"/>
  <c r="M333" i="17" s="1"/>
  <c r="I334" i="17"/>
  <c r="J334" i="17"/>
  <c r="O334" i="17" s="1"/>
  <c r="K334" i="17"/>
  <c r="L334" i="17"/>
  <c r="I335" i="17"/>
  <c r="N335" i="17" s="1"/>
  <c r="J335" i="17"/>
  <c r="O335" i="17" s="1"/>
  <c r="K335" i="17"/>
  <c r="L335" i="17"/>
  <c r="I336" i="17"/>
  <c r="N336" i="17" s="1"/>
  <c r="J336" i="17"/>
  <c r="O336" i="17" s="1"/>
  <c r="K336" i="17"/>
  <c r="L336" i="17"/>
  <c r="M336" i="17" s="1"/>
  <c r="I337" i="17"/>
  <c r="J337" i="17"/>
  <c r="O337" i="17" s="1"/>
  <c r="K337" i="17"/>
  <c r="L337" i="17"/>
  <c r="M337" i="17" s="1"/>
  <c r="I338" i="17"/>
  <c r="N338" i="17" s="1"/>
  <c r="J338" i="17"/>
  <c r="O338" i="17" s="1"/>
  <c r="K338" i="17"/>
  <c r="L338" i="17"/>
  <c r="I339" i="17"/>
  <c r="N339" i="17" s="1"/>
  <c r="J339" i="17"/>
  <c r="O339" i="17" s="1"/>
  <c r="K339" i="17"/>
  <c r="L339" i="17"/>
  <c r="M339" i="17" s="1"/>
  <c r="I340" i="17"/>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J348" i="17"/>
  <c r="O348" i="17" s="1"/>
  <c r="K348" i="17"/>
  <c r="L348" i="17"/>
  <c r="I349" i="17"/>
  <c r="J349" i="17"/>
  <c r="K349" i="17"/>
  <c r="L349" i="17"/>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J357" i="17"/>
  <c r="K357" i="17"/>
  <c r="L357" i="17"/>
  <c r="M357" i="17" s="1"/>
  <c r="I358" i="17"/>
  <c r="N358" i="17" s="1"/>
  <c r="J358" i="17"/>
  <c r="K358" i="17"/>
  <c r="L358" i="17"/>
  <c r="M358" i="17" s="1"/>
  <c r="I359" i="17"/>
  <c r="N359" i="17" s="1"/>
  <c r="J359" i="17"/>
  <c r="K359" i="17"/>
  <c r="L359" i="17"/>
  <c r="I360" i="17"/>
  <c r="N360" i="17" s="1"/>
  <c r="J360" i="17"/>
  <c r="O360" i="17" s="1"/>
  <c r="K360" i="17"/>
  <c r="L360" i="17"/>
  <c r="M360" i="17" s="1"/>
  <c r="I361" i="17"/>
  <c r="N361" i="17" s="1"/>
  <c r="J361" i="17"/>
  <c r="O361" i="17" s="1"/>
  <c r="K361" i="17"/>
  <c r="L361" i="17"/>
  <c r="M361" i="17" s="1"/>
  <c r="I362" i="17"/>
  <c r="N362" i="17" s="1"/>
  <c r="J362" i="17"/>
  <c r="K362" i="17"/>
  <c r="L362" i="17"/>
  <c r="I363" i="17"/>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I367" i="17"/>
  <c r="J367" i="17"/>
  <c r="O367" i="17" s="1"/>
  <c r="K367" i="17"/>
  <c r="L367" i="17"/>
  <c r="M367" i="17" s="1"/>
  <c r="I368" i="17"/>
  <c r="N368" i="17" s="1"/>
  <c r="J368" i="17"/>
  <c r="O368" i="17" s="1"/>
  <c r="K368" i="17"/>
  <c r="L368" i="17"/>
  <c r="I369" i="17"/>
  <c r="J369" i="17"/>
  <c r="O369" i="17" s="1"/>
  <c r="K369" i="17"/>
  <c r="L369" i="17"/>
  <c r="I370" i="17"/>
  <c r="J370" i="17"/>
  <c r="O370" i="17" s="1"/>
  <c r="K370" i="17"/>
  <c r="L370" i="17"/>
  <c r="M370" i="17" s="1"/>
  <c r="I371" i="17"/>
  <c r="N371" i="17" s="1"/>
  <c r="J371" i="17"/>
  <c r="K371" i="17"/>
  <c r="L371" i="17"/>
  <c r="I372" i="17"/>
  <c r="J372" i="17"/>
  <c r="O372" i="17" s="1"/>
  <c r="K372" i="17"/>
  <c r="L372" i="17"/>
  <c r="M372" i="17" s="1"/>
  <c r="I373" i="17"/>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M376" i="17" s="1"/>
  <c r="I377" i="17"/>
  <c r="N377" i="17" s="1"/>
  <c r="J377" i="17"/>
  <c r="K377" i="17"/>
  <c r="L377" i="17"/>
  <c r="I378" i="17"/>
  <c r="N378" i="17" s="1"/>
  <c r="J378" i="17"/>
  <c r="O378" i="17" s="1"/>
  <c r="K378" i="17"/>
  <c r="L378" i="17"/>
  <c r="M378" i="17" s="1"/>
  <c r="I379" i="17"/>
  <c r="N379" i="17" s="1"/>
  <c r="J379" i="17"/>
  <c r="K379" i="17"/>
  <c r="L379" i="17"/>
  <c r="M379" i="17" s="1"/>
  <c r="I380" i="17"/>
  <c r="N380" i="17" s="1"/>
  <c r="J380" i="17"/>
  <c r="O380" i="17" s="1"/>
  <c r="K380" i="17"/>
  <c r="L380" i="17"/>
  <c r="I381" i="17"/>
  <c r="J381" i="17"/>
  <c r="O381" i="17" s="1"/>
  <c r="K381" i="17"/>
  <c r="L381" i="17"/>
  <c r="M381" i="17" s="1"/>
  <c r="I382" i="17"/>
  <c r="N382" i="17" s="1"/>
  <c r="J382" i="17"/>
  <c r="K382" i="17"/>
  <c r="L382" i="17"/>
  <c r="M382" i="17" s="1"/>
  <c r="I383" i="17"/>
  <c r="N383" i="17" s="1"/>
  <c r="J383" i="17"/>
  <c r="O383" i="17" s="1"/>
  <c r="K383" i="17"/>
  <c r="L383" i="17"/>
  <c r="I384" i="17"/>
  <c r="J384" i="17"/>
  <c r="O384" i="17" s="1"/>
  <c r="K384" i="17"/>
  <c r="L384" i="17"/>
  <c r="M384" i="17" s="1"/>
  <c r="I385" i="17"/>
  <c r="N385" i="17" s="1"/>
  <c r="J385" i="17"/>
  <c r="O385" i="17" s="1"/>
  <c r="K385" i="17"/>
  <c r="L385" i="17"/>
  <c r="M385" i="17" s="1"/>
  <c r="I386" i="17"/>
  <c r="N386" i="17" s="1"/>
  <c r="J386" i="17"/>
  <c r="K386" i="17"/>
  <c r="L386" i="17"/>
  <c r="M386" i="17" s="1"/>
  <c r="I387" i="17"/>
  <c r="J387" i="17"/>
  <c r="O387" i="17" s="1"/>
  <c r="K387" i="17"/>
  <c r="L387" i="17"/>
  <c r="M387" i="17" s="1"/>
  <c r="I388" i="17"/>
  <c r="J388" i="17"/>
  <c r="O388" i="17" s="1"/>
  <c r="K388" i="17"/>
  <c r="L388" i="17"/>
  <c r="M388" i="17" s="1"/>
  <c r="I389" i="17"/>
  <c r="N389" i="17" s="1"/>
  <c r="J389" i="17"/>
  <c r="K389" i="17"/>
  <c r="L389" i="17"/>
  <c r="M389" i="17" s="1"/>
  <c r="I390" i="17"/>
  <c r="N390" i="17" s="1"/>
  <c r="J390" i="17"/>
  <c r="O390" i="17" s="1"/>
  <c r="K390" i="17"/>
  <c r="L390" i="17"/>
  <c r="M390" i="17" s="1"/>
  <c r="I391" i="17"/>
  <c r="N391" i="17" s="1"/>
  <c r="J391" i="17"/>
  <c r="O391" i="17" s="1"/>
  <c r="K391" i="17"/>
  <c r="L391" i="17"/>
  <c r="M391" i="17" s="1"/>
  <c r="I392" i="17"/>
  <c r="N392" i="17" s="1"/>
  <c r="J392" i="17"/>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M398" i="17" s="1"/>
  <c r="I399" i="17"/>
  <c r="J399" i="17"/>
  <c r="O399" i="17" s="1"/>
  <c r="K399" i="17"/>
  <c r="L399" i="17"/>
  <c r="M399" i="17" s="1"/>
  <c r="I400" i="17"/>
  <c r="J400" i="17"/>
  <c r="O400" i="17" s="1"/>
  <c r="K400" i="17"/>
  <c r="L400" i="17"/>
  <c r="M400" i="17" s="1"/>
  <c r="I401" i="17"/>
  <c r="N401" i="17" s="1"/>
  <c r="J401" i="17"/>
  <c r="O401" i="17" s="1"/>
  <c r="K401" i="17"/>
  <c r="L401" i="17"/>
  <c r="I402" i="17"/>
  <c r="N402" i="17" s="1"/>
  <c r="J402" i="17"/>
  <c r="O402" i="17" s="1"/>
  <c r="K402" i="17"/>
  <c r="L402" i="17"/>
  <c r="M402" i="17" s="1"/>
  <c r="I403" i="17"/>
  <c r="J403" i="17"/>
  <c r="K403" i="17"/>
  <c r="L403" i="17"/>
  <c r="M403" i="17" s="1"/>
  <c r="I404" i="17"/>
  <c r="N404" i="17" s="1"/>
  <c r="J404" i="17"/>
  <c r="O404" i="17" s="1"/>
  <c r="K404" i="17"/>
  <c r="L404" i="17"/>
  <c r="I405" i="17"/>
  <c r="J405" i="17"/>
  <c r="K405" i="17"/>
  <c r="L405" i="17"/>
  <c r="M405" i="17" s="1"/>
  <c r="I406" i="17"/>
  <c r="N406" i="17" s="1"/>
  <c r="J406" i="17"/>
  <c r="O406" i="17" s="1"/>
  <c r="K406" i="17"/>
  <c r="L406" i="17"/>
  <c r="M406" i="17" s="1"/>
  <c r="I407" i="17"/>
  <c r="N407" i="17" s="1"/>
  <c r="J407" i="17"/>
  <c r="K407" i="17"/>
  <c r="L407" i="17"/>
  <c r="I408" i="17"/>
  <c r="N408" i="17" s="1"/>
  <c r="J408" i="17"/>
  <c r="O408" i="17" s="1"/>
  <c r="K408" i="17"/>
  <c r="L408" i="17"/>
  <c r="M408" i="17" s="1"/>
  <c r="I409" i="17"/>
  <c r="N409" i="17" s="1"/>
  <c r="J409" i="17"/>
  <c r="O409" i="17" s="1"/>
  <c r="K409" i="17"/>
  <c r="L409" i="17"/>
  <c r="I410" i="17"/>
  <c r="N410" i="17" s="1"/>
  <c r="J410" i="17"/>
  <c r="K410" i="17"/>
  <c r="L410" i="17"/>
  <c r="I411" i="17"/>
  <c r="N411" i="17" s="1"/>
  <c r="J411" i="17"/>
  <c r="O411" i="17" s="1"/>
  <c r="K411" i="17"/>
  <c r="L411" i="17"/>
  <c r="I412" i="17"/>
  <c r="N412" i="17" s="1"/>
  <c r="J412" i="17"/>
  <c r="O412" i="17" s="1"/>
  <c r="K412" i="17"/>
  <c r="L412" i="17"/>
  <c r="M412" i="17" s="1"/>
  <c r="I413" i="17"/>
  <c r="N413" i="17" s="1"/>
  <c r="J413" i="17"/>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I419" i="17"/>
  <c r="N419" i="17" s="1"/>
  <c r="J419" i="17"/>
  <c r="O419" i="17" s="1"/>
  <c r="K419" i="17"/>
  <c r="L419" i="17"/>
  <c r="I420" i="17"/>
  <c r="J420" i="17"/>
  <c r="O420" i="17" s="1"/>
  <c r="K420" i="17"/>
  <c r="L420" i="17"/>
  <c r="M420" i="17" s="1"/>
  <c r="I421" i="17"/>
  <c r="J421" i="17"/>
  <c r="O421" i="17" s="1"/>
  <c r="K421" i="17"/>
  <c r="L421" i="17"/>
  <c r="M421" i="17" s="1"/>
  <c r="I422" i="17"/>
  <c r="N422" i="17" s="1"/>
  <c r="J422" i="17"/>
  <c r="O422" i="17" s="1"/>
  <c r="K422" i="17"/>
  <c r="L422" i="17"/>
  <c r="I423" i="17"/>
  <c r="J423" i="17"/>
  <c r="O423" i="17" s="1"/>
  <c r="K423" i="17"/>
  <c r="L423" i="17"/>
  <c r="M423" i="17" s="1"/>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K428" i="17"/>
  <c r="L428" i="17"/>
  <c r="I429" i="17"/>
  <c r="N429" i="17" s="1"/>
  <c r="J429" i="17"/>
  <c r="O429" i="17" s="1"/>
  <c r="K429" i="17"/>
  <c r="L429" i="17"/>
  <c r="M429" i="17" s="1"/>
  <c r="I430" i="17"/>
  <c r="N430" i="17" s="1"/>
  <c r="J430" i="17"/>
  <c r="O430" i="17" s="1"/>
  <c r="K430" i="17"/>
  <c r="L430" i="17"/>
  <c r="M430" i="17" s="1"/>
  <c r="I431" i="17"/>
  <c r="N431" i="17" s="1"/>
  <c r="J431" i="17"/>
  <c r="K431" i="17"/>
  <c r="L431" i="17"/>
  <c r="I432" i="17"/>
  <c r="J432" i="17"/>
  <c r="O432" i="17" s="1"/>
  <c r="K432" i="17"/>
  <c r="L432" i="17"/>
  <c r="M432" i="17" s="1"/>
  <c r="I433" i="17"/>
  <c r="J433" i="17"/>
  <c r="K433" i="17"/>
  <c r="L433" i="17"/>
  <c r="I434" i="17"/>
  <c r="J434" i="17"/>
  <c r="K434" i="17"/>
  <c r="L434" i="17"/>
  <c r="I435" i="17"/>
  <c r="J435" i="17"/>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K440" i="17"/>
  <c r="L440" i="17"/>
  <c r="I441" i="17"/>
  <c r="J441" i="17"/>
  <c r="O441" i="17" s="1"/>
  <c r="K441" i="17"/>
  <c r="L441" i="17"/>
  <c r="M441" i="17" s="1"/>
  <c r="I442" i="17"/>
  <c r="J442" i="17"/>
  <c r="O442" i="17" s="1"/>
  <c r="K442" i="17"/>
  <c r="L442" i="17"/>
  <c r="M442" i="17" s="1"/>
  <c r="I443" i="17"/>
  <c r="N443" i="17" s="1"/>
  <c r="J443" i="17"/>
  <c r="O443" i="17" s="1"/>
  <c r="K443" i="17"/>
  <c r="L443" i="17"/>
  <c r="I444" i="17"/>
  <c r="N444" i="17" s="1"/>
  <c r="J444" i="17"/>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I448" i="17"/>
  <c r="N448" i="17" s="1"/>
  <c r="J448" i="17"/>
  <c r="O448" i="17" s="1"/>
  <c r="K448" i="17"/>
  <c r="L448" i="17"/>
  <c r="I449" i="17"/>
  <c r="N449" i="17" s="1"/>
  <c r="J449" i="17"/>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J454" i="17"/>
  <c r="O454" i="17" s="1"/>
  <c r="K454" i="17"/>
  <c r="L454" i="17"/>
  <c r="M454" i="17" s="1"/>
  <c r="I455" i="17"/>
  <c r="N455" i="17" s="1"/>
  <c r="J455" i="17"/>
  <c r="K455" i="17"/>
  <c r="L455" i="17"/>
  <c r="M455" i="17" s="1"/>
  <c r="I456" i="17"/>
  <c r="N456" i="17" s="1"/>
  <c r="J456" i="17"/>
  <c r="O456" i="17" s="1"/>
  <c r="K456" i="17"/>
  <c r="L456" i="17"/>
  <c r="M456" i="17" s="1"/>
  <c r="I457" i="17"/>
  <c r="J457" i="17"/>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J468" i="17"/>
  <c r="O468" i="17" s="1"/>
  <c r="K468" i="17"/>
  <c r="L468" i="17"/>
  <c r="M468" i="17" s="1"/>
  <c r="I469" i="17"/>
  <c r="N469" i="17" s="1"/>
  <c r="J469" i="17"/>
  <c r="K469" i="17"/>
  <c r="L469" i="17"/>
  <c r="I470" i="17"/>
  <c r="N470" i="17" s="1"/>
  <c r="J470" i="17"/>
  <c r="K470" i="17"/>
  <c r="L470" i="17"/>
  <c r="M470" i="17" s="1"/>
  <c r="I471" i="17"/>
  <c r="J471" i="17"/>
  <c r="O471" i="17" s="1"/>
  <c r="K471" i="17"/>
  <c r="L471" i="17"/>
  <c r="M471" i="17" s="1"/>
  <c r="I472" i="17"/>
  <c r="J472" i="17"/>
  <c r="O472" i="17" s="1"/>
  <c r="K472" i="17"/>
  <c r="L472" i="17"/>
  <c r="M472" i="17" s="1"/>
  <c r="I473" i="17"/>
  <c r="N473" i="17" s="1"/>
  <c r="J473" i="17"/>
  <c r="K473" i="17"/>
  <c r="L473" i="17"/>
  <c r="I474" i="17"/>
  <c r="N474" i="17" s="1"/>
  <c r="J474" i="17"/>
  <c r="O474" i="17" s="1"/>
  <c r="K474" i="17"/>
  <c r="L474" i="17"/>
  <c r="I475" i="17"/>
  <c r="J475" i="17"/>
  <c r="O475" i="17" s="1"/>
  <c r="K475" i="17"/>
  <c r="L475" i="17"/>
  <c r="M475" i="17" s="1"/>
  <c r="I476" i="17"/>
  <c r="N476" i="17" s="1"/>
  <c r="J476" i="17"/>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J487" i="17"/>
  <c r="K487" i="17"/>
  <c r="L487" i="17"/>
  <c r="M487" i="17" s="1"/>
  <c r="I488" i="17"/>
  <c r="N488" i="17" s="1"/>
  <c r="J488" i="17"/>
  <c r="O488" i="17" s="1"/>
  <c r="K488" i="17"/>
  <c r="L488" i="17"/>
  <c r="I489" i="17"/>
  <c r="J489" i="17"/>
  <c r="O489" i="17" s="1"/>
  <c r="K489" i="17"/>
  <c r="L489" i="17"/>
  <c r="I490" i="17"/>
  <c r="J490" i="17"/>
  <c r="O490" i="17" s="1"/>
  <c r="K490" i="17"/>
  <c r="L490" i="17"/>
  <c r="I491" i="17"/>
  <c r="N491" i="17" s="1"/>
  <c r="J491" i="17"/>
  <c r="K491" i="17"/>
  <c r="L491" i="17"/>
  <c r="I492" i="17"/>
  <c r="J492" i="17"/>
  <c r="O492" i="17" s="1"/>
  <c r="K492" i="17"/>
  <c r="L492" i="17"/>
  <c r="I493" i="17"/>
  <c r="N493" i="17" s="1"/>
  <c r="J493" i="17"/>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J501" i="17"/>
  <c r="O501" i="17" s="1"/>
  <c r="K501" i="17"/>
  <c r="L501" i="17"/>
  <c r="M501" i="17" s="1"/>
  <c r="I502" i="17"/>
  <c r="J502" i="17"/>
  <c r="O502" i="17" s="1"/>
  <c r="K502" i="17"/>
  <c r="L502" i="17"/>
  <c r="M502" i="17" s="1"/>
  <c r="I503" i="17"/>
  <c r="N503" i="17" s="1"/>
  <c r="J503" i="17"/>
  <c r="O503" i="17" s="1"/>
  <c r="K503" i="17"/>
  <c r="L503" i="17"/>
  <c r="I504" i="17"/>
  <c r="J504" i="17"/>
  <c r="O504" i="17" s="1"/>
  <c r="K504" i="17"/>
  <c r="L504" i="17"/>
  <c r="M504" i="17" s="1"/>
  <c r="I505" i="17"/>
  <c r="J505" i="17"/>
  <c r="O505" i="17" s="1"/>
  <c r="K505" i="17"/>
  <c r="L505" i="17"/>
  <c r="I506" i="17"/>
  <c r="N506" i="17" s="1"/>
  <c r="J506" i="17"/>
  <c r="K506" i="17"/>
  <c r="L506" i="17"/>
  <c r="I507" i="17"/>
  <c r="N507" i="17" s="1"/>
  <c r="J507" i="17"/>
  <c r="O507" i="17" s="1"/>
  <c r="K507" i="17"/>
  <c r="L507" i="17"/>
  <c r="M507" i="17" s="1"/>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K514" i="17"/>
  <c r="L514" i="17"/>
  <c r="M514" i="17" s="1"/>
  <c r="I515" i="17"/>
  <c r="N515" i="17" s="1"/>
  <c r="J515" i="17"/>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I519" i="17"/>
  <c r="J519" i="17"/>
  <c r="K519" i="17"/>
  <c r="L519" i="17"/>
  <c r="M519" i="17" s="1"/>
  <c r="I520" i="17"/>
  <c r="N520" i="17" s="1"/>
  <c r="J520" i="17"/>
  <c r="O520" i="17" s="1"/>
  <c r="K520" i="17"/>
  <c r="L520" i="17"/>
  <c r="M520" i="17" s="1"/>
  <c r="I521" i="17"/>
  <c r="N521" i="17" s="1"/>
  <c r="J521" i="17"/>
  <c r="K521" i="17"/>
  <c r="L521" i="17"/>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I533" i="17"/>
  <c r="N533" i="17" s="1"/>
  <c r="J533" i="17"/>
  <c r="K533" i="17"/>
  <c r="L533" i="17"/>
  <c r="M533" i="17" s="1"/>
  <c r="I534" i="17"/>
  <c r="N534" i="17" s="1"/>
  <c r="J534" i="17"/>
  <c r="O534" i="17" s="1"/>
  <c r="K534" i="17"/>
  <c r="L534" i="17"/>
  <c r="M534" i="17" s="1"/>
  <c r="I535" i="17"/>
  <c r="N535" i="17" s="1"/>
  <c r="J535" i="17"/>
  <c r="O535" i="17" s="1"/>
  <c r="K535" i="17"/>
  <c r="L535" i="17"/>
  <c r="M535" i="17" s="1"/>
  <c r="I536" i="17"/>
  <c r="N536" i="17" s="1"/>
  <c r="J536" i="17"/>
  <c r="K536" i="17"/>
  <c r="L536" i="17"/>
  <c r="I537" i="17"/>
  <c r="N537" i="17" s="1"/>
  <c r="J537" i="17"/>
  <c r="O537" i="17" s="1"/>
  <c r="K537" i="17"/>
  <c r="L537" i="17"/>
  <c r="M537" i="17" s="1"/>
  <c r="I538" i="17"/>
  <c r="J538" i="17"/>
  <c r="O538" i="17" s="1"/>
  <c r="K538" i="17"/>
  <c r="L538" i="17"/>
  <c r="I539" i="17"/>
  <c r="N539" i="17" s="1"/>
  <c r="J539" i="17"/>
  <c r="K539" i="17"/>
  <c r="L539" i="17"/>
  <c r="I540" i="17"/>
  <c r="J540" i="17"/>
  <c r="O540" i="17" s="1"/>
  <c r="K540" i="17"/>
  <c r="L540" i="17"/>
  <c r="M540" i="17" s="1"/>
  <c r="I541" i="17"/>
  <c r="J541" i="17"/>
  <c r="K541" i="17"/>
  <c r="L541" i="17"/>
  <c r="M541" i="17" s="1"/>
  <c r="I542" i="17"/>
  <c r="J542" i="17"/>
  <c r="O542" i="17" s="1"/>
  <c r="K542" i="17"/>
  <c r="L542" i="17"/>
  <c r="M542" i="17" s="1"/>
  <c r="I543" i="17"/>
  <c r="J543" i="17"/>
  <c r="K543" i="17"/>
  <c r="L543" i="17"/>
  <c r="M543" i="17" s="1"/>
  <c r="I544" i="17"/>
  <c r="J544" i="17"/>
  <c r="O544" i="17" s="1"/>
  <c r="K544" i="17"/>
  <c r="L544" i="17"/>
  <c r="I545" i="17"/>
  <c r="N545" i="17" s="1"/>
  <c r="J545" i="17"/>
  <c r="K545" i="17"/>
  <c r="L545" i="17"/>
  <c r="M545" i="17" s="1"/>
  <c r="I546" i="17"/>
  <c r="N546" i="17" s="1"/>
  <c r="J546" i="17"/>
  <c r="O546" i="17" s="1"/>
  <c r="K546" i="17"/>
  <c r="L546" i="17"/>
  <c r="I547" i="17"/>
  <c r="N547" i="17" s="1"/>
  <c r="J547" i="17"/>
  <c r="K547" i="17"/>
  <c r="L547" i="17"/>
  <c r="I548" i="17"/>
  <c r="N548" i="17" s="1"/>
  <c r="J548" i="17"/>
  <c r="K548" i="17"/>
  <c r="L548" i="17"/>
  <c r="I549" i="17"/>
  <c r="N549" i="17" s="1"/>
  <c r="J549" i="17"/>
  <c r="O549" i="17" s="1"/>
  <c r="K549" i="17"/>
  <c r="L549" i="17"/>
  <c r="I550" i="17"/>
  <c r="N550" i="17" s="1"/>
  <c r="J550" i="17"/>
  <c r="O550" i="17" s="1"/>
  <c r="K550" i="17"/>
  <c r="L550" i="17"/>
  <c r="I551" i="17"/>
  <c r="N551" i="17" s="1"/>
  <c r="J551" i="17"/>
  <c r="O551" i="17" s="1"/>
  <c r="K551" i="17"/>
  <c r="L551" i="17"/>
  <c r="I552" i="17"/>
  <c r="J552" i="17"/>
  <c r="O552" i="17" s="1"/>
  <c r="K552" i="17"/>
  <c r="L552" i="17"/>
  <c r="M552" i="17" s="1"/>
  <c r="I553" i="17"/>
  <c r="N553" i="17" s="1"/>
  <c r="J553" i="17"/>
  <c r="O553" i="17" s="1"/>
  <c r="K553" i="17"/>
  <c r="L553" i="17"/>
  <c r="M553" i="17" s="1"/>
  <c r="I554" i="17"/>
  <c r="N554" i="17" s="1"/>
  <c r="J554" i="17"/>
  <c r="O554" i="17" s="1"/>
  <c r="K554" i="17"/>
  <c r="L554" i="17"/>
  <c r="I555" i="17"/>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I560" i="17"/>
  <c r="N560" i="17" s="1"/>
  <c r="J560" i="17"/>
  <c r="K560" i="17"/>
  <c r="L560" i="17"/>
  <c r="I561" i="17"/>
  <c r="N561" i="17" s="1"/>
  <c r="J561" i="17"/>
  <c r="O561" i="17" s="1"/>
  <c r="K561" i="17"/>
  <c r="L561" i="17"/>
  <c r="I562" i="17"/>
  <c r="J562" i="17"/>
  <c r="O562" i="17" s="1"/>
  <c r="K562" i="17"/>
  <c r="L562" i="17"/>
  <c r="I563" i="17"/>
  <c r="N563" i="17" s="1"/>
  <c r="J563" i="17"/>
  <c r="K563" i="17"/>
  <c r="L563" i="17"/>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N570" i="17" s="1"/>
  <c r="J570" i="17"/>
  <c r="O570" i="17" s="1"/>
  <c r="K570" i="17"/>
  <c r="L570" i="17"/>
  <c r="M570" i="17" s="1"/>
  <c r="I571" i="17"/>
  <c r="J571" i="17"/>
  <c r="K571" i="17"/>
  <c r="L571" i="17"/>
  <c r="I572" i="17"/>
  <c r="N572" i="17" s="1"/>
  <c r="J572" i="17"/>
  <c r="O572" i="17" s="1"/>
  <c r="K572" i="17"/>
  <c r="L572" i="17"/>
  <c r="I573" i="17"/>
  <c r="J573" i="17"/>
  <c r="O573" i="17" s="1"/>
  <c r="K573" i="17"/>
  <c r="L573" i="17"/>
  <c r="M573" i="17" s="1"/>
  <c r="I574" i="17"/>
  <c r="N574" i="17" s="1"/>
  <c r="J574" i="17"/>
  <c r="O574" i="17" s="1"/>
  <c r="K574" i="17"/>
  <c r="L574" i="17"/>
  <c r="M574" i="17" s="1"/>
  <c r="I575" i="17"/>
  <c r="J575" i="17"/>
  <c r="O575" i="17" s="1"/>
  <c r="K575" i="17"/>
  <c r="L575" i="17"/>
  <c r="I576" i="17"/>
  <c r="J576" i="17"/>
  <c r="K576" i="17"/>
  <c r="L576" i="17"/>
  <c r="M576" i="17" s="1"/>
  <c r="I577" i="17"/>
  <c r="N577" i="17" s="1"/>
  <c r="J577" i="17"/>
  <c r="O577" i="17" s="1"/>
  <c r="K577" i="17"/>
  <c r="L577" i="17"/>
  <c r="I578" i="17"/>
  <c r="N578" i="17" s="1"/>
  <c r="J578" i="17"/>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J588" i="17"/>
  <c r="K588" i="17"/>
  <c r="L588" i="17"/>
  <c r="I589" i="17"/>
  <c r="J589" i="17"/>
  <c r="O589" i="17" s="1"/>
  <c r="K589" i="17"/>
  <c r="L589" i="17"/>
  <c r="M589" i="17" s="1"/>
  <c r="I590" i="17"/>
  <c r="N590" i="17" s="1"/>
  <c r="J590" i="17"/>
  <c r="K590" i="17"/>
  <c r="L590" i="17"/>
  <c r="I591" i="17"/>
  <c r="J591" i="17"/>
  <c r="O591" i="17" s="1"/>
  <c r="K591" i="17"/>
  <c r="L591" i="17"/>
  <c r="M591" i="17" s="1"/>
  <c r="I592" i="17"/>
  <c r="J592" i="17"/>
  <c r="O592" i="17" s="1"/>
  <c r="K592" i="17"/>
  <c r="L592" i="17"/>
  <c r="M592" i="17" s="1"/>
  <c r="I593" i="17"/>
  <c r="N593" i="17" s="1"/>
  <c r="J593" i="17"/>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I597" i="17"/>
  <c r="J597" i="17"/>
  <c r="O597" i="17" s="1"/>
  <c r="K597" i="17"/>
  <c r="L597" i="17"/>
  <c r="I598" i="17"/>
  <c r="N598" i="17" s="1"/>
  <c r="J598" i="17"/>
  <c r="O598" i="17" s="1"/>
  <c r="K598" i="17"/>
  <c r="L598" i="17"/>
  <c r="I599" i="17"/>
  <c r="N599" i="17" s="1"/>
  <c r="J599" i="17"/>
  <c r="K599" i="17"/>
  <c r="L599" i="17"/>
  <c r="I600" i="17"/>
  <c r="N600" i="17" s="1"/>
  <c r="J600" i="17"/>
  <c r="O600" i="17" s="1"/>
  <c r="K600" i="17"/>
  <c r="L600" i="17"/>
  <c r="M600" i="17" s="1"/>
  <c r="I601" i="17"/>
  <c r="N601" i="17" s="1"/>
  <c r="J601" i="17"/>
  <c r="O601" i="17" s="1"/>
  <c r="K601" i="17"/>
  <c r="L601" i="17"/>
  <c r="I602" i="17"/>
  <c r="N602" i="17" s="1"/>
  <c r="J602" i="17"/>
  <c r="O602" i="17" s="1"/>
  <c r="K602" i="17"/>
  <c r="L602" i="17"/>
  <c r="I603" i="17"/>
  <c r="J603" i="17"/>
  <c r="O603" i="17" s="1"/>
  <c r="K603" i="17"/>
  <c r="L603" i="17"/>
  <c r="I604" i="17"/>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I612" i="17"/>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K620" i="17"/>
  <c r="L620" i="17"/>
  <c r="I621" i="17"/>
  <c r="J621" i="17"/>
  <c r="O621" i="17" s="1"/>
  <c r="K621" i="17"/>
  <c r="L621" i="17"/>
  <c r="M621" i="17" s="1"/>
  <c r="I622" i="17"/>
  <c r="N622" i="17" s="1"/>
  <c r="J622" i="17"/>
  <c r="K622" i="17"/>
  <c r="L622" i="17"/>
  <c r="M622" i="17" s="1"/>
  <c r="I623" i="17"/>
  <c r="N623" i="17" s="1"/>
  <c r="J623" i="17"/>
  <c r="K623" i="17"/>
  <c r="L623" i="17"/>
  <c r="I624" i="17"/>
  <c r="N624" i="17" s="1"/>
  <c r="J624" i="17"/>
  <c r="O624" i="17" s="1"/>
  <c r="K624" i="17"/>
  <c r="L624" i="17"/>
  <c r="M624" i="17" s="1"/>
  <c r="I625" i="17"/>
  <c r="J625" i="17"/>
  <c r="K625" i="17"/>
  <c r="L625" i="17"/>
  <c r="I626" i="17"/>
  <c r="N626" i="17" s="1"/>
  <c r="J626" i="17"/>
  <c r="K626" i="17"/>
  <c r="L626" i="17"/>
  <c r="I627" i="17"/>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K641" i="17"/>
  <c r="L641" i="17"/>
  <c r="M641" i="17" s="1"/>
  <c r="I642" i="17"/>
  <c r="N642" i="17" s="1"/>
  <c r="J642" i="17"/>
  <c r="O642" i="17" s="1"/>
  <c r="K642" i="17"/>
  <c r="L642" i="17"/>
  <c r="M642" i="17" s="1"/>
  <c r="I643" i="17"/>
  <c r="N643" i="17" s="1"/>
  <c r="J643" i="17"/>
  <c r="K643" i="17"/>
  <c r="L643" i="17"/>
  <c r="M643" i="17" s="1"/>
  <c r="I644" i="17"/>
  <c r="N644" i="17" s="1"/>
  <c r="J644" i="17"/>
  <c r="K644" i="17"/>
  <c r="L644" i="17"/>
  <c r="I645" i="17"/>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K650" i="17"/>
  <c r="L650" i="17"/>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I655" i="17"/>
  <c r="N655" i="17" s="1"/>
  <c r="J655" i="17"/>
  <c r="O655" i="17" s="1"/>
  <c r="K655" i="17"/>
  <c r="L655" i="17"/>
  <c r="I656" i="17"/>
  <c r="N656" i="17" s="1"/>
  <c r="J656" i="17"/>
  <c r="K656" i="17"/>
  <c r="L656" i="17"/>
  <c r="I657" i="17"/>
  <c r="J657" i="17"/>
  <c r="O657" i="17" s="1"/>
  <c r="K657" i="17"/>
  <c r="L657" i="17"/>
  <c r="I658" i="17"/>
  <c r="J658" i="17"/>
  <c r="O658" i="17" s="1"/>
  <c r="K658" i="17"/>
  <c r="L658" i="17"/>
  <c r="M658" i="17" s="1"/>
  <c r="I659" i="17"/>
  <c r="N659" i="17" s="1"/>
  <c r="J659" i="17"/>
  <c r="O659" i="17" s="1"/>
  <c r="K659" i="17"/>
  <c r="L659" i="17"/>
  <c r="I660" i="17"/>
  <c r="J660" i="17"/>
  <c r="O660" i="17" s="1"/>
  <c r="K660" i="17"/>
  <c r="L660" i="17"/>
  <c r="M660" i="17" s="1"/>
  <c r="I661" i="17"/>
  <c r="N661" i="17" s="1"/>
  <c r="J661" i="17"/>
  <c r="O661" i="17" s="1"/>
  <c r="K661" i="17"/>
  <c r="L661" i="17"/>
  <c r="M661" i="17" s="1"/>
  <c r="I662" i="17"/>
  <c r="N662" i="17" s="1"/>
  <c r="J662" i="17"/>
  <c r="K662" i="17"/>
  <c r="L662" i="17"/>
  <c r="I663" i="17"/>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K670" i="17"/>
  <c r="L670" i="17"/>
  <c r="I671" i="17"/>
  <c r="N671" i="17" s="1"/>
  <c r="J671" i="17"/>
  <c r="K671" i="17"/>
  <c r="L671" i="17"/>
  <c r="M671" i="17" s="1"/>
  <c r="I672" i="17"/>
  <c r="J672" i="17"/>
  <c r="K672" i="17"/>
  <c r="L672" i="17"/>
  <c r="M672" i="17" s="1"/>
  <c r="I673" i="17"/>
  <c r="J673" i="17"/>
  <c r="K673" i="17"/>
  <c r="L673" i="17"/>
  <c r="M673" i="17" s="1"/>
  <c r="I674" i="17"/>
  <c r="N674" i="17" s="1"/>
  <c r="J674" i="17"/>
  <c r="K674" i="17"/>
  <c r="L674" i="17"/>
  <c r="I675" i="17"/>
  <c r="J675" i="17"/>
  <c r="O675" i="17" s="1"/>
  <c r="K675" i="17"/>
  <c r="L675" i="17"/>
  <c r="M675" i="17" s="1"/>
  <c r="I676" i="17"/>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I680" i="17"/>
  <c r="N680" i="17" s="1"/>
  <c r="J680" i="17"/>
  <c r="K680" i="17"/>
  <c r="L680" i="17"/>
  <c r="I681" i="17"/>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J689" i="17"/>
  <c r="K689" i="17"/>
  <c r="L689" i="17"/>
  <c r="M689" i="17" s="1"/>
  <c r="I690" i="17"/>
  <c r="N690" i="17" s="1"/>
  <c r="J690" i="17"/>
  <c r="O690" i="17" s="1"/>
  <c r="K690" i="17"/>
  <c r="L690" i="17"/>
  <c r="I691" i="17"/>
  <c r="N691" i="17" s="1"/>
  <c r="J691" i="17"/>
  <c r="O691" i="17" s="1"/>
  <c r="K691" i="17"/>
  <c r="L691" i="17"/>
  <c r="I692" i="17"/>
  <c r="N692" i="17" s="1"/>
  <c r="J692" i="17"/>
  <c r="K692" i="17"/>
  <c r="L692" i="17"/>
  <c r="I693" i="17"/>
  <c r="J693" i="17"/>
  <c r="O693" i="17" s="1"/>
  <c r="K693" i="17"/>
  <c r="L693" i="17"/>
  <c r="M693" i="17" s="1"/>
  <c r="I694" i="17"/>
  <c r="N694" i="17" s="1"/>
  <c r="J694" i="17"/>
  <c r="K694" i="17"/>
  <c r="L694" i="17"/>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K698" i="17"/>
  <c r="L698" i="17"/>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K703" i="17"/>
  <c r="L703" i="17"/>
  <c r="M703" i="17" s="1"/>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J709" i="17"/>
  <c r="O709" i="17" s="1"/>
  <c r="K709" i="17"/>
  <c r="L709" i="17"/>
  <c r="I710" i="17"/>
  <c r="N710" i="17" s="1"/>
  <c r="J710" i="17"/>
  <c r="O710" i="17" s="1"/>
  <c r="K710" i="17"/>
  <c r="L710" i="17"/>
  <c r="M710" i="17" s="1"/>
  <c r="I711" i="17"/>
  <c r="J711" i="17"/>
  <c r="O711" i="17" s="1"/>
  <c r="K711" i="17"/>
  <c r="L711" i="17"/>
  <c r="M711" i="17" s="1"/>
  <c r="I712" i="17"/>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K715" i="17"/>
  <c r="L715" i="17"/>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J729" i="17"/>
  <c r="O729" i="17" s="1"/>
  <c r="K729" i="17"/>
  <c r="L729" i="17"/>
  <c r="M729" i="17" s="1"/>
  <c r="I730" i="17"/>
  <c r="J730" i="17"/>
  <c r="O730" i="17" s="1"/>
  <c r="K730" i="17"/>
  <c r="L730" i="17"/>
  <c r="I731" i="17"/>
  <c r="N731" i="17" s="1"/>
  <c r="J731" i="17"/>
  <c r="O731" i="17" s="1"/>
  <c r="K731" i="17"/>
  <c r="L731" i="17"/>
  <c r="I732" i="17"/>
  <c r="J732" i="17"/>
  <c r="O732" i="17" s="1"/>
  <c r="K732" i="17"/>
  <c r="L732" i="17"/>
  <c r="M732" i="17" s="1"/>
  <c r="I733" i="17"/>
  <c r="J733" i="17"/>
  <c r="O733" i="17" s="1"/>
  <c r="K733" i="17"/>
  <c r="L733" i="17"/>
  <c r="I734" i="17"/>
  <c r="N734" i="17" s="1"/>
  <c r="J734" i="17"/>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K739" i="17"/>
  <c r="L739" i="17"/>
  <c r="M739" i="17" s="1"/>
  <c r="I740" i="17"/>
  <c r="N740" i="17" s="1"/>
  <c r="J740" i="17"/>
  <c r="O740" i="17" s="1"/>
  <c r="K740" i="17"/>
  <c r="L740" i="17"/>
  <c r="I741" i="17"/>
  <c r="J741" i="17"/>
  <c r="O741" i="17" s="1"/>
  <c r="K741" i="17"/>
  <c r="L741" i="17"/>
  <c r="M741" i="17" s="1"/>
  <c r="I742" i="17"/>
  <c r="J742" i="17"/>
  <c r="O742" i="17" s="1"/>
  <c r="K742" i="17"/>
  <c r="L742" i="17"/>
  <c r="I743" i="17"/>
  <c r="N743" i="17" s="1"/>
  <c r="J743" i="17"/>
  <c r="K743" i="17"/>
  <c r="L743" i="17"/>
  <c r="I744" i="17"/>
  <c r="N744" i="17" s="1"/>
  <c r="J744" i="17"/>
  <c r="O744" i="17" s="1"/>
  <c r="K744" i="17"/>
  <c r="L744" i="17"/>
  <c r="M744" i="17" s="1"/>
  <c r="I745" i="17"/>
  <c r="N745" i="17" s="1"/>
  <c r="J745" i="17"/>
  <c r="K745" i="17"/>
  <c r="L745" i="17"/>
  <c r="I746" i="17"/>
  <c r="N746" i="17" s="1"/>
  <c r="J746" i="17"/>
  <c r="O746" i="17" s="1"/>
  <c r="K746" i="17"/>
  <c r="L746" i="17"/>
  <c r="I747" i="17"/>
  <c r="J747" i="17"/>
  <c r="K747" i="17"/>
  <c r="L747" i="17"/>
  <c r="I748" i="17"/>
  <c r="N748" i="17" s="1"/>
  <c r="J748" i="17"/>
  <c r="O748" i="17" s="1"/>
  <c r="K748" i="17"/>
  <c r="L748" i="17"/>
  <c r="M748" i="17" s="1"/>
  <c r="I749" i="17"/>
  <c r="N749" i="17" s="1"/>
  <c r="J749" i="17"/>
  <c r="K749" i="17"/>
  <c r="L749" i="17"/>
  <c r="I750" i="17"/>
  <c r="N750" i="17" s="1"/>
  <c r="J750" i="17"/>
  <c r="O750" i="17" s="1"/>
  <c r="K750" i="17"/>
  <c r="L750" i="17"/>
  <c r="M750" i="17" s="1"/>
  <c r="I751" i="17"/>
  <c r="N751" i="17" s="1"/>
  <c r="J751" i="17"/>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I758" i="17"/>
  <c r="N758" i="17" s="1"/>
  <c r="J758" i="17"/>
  <c r="K758" i="17"/>
  <c r="L758" i="17"/>
  <c r="I759" i="17"/>
  <c r="J759" i="17"/>
  <c r="O759" i="17" s="1"/>
  <c r="K759" i="17"/>
  <c r="L759" i="17"/>
  <c r="M759" i="17" s="1"/>
  <c r="I760" i="17"/>
  <c r="J760" i="17"/>
  <c r="O760" i="17" s="1"/>
  <c r="K760" i="17"/>
  <c r="L760" i="17"/>
  <c r="M760" i="17" s="1"/>
  <c r="I761" i="17"/>
  <c r="N761" i="17" s="1"/>
  <c r="J761" i="17"/>
  <c r="O761" i="17" s="1"/>
  <c r="K761" i="17"/>
  <c r="L761" i="17"/>
  <c r="I762" i="17"/>
  <c r="N762" i="17" s="1"/>
  <c r="J762" i="17"/>
  <c r="O762" i="17" s="1"/>
  <c r="K762" i="17"/>
  <c r="L762" i="17"/>
  <c r="M762" i="17" s="1"/>
  <c r="I763" i="17"/>
  <c r="J763" i="17"/>
  <c r="O763" i="17" s="1"/>
  <c r="K763" i="17"/>
  <c r="L763" i="17"/>
  <c r="M763" i="17" s="1"/>
  <c r="I764" i="17"/>
  <c r="N764" i="17" s="1"/>
  <c r="J764" i="17"/>
  <c r="O764" i="17" s="1"/>
  <c r="K764" i="17"/>
  <c r="L764" i="17"/>
  <c r="I765" i="17"/>
  <c r="N765" i="17" s="1"/>
  <c r="J765" i="17"/>
  <c r="O765" i="17" s="1"/>
  <c r="K765" i="17"/>
  <c r="L765" i="17"/>
  <c r="M765" i="17" s="1"/>
  <c r="I766" i="17"/>
  <c r="J766" i="17"/>
  <c r="O766" i="17" s="1"/>
  <c r="K766" i="17"/>
  <c r="L766" i="17"/>
  <c r="I767" i="17"/>
  <c r="N767" i="17" s="1"/>
  <c r="J767" i="17"/>
  <c r="K767" i="17"/>
  <c r="L767" i="17"/>
  <c r="I768" i="17"/>
  <c r="J768" i="17"/>
  <c r="O768" i="17" s="1"/>
  <c r="K768" i="17"/>
  <c r="L768" i="17"/>
  <c r="M768" i="17" s="1"/>
  <c r="I769" i="17"/>
  <c r="N769" i="17" s="1"/>
  <c r="J769" i="17"/>
  <c r="O769" i="17" s="1"/>
  <c r="K769" i="17"/>
  <c r="L769" i="17"/>
  <c r="M769" i="17" s="1"/>
  <c r="I770" i="17"/>
  <c r="N770" i="17" s="1"/>
  <c r="J770" i="17"/>
  <c r="K770" i="17"/>
  <c r="L770" i="17"/>
  <c r="I771" i="17"/>
  <c r="N771" i="17" s="1"/>
  <c r="J771" i="17"/>
  <c r="O771" i="17" s="1"/>
  <c r="K771" i="17"/>
  <c r="L771" i="17"/>
  <c r="M771" i="17" s="1"/>
  <c r="I772" i="17"/>
  <c r="N772" i="17" s="1"/>
  <c r="J772" i="17"/>
  <c r="O772" i="17" s="1"/>
  <c r="K772" i="17"/>
  <c r="L772" i="17"/>
  <c r="M772" i="17" s="1"/>
  <c r="I773" i="17"/>
  <c r="N773" i="17" s="1"/>
  <c r="J773" i="17"/>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J777" i="17"/>
  <c r="O777" i="17" s="1"/>
  <c r="K777" i="17"/>
  <c r="L777" i="17"/>
  <c r="I778" i="17"/>
  <c r="N778" i="17" s="1"/>
  <c r="J778" i="17"/>
  <c r="O778" i="17" s="1"/>
  <c r="K778" i="17"/>
  <c r="L778" i="17"/>
  <c r="I779" i="17"/>
  <c r="N779" i="17" s="1"/>
  <c r="J779" i="17"/>
  <c r="O779" i="17" s="1"/>
  <c r="K779" i="17"/>
  <c r="L779" i="17"/>
  <c r="I780" i="17"/>
  <c r="J780" i="17"/>
  <c r="O780" i="17" s="1"/>
  <c r="K780" i="17"/>
  <c r="L780" i="17"/>
  <c r="M780" i="17" s="1"/>
  <c r="I781" i="17"/>
  <c r="N781" i="17" s="1"/>
  <c r="J781" i="17"/>
  <c r="O781" i="17" s="1"/>
  <c r="K781" i="17"/>
  <c r="L781" i="17"/>
  <c r="I782" i="17"/>
  <c r="N782" i="17" s="1"/>
  <c r="J782" i="17"/>
  <c r="O782" i="17" s="1"/>
  <c r="K782" i="17"/>
  <c r="L782" i="17"/>
  <c r="I783" i="17"/>
  <c r="N783" i="17" s="1"/>
  <c r="J783" i="17"/>
  <c r="O783" i="17" s="1"/>
  <c r="K783" i="17"/>
  <c r="L783" i="17"/>
  <c r="M783" i="17" s="1"/>
  <c r="I784" i="17"/>
  <c r="J784" i="17"/>
  <c r="O784" i="17" s="1"/>
  <c r="K784" i="17"/>
  <c r="L784" i="17"/>
  <c r="M784" i="17" s="1"/>
  <c r="I785" i="17"/>
  <c r="N785" i="17" s="1"/>
  <c r="J785" i="17"/>
  <c r="K785" i="17"/>
  <c r="L785" i="17"/>
  <c r="I786" i="17"/>
  <c r="N786" i="17" s="1"/>
  <c r="J786" i="17"/>
  <c r="O786" i="17" s="1"/>
  <c r="K786" i="17"/>
  <c r="L786" i="17"/>
  <c r="M786" i="17" s="1"/>
  <c r="I787" i="17"/>
  <c r="N787" i="17" s="1"/>
  <c r="J787" i="17"/>
  <c r="O787" i="17" s="1"/>
  <c r="K787" i="17"/>
  <c r="L787" i="17"/>
  <c r="M787" i="17" s="1"/>
  <c r="I788" i="17"/>
  <c r="N788" i="17" s="1"/>
  <c r="J788" i="17"/>
  <c r="K788" i="17"/>
  <c r="L788" i="17"/>
  <c r="I789" i="17"/>
  <c r="N789" i="17" s="1"/>
  <c r="J789" i="17"/>
  <c r="O789" i="17" s="1"/>
  <c r="K789" i="17"/>
  <c r="L789" i="17"/>
  <c r="M789" i="17" s="1"/>
  <c r="I790" i="17"/>
  <c r="N790" i="17" s="1"/>
  <c r="J790" i="17"/>
  <c r="K790" i="17"/>
  <c r="L790" i="17"/>
  <c r="I791" i="17"/>
  <c r="N791" i="17" s="1"/>
  <c r="J791" i="17"/>
  <c r="O791" i="17" s="1"/>
  <c r="K791" i="17"/>
  <c r="L791" i="17"/>
  <c r="I792" i="17"/>
  <c r="J792" i="17"/>
  <c r="O792" i="17" s="1"/>
  <c r="K792" i="17"/>
  <c r="L792" i="17"/>
  <c r="M792" i="17" s="1"/>
  <c r="I793" i="17"/>
  <c r="N793" i="17" s="1"/>
  <c r="J793" i="17"/>
  <c r="O793" i="17" s="1"/>
  <c r="K793" i="17"/>
  <c r="L793" i="17"/>
  <c r="I794" i="17"/>
  <c r="N794" i="17" s="1"/>
  <c r="J794" i="17"/>
  <c r="K794" i="17"/>
  <c r="L794" i="17"/>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J799" i="17"/>
  <c r="O799" i="17" s="1"/>
  <c r="K799" i="17"/>
  <c r="L799" i="17"/>
  <c r="M799" i="17" s="1"/>
  <c r="I800" i="17"/>
  <c r="N800" i="17" s="1"/>
  <c r="J800" i="17"/>
  <c r="O800" i="17" s="1"/>
  <c r="K800" i="17"/>
  <c r="L800" i="17"/>
  <c r="I801" i="17"/>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J813" i="17"/>
  <c r="O813" i="17" s="1"/>
  <c r="K813" i="17"/>
  <c r="L813" i="17"/>
  <c r="M813" i="17" s="1"/>
  <c r="I814" i="17"/>
  <c r="J814" i="17"/>
  <c r="K814" i="17"/>
  <c r="L814" i="17"/>
  <c r="I815" i="17"/>
  <c r="N815" i="17" s="1"/>
  <c r="J815" i="17"/>
  <c r="K815" i="17"/>
  <c r="L815" i="17"/>
  <c r="I816" i="17"/>
  <c r="J816" i="17"/>
  <c r="O816" i="17" s="1"/>
  <c r="K816" i="17"/>
  <c r="L816" i="17"/>
  <c r="M816" i="17" s="1"/>
  <c r="I817" i="17"/>
  <c r="J817" i="17"/>
  <c r="O817" i="17" s="1"/>
  <c r="K817" i="17"/>
  <c r="L817" i="17"/>
  <c r="M817" i="17" s="1"/>
  <c r="I818" i="17"/>
  <c r="N818" i="17" s="1"/>
  <c r="J818" i="17"/>
  <c r="K818" i="17"/>
  <c r="L818" i="17"/>
  <c r="I819" i="17"/>
  <c r="N819" i="17" s="1"/>
  <c r="J819" i="17"/>
  <c r="O819" i="17" s="1"/>
  <c r="K819" i="17"/>
  <c r="L819" i="17"/>
  <c r="M819" i="17" s="1"/>
  <c r="I820" i="17"/>
  <c r="N820" i="17" s="1"/>
  <c r="J820" i="17"/>
  <c r="O820" i="17" s="1"/>
  <c r="K820" i="17"/>
  <c r="L820" i="17"/>
  <c r="M820" i="17" s="1"/>
  <c r="I821" i="17"/>
  <c r="N821" i="17" s="1"/>
  <c r="J821" i="17"/>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I827" i="17"/>
  <c r="N827" i="17" s="1"/>
  <c r="J827" i="17"/>
  <c r="K827" i="17"/>
  <c r="L827" i="17"/>
  <c r="I828" i="17"/>
  <c r="J828" i="17"/>
  <c r="O828" i="17" s="1"/>
  <c r="K828" i="17"/>
  <c r="L828" i="17"/>
  <c r="I829" i="17"/>
  <c r="J829" i="17"/>
  <c r="O829" i="17" s="1"/>
  <c r="K829" i="17"/>
  <c r="L829" i="17"/>
  <c r="I830" i="17"/>
  <c r="N830" i="17" s="1"/>
  <c r="J830" i="17"/>
  <c r="O830" i="17" s="1"/>
  <c r="K830" i="17"/>
  <c r="L830" i="17"/>
  <c r="I831" i="17"/>
  <c r="J831" i="17"/>
  <c r="O831" i="17" s="1"/>
  <c r="K831" i="17"/>
  <c r="L831" i="17"/>
  <c r="M831" i="17" s="1"/>
  <c r="I832" i="17"/>
  <c r="N832" i="17" s="1"/>
  <c r="J832" i="17"/>
  <c r="O832" i="17" s="1"/>
  <c r="K832" i="17"/>
  <c r="L832" i="17"/>
  <c r="M832" i="17" s="1"/>
  <c r="I833" i="17"/>
  <c r="N833" i="17" s="1"/>
  <c r="J833" i="17"/>
  <c r="K833" i="17"/>
  <c r="L833" i="17"/>
  <c r="I834" i="17"/>
  <c r="N834" i="17" s="1"/>
  <c r="J834" i="17"/>
  <c r="O834" i="17" s="1"/>
  <c r="K834" i="17"/>
  <c r="L834" i="17"/>
  <c r="M834" i="17" s="1"/>
  <c r="I835" i="17"/>
  <c r="N835" i="17" s="1"/>
  <c r="J835" i="17"/>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K839" i="17"/>
  <c r="L839" i="17"/>
  <c r="I840" i="17"/>
  <c r="N840" i="17" s="1"/>
  <c r="J840" i="17"/>
  <c r="O840" i="17" s="1"/>
  <c r="K840" i="17"/>
  <c r="L840" i="17"/>
  <c r="M840" i="17" s="1"/>
  <c r="I841" i="17"/>
  <c r="N841" i="17" s="1"/>
  <c r="J841" i="17"/>
  <c r="O841" i="17" s="1"/>
  <c r="K841" i="17"/>
  <c r="L841" i="17"/>
  <c r="I842" i="17"/>
  <c r="N842" i="17" s="1"/>
  <c r="J842" i="17"/>
  <c r="O842" i="17" s="1"/>
  <c r="K842" i="17"/>
  <c r="L842" i="17"/>
  <c r="I843" i="17"/>
  <c r="J843" i="17"/>
  <c r="O843" i="17" s="1"/>
  <c r="K843" i="17"/>
  <c r="L843" i="17"/>
  <c r="M843" i="17" s="1"/>
  <c r="I844" i="17"/>
  <c r="J844" i="17"/>
  <c r="O844" i="17" s="1"/>
  <c r="K844" i="17"/>
  <c r="L844" i="17"/>
  <c r="M844" i="17" s="1"/>
  <c r="I845" i="17"/>
  <c r="J845" i="17"/>
  <c r="O845" i="17" s="1"/>
  <c r="K845" i="17"/>
  <c r="L845" i="17"/>
  <c r="I846" i="17"/>
  <c r="N846" i="17" s="1"/>
  <c r="J846" i="17"/>
  <c r="O846" i="17" s="1"/>
  <c r="K846" i="17"/>
  <c r="L846" i="17"/>
  <c r="M846" i="17" s="1"/>
  <c r="I847" i="17"/>
  <c r="J847" i="17"/>
  <c r="O847" i="17" s="1"/>
  <c r="K847" i="17"/>
  <c r="L847" i="17"/>
  <c r="M847" i="17" s="1"/>
  <c r="I848" i="17"/>
  <c r="N848" i="17" s="1"/>
  <c r="J848" i="17"/>
  <c r="K848" i="17"/>
  <c r="L848" i="17"/>
  <c r="I849" i="17"/>
  <c r="N849" i="17" s="1"/>
  <c r="J849" i="17"/>
  <c r="O849" i="17" s="1"/>
  <c r="K849" i="17"/>
  <c r="L849" i="17"/>
  <c r="M849" i="17" s="1"/>
  <c r="I850" i="17"/>
  <c r="J850" i="17"/>
  <c r="O850" i="17" s="1"/>
  <c r="K850" i="17"/>
  <c r="L850" i="17"/>
  <c r="M850" i="17" s="1"/>
  <c r="I851" i="17"/>
  <c r="N851" i="17" s="1"/>
  <c r="J851" i="17"/>
  <c r="K851" i="17"/>
  <c r="L851" i="17"/>
  <c r="I852" i="17"/>
  <c r="J852" i="17"/>
  <c r="O852" i="17" s="1"/>
  <c r="K852" i="17"/>
  <c r="L852" i="17"/>
  <c r="M852" i="17" s="1"/>
  <c r="I853" i="17"/>
  <c r="N853" i="17" s="1"/>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K860" i="17"/>
  <c r="L860" i="17"/>
  <c r="I861" i="17"/>
  <c r="J861" i="17"/>
  <c r="O861" i="17" s="1"/>
  <c r="K861" i="17"/>
  <c r="L861" i="17"/>
  <c r="M861" i="17" s="1"/>
  <c r="I862" i="17"/>
  <c r="N862" i="17" s="1"/>
  <c r="J862" i="17"/>
  <c r="O862" i="17" s="1"/>
  <c r="K862" i="17"/>
  <c r="L862" i="17"/>
  <c r="I863" i="17"/>
  <c r="N863" i="17" s="1"/>
  <c r="J863" i="17"/>
  <c r="K863" i="17"/>
  <c r="L863" i="17"/>
  <c r="I864" i="17"/>
  <c r="J864" i="17"/>
  <c r="O864" i="17" s="1"/>
  <c r="K864" i="17"/>
  <c r="L864" i="17"/>
  <c r="M864" i="17" s="1"/>
  <c r="I865" i="17"/>
  <c r="N865" i="17" s="1"/>
  <c r="J865" i="17"/>
  <c r="K865" i="17"/>
  <c r="L865" i="17"/>
  <c r="M865" i="17" s="1"/>
  <c r="I866" i="17"/>
  <c r="N866" i="17" s="1"/>
  <c r="J866" i="17"/>
  <c r="K866" i="17"/>
  <c r="L866" i="17"/>
  <c r="I867" i="17"/>
  <c r="N867" i="17" s="1"/>
  <c r="J867" i="17"/>
  <c r="O867" i="17" s="1"/>
  <c r="K867" i="17"/>
  <c r="L867" i="17"/>
  <c r="M867" i="17" s="1"/>
  <c r="I868" i="17"/>
  <c r="J868" i="17"/>
  <c r="O868" i="17" s="1"/>
  <c r="K868" i="17"/>
  <c r="L868" i="17"/>
  <c r="M868" i="17" s="1"/>
  <c r="I869" i="17"/>
  <c r="N869" i="17" s="1"/>
  <c r="J869" i="17"/>
  <c r="O869" i="17" s="1"/>
  <c r="K869" i="17"/>
  <c r="L869" i="17"/>
  <c r="I870" i="17"/>
  <c r="N870" i="17" s="1"/>
  <c r="J870" i="17"/>
  <c r="O870" i="17" s="1"/>
  <c r="K870" i="17"/>
  <c r="L870" i="17"/>
  <c r="M870" i="17" s="1"/>
  <c r="I871" i="17"/>
  <c r="J871" i="17"/>
  <c r="O871" i="17" s="1"/>
  <c r="K871" i="17"/>
  <c r="L871" i="17"/>
  <c r="M871" i="17" s="1"/>
  <c r="I872" i="17"/>
  <c r="N872" i="17" s="1"/>
  <c r="J872" i="17"/>
  <c r="K872" i="17"/>
  <c r="L872" i="17"/>
  <c r="I873" i="17"/>
  <c r="N873" i="17" s="1"/>
  <c r="J873" i="17"/>
  <c r="O873" i="17" s="1"/>
  <c r="K873" i="17"/>
  <c r="L873" i="17"/>
  <c r="M873" i="17" s="1"/>
  <c r="I874" i="17"/>
  <c r="N874" i="17" s="1"/>
  <c r="J874" i="17"/>
  <c r="O874" i="17" s="1"/>
  <c r="K874" i="17"/>
  <c r="L874" i="17"/>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I879" i="17"/>
  <c r="N879" i="17" s="1"/>
  <c r="J879" i="17"/>
  <c r="O879" i="17" s="1"/>
  <c r="K879" i="17"/>
  <c r="L879" i="17"/>
  <c r="M879" i="17" s="1"/>
  <c r="I880" i="17"/>
  <c r="J880" i="17"/>
  <c r="O880" i="17" s="1"/>
  <c r="K880" i="17"/>
  <c r="L880" i="17"/>
  <c r="M880" i="17" s="1"/>
  <c r="I881" i="17"/>
  <c r="N881" i="17" s="1"/>
  <c r="J881" i="17"/>
  <c r="O881" i="17" s="1"/>
  <c r="K881" i="17"/>
  <c r="L881" i="17"/>
  <c r="I882" i="17"/>
  <c r="N882" i="17" s="1"/>
  <c r="J882" i="17"/>
  <c r="O882" i="17" s="1"/>
  <c r="K882" i="17"/>
  <c r="L882" i="17"/>
  <c r="M882" i="17" s="1"/>
  <c r="I883" i="17"/>
  <c r="J883" i="17"/>
  <c r="O883" i="17" s="1"/>
  <c r="K883" i="17"/>
  <c r="L883" i="17"/>
  <c r="M883" i="17" s="1"/>
  <c r="I884" i="17"/>
  <c r="N884" i="17" s="1"/>
  <c r="J884" i="17"/>
  <c r="O884" i="17" s="1"/>
  <c r="K884" i="17"/>
  <c r="L884" i="17"/>
  <c r="I885" i="17"/>
  <c r="J885" i="17"/>
  <c r="O885" i="17" s="1"/>
  <c r="K885" i="17"/>
  <c r="L885" i="17"/>
  <c r="M885" i="17" s="1"/>
  <c r="I886" i="17"/>
  <c r="N886" i="17" s="1"/>
  <c r="J886" i="17"/>
  <c r="O886" i="17" s="1"/>
  <c r="K886" i="17"/>
  <c r="L886" i="17"/>
  <c r="I887" i="17"/>
  <c r="N887" i="17" s="1"/>
  <c r="J887" i="17"/>
  <c r="K887" i="17"/>
  <c r="L887" i="17"/>
  <c r="I888" i="17"/>
  <c r="N888" i="17" s="1"/>
  <c r="J888" i="17"/>
  <c r="O888" i="17" s="1"/>
  <c r="K888" i="17"/>
  <c r="L888" i="17"/>
  <c r="M888" i="17" s="1"/>
  <c r="I889" i="17"/>
  <c r="N889" i="17" s="1"/>
  <c r="J889" i="17"/>
  <c r="K889" i="17"/>
  <c r="L889" i="17"/>
  <c r="I890" i="17"/>
  <c r="N890" i="17" s="1"/>
  <c r="J890" i="17"/>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K895" i="17"/>
  <c r="L895" i="17"/>
  <c r="M895" i="17" s="1"/>
  <c r="I896" i="17"/>
  <c r="N896" i="17" s="1"/>
  <c r="J896" i="17"/>
  <c r="K896" i="17"/>
  <c r="L896" i="17"/>
  <c r="I897" i="17"/>
  <c r="J897" i="17"/>
  <c r="O897" i="17" s="1"/>
  <c r="K897" i="17"/>
  <c r="L897" i="17"/>
  <c r="M897" i="17" s="1"/>
  <c r="I898" i="17"/>
  <c r="N898" i="17" s="1"/>
  <c r="J898" i="17"/>
  <c r="O898" i="17" s="1"/>
  <c r="K898" i="17"/>
  <c r="L898" i="17"/>
  <c r="M898" i="17" s="1"/>
  <c r="I899" i="17"/>
  <c r="N899" i="17" s="1"/>
  <c r="J899" i="17"/>
  <c r="O899" i="17" s="1"/>
  <c r="K899" i="17"/>
  <c r="L899" i="17"/>
  <c r="I900" i="17"/>
  <c r="J900" i="17"/>
  <c r="O900" i="17" s="1"/>
  <c r="K900" i="17"/>
  <c r="L900" i="17"/>
  <c r="M900" i="17" s="1"/>
  <c r="I901" i="17"/>
  <c r="N901" i="17" s="1"/>
  <c r="J901" i="17"/>
  <c r="O901" i="17" s="1"/>
  <c r="K901" i="17"/>
  <c r="L901" i="17"/>
  <c r="I902" i="17"/>
  <c r="N902" i="17" s="1"/>
  <c r="J902" i="17"/>
  <c r="O902" i="17" s="1"/>
  <c r="K902" i="17"/>
  <c r="L902" i="17"/>
  <c r="I903" i="17"/>
  <c r="J903" i="17"/>
  <c r="O903" i="17" s="1"/>
  <c r="K903" i="17"/>
  <c r="L903" i="17"/>
  <c r="M903" i="17" s="1"/>
  <c r="I904" i="17"/>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K908" i="17"/>
  <c r="L908" i="17"/>
  <c r="I909" i="17"/>
  <c r="N909" i="17" s="1"/>
  <c r="J909" i="17"/>
  <c r="O909" i="17" s="1"/>
  <c r="K909" i="17"/>
  <c r="L909" i="17"/>
  <c r="M909" i="17" s="1"/>
  <c r="I910" i="17"/>
  <c r="N910" i="17" s="1"/>
  <c r="J910" i="17"/>
  <c r="K910" i="17"/>
  <c r="L910" i="17"/>
  <c r="I911" i="17"/>
  <c r="N911" i="17" s="1"/>
  <c r="J911" i="17"/>
  <c r="O911" i="17" s="1"/>
  <c r="K911" i="17"/>
  <c r="L911" i="17"/>
  <c r="I912" i="17"/>
  <c r="J912" i="17"/>
  <c r="O912" i="17" s="1"/>
  <c r="K912" i="17"/>
  <c r="L912" i="17"/>
  <c r="M912" i="17" s="1"/>
  <c r="I913" i="17"/>
  <c r="J913" i="17"/>
  <c r="O913" i="17" s="1"/>
  <c r="K913" i="17"/>
  <c r="L913" i="17"/>
  <c r="M913" i="17" s="1"/>
  <c r="I914" i="17"/>
  <c r="N914" i="17" s="1"/>
  <c r="J914" i="17"/>
  <c r="K914" i="17"/>
  <c r="L914" i="17"/>
  <c r="I915" i="17"/>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K920" i="17"/>
  <c r="L920" i="17"/>
  <c r="I921" i="17"/>
  <c r="N921" i="17" s="1"/>
  <c r="J921" i="17"/>
  <c r="K921" i="17"/>
  <c r="L921" i="17"/>
  <c r="M921" i="17" s="1"/>
  <c r="I922" i="17"/>
  <c r="N922" i="17" s="1"/>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K926" i="17"/>
  <c r="L926" i="17"/>
  <c r="I927" i="17"/>
  <c r="N927" i="17" s="1"/>
  <c r="J927" i="17"/>
  <c r="O927" i="17" s="1"/>
  <c r="K927" i="17"/>
  <c r="L927" i="17"/>
  <c r="M927" i="17" s="1"/>
  <c r="I928" i="17"/>
  <c r="J928" i="17"/>
  <c r="O928" i="17" s="1"/>
  <c r="K928" i="17"/>
  <c r="L928" i="17"/>
  <c r="M928" i="17" s="1"/>
  <c r="I929" i="17"/>
  <c r="N929" i="17" s="1"/>
  <c r="J929" i="17"/>
  <c r="O929" i="17" s="1"/>
  <c r="K929" i="17"/>
  <c r="L929" i="17"/>
  <c r="I930" i="17"/>
  <c r="N930" i="17" s="1"/>
  <c r="J930" i="17"/>
  <c r="O930" i="17" s="1"/>
  <c r="K930" i="17"/>
  <c r="L930" i="17"/>
  <c r="M930" i="17" s="1"/>
  <c r="I931" i="17"/>
  <c r="J931" i="17"/>
  <c r="O931" i="17" s="1"/>
  <c r="K931" i="17"/>
  <c r="L931" i="17"/>
  <c r="M931" i="17" s="1"/>
  <c r="I932" i="17"/>
  <c r="N932" i="17" s="1"/>
  <c r="J932" i="17"/>
  <c r="K932" i="17"/>
  <c r="L932" i="17"/>
  <c r="I933" i="17"/>
  <c r="J933" i="17"/>
  <c r="O933" i="17" s="1"/>
  <c r="K933" i="17"/>
  <c r="L933" i="17"/>
  <c r="M933" i="17" s="1"/>
  <c r="I934" i="17"/>
  <c r="J934" i="17"/>
  <c r="K934" i="17"/>
  <c r="L934" i="17"/>
  <c r="I935" i="17"/>
  <c r="N935" i="17" s="1"/>
  <c r="J935" i="17"/>
  <c r="K935" i="17"/>
  <c r="L935" i="17"/>
  <c r="I936" i="17"/>
  <c r="N936" i="17" s="1"/>
  <c r="J936" i="17"/>
  <c r="O936" i="17" s="1"/>
  <c r="K936" i="17"/>
  <c r="L936" i="17"/>
  <c r="M936" i="17" s="1"/>
  <c r="I937" i="17"/>
  <c r="N937" i="17" s="1"/>
  <c r="J937" i="17"/>
  <c r="K937" i="17"/>
  <c r="L937" i="17"/>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K944" i="17"/>
  <c r="L944" i="17"/>
  <c r="I945" i="17"/>
  <c r="J945" i="17"/>
  <c r="O945" i="17" s="1"/>
  <c r="K945" i="17"/>
  <c r="L945" i="17"/>
  <c r="M945" i="17" s="1"/>
  <c r="I946" i="17"/>
  <c r="N946" i="17" s="1"/>
  <c r="J946" i="17"/>
  <c r="O946" i="17" s="1"/>
  <c r="K946" i="17"/>
  <c r="L946" i="17"/>
  <c r="M946" i="17" s="1"/>
  <c r="I947" i="17"/>
  <c r="N947" i="17" s="1"/>
  <c r="J947" i="17"/>
  <c r="O947" i="17" s="1"/>
  <c r="K947" i="17"/>
  <c r="L947" i="17"/>
  <c r="I948" i="17"/>
  <c r="J948" i="17"/>
  <c r="O948" i="17" s="1"/>
  <c r="K948" i="17"/>
  <c r="L948" i="17"/>
  <c r="M948" i="17" s="1"/>
  <c r="I949" i="17"/>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M952" i="17" s="1"/>
  <c r="I953" i="17"/>
  <c r="N953" i="17" s="1"/>
  <c r="J953" i="17"/>
  <c r="K953" i="17"/>
  <c r="L953" i="17"/>
  <c r="I954" i="17"/>
  <c r="N954" i="17" s="1"/>
  <c r="J954" i="17"/>
  <c r="O954" i="17" s="1"/>
  <c r="K954" i="17"/>
  <c r="L954" i="17"/>
  <c r="M954" i="17" s="1"/>
  <c r="I955" i="17"/>
  <c r="N955" i="17" s="1"/>
  <c r="J955" i="17"/>
  <c r="K955" i="17"/>
  <c r="L955" i="17"/>
  <c r="M955" i="17" s="1"/>
  <c r="I956" i="17"/>
  <c r="N956" i="17" s="1"/>
  <c r="J956" i="17"/>
  <c r="K956" i="17"/>
  <c r="L956" i="17"/>
  <c r="I957" i="17"/>
  <c r="N957" i="17" s="1"/>
  <c r="J957" i="17"/>
  <c r="O957" i="17" s="1"/>
  <c r="K957" i="17"/>
  <c r="L957" i="17"/>
  <c r="M957" i="17" s="1"/>
  <c r="I958" i="17"/>
  <c r="N958" i="17" s="1"/>
  <c r="J958" i="17"/>
  <c r="O958" i="17" s="1"/>
  <c r="K958" i="17"/>
  <c r="L958" i="17"/>
  <c r="I959" i="17"/>
  <c r="N959" i="17" s="1"/>
  <c r="J959" i="17"/>
  <c r="O959" i="17" s="1"/>
  <c r="K959" i="17"/>
  <c r="L959" i="17"/>
  <c r="I960" i="17"/>
  <c r="J960" i="17"/>
  <c r="K960" i="17"/>
  <c r="L960" i="17"/>
  <c r="M960" i="17" s="1"/>
  <c r="I961" i="17"/>
  <c r="J961" i="17"/>
  <c r="O961" i="17" s="1"/>
  <c r="K961" i="17"/>
  <c r="L961" i="17"/>
  <c r="M961" i="17" s="1"/>
  <c r="I962" i="17"/>
  <c r="N962" i="17" s="1"/>
  <c r="J962" i="17"/>
  <c r="O962" i="17" s="1"/>
  <c r="K962" i="17"/>
  <c r="L962" i="17"/>
  <c r="I963" i="17"/>
  <c r="J963" i="17"/>
  <c r="O963" i="17" s="1"/>
  <c r="K963" i="17"/>
  <c r="L963" i="17"/>
  <c r="M963" i="17" s="1"/>
  <c r="I964" i="17"/>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K967" i="17"/>
  <c r="L967" i="17"/>
  <c r="M967" i="17" s="1"/>
  <c r="I968" i="17"/>
  <c r="N968" i="17" s="1"/>
  <c r="J968" i="17"/>
  <c r="K968" i="17"/>
  <c r="L968" i="17"/>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K974" i="17"/>
  <c r="L974" i="17"/>
  <c r="I975" i="17"/>
  <c r="J975" i="17"/>
  <c r="O975" i="17" s="1"/>
  <c r="K975" i="17"/>
  <c r="L975" i="17"/>
  <c r="M975" i="17" s="1"/>
  <c r="I976" i="17"/>
  <c r="N976" i="17" s="1"/>
  <c r="J976" i="17"/>
  <c r="O976" i="17" s="1"/>
  <c r="K976" i="17"/>
  <c r="L976" i="17"/>
  <c r="M976" i="17" s="1"/>
  <c r="I977" i="17"/>
  <c r="N977" i="17" s="1"/>
  <c r="J977" i="17"/>
  <c r="K977" i="17"/>
  <c r="L977" i="17"/>
  <c r="I978" i="17"/>
  <c r="N978" i="17" s="1"/>
  <c r="J978" i="17"/>
  <c r="O978" i="17" s="1"/>
  <c r="K978" i="17"/>
  <c r="L978" i="17"/>
  <c r="M978" i="17" s="1"/>
  <c r="I979" i="17"/>
  <c r="J979" i="17"/>
  <c r="O979" i="17" s="1"/>
  <c r="K979" i="17"/>
  <c r="L979" i="17"/>
  <c r="M979" i="17" s="1"/>
  <c r="I980" i="17"/>
  <c r="N980" i="17" s="1"/>
  <c r="J980" i="17"/>
  <c r="K980" i="17"/>
  <c r="L980" i="17"/>
  <c r="I981" i="17"/>
  <c r="J981" i="17"/>
  <c r="O981" i="17" s="1"/>
  <c r="K981" i="17"/>
  <c r="L981" i="17"/>
  <c r="M981" i="17" s="1"/>
  <c r="I982" i="17"/>
  <c r="N982" i="17" s="1"/>
  <c r="J982" i="17"/>
  <c r="O982" i="17" s="1"/>
  <c r="K982" i="17"/>
  <c r="L982" i="17"/>
  <c r="I983" i="17"/>
  <c r="N983" i="17" s="1"/>
  <c r="J983" i="17"/>
  <c r="K983" i="17"/>
  <c r="L983" i="17"/>
  <c r="I984" i="17"/>
  <c r="N984" i="17" s="1"/>
  <c r="J984" i="17"/>
  <c r="O984" i="17" s="1"/>
  <c r="K984" i="17"/>
  <c r="L984" i="17"/>
  <c r="M984" i="17" s="1"/>
  <c r="I985" i="17"/>
  <c r="N985" i="17" s="1"/>
  <c r="J985" i="17"/>
  <c r="K985" i="17"/>
  <c r="L985" i="17"/>
  <c r="I986" i="17"/>
  <c r="N986" i="17" s="1"/>
  <c r="J986" i="17"/>
  <c r="K986" i="17"/>
  <c r="L986" i="17"/>
  <c r="I987" i="17"/>
  <c r="N987" i="17" s="1"/>
  <c r="J987" i="17"/>
  <c r="O987" i="17" s="1"/>
  <c r="K987" i="17"/>
  <c r="L987" i="17"/>
  <c r="M987" i="17" s="1"/>
  <c r="I988" i="17"/>
  <c r="N988" i="17" s="1"/>
  <c r="J988" i="17"/>
  <c r="O988" i="17" s="1"/>
  <c r="K988" i="17"/>
  <c r="L988" i="17"/>
  <c r="M988" i="17" s="1"/>
  <c r="I989" i="17"/>
  <c r="N989" i="17" s="1"/>
  <c r="J989" i="17"/>
  <c r="K989" i="17"/>
  <c r="L989" i="17"/>
  <c r="I990" i="17"/>
  <c r="N990" i="17" s="1"/>
  <c r="J990" i="17"/>
  <c r="O990" i="17" s="1"/>
  <c r="K990" i="17"/>
  <c r="L990" i="17"/>
  <c r="M990" i="17" s="1"/>
  <c r="I991" i="17"/>
  <c r="J991" i="17"/>
  <c r="O991" i="17" s="1"/>
  <c r="K991" i="17"/>
  <c r="L991" i="17"/>
  <c r="M991" i="17" s="1"/>
  <c r="I992" i="17"/>
  <c r="N992" i="17" s="1"/>
  <c r="J992" i="17"/>
  <c r="O992" i="17" s="1"/>
  <c r="K992" i="17"/>
  <c r="L992" i="17"/>
  <c r="I993" i="17"/>
  <c r="N993" i="17" s="1"/>
  <c r="J993" i="17"/>
  <c r="O993" i="17" s="1"/>
  <c r="K993" i="17"/>
  <c r="L993" i="17"/>
  <c r="M993" i="17" s="1"/>
  <c r="I994" i="17"/>
  <c r="J994" i="17"/>
  <c r="O994" i="17" s="1"/>
  <c r="K994" i="17"/>
  <c r="L994" i="17"/>
  <c r="M994" i="17" s="1"/>
  <c r="I995" i="17"/>
  <c r="N995" i="17" s="1"/>
  <c r="J995" i="17"/>
  <c r="K995" i="17"/>
  <c r="L995" i="17"/>
  <c r="I996" i="17"/>
  <c r="N996" i="17" s="1"/>
  <c r="J996" i="17"/>
  <c r="O996" i="17" s="1"/>
  <c r="K996" i="17"/>
  <c r="L996" i="17"/>
  <c r="M996" i="17" s="1"/>
  <c r="I997" i="17"/>
  <c r="N997" i="17" s="1"/>
  <c r="J997" i="17"/>
  <c r="O997" i="17" s="1"/>
  <c r="K997" i="17"/>
  <c r="L997" i="17"/>
  <c r="I998" i="17"/>
  <c r="N998" i="17" s="1"/>
  <c r="J998" i="17"/>
  <c r="K998" i="17"/>
  <c r="L998" i="17"/>
  <c r="I999" i="17"/>
  <c r="N999" i="17" s="1"/>
  <c r="J999" i="17"/>
  <c r="O999" i="17" s="1"/>
  <c r="K999" i="17"/>
  <c r="L999" i="17"/>
  <c r="M999" i="17" s="1"/>
  <c r="I1000" i="17"/>
  <c r="N1000" i="17" s="1"/>
  <c r="J1000" i="17"/>
  <c r="O1000" i="17" s="1"/>
  <c r="K1000" i="17"/>
  <c r="L1000" i="17"/>
  <c r="M1000" i="17" s="1"/>
  <c r="I1001" i="17"/>
  <c r="N1001" i="17" s="1"/>
  <c r="J1001" i="17"/>
  <c r="K1001" i="17"/>
  <c r="L1001" i="17"/>
  <c r="J2" i="17"/>
  <c r="O2" i="17" s="1"/>
  <c r="K2" i="17"/>
  <c r="L2" i="17"/>
  <c r="M2" i="17" s="1"/>
  <c r="I2" i="17"/>
  <c r="N2" i="17" s="1"/>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<sst xmlns="http://schemas.openxmlformats.org/spreadsheetml/2006/main" count="11128" uniqueCount="6221">
  <si>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</si>
  <si>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</si>
  <si>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</si>
  <si>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</si>
  <si>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</si>
  <si>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</si>
  <si>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</si>
  <si>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</si>
  <si>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</si>
  <si>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</si>
  <si>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</si>
  <si>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</si>
  <si>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</si>
  <si>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</si>
  <si>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</si>
  <si>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</si>
  <si>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</si>
  <si>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</si>
  <si>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</si>
  <si>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</si>
  <si>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</si>
  <si>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</si>
  <si>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</si>
  <si>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</si>
  <si>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</si>
  <si>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</si>
  <si>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</si>
  <si>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</si>
  <si>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</si>
  <si>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</si>
  <si>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</si>
  <si>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</si>
  <si>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</si>
  <si>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</si>
  <si>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</si>
  <si>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</si>
  <si>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</si>
  <si>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</si>
  <si>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</si>
  <si>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</si>
  <si>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</si>
  <si>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</si>
  <si>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</si>
  <si>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</si>
  <si>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</si>
  <si>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</si>
  <si>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</si>
  <si>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</si>
  <si>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</si>
  <si>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</si>
  <si>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</si>
  <si>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</si>
  <si>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</si>
  <si>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</si>
  <si>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</si>
  <si>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</si>
  <si>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</si>
  <si>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</si>
  <si>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</si>
  <si>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</si>
  <si>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</si>
  <si>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</si>
  <si>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</si>
  <si>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</si>
  <si>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</si>
  <si>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</si>
  <si>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</si>
  <si>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</si>
  <si>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</si>
  <si>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</si>
  <si>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</si>
  <si>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</si>
  <si>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</si>
  <si>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</si>
  <si>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</si>
  <si>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</si>
  <si>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</si>
  <si>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</si>
  <si>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</si>
  <si>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</si>
  <si>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</si>
  <si>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</si>
  <si>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</si>
  <si>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</si>
  <si>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</si>
  <si>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</si>
  <si>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</si>
  <si>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</si>
  <si>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</si>
  <si>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</si>
  <si>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</si>
  <si>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</si>
  <si>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</si>
  <si>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</si>
  <si>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</si>
  <si>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</si>
  <si>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</si>
  <si>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</si>
  <si>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</si>
  <si>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</si>
  <si>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</si>
  <si>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</si>
  <si>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</si>
  <si>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</si>
  <si>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</si>
  <si>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</si>
  <si>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</si>
  <si>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</si>
  <si>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</si>
  <si>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</si>
  <si>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</si>
  <si>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</si>
  <si>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</si>
  <si>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</si>
  <si>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</si>
  <si>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</si>
  <si>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</si>
  <si>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</si>
  <si>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</si>
  <si>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</si>
  <si>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</si>
  <si>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</si>
  <si>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</si>
  <si>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</si>
  <si>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</si>
  <si>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</si>
  <si>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</si>
  <si>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</si>
  <si>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</si>
  <si>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</si>
  <si>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</si>
  <si>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</si>
  <si>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</si>
  <si>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</si>
  <si>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</si>
  <si>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</si>
  <si>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</si>
  <si>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</si>
  <si>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</si>
  <si>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</si>
  <si>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</si>
  <si>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</si>
  <si>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</si>
  <si>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</si>
  <si>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</si>
  <si>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</si>
  <si>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</si>
  <si>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</si>
  <si>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</si>
  <si>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</si>
  <si>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</si>
  <si>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</si>
  <si>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</si>
  <si>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</si>
  <si>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</si>
  <si>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</si>
  <si>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</si>
  <si>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</si>
  <si>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</si>
  <si>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</si>
  <si>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</si>
  <si>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</si>
  <si>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</si>
  <si>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</si>
  <si>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</si>
  <si>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</si>
  <si>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</si>
  <si>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</si>
  <si>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</si>
  <si>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</si>
  <si>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</si>
  <si>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</si>
  <si>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</si>
  <si>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</si>
  <si>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</si>
  <si>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</si>
  <si>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</si>
  <si>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</si>
  <si>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</si>
  <si>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</si>
  <si>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</si>
  <si>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</si>
  <si>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</si>
  <si>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</si>
  <si>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</si>
  <si>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</si>
  <si>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</si>
  <si>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</si>
  <si>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</si>
  <si>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</si>
  <si>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</si>
  <si>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</si>
  <si>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</si>
  <si>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</si>
  <si>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</si>
  <si>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</si>
  <si>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</si>
  <si>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</si>
  <si>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</si>
  <si>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</si>
  <si>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</si>
  <si>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</si>
  <si>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</si>
  <si>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</si>
  <si>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</si>
  <si>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</si>
  <si>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</si>
  <si>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</si>
  <si>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</si>
  <si>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</si>
  <si>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</si>
  <si>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</si>
  <si>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</si>
  <si>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</si>
  <si>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</si>
  <si>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</si>
  <si>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</si>
  <si>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</si>
  <si>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</si>
  <si>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</si>
  <si>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</si>
  <si>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</si>
  <si>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</si>
  <si>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</si>
  <si>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</si>
  <si>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</si>
  <si>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</si>
  <si>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</si>
  <si>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</si>
  <si>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</si>
  <si>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</si>
  <si>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</si>
  <si>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</si>
  <si>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</si>
  <si>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</si>
  <si>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</si>
  <si>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</si>
  <si>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</si>
  <si>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</si>
  <si>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</si>
  <si>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</si>
  <si>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</si>
  <si>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</si>
  <si>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</si>
  <si>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</si>
  <si>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</si>
  <si>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</si>
  <si>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</si>
  <si>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</si>
  <si>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</si>
  <si>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</si>
  <si>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</si>
  <si>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</si>
  <si>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</si>
  <si>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</si>
  <si>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</si>
  <si>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</si>
  <si>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</si>
  <si>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</si>
  <si>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</si>
  <si>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</si>
  <si>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</si>
  <si>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</si>
  <si>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</si>
  <si>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</si>
  <si>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</si>
  <si>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</si>
  <si>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</si>
  <si>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</si>
  <si>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</si>
  <si>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</si>
  <si>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</si>
  <si>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</si>
  <si>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</si>
  <si>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</si>
  <si>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</si>
  <si>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</si>
  <si>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</si>
  <si>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</si>
  <si>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</si>
  <si>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</si>
  <si>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</si>
  <si>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</si>
  <si>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</si>
  <si>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</si>
  <si>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</si>
  <si>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</si>
  <si>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</si>
  <si>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</si>
  <si>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</si>
  <si>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</si>
  <si>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</si>
  <si>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</si>
  <si>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</si>
  <si>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</si>
  <si>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</si>
  <si>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</si>
  <si>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</si>
  <si>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</si>
  <si>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</si>
  <si>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</si>
  <si>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</si>
  <si>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</si>
  <si>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</si>
  <si>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</si>
  <si>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</si>
  <si>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</si>
  <si>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</si>
  <si>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</si>
  <si>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</si>
  <si>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</si>
  <si>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</si>
  <si>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</si>
  <si>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</si>
  <si>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</si>
  <si>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</si>
  <si>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</si>
  <si>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</si>
  <si>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</si>
  <si>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</si>
  <si>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</si>
  <si>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</si>
  <si>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</si>
  <si>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</si>
  <si>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</si>
  <si>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</si>
  <si>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</si>
  <si>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</si>
  <si>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</si>
  <si>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</si>
  <si>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</si>
  <si>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</si>
  <si>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</si>
  <si>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</si>
  <si>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</si>
  <si>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</si>
  <si>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</si>
  <si>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</si>
  <si>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</si>
  <si>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</si>
  <si>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</si>
  <si>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</si>
  <si>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</si>
  <si>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</si>
  <si>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</si>
  <si>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</si>
  <si>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</si>
  <si>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</si>
  <si>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</si>
  <si>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</si>
  <si>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</si>
  <si>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</si>
  <si>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</si>
  <si>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</si>
  <si>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</si>
  <si>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</si>
  <si>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</si>
  <si>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</si>
  <si>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</si>
  <si>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</si>
  <si>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</si>
  <si>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</si>
  <si>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</si>
  <si>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</si>
  <si>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</si>
  <si>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</si>
  <si>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</si>
  <si>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</si>
  <si>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</si>
  <si>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</si>
  <si>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</si>
  <si>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</si>
  <si>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</si>
  <si>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</si>
  <si>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</si>
  <si>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</si>
  <si>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</si>
  <si>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</si>
  <si>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</si>
  <si>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</si>
  <si>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</si>
  <si>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</si>
  <si>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</si>
  <si>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</si>
  <si>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</si>
  <si>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</si>
  <si>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</si>
  <si>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</si>
  <si>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</si>
  <si>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</si>
  <si>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</si>
  <si>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</si>
  <si>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</si>
  <si>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</si>
  <si>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</si>
  <si>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</si>
  <si>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</si>
  <si>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</si>
  <si>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</si>
  <si>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</si>
  <si>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</si>
  <si>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</si>
  <si>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</si>
  <si>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</si>
  <si>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</si>
  <si>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</si>
  <si>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</si>
  <si>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</si>
  <si>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</si>
  <si>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</si>
  <si>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</si>
  <si>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</si>
  <si>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</si>
  <si>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</si>
  <si>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</si>
  <si>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</si>
  <si>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</si>
  <si>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</si>
  <si>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</si>
  <si>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</si>
  <si>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</si>
  <si>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</si>
  <si>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</si>
  <si>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</si>
  <si>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</si>
  <si>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</si>
  <si>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</si>
  <si>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</si>
  <si>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</si>
  <si>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</si>
  <si>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</si>
  <si>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</si>
  <si>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</si>
  <si>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</si>
  <si>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</si>
  <si>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</si>
  <si>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</si>
  <si>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</si>
  <si>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</si>
  <si>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</si>
  <si>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</si>
  <si>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</si>
  <si>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</si>
  <si>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</si>
  <si>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</si>
  <si>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</si>
  <si>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</si>
  <si>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</si>
  <si>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</si>
  <si>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</si>
  <si>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</si>
  <si>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</si>
  <si>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</si>
  <si>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</si>
  <si>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</si>
  <si>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</si>
  <si>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</si>
  <si>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</si>
  <si>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</si>
  <si>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</si>
  <si>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</si>
  <si>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</si>
  <si>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</si>
  <si>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</si>
  <si>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</si>
  <si>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</si>
  <si>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</si>
  <si>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</si>
  <si>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</si>
  <si>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</si>
  <si>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</si>
  <si>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</si>
  <si>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</si>
  <si>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</si>
  <si>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</si>
  <si>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</si>
  <si>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</si>
  <si>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</si>
  <si>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</si>
  <si>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</si>
  <si>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</si>
  <si>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</si>
  <si>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</si>
  <si>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</si>
  <si>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</si>
  <si>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</si>
  <si>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</si>
  <si>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</si>
  <si>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</si>
  <si>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</si>
  <si>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</si>
  <si>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</si>
  <si>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</si>
  <si>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</si>
  <si>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</si>
  <si>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</si>
  <si>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</si>
  <si>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</si>
  <si>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</si>
  <si>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</si>
  <si>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</si>
  <si>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</si>
  <si>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</si>
  <si>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</si>
  <si>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</si>
  <si>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</si>
  <si>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</si>
  <si>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</si>
  <si>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</si>
  <si>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</si>
  <si>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</si>
  <si>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</si>
  <si>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</si>
  <si>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</si>
  <si>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</si>
  <si>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</si>
  <si>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</si>
  <si>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</si>
  <si>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</si>
  <si>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</si>
  <si>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</si>
  <si>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</si>
  <si>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</si>
  <si>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</si>
  <si>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</si>
  <si>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</si>
  <si>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</si>
  <si>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</si>
  <si>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</si>
  <si>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</si>
  <si>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</si>
  <si>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</si>
  <si>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</si>
  <si>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</si>
  <si>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</si>
  <si>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</si>
  <si>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</si>
  <si>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</si>
  <si>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</si>
  <si>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</si>
  <si>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</si>
  <si>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</si>
  <si>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</si>
  <si>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</si>
  <si>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</si>
  <si>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</si>
  <si>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</si>
  <si>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</si>
  <si>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</si>
  <si>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</si>
  <si>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</si>
  <si>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</si>
  <si>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</si>
  <si>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</si>
  <si>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</si>
  <si>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</si>
  <si>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</si>
  <si>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</si>
  <si>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</si>
  <si>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</si>
  <si>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</si>
  <si>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</si>
  <si>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</si>
  <si>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</si>
  <si>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</si>
  <si>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</si>
  <si>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</si>
  <si>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</si>
  <si>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</si>
  <si>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</si>
  <si>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</si>
  <si>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</si>
  <si>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</si>
  <si>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</si>
  <si>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</si>
  <si>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</si>
  <si>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</si>
  <si>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</si>
  <si>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</si>
  <si>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</si>
  <si>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</si>
  <si>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</si>
  <si>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</si>
  <si>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</si>
  <si>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</si>
  <si>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</si>
  <si>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</si>
  <si>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</si>
  <si>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</si>
  <si>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</si>
  <si>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</si>
  <si>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</si>
  <si>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</si>
  <si>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</si>
  <si>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</si>
  <si>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</si>
  <si>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</si>
  <si>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</si>
  <si>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</si>
  <si>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</si>
  <si>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</si>
  <si>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</si>
  <si>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</si>
  <si>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</si>
  <si>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</si>
  <si>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</si>
  <si>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</si>
  <si>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</si>
  <si>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</si>
  <si>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</si>
  <si>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</si>
  <si>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</si>
  <si>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</si>
  <si>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</si>
  <si>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</si>
  <si>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</si>
  <si>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</si>
  <si>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</si>
  <si>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</si>
  <si>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</si>
  <si>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</si>
  <si>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</si>
  <si>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</si>
  <si>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</si>
  <si>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</si>
  <si>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</si>
  <si>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</si>
  <si>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</si>
  <si>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</si>
  <si>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</si>
  <si>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</si>
  <si>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</si>
  <si>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</si>
  <si>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</si>
  <si>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</si>
  <si>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</si>
  <si>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</si>
  <si>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</si>
  <si>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</si>
  <si>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</si>
  <si>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</si>
  <si>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</si>
  <si>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</si>
  <si>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</si>
  <si>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</si>
  <si>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</si>
  <si>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</si>
  <si>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</si>
  <si>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</si>
  <si>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</si>
  <si>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</si>
  <si>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</si>
  <si>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</si>
  <si>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</si>
  <si>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</si>
  <si>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</si>
  <si>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</si>
  <si>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</si>
  <si>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</si>
  <si>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</si>
  <si>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</si>
  <si>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</si>
  <si>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</si>
  <si>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</si>
  <si>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</si>
  <si>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</si>
  <si>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</si>
  <si>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</si>
  <si>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</si>
  <si>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</si>
  <si>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</si>
  <si>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</si>
  <si>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</si>
  <si>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</si>
  <si>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</si>
  <si>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</si>
  <si>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</si>
  <si>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</si>
  <si>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</si>
  <si>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</si>
  <si>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</si>
  <si>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</si>
  <si>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</si>
  <si>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</si>
  <si>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</si>
  <si>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</si>
  <si>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</si>
  <si>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</si>
  <si>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</si>
  <si>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</si>
  <si>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</si>
  <si>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</si>
  <si>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</si>
  <si>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</si>
  <si>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</si>
  <si>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</si>
  <si>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</si>
  <si>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</si>
  <si>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</si>
  <si>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</si>
  <si>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</si>
  <si>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</si>
  <si>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</si>
  <si>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</si>
  <si>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</si>
  <si>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</si>
  <si>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</si>
  <si>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</si>
  <si>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</si>
  <si>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</si>
  <si>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</si>
  <si>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</si>
  <si>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</si>
  <si>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</si>
  <si>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</si>
  <si>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</si>
  <si>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</si>
  <si>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</si>
  <si>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</si>
  <si>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</si>
  <si>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</si>
  <si>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</si>
  <si>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</si>
  <si>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</si>
  <si>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</si>
  <si>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</si>
  <si>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</si>
  <si>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</si>
  <si>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</si>
  <si>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</si>
  <si>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</si>
  <si>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</si>
  <si>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</si>
  <si>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</si>
  <si>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</si>
  <si>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</si>
  <si>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</si>
  <si>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</si>
  <si>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</si>
  <si>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</si>
  <si>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</si>
  <si>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</si>
  <si>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</si>
  <si>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</si>
  <si>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</si>
  <si>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</si>
  <si>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</si>
  <si>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</si>
  <si>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</si>
  <si>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</si>
  <si>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</si>
  <si>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</si>
  <si>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</si>
  <si>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</si>
  <si>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</si>
  <si>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</si>
  <si>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</si>
  <si>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</si>
  <si>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</si>
  <si>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</si>
  <si>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</si>
  <si>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</si>
  <si>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</si>
  <si>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</si>
  <si>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</si>
  <si>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</si>
  <si>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</si>
  <si>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</si>
  <si>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</si>
  <si>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</si>
  <si>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</si>
  <si>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</si>
  <si>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</si>
  <si>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</si>
  <si>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</si>
  <si>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</si>
  <si>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</si>
  <si>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</si>
  <si>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</si>
  <si>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</si>
  <si>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</si>
  <si>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</si>
  <si>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</si>
  <si>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</si>
  <si>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</si>
  <si>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</si>
  <si>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</si>
  <si>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</si>
  <si>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</si>
  <si>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</si>
  <si>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</si>
  <si>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</si>
  <si>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</si>
  <si>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</si>
  <si>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</si>
  <si>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</si>
  <si>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</si>
  <si>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</si>
  <si>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</si>
  <si>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</si>
  <si>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</si>
  <si>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</si>
  <si>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</si>
  <si>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</si>
  <si>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</si>
  <si>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</si>
  <si>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</si>
  <si>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</si>
  <si>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</si>
  <si>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</si>
  <si>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</si>
  <si>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</si>
  <si>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</si>
  <si>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</si>
  <si>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</si>
  <si>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</si>
  <si>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</si>
  <si>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</si>
  <si>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</si>
  <si>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</si>
  <si>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</si>
  <si>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</si>
  <si>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</si>
  <si>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</si>
  <si>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</si>
  <si>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</si>
  <si>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</si>
  <si>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</si>
  <si>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</si>
  <si>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</si>
  <si>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</si>
  <si>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</si>
  <si>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</si>
  <si>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</si>
  <si>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</si>
  <si>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</si>
  <si>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</si>
  <si>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</si>
  <si>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</si>
  <si>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</si>
  <si>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</si>
  <si>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</si>
  <si>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</si>
  <si>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</si>
  <si>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</si>
  <si>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</si>
  <si>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</si>
  <si>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</si>
  <si>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</si>
  <si>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</si>
  <si>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</si>
  <si>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</si>
  <si>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</si>
  <si>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</si>
  <si>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</si>
  <si>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</si>
  <si>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</si>
  <si>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</si>
  <si>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</si>
  <si>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</si>
  <si>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</si>
  <si>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</si>
  <si>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</si>
  <si>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</si>
  <si>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</si>
  <si>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</si>
  <si>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</si>
  <si>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</si>
  <si>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</si>
  <si>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</si>
  <si>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</si>
  <si>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</si>
  <si>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</si>
  <si>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</si>
  <si>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</si>
  <si>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</si>
  <si>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</si>
  <si>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</si>
  <si>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</si>
  <si>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</si>
  <si>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</si>
  <si>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</si>
  <si>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</si>
  <si>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</si>
  <si>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</si>
  <si>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</si>
  <si>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</si>
  <si>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</si>
  <si>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</si>
  <si>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</si>
  <si>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</si>
  <si>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</si>
  <si>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</si>
  <si>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</si>
  <si>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</si>
  <si>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</si>
  <si>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</si>
  <si>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</si>
  <si>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</si>
  <si>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</si>
  <si>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</si>
  <si>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</si>
  <si>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</si>
  <si>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</si>
  <si>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</si>
  <si>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</si>
  <si>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</si>
  <si>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</si>
  <si>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</si>
  <si>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</si>
  <si>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</si>
  <si>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</si>
  <si>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</si>
  <si>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</si>
  <si>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</si>
  <si>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</si>
  <si>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</si>
  <si>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</si>
  <si>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</si>
  <si>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</si>
  <si>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</si>
  <si>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</si>
  <si>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</si>
  <si>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</si>
  <si>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</si>
  <si>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</si>
  <si>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</si>
  <si>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</si>
  <si>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</si>
  <si>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</si>
  <si>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</si>
  <si>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</si>
  <si>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</si>
  <si>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</si>
  <si>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</si>
  <si>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</si>
  <si>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</si>
  <si>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</si>
  <si>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</si>
  <si>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</si>
  <si>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</si>
  <si>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</si>
  <si>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</si>
  <si>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</si>
  <si>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</si>
  <si>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</si>
  <si>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</si>
  <si>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</si>
  <si>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</si>
  <si>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</si>
  <si>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</si>
  <si>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</si>
  <si>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</si>
  <si>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</si>
  <si>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</si>
  <si>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</si>
  <si>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</si>
  <si>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</si>
  <si>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</si>
  <si>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</si>
  <si>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</si>
  <si>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</si>
  <si>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</si>
  <si>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</si>
  <si>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</si>
  <si>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</si>
  <si>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</si>
  <si>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</si>
  <si>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</si>
  <si>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</si>
  <si>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</si>
  <si>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</si>
  <si>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</si>
  <si>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</si>
  <si>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</si>
  <si>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</si>
  <si>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</si>
  <si>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</si>
  <si>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</si>
  <si>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</si>
  <si>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</si>
  <si>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</si>
  <si>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</si>
  <si>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</si>
  <si>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</si>
  <si>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</si>
  <si>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</si>
  <si>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</si>
  <si>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</si>
  <si>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</si>
  <si>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</si>
  <si>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</si>
  <si>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</si>
  <si>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</si>
  <si>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</si>
  <si>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</si>
  <si>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</si>
  <si>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</si>
  <si>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</si>
  <si>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</si>
  <si>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</si>
  <si>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</si>
  <si>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</si>
  <si>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</si>
  <si>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</si>
  <si>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</si>
  <si>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</si>
  <si>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</si>
  <si>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</si>
  <si>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</si>
  <si>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</si>
  <si>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</si>
  <si>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</si>
  <si>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</si>
  <si>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</si>
  <si>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</si>
  <si>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</si>
  <si>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</si>
  <si>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</si>
  <si>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</si>
  <si>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</si>
  <si>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</si>
  <si>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</si>
  <si>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</si>
  <si>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</si>
  <si>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</si>
  <si>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</si>
  <si>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</si>
  <si>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</si>
  <si>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</si>
  <si>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</si>
  <si>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</si>
  <si>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</si>
  <si>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</si>
  <si>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</si>
  <si>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</si>
  <si>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</si>
  <si>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</si>
  <si>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</si>
  <si>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</si>
  <si>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</si>
  <si>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</si>
  <si>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</si>
  <si>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</si>
  <si>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</si>
  <si>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</si>
  <si>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</si>
  <si>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</si>
  <si>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</si>
  <si>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</si>
  <si>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</si>
  <si>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</si>
  <si>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</si>
  <si>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</si>
  <si>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</si>
  <si>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</si>
  <si>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</si>
  <si>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</si>
  <si>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</si>
  <si>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</si>
  <si>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</si>
  <si>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</si>
  <si>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</si>
  <si>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</si>
  <si>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</si>
  <si>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</si>
  <si>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</si>
  <si>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</si>
  <si>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</si>
  <si>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</si>
  <si>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</si>
  <si>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</si>
  <si>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</si>
  <si>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</si>
  <si>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</si>
  <si>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</si>
  <si>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</si>
  <si>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</si>
  <si>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</si>
  <si>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</si>
  <si>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</si>
  <si>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</si>
  <si>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</si>
  <si>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</si>
  <si>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</si>
  <si>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</si>
  <si>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</si>
  <si>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</si>
  <si>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</si>
  <si>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</si>
  <si>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</si>
  <si>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</si>
  <si>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</si>
  <si>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</si>
  <si>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</si>
  <si>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</si>
  <si>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</si>
  <si>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</si>
  <si>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</si>
  <si>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</si>
  <si>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</si>
  <si>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</si>
  <si>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</si>
  <si>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</si>
  <si>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</si>
  <si>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</si>
  <si>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</si>
  <si>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</si>
  <si>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</si>
  <si>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</si>
  <si>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</si>
  <si>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</si>
  <si>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</si>
  <si>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</si>
  <si>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</si>
  <si>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</si>
  <si>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</si>
  <si>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</si>
  <si>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</si>
  <si>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</si>
  <si>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</si>
  <si>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</si>
  <si>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</si>
  <si>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</si>
  <si>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</si>
  <si>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</si>
  <si>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</si>
  <si>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</si>
  <si>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</si>
  <si>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</si>
  <si>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</si>
  <si>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</si>
  <si>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</si>
  <si>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</si>
  <si>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</si>
  <si>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</si>
  <si>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</si>
  <si>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</si>
  <si>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</si>
  <si>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</si>
  <si>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</si>
  <si>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</si>
  <si>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</si>
  <si>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</si>
  <si>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</si>
  <si>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</si>
  <si>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</si>
  <si>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</si>
  <si>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</si>
  <si>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</si>
  <si>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</si>
  <si>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</si>
  <si>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</si>
  <si>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</si>
  <si>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</si>
  <si>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</si>
  <si>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</si>
  <si>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</si>
  <si>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</si>
  <si>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</si>
  <si>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</si>
  <si>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</si>
  <si>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</si>
  <si>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</si>
  <si>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</si>
  <si>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</si>
  <si>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</si>
  <si>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</si>
  <si>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</si>
  <si>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</si>
  <si>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</si>
  <si>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</si>
  <si>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</si>
  <si>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</si>
  <si>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</si>
  <si>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</si>
  <si>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</si>
  <si>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</si>
  <si>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</si>
  <si>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</si>
  <si>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</si>
  <si>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</si>
  <si>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</si>
  <si>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</si>
  <si>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</si>
  <si>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</si>
  <si>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</si>
  <si>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</si>
  <si>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</si>
  <si>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</si>
  <si>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</si>
  <si>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</si>
  <si>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</si>
  <si>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</si>
  <si>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</si>
  <si>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</si>
  <si>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</si>
  <si>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</si>
  <si>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</si>
  <si>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</si>
  <si>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</si>
  <si>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</si>
  <si>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</si>
  <si>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</si>
  <si>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</si>
  <si>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</si>
  <si>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</si>
  <si>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</si>
  <si>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</si>
  <si>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</si>
  <si>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</si>
  <si>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</si>
  <si>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</si>
  <si>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</si>
  <si>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</si>
  <si>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</si>
  <si>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</si>
  <si>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</si>
  <si>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</si>
  <si>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</si>
  <si>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</si>
  <si>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</si>
  <si>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</si>
  <si>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</si>
  <si>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</si>
  <si>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</si>
  <si>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</si>
  <si>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</si>
  <si>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</si>
  <si>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</si>
  <si>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</si>
  <si>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</si>
  <si>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</si>
  <si>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</si>
  <si>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</si>
  <si>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</si>
  <si>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</si>
  <si>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</si>
  <si>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</si>
  <si>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</si>
  <si>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</si>
  <si>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</si>
  <si>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</si>
  <si>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</si>
  <si>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</si>
  <si>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</si>
  <si>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</si>
  <si>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</si>
  <si>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</si>
  <si>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</si>
  <si>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</si>
  <si>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</si>
  <si>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</si>
  <si>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</si>
  <si>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</si>
  <si>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</si>
  <si>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</si>
  <si>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</si>
  <si>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</si>
  <si>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</si>
  <si>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</si>
  <si>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</si>
  <si>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</si>
  <si>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</si>
  <si>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</si>
  <si>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</si>
  <si>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</si>
  <si>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</si>
  <si>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</si>
  <si>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</si>
  <si>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</si>
  <si>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</si>
  <si>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</si>
  <si>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</si>
  <si>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</si>
  <si>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</si>
  <si>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</si>
  <si>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</si>
  <si>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</si>
  <si>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</si>
  <si>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</si>
  <si>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</si>
  <si>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</si>
  <si>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</si>
  <si>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</si>
  <si>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</si>
  <si>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</si>
  <si>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</si>
  <si>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</si>
  <si>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</si>
  <si>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</si>
  <si>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</si>
  <si>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</si>
  <si>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</si>
  <si>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</si>
  <si>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</si>
  <si>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</si>
  <si>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</si>
  <si>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</si>
  <si>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</si>
  <si>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</si>
  <si>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</si>
  <si>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</si>
  <si>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</si>
  <si>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</si>
  <si>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</si>
  <si>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</si>
  <si>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</si>
  <si>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</si>
  <si>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</si>
  <si>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</si>
  <si>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</si>
  <si>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</si>
  <si>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</si>
  <si>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</si>
  <si>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</si>
  <si>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</si>
  <si>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</si>
  <si>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</si>
  <si>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</si>
  <si>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</si>
  <si>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</si>
  <si>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</si>
  <si>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</si>
  <si>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</si>
  <si>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</si>
  <si>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</si>
  <si>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</si>
  <si>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</si>
  <si>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</si>
  <si>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</si>
  <si>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</si>
  <si>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</si>
  <si>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</si>
  <si>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</si>
  <si>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</si>
  <si>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</si>
  <si>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</si>
  <si>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</si>
  <si>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</si>
  <si>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</si>
  <si>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</si>
  <si>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</si>
  <si>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</si>
  <si>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</si>
  <si>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</si>
  <si>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</si>
  <si>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</si>
  <si>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</si>
  <si>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</si>
  <si>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</si>
  <si>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</si>
  <si>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</si>
  <si>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</si>
  <si>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</si>
  <si>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</si>
  <si>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</si>
  <si>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</si>
  <si>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</si>
  <si>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</si>
  <si>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</si>
  <si>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</si>
  <si>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</si>
  <si>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</si>
  <si>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</si>
  <si>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</si>
  <si>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</si>
  <si>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</si>
  <si>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</si>
  <si>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</si>
  <si>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</si>
  <si>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</si>
  <si>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</si>
  <si>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</si>
  <si>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</si>
  <si>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</si>
  <si>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</si>
  <si>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</si>
  <si>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</si>
  <si>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</si>
  <si>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</si>
  <si>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</si>
  <si>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</si>
  <si>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</si>
  <si>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</si>
  <si>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</si>
  <si>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</si>
  <si>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</si>
  <si>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</si>
  <si>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</si>
  <si>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</si>
  <si>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</si>
  <si>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</si>
  <si>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</si>
  <si>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</si>
  <si>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</si>
  <si>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</si>
  <si>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</si>
  <si>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</si>
  <si>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</si>
  <si>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</si>
  <si>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</si>
  <si>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</si>
  <si>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</si>
  <si>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</si>
  <si>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</si>
  <si>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</si>
  <si>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</si>
  <si>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</si>
  <si>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</si>
  <si>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</si>
  <si>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</si>
  <si>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</si>
  <si>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</si>
  <si>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</si>
  <si>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</si>
  <si>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</si>
  <si>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</si>
  <si>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</si>
  <si>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</si>
  <si>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</si>
  <si>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</si>
  <si>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</si>
  <si>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</si>
  <si>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</si>
  <si>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</si>
  <si>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</si>
  <si>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</si>
  <si>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</si>
  <si>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</si>
  <si>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</si>
  <si>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</si>
  <si>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</si>
  <si>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</si>
  <si>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</si>
  <si>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</si>
  <si>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</si>
  <si>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</si>
  <si>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</si>
  <si>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</si>
  <si>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</si>
  <si>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</si>
  <si>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</si>
  <si>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</si>
  <si>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</si>
  <si>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</si>
  <si>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</si>
  <si>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</si>
  <si>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</si>
  <si>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</si>
  <si>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</si>
  <si>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</si>
  <si>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</si>
  <si>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</si>
  <si>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</si>
  <si>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</si>
  <si>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</si>
  <si>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</si>
  <si>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</si>
  <si>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</si>
  <si>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</si>
  <si>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</si>
  <si>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</si>
  <si>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</si>
  <si>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</si>
  <si>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</si>
  <si>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</si>
  <si>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</si>
  <si>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</si>
  <si>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</si>
  <si>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</si>
  <si>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</si>
  <si>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</si>
  <si>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</si>
  <si>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</si>
  <si>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</si>
  <si>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</si>
  <si>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</si>
  <si>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</si>
  <si>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</si>
  <si>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</si>
  <si>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</si>
  <si>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</si>
  <si>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</si>
  <si>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</si>
  <si>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</si>
  <si>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</si>
  <si>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</si>
  <si>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</si>
  <si>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</si>
  <si>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</si>
  <si>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</si>
  <si>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</si>
  <si>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</si>
  <si>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</si>
  <si>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</si>
  <si>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</si>
  <si>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</si>
  <si>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</si>
  <si>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</si>
  <si>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</si>
  <si>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</si>
  <si>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</si>
  <si>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</si>
  <si>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</si>
  <si>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</si>
  <si>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</si>
  <si>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</si>
  <si>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</si>
  <si>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</si>
  <si>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</si>
  <si>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</si>
  <si>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</si>
  <si>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</si>
  <si>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</si>
  <si>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</si>
  <si>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</si>
  <si>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</si>
  <si>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</si>
  <si>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</si>
  <si>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</si>
  <si>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</si>
  <si>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</si>
  <si>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</si>
  <si>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</si>
  <si>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</si>
  <si>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</si>
  <si>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</si>
  <si>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</si>
  <si>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</si>
  <si>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</si>
  <si>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</si>
  <si>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</si>
  <si>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</si>
  <si>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</si>
  <si>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</si>
  <si>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</si>
  <si>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</si>
  <si>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</si>
  <si>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</si>
  <si>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</si>
  <si>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</si>
  <si>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</si>
  <si>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</si>
  <si>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</si>
  <si>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</si>
  <si>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</si>
  <si>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</si>
  <si>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</si>
  <si>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</si>
  <si>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</si>
  <si>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</si>
  <si>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</si>
  <si>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</si>
  <si>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</si>
  <si>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</si>
  <si>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</si>
  <si>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</si>
  <si>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</si>
  <si>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</si>
  <si>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</si>
  <si>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</si>
  <si>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</si>
  <si>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</si>
  <si>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</si>
  <si>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</si>
  <si>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</si>
  <si>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</si>
  <si>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</si>
  <si>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</si>
  <si>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</si>
  <si>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</si>
  <si>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</si>
  <si>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</si>
  <si>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</si>
  <si>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</si>
  <si>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</si>
  <si>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</si>
  <si>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</si>
  <si>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</si>
  <si>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</si>
  <si>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</si>
  <si>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</si>
  <si>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</si>
  <si>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</si>
  <si>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</si>
  <si>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</si>
  <si>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</si>
  <si>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</si>
  <si>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</si>
  <si>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</si>
  <si>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</si>
  <si>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</si>
  <si>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</si>
  <si>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</si>
  <si>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</si>
  <si>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</si>
  <si>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</si>
  <si>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</si>
  <si>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</si>
  <si>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</si>
  <si>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</si>
  <si>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</si>
  <si>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</si>
  <si>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</si>
  <si>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</si>
  <si>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</si>
  <si>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</si>
  <si>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</si>
  <si>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</si>
  <si>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</si>
  <si>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</si>
  <si>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</si>
  <si>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</si>
  <si>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</si>
  <si>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</si>
  <si>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</si>
  <si>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</si>
  <si>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</si>
  <si>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</si>
  <si>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</si>
  <si>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</si>
  <si>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</si>
  <si>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</si>
  <si>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</si>
  <si>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</si>
  <si>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</si>
  <si>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</si>
  <si>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</si>
  <si>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</si>
  <si>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</si>
  <si>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</si>
  <si>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</si>
  <si>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</si>
  <si>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</si>
  <si>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</si>
  <si>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</si>
  <si>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</si>
  <si>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</si>
  <si>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</si>
  <si>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</si>
  <si>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</si>
  <si>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</si>
  <si>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</si>
  <si>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</si>
  <si>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</si>
  <si>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</si>
  <si>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</si>
  <si>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</si>
  <si>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</si>
  <si>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</si>
  <si>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</si>
  <si>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</si>
  <si>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</si>
  <si>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</si>
  <si>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</si>
  <si>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</si>
  <si>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</si>
  <si>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</si>
  <si>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</si>
  <si>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</si>
  <si>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</si>
  <si>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</si>
  <si>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</si>
  <si>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</si>
  <si>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</si>
  <si>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</si>
  <si>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</si>
  <si>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</si>
  <si>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</si>
  <si>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</si>
  <si>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</si>
  <si>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</si>
  <si>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</si>
  <si>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</si>
  <si>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</si>
  <si>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</si>
  <si>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</si>
  <si>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</si>
  <si>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</si>
  <si>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</si>
  <si>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</si>
  <si>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</si>
  <si>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</si>
  <si>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</si>
  <si>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</si>
  <si>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</si>
  <si>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</si>
  <si>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</si>
  <si>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</si>
  <si>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</si>
  <si>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</si>
  <si>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</si>
  <si>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</si>
  <si>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</si>
  <si>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</si>
  <si>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</si>
  <si>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</si>
  <si>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</si>
  <si>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</si>
  <si>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</si>
  <si>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</si>
  <si>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</si>
  <si>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</si>
  <si>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</si>
  <si>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</si>
  <si>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</si>
  <si>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</si>
  <si>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</si>
  <si>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</si>
  <si>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</si>
  <si>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</si>
  <si>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</si>
  <si>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</si>
  <si>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</si>
  <si>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</si>
  <si>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</si>
  <si>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</si>
  <si>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</si>
  <si>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</si>
  <si>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</si>
  <si>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</si>
  <si>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</si>
  <si>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</si>
  <si>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</si>
  <si>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</si>
  <si>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</si>
  <si>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</si>
  <si>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</si>
  <si>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</si>
  <si>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</si>
  <si>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</si>
  <si>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</si>
  <si>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</si>
  <si>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</si>
  <si>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</si>
  <si>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</si>
  <si>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</si>
  <si>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</si>
  <si>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</si>
  <si>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</si>
  <si>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</si>
  <si>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</si>
  <si>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</si>
  <si>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</si>
  <si>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</si>
  <si>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</si>
  <si>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</si>
  <si>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</si>
  <si>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</si>
  <si>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</si>
  <si>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</si>
  <si>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</si>
  <si>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</si>
  <si>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</si>
  <si>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</si>
  <si>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</si>
  <si>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</si>
  <si>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</si>
  <si>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</si>
  <si>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</si>
  <si>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</si>
  <si>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</si>
  <si>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</si>
  <si>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</si>
  <si>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</si>
  <si>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</si>
  <si>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</si>
  <si>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</si>
  <si>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</si>
  <si>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</si>
  <si>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</si>
  <si>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</si>
  <si>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</si>
  <si>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</si>
  <si>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</si>
  <si>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</si>
  <si>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</si>
  <si>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</si>
  <si>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</si>
  <si>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</si>
  <si>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</si>
  <si>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</si>
  <si>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</si>
  <si>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</si>
  <si>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</si>
  <si>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</si>
  <si>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</si>
  <si>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</si>
  <si>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</si>
  <si>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</si>
  <si>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</si>
  <si>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</si>
  <si>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</si>
  <si>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</si>
  <si>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</si>
  <si>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</si>
  <si>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</si>
  <si>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</si>
  <si>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</si>
  <si>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</si>
  <si>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</si>
  <si>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</si>
  <si>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</si>
  <si>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</si>
  <si>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</si>
  <si>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</si>
  <si>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</si>
  <si>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</si>
  <si>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</si>
  <si>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</si>
  <si>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</si>
  <si>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</si>
  <si>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</si>
  <si>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</si>
  <si>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</si>
  <si>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</si>
  <si>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</si>
  <si>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</si>
  <si>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</si>
  <si>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</si>
  <si>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</si>
  <si>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</si>
  <si>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</si>
  <si>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</si>
  <si>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</si>
  <si>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</si>
  <si>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</si>
  <si>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</si>
  <si>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</si>
  <si>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</si>
  <si>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</si>
  <si>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</si>
  <si>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</si>
  <si>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</si>
  <si>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</si>
  <si>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</si>
  <si>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</si>
  <si>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</si>
  <si>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</si>
  <si>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</si>
  <si>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</si>
  <si>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</si>
  <si>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</si>
  <si>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</si>
  <si>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</si>
  <si>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</si>
  <si>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</si>
  <si>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</si>
  <si>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</si>
  <si>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</si>
  <si>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</si>
  <si>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</si>
  <si>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</si>
  <si>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</si>
  <si>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</si>
  <si>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</si>
  <si>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</si>
  <si>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</si>
  <si>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</si>
  <si>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</si>
  <si>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</si>
  <si>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</si>
  <si>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</si>
  <si>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</si>
  <si>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</si>
  <si>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</si>
  <si>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</si>
  <si>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</si>
  <si>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</si>
  <si>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</si>
  <si>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</si>
  <si>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</si>
  <si>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</si>
  <si>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</si>
  <si>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</si>
  <si>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</si>
  <si>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</si>
  <si>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</si>
  <si>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</si>
  <si>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</si>
  <si>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</si>
  <si>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</si>
  <si>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</si>
  <si>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</si>
  <si>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</si>
  <si>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</si>
  <si>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</si>
  <si>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</si>
  <si>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</si>
  <si>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</si>
  <si>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</si>
  <si>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</si>
  <si>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</si>
  <si>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</si>
  <si>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</si>
  <si>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</si>
  <si>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</si>
  <si>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</si>
  <si>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</si>
  <si>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</si>
  <si>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</si>
  <si>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</si>
  <si>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</si>
  <si>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</si>
  <si>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</si>
  <si>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</si>
  <si>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</si>
  <si>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</si>
  <si>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</si>
  <si>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</si>
  <si>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</si>
  <si>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</si>
  <si>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</si>
  <si>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</si>
  <si>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</si>
  <si>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</si>
  <si>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</si>
  <si>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</si>
  <si>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</si>
  <si>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</si>
  <si>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</si>
  <si>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</si>
  <si>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</si>
  <si>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</si>
  <si>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</si>
  <si>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</si>
  <si>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</si>
  <si>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</si>
  <si>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</si>
  <si>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</si>
  <si>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</si>
  <si>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</si>
  <si>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</si>
  <si>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</si>
  <si>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</si>
  <si>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</si>
  <si>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</si>
  <si>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</si>
  <si>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</si>
  <si>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</si>
  <si>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</si>
  <si>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</si>
  <si>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</si>
  <si>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</si>
  <si>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</si>
  <si>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</si>
  <si>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</si>
  <si>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</si>
  <si>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</si>
  <si>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</si>
  <si>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</si>
  <si>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</si>
  <si>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</si>
  <si>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</si>
  <si>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</si>
  <si>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</si>
  <si>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</si>
  <si>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</si>
  <si>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</si>
  <si>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</si>
  <si>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</si>
  <si>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</si>
  <si>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</si>
  <si>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</si>
  <si>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</si>
  <si>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</si>
  <si>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</si>
  <si>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</si>
  <si>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</si>
  <si>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</si>
  <si>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</si>
  <si>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</si>
  <si>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</si>
  <si>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</si>
  <si>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</si>
  <si>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</si>
  <si>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</si>
  <si>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</si>
  <si>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</si>
  <si>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</si>
  <si>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</si>
  <si>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</si>
  <si>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</si>
  <si>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</si>
  <si>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</si>
  <si>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</si>
  <si>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</si>
  <si>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</si>
  <si>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</si>
  <si>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</si>
  <si>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</si>
  <si>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</si>
  <si>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</si>
  <si>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</si>
  <si>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</si>
  <si>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</si>
  <si>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</si>
  <si>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</si>
  <si>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</si>
  <si>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</si>
  <si>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</si>
  <si>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</si>
  <si>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</si>
  <si>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</si>
  <si>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</si>
  <si>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</si>
  <si>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</si>
  <si>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</si>
  <si>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</si>
  <si>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</si>
  <si>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</si>
  <si>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</si>
  <si>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</si>
  <si>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</si>
  <si>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</si>
  <si>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</si>
  <si>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</si>
  <si>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</si>
  <si>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</si>
  <si>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</si>
  <si>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</si>
  <si>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</si>
  <si>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</si>
  <si>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</si>
  <si>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</si>
  <si>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</si>
  <si>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</si>
  <si>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</si>
  <si>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</si>
  <si>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</si>
  <si>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</si>
  <si>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</si>
  <si>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</si>
  <si>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</si>
  <si>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</si>
  <si>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</si>
  <si>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</si>
  <si>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</si>
  <si>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</si>
  <si>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</si>
  <si>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</si>
  <si>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</si>
  <si>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</si>
  <si>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</si>
  <si>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</si>
  <si>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</si>
  <si>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</si>
  <si>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</si>
  <si>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</si>
  <si>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</si>
  <si>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</si>
  <si>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</si>
  <si>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</si>
  <si>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</si>
  <si>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</si>
  <si>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</si>
  <si>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</si>
  <si>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</si>
  <si>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</si>
  <si>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</si>
  <si>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</si>
  <si>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</si>
  <si>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</si>
  <si>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</si>
  <si>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</si>
  <si>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</si>
  <si>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</si>
  <si>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</si>
  <si>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</si>
  <si>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</si>
  <si>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</si>
  <si>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</si>
  <si>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</si>
  <si>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</si>
  <si>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</si>
  <si>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</si>
  <si>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</si>
  <si>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</si>
  <si>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</si>
  <si>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</si>
  <si>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</si>
  <si>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</si>
  <si>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</si>
  <si>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</si>
  <si>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</si>
  <si>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</si>
  <si>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</si>
  <si>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</si>
  <si>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</si>
  <si>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</si>
  <si>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</si>
  <si>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</si>
  <si>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</si>
  <si>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</si>
  <si>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</si>
  <si>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</si>
  <si>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</si>
  <si>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</si>
  <si>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</si>
  <si>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</si>
  <si>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</si>
  <si>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</si>
  <si>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</si>
  <si>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</si>
  <si>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</si>
  <si>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</si>
  <si>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</si>
  <si>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</si>
  <si>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</si>
  <si>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</si>
  <si>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</si>
  <si>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</si>
  <si>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</si>
  <si>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</si>
  <si>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</si>
  <si>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</si>
  <si>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</si>
  <si>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</si>
  <si>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</si>
  <si>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</si>
  <si>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</si>
  <si>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</si>
  <si>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</si>
  <si>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</si>
  <si>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</si>
  <si>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</si>
  <si>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</si>
  <si>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</si>
  <si>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</si>
  <si>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</si>
  <si>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</si>
  <si>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</si>
  <si>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</si>
  <si>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</si>
  <si>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</si>
  <si>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</si>
  <si>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</si>
  <si>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</si>
  <si>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</si>
  <si>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</si>
  <si>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</si>
  <si>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</si>
  <si>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</si>
  <si>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</si>
  <si>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</si>
  <si>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</si>
  <si>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</si>
  <si>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</si>
  <si>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</si>
  <si>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</si>
  <si>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</si>
  <si>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</si>
  <si>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</si>
  <si>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</si>
  <si>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</si>
  <si>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</si>
  <si>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</si>
  <si>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</si>
  <si>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</si>
  <si>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</si>
  <si>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</si>
  <si>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</si>
  <si>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</si>
  <si>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</si>
  <si>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</si>
  <si>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</si>
  <si>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</si>
  <si>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</si>
  <si>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</si>
  <si>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</si>
  <si>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</si>
  <si>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</si>
  <si>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</si>
  <si>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</si>
  <si>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</si>
  <si>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</si>
  <si>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</si>
  <si>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</si>
  <si>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</si>
  <si>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</si>
  <si>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</si>
  <si>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</si>
  <si>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</si>
  <si>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</si>
  <si>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</si>
  <si>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</si>
  <si>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</si>
  <si>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</si>
  <si>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</si>
  <si>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</si>
  <si>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</si>
  <si>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</si>
  <si>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</si>
  <si>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</si>
  <si>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</si>
  <si>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</si>
  <si>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</si>
  <si>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</si>
  <si>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</si>
  <si>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</si>
  <si>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</si>
  <si>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</si>
  <si>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</si>
  <si>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</si>
  <si>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</si>
  <si>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</si>
  <si>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</si>
  <si>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</si>
  <si>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</si>
  <si>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</si>
  <si>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</si>
  <si>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</si>
  <si>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</si>
  <si>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</si>
  <si>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</si>
  <si>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</si>
  <si>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</si>
  <si>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</si>
  <si>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</si>
  <si>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</si>
  <si>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</si>
  <si>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</si>
  <si>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</si>
  <si>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</si>
  <si>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</si>
  <si>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</si>
  <si>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</si>
  <si>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</si>
  <si>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</si>
  <si>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</si>
  <si>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</si>
  <si>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</si>
  <si>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</si>
  <si>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</si>
  <si>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</si>
  <si>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</si>
  <si>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</si>
  <si>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</si>
  <si>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</si>
  <si>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</si>
  <si>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</si>
  <si>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</si>
  <si>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</si>
  <si>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</si>
  <si>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</si>
  <si>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</si>
  <si>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</si>
  <si>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</si>
  <si>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</si>
  <si>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</si>
  <si>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</si>
  <si>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</si>
  <si>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</si>
  <si>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</si>
  <si>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</si>
  <si>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</si>
  <si>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</si>
  <si>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</si>
  <si>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</si>
  <si>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</si>
  <si>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</si>
  <si>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</si>
  <si>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</si>
  <si>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</si>
  <si>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</si>
  <si>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</si>
  <si>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</si>
  <si>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</si>
  <si>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</si>
  <si>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</si>
  <si>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</si>
  <si>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</si>
  <si>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</si>
  <si>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</si>
  <si>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</si>
  <si>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</si>
  <si>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</si>
  <si>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</si>
  <si>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</si>
  <si>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</si>
  <si>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</si>
  <si>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</si>
  <si>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</si>
  <si>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</si>
  <si>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</si>
  <si>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</si>
  <si>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</si>
  <si>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</si>
  <si>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</si>
  <si>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</si>
  <si>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</si>
  <si>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</si>
  <si>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</si>
  <si>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</si>
  <si>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</si>
  <si>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</si>
  <si>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</si>
  <si>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</si>
  <si>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</si>
  <si>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</si>
  <si>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</si>
  <si>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</si>
  <si>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</si>
  <si>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</si>
  <si>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</si>
  <si>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</si>
  <si>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</si>
  <si>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</si>
  <si>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</si>
  <si>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</si>
  <si>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</si>
  <si>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</si>
  <si>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</si>
  <si>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</si>
  <si>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</si>
  <si>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</si>
  <si>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</si>
  <si>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</si>
  <si>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</si>
  <si>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</si>
  <si>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</si>
  <si>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</si>
  <si>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</si>
  <si>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</si>
  <si>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</si>
  <si>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</si>
  <si>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</si>
  <si>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</si>
  <si>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</si>
  <si>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</si>
  <si>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</si>
  <si>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</si>
  <si>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</si>
  <si>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</si>
  <si>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</si>
  <si>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</si>
  <si>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</si>
  <si>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</si>
  <si>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</si>
  <si>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</si>
  <si>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</si>
  <si>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</si>
  <si>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</si>
  <si>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</si>
  <si>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</si>
  <si>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</si>
  <si>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</si>
  <si>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</si>
  <si>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</si>
  <si>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</si>
  <si>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</si>
  <si>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</si>
  <si>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</si>
  <si>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</si>
  <si>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</si>
  <si>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</si>
  <si>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</si>
  <si>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</si>
  <si>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</si>
  <si>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</si>
  <si>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</si>
  <si>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</si>
  <si>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</si>
  <si>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</si>
  <si>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</si>
  <si>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</si>
  <si>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</si>
  <si>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</si>
  <si>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</si>
  <si>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</si>
  <si>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</si>
  <si>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</si>
  <si>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</si>
  <si>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</si>
  <si>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</si>
  <si>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</si>
  <si>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</si>
  <si>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</si>
  <si>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</si>
  <si>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</si>
  <si>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</si>
  <si>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</si>
  <si>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</si>
  <si>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</si>
  <si>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</si>
  <si>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</si>
  <si>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</si>
  <si>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</si>
  <si>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</si>
  <si>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</si>
  <si>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</si>
  <si>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</si>
  <si>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</si>
  <si>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</si>
  <si>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</si>
  <si>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</si>
  <si>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</si>
  <si>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</si>
  <si>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</si>
  <si>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</si>
  <si>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</si>
  <si>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</si>
  <si>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</si>
  <si>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</si>
  <si>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</si>
  <si>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</si>
  <si>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</si>
  <si>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</si>
  <si>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</si>
  <si>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</si>
  <si>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</si>
  <si>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</si>
  <si>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</si>
  <si>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</si>
  <si>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</si>
  <si>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</si>
  <si>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</si>
  <si>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</si>
  <si>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</si>
  <si>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</si>
  <si>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</si>
  <si>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</si>
  <si>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</si>
  <si>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</si>
  <si>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</si>
  <si>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</si>
  <si>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</si>
  <si>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</si>
  <si>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</si>
  <si>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</si>
  <si>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</si>
  <si>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</si>
  <si>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</si>
  <si>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</si>
  <si>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</si>
  <si>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</si>
  <si>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</si>
  <si>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</si>
  <si>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</si>
  <si>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</si>
  <si>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</si>
  <si>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</si>
  <si>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</si>
  <si>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</si>
  <si>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</si>
  <si>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</si>
  <si>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</si>
  <si>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</si>
  <si>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</si>
  <si>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</si>
  <si>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</si>
  <si>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</si>
  <si>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</si>
  <si>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</si>
  <si>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</si>
  <si>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</si>
  <si>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</si>
  <si>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</si>
  <si>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</si>
  <si>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</si>
  <si>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</si>
  <si>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</si>
  <si>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</si>
  <si>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</si>
  <si>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</si>
  <si>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</si>
  <si>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</si>
  <si>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</si>
  <si>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</si>
  <si>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</si>
  <si>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</si>
  <si>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</si>
  <si>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</si>
  <si>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</si>
  <si>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</si>
  <si>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</si>
  <si>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</si>
  <si>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</si>
  <si>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</si>
  <si>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</si>
  <si>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</si>
  <si>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</si>
  <si>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</si>
  <si>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</si>
  <si>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</si>
  <si>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</si>
  <si>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</si>
  <si>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</si>
  <si>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</si>
  <si>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</si>
  <si>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</si>
  <si>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</si>
  <si>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</si>
  <si>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</si>
  <si>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</si>
  <si>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</si>
  <si>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</si>
  <si>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</si>
  <si>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</si>
  <si>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</si>
  <si>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</si>
  <si>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</si>
  <si>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</si>
  <si>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</si>
  <si>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</si>
  <si>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</si>
  <si>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</si>
  <si>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</si>
  <si>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</si>
  <si>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</si>
  <si>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</si>
  <si>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</si>
  <si>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</si>
  <si>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</si>
  <si>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</si>
  <si>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</si>
  <si>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</si>
  <si>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</si>
  <si>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</si>
  <si>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</si>
  <si>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</si>
  <si>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</si>
  <si>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</si>
  <si>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</si>
  <si>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</si>
  <si>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</si>
  <si>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</si>
  <si>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</si>
  <si>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</si>
  <si>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</si>
  <si>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</si>
  <si>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</si>
  <si>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</si>
  <si>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</si>
  <si>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</si>
  <si>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</si>
  <si>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</si>
  <si>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</si>
  <si>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</si>
  <si>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</si>
  <si>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</si>
  <si>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</si>
  <si>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</si>
  <si>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</si>
  <si>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</si>
  <si>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</si>
  <si>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</si>
  <si>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</si>
  <si>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</si>
  <si>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</si>
  <si>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</si>
  <si>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</si>
  <si>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</si>
  <si>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</si>
  <si>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</si>
  <si>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</si>
  <si>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</si>
  <si>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</si>
  <si>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</si>
  <si>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</si>
  <si>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</si>
  <si>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</si>
  <si>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</si>
  <si>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</si>
  <si>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</si>
  <si>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</si>
  <si>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</si>
  <si>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</si>
  <si>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</si>
  <si>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</si>
  <si>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</si>
  <si>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</si>
  <si>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</si>
  <si>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</si>
  <si>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</si>
  <si>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</si>
  <si>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</si>
  <si>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</si>
  <si>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</si>
  <si>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</si>
  <si>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</si>
  <si>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</si>
  <si>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</si>
  <si>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</si>
  <si>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</si>
  <si>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</si>
  <si>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</si>
  <si>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</si>
  <si>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</si>
  <si>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</si>
  <si>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</si>
  <si>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</si>
  <si>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</si>
  <si>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</si>
  <si>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</si>
  <si>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</si>
  <si>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</si>
  <si>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</si>
  <si>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</si>
  <si>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</si>
  <si>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</si>
  <si>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</si>
  <si>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</si>
  <si>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</si>
  <si>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</si>
  <si>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</si>
  <si>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</si>
  <si>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</si>
  <si>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</si>
  <si>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</si>
  <si>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</si>
  <si>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</si>
  <si>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</si>
  <si>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</si>
  <si>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</si>
  <si>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</si>
  <si>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</si>
  <si>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</si>
  <si>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</si>
  <si>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</si>
  <si>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</si>
  <si>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</si>
  <si>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</si>
  <si>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</si>
  <si>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</si>
  <si>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</si>
  <si>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</si>
  <si>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</si>
  <si>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</si>
  <si>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</si>
  <si>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</si>
  <si>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</si>
  <si>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</si>
  <si>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</si>
  <si>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</si>
  <si>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</si>
  <si>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</si>
  <si>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</si>
  <si>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</si>
  <si>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</si>
  <si>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</si>
  <si>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</si>
  <si>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</si>
  <si>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</si>
  <si>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</si>
  <si>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</si>
  <si>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</si>
  <si>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</si>
  <si>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</si>
  <si>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</si>
  <si>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</si>
  <si>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</si>
  <si>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</si>
  <si>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</si>
  <si>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</si>
  <si>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</si>
  <si>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</si>
  <si>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</si>
  <si>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</si>
  <si>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</si>
  <si>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</si>
  <si>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</si>
  <si>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</si>
  <si>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</si>
  <si>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</si>
  <si>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</si>
  <si>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</si>
  <si>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</si>
  <si>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</si>
  <si>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</si>
  <si>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</si>
  <si>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</si>
  <si>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</si>
  <si>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</si>
  <si>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</si>
  <si>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</si>
  <si>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</si>
  <si>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</si>
  <si>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</si>
  <si>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</si>
  <si>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</si>
  <si>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</si>
  <si>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</si>
  <si>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</si>
  <si>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</si>
  <si>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</si>
  <si>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</si>
  <si>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</si>
  <si>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</si>
  <si>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</si>
  <si>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</si>
  <si>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</si>
  <si>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</si>
  <si>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</si>
  <si>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</si>
  <si>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</si>
  <si>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</si>
  <si>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</si>
  <si>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</si>
  <si>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</si>
  <si>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</si>
  <si>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</si>
  <si>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</si>
  <si>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</si>
  <si>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</si>
  <si>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</si>
  <si>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</si>
  <si>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</si>
  <si>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</si>
  <si>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</si>
  <si>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</si>
  <si>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</si>
  <si>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</si>
  <si>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</si>
  <si>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</si>
  <si>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</si>
  <si>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</si>
  <si>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</si>
  <si>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</si>
  <si>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</si>
  <si>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</si>
  <si>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</si>
  <si>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</si>
  <si>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</si>
  <si>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</si>
  <si>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</si>
  <si>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</si>
  <si>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</si>
  <si>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</si>
  <si>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</si>
  <si>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</si>
  <si>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</si>
  <si>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</si>
  <si>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</si>
  <si>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</si>
  <si>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</si>
  <si>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</si>
  <si>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</si>
  <si>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</si>
  <si>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</si>
  <si>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</si>
  <si>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</si>
  <si>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</si>
  <si>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</si>
  <si>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</si>
  <si>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</si>
  <si>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</si>
  <si>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</si>
  <si>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</si>
  <si>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</si>
  <si>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</si>
  <si>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</si>
  <si>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</si>
  <si>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</si>
  <si>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</si>
  <si>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</si>
  <si>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</si>
  <si>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</si>
  <si>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</si>
  <si>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</si>
  <si>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</si>
  <si>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</si>
  <si>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</si>
  <si>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</si>
  <si>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</si>
  <si>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</si>
  <si>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</si>
  <si>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</si>
  <si>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</si>
  <si>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</si>
  <si>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</si>
  <si>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</si>
  <si>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</si>
  <si>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</si>
  <si>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</si>
  <si>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</si>
  <si>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</si>
  <si>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</si>
  <si>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</si>
  <si>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</si>
  <si>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</si>
  <si>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</si>
  <si>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</si>
  <si>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</si>
  <si>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</si>
  <si>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</si>
  <si>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</si>
  <si>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</si>
  <si>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</si>
  <si>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</si>
  <si>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</si>
  <si>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</si>
  <si>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</si>
  <si>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</si>
  <si>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</si>
  <si>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</si>
  <si>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</si>
  <si>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</si>
  <si>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</si>
  <si>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</si>
  <si>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</si>
  <si>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</si>
  <si>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</si>
  <si>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</si>
  <si>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</si>
  <si>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</si>
  <si>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</si>
  <si>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</si>
  <si>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</si>
  <si>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</si>
  <si>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</si>
  <si>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</si>
  <si>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</si>
  <si>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</si>
  <si>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</si>
  <si>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</si>
  <si>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</si>
  <si>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</si>
  <si>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</si>
  <si>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</si>
  <si>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</si>
  <si>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</si>
  <si>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</si>
  <si>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</si>
  <si>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</si>
  <si>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</si>
  <si>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</si>
  <si>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</si>
  <si>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</si>
  <si>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</si>
  <si>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</si>
  <si>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</si>
  <si>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</si>
  <si>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</si>
  <si>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</si>
  <si>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</si>
  <si>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</si>
  <si>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</si>
  <si>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</si>
  <si>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</si>
  <si>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</si>
  <si>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</si>
  <si>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</si>
  <si>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</si>
  <si>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</si>
  <si>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</si>
  <si>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</si>
  <si>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</si>
  <si>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</si>
  <si>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</si>
  <si>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</si>
  <si>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</si>
  <si>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</si>
  <si>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</si>
  <si>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</si>
  <si>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</si>
  <si>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</si>
  <si>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</si>
  <si>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</si>
  <si>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</si>
  <si>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</si>
  <si>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</si>
  <si>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</si>
  <si>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</si>
  <si>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</si>
  <si>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</si>
  <si>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</si>
  <si>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</si>
  <si>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</si>
  <si>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</si>
  <si>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</si>
  <si>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</si>
  <si>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</si>
  <si>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</si>
  <si>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</si>
  <si>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</si>
  <si>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</si>
  <si>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</si>
  <si>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</si>
  <si>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</si>
  <si>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</si>
  <si>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</si>
  <si>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</si>
  <si>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</si>
  <si>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</si>
  <si>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</si>
  <si>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</si>
  <si>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</si>
  <si>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</si>
  <si>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</si>
  <si>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</si>
  <si>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</si>
  <si>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</si>
  <si>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</si>
  <si>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</si>
  <si>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</si>
  <si>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</si>
  <si>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</si>
  <si>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</si>
  <si>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</si>
  <si>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</si>
  <si>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</si>
  <si>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</si>
  <si>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</si>
  <si>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</si>
  <si>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</si>
  <si>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</si>
  <si>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</si>
  <si>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</si>
  <si>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</si>
  <si>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</si>
  <si>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</si>
  <si>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</si>
  <si>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</si>
  <si>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</si>
  <si>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</si>
  <si>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</si>
  <si>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</si>
  <si>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</si>
  <si>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</si>
  <si>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</si>
  <si>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</si>
  <si>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</si>
  <si>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</si>
  <si>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</si>
  <si>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</si>
  <si>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</si>
  <si>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</si>
  <si>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</si>
  <si>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</si>
  <si>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</si>
  <si>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</si>
  <si>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</si>
  <si>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</si>
  <si>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</si>
  <si>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</si>
  <si>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</si>
  <si>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</si>
  <si>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</si>
  <si>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</si>
  <si>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</si>
  <si>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</si>
  <si>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</si>
  <si>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</si>
  <si>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</si>
  <si>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</si>
  <si>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</si>
  <si>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</si>
  <si>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</si>
  <si>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</si>
  <si>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</si>
  <si>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</si>
  <si>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</si>
  <si>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</si>
  <si>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</si>
  <si>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</si>
  <si>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</si>
  <si>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</si>
  <si>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</si>
  <si>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</si>
  <si>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</si>
  <si>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</si>
  <si>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</si>
  <si>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</si>
  <si>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</si>
  <si>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</si>
  <si>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</si>
  <si>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</si>
  <si>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</si>
  <si>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</si>
  <si>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</si>
  <si>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</si>
  <si>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</si>
  <si>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</si>
  <si>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</si>
  <si>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</si>
  <si>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</si>
  <si>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</si>
  <si>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</si>
  <si>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</si>
  <si>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</si>
  <si>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</si>
  <si>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</si>
  <si>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</si>
  <si>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</si>
  <si>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</si>
  <si>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</si>
  <si>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</si>
  <si>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</si>
  <si>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</si>
  <si>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</si>
  <si>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</si>
  <si>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</si>
  <si>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</si>
  <si>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</si>
  <si>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</si>
  <si>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</si>
  <si>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</si>
  <si>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</si>
  <si>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</si>
  <si>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</si>
  <si>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</si>
  <si>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</si>
  <si>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</si>
  <si>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</si>
  <si>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</si>
  <si>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</si>
  <si>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</si>
  <si>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</si>
  <si>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</si>
  <si>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</si>
  <si>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</si>
  <si>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</si>
  <si>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</si>
  <si>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</si>
  <si>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</si>
  <si>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</si>
  <si>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</si>
  <si>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</si>
  <si>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</si>
  <si>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</si>
  <si>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</si>
  <si>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</si>
  <si>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</si>
  <si>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</si>
  <si>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</si>
  <si>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</si>
  <si>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</si>
  <si>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</si>
  <si>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</si>
  <si>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</si>
  <si>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</si>
  <si>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</si>
  <si>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</si>
  <si>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</si>
  <si>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</si>
  <si>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</si>
  <si>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</si>
  <si>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</si>
  <si>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</si>
  <si>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</si>
  <si>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</si>
  <si>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</si>
  <si>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</si>
  <si>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</si>
  <si>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</si>
  <si>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</si>
  <si>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</si>
  <si>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</si>
  <si>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</si>
  <si>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</si>
  <si>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</si>
  <si>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</si>
  <si>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</si>
  <si>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</si>
  <si>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</si>
  <si>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</si>
  <si>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</si>
  <si>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</si>
  <si>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</si>
  <si>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</si>
  <si>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</si>
  <si>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</si>
  <si>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</si>
  <si>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</si>
  <si>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</si>
  <si>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</si>
  <si>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</si>
  <si>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</si>
  <si>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</si>
  <si>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</si>
  <si>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</si>
  <si>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</si>
  <si>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</si>
  <si>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</si>
  <si>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</si>
  <si>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</si>
  <si>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</si>
  <si>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</si>
  <si>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</si>
  <si>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</si>
  <si>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</si>
  <si>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</si>
  <si>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</si>
  <si>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</si>
  <si>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</si>
  <si>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</si>
  <si>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</si>
  <si>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</si>
  <si>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</si>
  <si>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</si>
  <si>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</si>
  <si>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</si>
  <si>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</si>
  <si>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</si>
  <si>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</si>
  <si>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</si>
  <si>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</si>
  <si>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</si>
  <si>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</si>
  <si>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</si>
  <si>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</si>
  <si>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</si>
  <si>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</si>
  <si>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</si>
  <si>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</si>
  <si>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</si>
  <si>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</si>
  <si>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</si>
  <si>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</si>
  <si>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</si>
  <si>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</si>
  <si>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</si>
  <si>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</si>
  <si>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</si>
  <si>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</si>
  <si>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</si>
  <si>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</si>
  <si>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</si>
  <si>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</si>
  <si>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</si>
  <si>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</si>
  <si>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</si>
  <si>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</si>
  <si>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</si>
  <si>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</si>
  <si>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</si>
  <si>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</si>
  <si>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</si>
  <si>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</si>
  <si>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</si>
  <si>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</si>
  <si>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</si>
  <si>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</si>
  <si>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</si>
  <si>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</si>
  <si>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</si>
  <si>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</si>
  <si>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</si>
  <si>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</si>
  <si>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</si>
  <si>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</si>
  <si>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</si>
  <si>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</si>
  <si>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</si>
  <si>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</si>
  <si>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</si>
  <si>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</si>
  <si>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</si>
  <si>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</si>
  <si>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</si>
  <si>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</si>
  <si>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</si>
  <si>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</si>
  <si>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</si>
  <si>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</si>
  <si>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</si>
  <si>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</si>
  <si>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</si>
  <si>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</si>
  <si>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</si>
  <si>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</si>
  <si>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</si>
  <si>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</si>
  <si>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</si>
  <si>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</si>
  <si>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</si>
  <si>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</si>
  <si>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</si>
  <si>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</si>
  <si>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</si>
  <si>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</si>
  <si>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</si>
  <si>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</si>
  <si>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</si>
  <si>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</si>
  <si>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</si>
  <si>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</si>
  <si>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</si>
  <si>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</si>
  <si>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</si>
  <si>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</si>
  <si>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</si>
  <si>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</si>
  <si>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</si>
  <si>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</si>
  <si>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</si>
  <si>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</si>
  <si>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</si>
  <si>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</si>
  <si>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</si>
  <si>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</si>
  <si>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</si>
  <si>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</si>
  <si>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</si>
  <si>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</si>
  <si>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</si>
  <si>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</si>
  <si>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</si>
  <si>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</si>
  <si>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</si>
  <si>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</si>
  <si>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</si>
  <si>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</si>
  <si>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</si>
  <si>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</si>
  <si>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</si>
  <si>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</si>
  <si>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</si>
  <si>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</si>
  <si>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</si>
  <si>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</si>
  <si>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</si>
  <si>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</si>
  <si>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</si>
  <si>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</si>
  <si>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</si>
  <si>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</si>
  <si>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</si>
  <si>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</si>
  <si>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</si>
  <si>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</si>
  <si>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</si>
  <si>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</si>
  <si>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</si>
  <si>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</si>
  <si>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</si>
  <si>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</si>
  <si>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</si>
  <si>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</si>
  <si>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</si>
  <si>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</si>
  <si>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</si>
  <si>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</si>
  <si>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</si>
  <si>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</si>
  <si>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</si>
  <si>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</si>
  <si>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</si>
  <si>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</si>
  <si>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</si>
  <si>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</si>
  <si>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</si>
  <si>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</si>
  <si>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</si>
  <si>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</si>
  <si>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</si>
  <si>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</si>
  <si>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</si>
  <si>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</si>
  <si>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</si>
  <si>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</si>
  <si>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</si>
  <si>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</si>
  <si>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</si>
  <si>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</si>
  <si>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</si>
  <si>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</si>
  <si>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</si>
  <si>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</si>
  <si>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</si>
  <si>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</si>
  <si>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</si>
  <si>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</si>
  <si>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</si>
  <si>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</si>
  <si>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</si>
  <si>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</si>
  <si>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</si>
  <si>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</si>
  <si>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</si>
  <si>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</si>
  <si>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</si>
  <si>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</si>
  <si>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</si>
  <si>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</si>
  <si>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</si>
  <si>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</si>
  <si>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</si>
  <si>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</si>
  <si>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</si>
  <si>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</si>
  <si>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</si>
  <si>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</si>
  <si>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</si>
  <si>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</si>
  <si>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</si>
  <si>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</si>
  <si>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</si>
  <si>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</si>
  <si>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</si>
  <si>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</si>
  <si>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</si>
  <si>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</si>
  <si>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</si>
  <si>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</si>
  <si>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</si>
  <si>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</si>
  <si>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</si>
  <si>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</si>
  <si>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</si>
  <si>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</si>
  <si>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</si>
  <si>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</si>
  <si>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</si>
  <si>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</si>
  <si>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</si>
  <si>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</si>
  <si>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</si>
  <si>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</si>
  <si>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</si>
  <si>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</si>
  <si>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</si>
  <si>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</si>
  <si>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</si>
  <si>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</si>
  <si>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</si>
  <si>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</si>
  <si>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</si>
  <si>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</si>
  <si>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</si>
  <si>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</si>
  <si>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</si>
  <si>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</si>
  <si>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</si>
  <si>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</si>
  <si>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</si>
  <si>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</si>
  <si>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</si>
  <si>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</si>
  <si>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</si>
  <si>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</si>
  <si>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</si>
  <si>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</si>
  <si>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</si>
  <si>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</si>
  <si>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</si>
  <si>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</si>
  <si>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</si>
  <si>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</si>
  <si>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</si>
  <si>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</si>
  <si>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</si>
  <si>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</si>
  <si>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</si>
  <si>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</si>
  <si>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</si>
  <si>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</si>
  <si>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</si>
  <si>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</si>
  <si>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</si>
  <si>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</si>
  <si>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</si>
  <si>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</si>
  <si>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</si>
  <si>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</si>
  <si>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</si>
  <si>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</si>
  <si>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</si>
  <si>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</si>
  <si>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</si>
  <si>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</si>
  <si>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</si>
  <si>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</si>
  <si>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</si>
  <si>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</si>
  <si>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</si>
  <si>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</si>
  <si>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</si>
  <si>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</si>
  <si>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</si>
  <si>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</si>
  <si>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</si>
  <si>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</si>
  <si>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</si>
  <si>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</si>
  <si>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</si>
  <si>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</si>
  <si>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</si>
  <si>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</si>
  <si>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</si>
  <si>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</si>
  <si>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</si>
  <si>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</si>
  <si>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</si>
  <si>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</si>
  <si>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</si>
  <si>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</si>
  <si>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</si>
  <si>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</si>
  <si>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</si>
  <si>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</si>
  <si>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</si>
  <si>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</si>
  <si>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</si>
  <si>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</si>
  <si>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</si>
  <si>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</si>
  <si>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</si>
  <si>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</si>
  <si>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</si>
  <si>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</si>
  <si>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</si>
  <si>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</si>
  <si>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</si>
  <si>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</si>
  <si>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</si>
  <si>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</si>
  <si>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</si>
  <si>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</si>
  <si>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</si>
  <si>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</si>
  <si>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</si>
  <si>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</si>
  <si>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</si>
  <si>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</si>
  <si>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</si>
  <si>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</si>
  <si>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</si>
  <si>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</si>
  <si>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</si>
  <si>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</si>
  <si>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</si>
  <si>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</si>
  <si>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</si>
  <si>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</si>
  <si>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</si>
  <si>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</si>
  <si>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</si>
  <si>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</si>
  <si>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</si>
  <si>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</si>
  <si>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</si>
  <si>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</si>
  <si>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</si>
  <si>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</si>
  <si>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</si>
  <si>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</si>
  <si>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</si>
  <si>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</si>
  <si>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</si>
  <si>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</si>
  <si>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</si>
  <si>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</si>
  <si>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</si>
  <si>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</si>
  <si>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</si>
  <si>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</si>
  <si>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</si>
  <si>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</si>
  <si>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</si>
  <si>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</si>
  <si>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</si>
  <si>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</si>
  <si>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</si>
  <si>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</si>
  <si>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</si>
  <si>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</si>
  <si>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</si>
  <si>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</si>
  <si>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</si>
  <si>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</si>
  <si>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</si>
  <si>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</si>
  <si>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</si>
  <si>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</si>
  <si>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</si>
  <si>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</si>
  <si>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</si>
  <si>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</si>
  <si>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</si>
  <si>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</si>
  <si>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</si>
  <si>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</si>
  <si>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</si>
  <si>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</si>
  <si>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</si>
  <si>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</si>
  <si>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</si>
  <si>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</si>
  <si>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</si>
  <si>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</si>
  <si>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</si>
  <si>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</si>
  <si>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</si>
  <si>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</si>
  <si>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</si>
  <si>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</si>
  <si>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</si>
  <si>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</si>
  <si>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</si>
  <si>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</si>
  <si>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</si>
  <si>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</si>
  <si>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</si>
  <si>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</si>
  <si>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</si>
  <si>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</si>
  <si>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</si>
  <si>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</si>
  <si>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</si>
  <si>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</si>
  <si>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</si>
  <si>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</si>
  <si>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</si>
  <si>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</si>
  <si>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</si>
  <si>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</si>
  <si>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</si>
  <si>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</si>
  <si>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</si>
  <si>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</si>
  <si>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</si>
  <si>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</si>
  <si>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</si>
  <si>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</si>
  <si>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</si>
  <si>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</si>
  <si>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</si>
  <si>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</si>
  <si>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</si>
  <si>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</si>
  <si>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</si>
  <si>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</si>
  <si>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</si>
  <si>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</si>
  <si>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</si>
  <si>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</si>
  <si>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</si>
  <si>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</si>
  <si>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</si>
  <si>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</si>
  <si>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</si>
  <si>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</si>
  <si>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</si>
  <si>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</si>
  <si>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</si>
  <si>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</si>
  <si>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</si>
  <si>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</si>
  <si>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</si>
  <si>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</si>
  <si>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</si>
  <si>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</si>
  <si>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</si>
  <si>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</si>
  <si>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</si>
  <si>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</si>
  <si>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</si>
  <si>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</si>
  <si>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</si>
  <si>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</si>
  <si>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</si>
  <si>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</si>
  <si>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</si>
  <si>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</si>
  <si>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</si>
  <si>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</si>
  <si>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</si>
  <si>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</si>
  <si>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</si>
  <si>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</si>
  <si>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</si>
  <si>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</si>
  <si>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</si>
  <si>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</si>
  <si>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</si>
  <si>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</si>
  <si>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</si>
  <si>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</si>
  <si>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</si>
  <si>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</si>
  <si>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</si>
  <si>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</si>
  <si>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</si>
  <si>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</si>
  <si>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</si>
  <si>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</si>
  <si>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</si>
  <si>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</si>
  <si>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</si>
  <si>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</si>
  <si>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</si>
  <si>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</si>
  <si>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</si>
  <si>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</si>
  <si>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</si>
  <si>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</si>
  <si>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</si>
  <si>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</si>
  <si>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</si>
  <si>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</si>
  <si>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</si>
  <si>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</si>
  <si>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</si>
  <si>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</si>
  <si>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</si>
  <si>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</si>
  <si>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</si>
  <si>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</si>
  <si>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</si>
  <si>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</si>
  <si>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</si>
  <si>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</si>
  <si>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</si>
  <si>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</si>
  <si>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</si>
  <si>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</si>
  <si>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</si>
  <si>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</si>
  <si>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</si>
  <si>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</si>
  <si>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</si>
  <si>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</si>
  <si>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</si>
  <si>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</si>
  <si>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</si>
  <si>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</si>
  <si>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</si>
  <si>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</si>
  <si>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</si>
  <si>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</si>
  <si>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</si>
  <si>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</si>
  <si>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</si>
  <si>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</si>
  <si>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</si>
  <si>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</si>
  <si>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</si>
  <si>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</si>
  <si>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</si>
  <si>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</si>
  <si>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</si>
  <si>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</si>
  <si>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</si>
  <si>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</si>
  <si>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</si>
  <si>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</si>
  <si>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</si>
  <si>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</si>
  <si>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</si>
  <si>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</si>
  <si>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</si>
  <si>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</si>
  <si>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</si>
  <si>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</si>
  <si>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</si>
  <si>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</si>
  <si>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</si>
  <si>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</si>
  <si>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</si>
  <si>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</si>
  <si>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</si>
  <si>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</si>
  <si>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</si>
  <si>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</si>
  <si>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</si>
  <si>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</si>
  <si>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</si>
  <si>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</si>
  <si>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</si>
  <si>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</si>
  <si>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</si>
  <si>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</si>
  <si>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</si>
  <si>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</si>
  <si>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</si>
  <si>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</si>
  <si>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</si>
  <si>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</si>
  <si>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</si>
  <si>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</si>
  <si>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</si>
  <si>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</si>
  <si>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</si>
  <si>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</si>
  <si>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</si>
  <si>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</si>
  <si>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</si>
  <si>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</si>
  <si>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</si>
  <si>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</si>
  <si>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</si>
  <si>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</si>
  <si>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</si>
  <si>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</si>
  <si>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</si>
  <si>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</si>
  <si>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</si>
  <si>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</si>
  <si>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</si>
  <si>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</si>
  <si>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</si>
  <si>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</si>
  <si>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</si>
  <si>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</si>
  <si>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</si>
  <si>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</si>
  <si>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</si>
  <si>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</si>
  <si>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</si>
  <si>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</si>
  <si>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</si>
  <si>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</si>
  <si>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</si>
  <si>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</si>
  <si>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</si>
  <si>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</si>
  <si>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</si>
  <si>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</si>
  <si>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</si>
  <si>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</si>
  <si>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</si>
  <si>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</si>
  <si>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</si>
  <si>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</si>
  <si>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</si>
  <si>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</si>
  <si>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</si>
  <si>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</si>
  <si>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</si>
  <si>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</si>
  <si>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</si>
  <si>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</si>
  <si>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</si>
  <si>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</si>
  <si>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</si>
  <si>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</si>
  <si>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</si>
  <si>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</si>
  <si>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</si>
  <si>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</si>
  <si>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</si>
  <si>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</si>
  <si>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</si>
  <si>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</si>
  <si>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</si>
  <si>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</si>
  <si>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</si>
  <si>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</si>
  <si>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</si>
  <si>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</si>
  <si>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</si>
  <si>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</si>
  <si>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</si>
  <si>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</si>
  <si>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</si>
  <si>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</si>
  <si>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</si>
  <si>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</si>
  <si>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</si>
  <si>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</si>
  <si>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</si>
  <si>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</si>
  <si>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</si>
  <si>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</si>
  <si>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</si>
  <si>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</si>
  <si>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</si>
  <si>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</si>
  <si>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</si>
  <si>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</si>
  <si>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</si>
  <si>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</si>
  <si>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</si>
  <si>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</si>
  <si>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</si>
  <si>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</si>
  <si>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</si>
  <si>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</si>
  <si>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</si>
  <si>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</si>
  <si>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</si>
  <si>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</si>
  <si>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</si>
  <si>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</si>
  <si>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</si>
  <si>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</si>
  <si>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</si>
  <si>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</si>
  <si>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</si>
  <si>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</si>
  <si>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</si>
  <si>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</si>
  <si>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</si>
  <si>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</si>
  <si>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</si>
  <si>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</si>
  <si>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</si>
  <si>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</si>
  <si>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</si>
  <si>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</si>
  <si>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</si>
  <si>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</si>
  <si>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</si>
  <si>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</si>
  <si>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</si>
  <si>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</si>
  <si>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</si>
  <si>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</si>
  <si>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</si>
  <si>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</si>
  <si>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</si>
  <si>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</si>
  <si>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</si>
  <si>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</si>
  <si>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</si>
  <si>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</si>
  <si>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</si>
  <si>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</si>
  <si>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</si>
  <si>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</si>
  <si>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</si>
  <si>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</si>
  <si>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</si>
  <si>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</si>
  <si>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</si>
  <si>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</si>
  <si>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</si>
  <si>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</si>
  <si>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</si>
  <si>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</si>
  <si>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</si>
  <si>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</si>
  <si>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</si>
  <si>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</si>
  <si>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</si>
  <si>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</si>
  <si>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</si>
  <si>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</si>
  <si>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</si>
  <si>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</si>
  <si>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</si>
  <si>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</si>
  <si>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</si>
  <si>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</si>
  <si>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</si>
  <si>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</si>
  <si>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</si>
  <si>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</si>
  <si>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</si>
  <si>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</si>
  <si>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</si>
  <si>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</si>
  <si>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</si>
  <si>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</si>
  <si>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</si>
  <si>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</si>
  <si>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</si>
  <si>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</si>
  <si>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</si>
  <si>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</si>
  <si>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</si>
  <si>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</si>
  <si>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</si>
  <si>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</si>
  <si>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</si>
  <si>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</si>
  <si>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</si>
  <si>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</si>
  <si>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</si>
  <si>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</si>
  <si>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</si>
  <si>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</si>
  <si>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</si>
  <si>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</si>
  <si>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</si>
  <si>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</si>
  <si>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</si>
  <si>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</si>
  <si>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</si>
  <si>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</si>
  <si>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</si>
  <si>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</si>
  <si>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</si>
  <si>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</si>
  <si>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</si>
  <si>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</si>
  <si>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</si>
  <si>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</si>
  <si>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</si>
  <si>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</si>
  <si>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</si>
  <si>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</si>
  <si>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</si>
  <si>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</si>
  <si>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</si>
  <si>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</si>
  <si>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</si>
  <si>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</si>
  <si>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</si>
  <si>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</si>
  <si>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</si>
  <si>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</si>
  <si>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</si>
  <si>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</si>
  <si>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</si>
  <si>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</si>
  <si>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</si>
  <si>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</si>
  <si>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</si>
  <si>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</si>
  <si>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</si>
  <si>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</si>
  <si>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</si>
  <si>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</si>
  <si>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</si>
  <si>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</si>
  <si>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</si>
  <si>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</si>
  <si>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</si>
  <si>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</si>
  <si>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</si>
  <si>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</si>
  <si>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</si>
  <si>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</si>
  <si>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</si>
  <si>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</si>
  <si>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</si>
  <si>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</si>
  <si>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</si>
  <si>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</si>
  <si>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</si>
  <si>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</si>
  <si>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</si>
  <si>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</si>
  <si>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</si>
  <si>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</si>
  <si>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</si>
  <si>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</si>
  <si>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</si>
  <si>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</si>
  <si>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</si>
  <si>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</si>
  <si>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</si>
  <si>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</si>
  <si>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</si>
  <si>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</si>
  <si>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</si>
  <si>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</si>
  <si>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</si>
  <si>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</si>
  <si>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</si>
  <si>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</si>
  <si>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</si>
  <si>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</si>
  <si>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</si>
  <si>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</si>
  <si>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</si>
  <si>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</si>
  <si>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</si>
  <si>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</si>
  <si>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</si>
  <si>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</si>
  <si>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</si>
  <si>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</si>
  <si>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</si>
  <si>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</si>
  <si>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</si>
  <si>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</si>
  <si>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</si>
  <si>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</si>
  <si>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</si>
  <si>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</si>
  <si>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</si>
  <si>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</si>
  <si>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</si>
  <si>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</si>
  <si>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</si>
  <si>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</si>
  <si>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</si>
  <si>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</si>
  <si>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</si>
  <si>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</si>
  <si>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</si>
  <si>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</si>
  <si>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</si>
  <si>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</si>
  <si>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</si>
  <si>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</si>
  <si>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</si>
  <si>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</si>
  <si>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</si>
  <si>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</si>
  <si>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</si>
  <si>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</si>
  <si>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</si>
  <si>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</si>
  <si>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</si>
  <si>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</si>
  <si>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</si>
  <si>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</si>
  <si>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</si>
  <si>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</si>
  <si>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</si>
  <si>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</si>
  <si>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</si>
  <si>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</si>
  <si>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</si>
  <si>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</si>
  <si>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</si>
  <si>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</si>
  <si>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</si>
  <si>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</si>
  <si>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</si>
  <si>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</si>
  <si>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</si>
  <si>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</si>
  <si>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</si>
  <si>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</si>
  <si>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</si>
  <si>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</si>
  <si>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</si>
  <si>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</si>
  <si>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</si>
  <si>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</si>
  <si>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</si>
  <si>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</si>
  <si>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</si>
  <si>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</si>
  <si>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</si>
  <si>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</si>
  <si>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</si>
  <si>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</si>
  <si>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</si>
  <si>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</si>
  <si>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</si>
  <si>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</si>
  <si>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</si>
  <si>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</si>
  <si>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</si>
  <si>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</si>
  <si>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</si>
  <si>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</si>
  <si>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</si>
  <si>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</si>
  <si>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</si>
  <si>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</si>
  <si>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</si>
  <si>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</si>
  <si>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</si>
  <si>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</si>
  <si>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</si>
  <si>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</si>
  <si>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</si>
  <si>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</si>
  <si>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</si>
  <si>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</si>
  <si>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</si>
  <si>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</si>
  <si>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</si>
  <si>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</si>
  <si>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</si>
  <si>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</si>
  <si>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</si>
  <si>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</si>
  <si>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</si>
  <si>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</si>
  <si>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</si>
  <si>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</si>
  <si>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</si>
  <si>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</si>
  <si>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</si>
  <si>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</si>
  <si>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</si>
  <si>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</si>
  <si>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</si>
  <si>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</si>
  <si>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</si>
  <si>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</si>
  <si>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</si>
  <si>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</si>
  <si>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</si>
  <si>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</si>
  <si>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</si>
  <si>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</si>
  <si>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</si>
  <si>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</si>
  <si>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</si>
  <si>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</si>
  <si>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</si>
  <si>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</si>
  <si>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</si>
  <si>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</si>
  <si>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</si>
  <si>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</si>
  <si>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</si>
  <si>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</si>
  <si>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</si>
  <si>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</si>
  <si>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</si>
  <si>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</si>
  <si>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</si>
  <si>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</si>
  <si>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</si>
  <si>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</si>
  <si>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</si>
  <si>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</si>
  <si>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</si>
  <si>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</si>
  <si>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</si>
  <si>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</si>
  <si>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</si>
  <si>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</si>
  <si>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</si>
  <si>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</si>
  <si>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</si>
  <si>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</si>
  <si>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</si>
  <si>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</si>
  <si>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</si>
  <si>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</si>
  <si>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</si>
  <si>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</si>
  <si>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</si>
  <si>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</si>
  <si>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</si>
  <si>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</si>
  <si>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</si>
  <si>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</si>
  <si>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</si>
  <si>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</si>
  <si>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</si>
  <si>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</si>
  <si>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</si>
  <si>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</si>
  <si>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</si>
  <si>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</si>
  <si>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</si>
  <si>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</si>
  <si>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</si>
  <si>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</si>
  <si>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</si>
  <si>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</si>
  <si>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</si>
  <si>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</si>
  <si>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</si>
  <si>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</si>
  <si>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</si>
  <si>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</si>
  <si>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</si>
  <si>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</si>
  <si>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</si>
  <si>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</si>
  <si>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</si>
  <si>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</si>
  <si>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</si>
  <si>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</si>
  <si>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</si>
  <si>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</si>
  <si>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</si>
  <si>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</si>
  <si>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</si>
  <si>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</si>
  <si>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</si>
  <si>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</si>
  <si>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</si>
  <si>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</si>
  <si>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</si>
  <si>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</si>
  <si>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</si>
  <si>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</si>
  <si>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</si>
  <si>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</si>
  <si>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</si>
  <si>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</si>
  <si>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</si>
  <si>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</si>
  <si>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</si>
  <si>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</si>
  <si>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</si>
  <si>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</si>
  <si>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</si>
  <si>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</si>
  <si>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</si>
  <si>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</si>
  <si>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</si>
  <si>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</si>
  <si>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</si>
  <si>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</si>
  <si>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</si>
  <si>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</si>
  <si>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</si>
  <si>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</si>
  <si>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</si>
  <si>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</si>
  <si>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</si>
  <si>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</si>
  <si>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</si>
  <si>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</si>
  <si>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</si>
  <si>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</si>
  <si>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</si>
  <si>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</si>
  <si>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</si>
  <si>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</si>
  <si>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</si>
  <si>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</si>
  <si>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</si>
  <si>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</si>
  <si>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</si>
  <si>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</si>
  <si>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</si>
  <si>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</si>
  <si>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</si>
  <si>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</si>
  <si>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</si>
  <si>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</si>
  <si>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</si>
  <si>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</si>
  <si>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</si>
  <si>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</si>
  <si>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</si>
  <si>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</si>
  <si>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</si>
  <si>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</si>
  <si>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</si>
  <si>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</si>
  <si>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</si>
  <si>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</si>
  <si>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</si>
  <si>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</si>
  <si>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</si>
  <si>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</si>
  <si>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</si>
  <si>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</si>
  <si>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</si>
  <si>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</si>
  <si>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</si>
  <si>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</si>
  <si>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</si>
  <si>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</si>
  <si>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</si>
  <si>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</si>
  <si>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</si>
  <si>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</si>
  <si>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</si>
  <si>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</si>
  <si>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</si>
  <si>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</si>
  <si>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</si>
  <si>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</si>
  <si>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</si>
  <si>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</si>
  <si>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</si>
  <si>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</si>
  <si>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</si>
  <si>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</si>
  <si>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</si>
  <si>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</si>
  <si>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</si>
  <si>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</si>
  <si>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</si>
  <si>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</si>
  <si>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</si>
  <si>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</si>
  <si>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</si>
  <si>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</si>
  <si>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</si>
  <si>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</si>
  <si>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</si>
  <si>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</si>
  <si>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</si>
  <si>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</si>
  <si>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</si>
  <si>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</si>
  <si>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</si>
  <si>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</si>
  <si>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</si>
  <si>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</si>
  <si>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</si>
  <si>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</si>
  <si>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</si>
  <si>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</si>
  <si>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</si>
  <si>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</si>
  <si>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</si>
  <si>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</si>
  <si>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</si>
  <si>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</si>
  <si>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</si>
  <si>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</si>
  <si>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</si>
  <si>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</si>
  <si>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</si>
  <si>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</si>
  <si>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</si>
  <si>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</si>
  <si>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</si>
  <si>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</si>
  <si>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</si>
  <si>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</si>
  <si>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</si>
  <si>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</si>
  <si>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</si>
  <si>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</si>
  <si>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</si>
  <si>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</si>
  <si>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</si>
  <si>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</si>
  <si>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</si>
  <si>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</si>
  <si>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</si>
  <si>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</si>
  <si>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</si>
  <si>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</si>
  <si>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</si>
  <si>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</si>
  <si>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</si>
  <si>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</si>
  <si>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</si>
  <si>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</si>
  <si>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</si>
  <si>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</si>
  <si>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</si>
  <si>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</si>
  <si>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</si>
  <si>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</si>
  <si>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</si>
  <si>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</si>
  <si>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</si>
  <si>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</si>
  <si>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</si>
  <si>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</si>
  <si>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</si>
  <si>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</si>
  <si>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</si>
  <si>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</si>
  <si>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</si>
  <si>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</si>
  <si>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</si>
  <si>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</si>
  <si>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</si>
  <si>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</si>
  <si>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</si>
  <si>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</si>
  <si>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</si>
  <si>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</si>
  <si>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</si>
  <si>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</si>
  <si>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</si>
  <si>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</si>
  <si>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</si>
  <si>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</si>
  <si>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</si>
  <si>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</si>
  <si>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</si>
  <si>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</si>
  <si>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</si>
  <si>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</si>
  <si>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</si>
  <si>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</si>
  <si>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</si>
  <si>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</si>
  <si>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</si>
  <si>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</si>
  <si>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</si>
  <si>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</si>
  <si>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</si>
  <si>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</si>
  <si>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</si>
  <si>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</si>
  <si>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</si>
  <si>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</si>
  <si>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</si>
  <si>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</si>
  <si>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</si>
  <si>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</si>
  <si>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</si>
  <si>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</si>
  <si>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</si>
  <si>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</si>
  <si>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</si>
  <si>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</si>
  <si>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</si>
  <si>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</si>
  <si>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</si>
  <si>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</si>
  <si>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</si>
  <si>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</si>
  <si>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</si>
  <si>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</si>
  <si>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</si>
  <si>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</si>
  <si>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</si>
  <si>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</si>
  <si>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</si>
  <si>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</si>
  <si>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</si>
  <si>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</si>
  <si>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</si>
  <si>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</si>
  <si>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</si>
  <si>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</si>
  <si>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</si>
  <si>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</si>
  <si>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</si>
  <si>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</si>
  <si>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</si>
  <si>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</si>
  <si>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</si>
  <si>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</si>
  <si>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</si>
  <si>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</si>
  <si>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</si>
  <si>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</si>
  <si>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</si>
  <si>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</si>
  <si>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</si>
  <si>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</si>
  <si>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</si>
  <si>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</si>
  <si>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</si>
  <si>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</si>
  <si>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</si>
  <si>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</si>
  <si>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</si>
  <si>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</si>
  <si>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</si>
  <si>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</si>
  <si>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</si>
  <si>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</si>
  <si>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</si>
  <si>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</si>
  <si>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</si>
  <si>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</si>
  <si>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</si>
  <si>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</si>
  <si>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</si>
  <si>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</si>
  <si>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</si>
  <si>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</si>
  <si>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</si>
  <si>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</si>
  <si>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</si>
  <si>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</si>
  <si>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</si>
  <si>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</si>
  <si>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</si>
  <si>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</si>
  <si>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</si>
  <si>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</si>
  <si>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</si>
  <si>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</si>
  <si>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</si>
  <si>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</si>
  <si>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</si>
  <si>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</si>
  <si>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</si>
  <si>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</si>
  <si>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</si>
  <si>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</si>
  <si>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</si>
  <si>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</si>
  <si>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</si>
  <si>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</si>
  <si>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</si>
  <si>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</si>
  <si>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</si>
  <si>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</si>
  <si>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</si>
  <si>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</si>
  <si>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</si>
  <si>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</si>
  <si>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</si>
  <si>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</si>
  <si>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</si>
  <si>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</si>
  <si>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</si>
  <si>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</si>
  <si>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</si>
  <si>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</si>
  <si>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</si>
  <si>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</si>
  <si>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</si>
  <si>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</si>
  <si>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</si>
  <si>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</si>
  <si>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</si>
  <si>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</si>
  <si>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</si>
  <si>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</si>
  <si>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</si>
  <si>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</si>
  <si>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</si>
  <si>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</si>
  <si>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</si>
  <si>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</si>
  <si>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</si>
  <si>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</si>
  <si>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</si>
  <si>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</si>
  <si>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</si>
  <si>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</si>
  <si>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</si>
  <si>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</si>
  <si>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</si>
  <si>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</si>
  <si>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</si>
  <si>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</si>
  <si>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</si>
  <si>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</si>
  <si>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</si>
  <si>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</si>
  <si>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</si>
  <si>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</si>
  <si>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</si>
  <si>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</si>
  <si>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</si>
  <si>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</si>
  <si>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</si>
  <si>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</si>
  <si>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</si>
  <si>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</si>
  <si>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</si>
  <si>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</si>
  <si>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</si>
  <si>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</si>
  <si>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</si>
  <si>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</si>
  <si>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</si>
  <si>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</si>
  <si>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</si>
  <si>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</si>
  <si>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</si>
  <si>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</si>
  <si>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</si>
  <si>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</si>
  <si>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</si>
  <si>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</si>
  <si>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</si>
  <si>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</si>
  <si>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</si>
  <si>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</si>
  <si>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</si>
  <si>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</si>
  <si>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</si>
  <si>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</si>
  <si>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</si>
  <si>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</si>
  <si>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</si>
  <si>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</si>
  <si>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</si>
  <si>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</si>
  <si>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</si>
  <si>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</si>
  <si>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</si>
  <si>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</si>
  <si>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</si>
  <si>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</si>
  <si>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</si>
  <si>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</si>
  <si>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</si>
  <si>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</si>
  <si>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</si>
  <si>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</si>
  <si>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</si>
  <si>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</si>
  <si>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</si>
  <si>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</si>
  <si>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</si>
  <si>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</si>
  <si>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</si>
  <si>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</si>
  <si>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</si>
  <si>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</si>
  <si>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</si>
  <si>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</si>
  <si>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</si>
  <si>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</si>
  <si>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</si>
  <si>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</si>
  <si>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</si>
  <si>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</si>
  <si>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</si>
  <si>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</si>
  <si>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</si>
  <si>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</si>
  <si>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</si>
  <si>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</si>
  <si>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</si>
  <si>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</si>
  <si>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</si>
  <si>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</si>
  <si>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</si>
  <si>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</si>
  <si>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</si>
  <si>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</si>
  <si>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</si>
  <si>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</si>
  <si>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</si>
  <si>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</si>
  <si>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</si>
  <si>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</si>
  <si>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</si>
  <si>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</si>
  <si>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</si>
  <si>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</si>
  <si>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</si>
  <si>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</si>
  <si>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</si>
  <si>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</si>
  <si>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</si>
  <si>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</si>
  <si>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</si>
  <si>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</si>
  <si>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</si>
  <si>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</si>
  <si>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</si>
  <si>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</si>
  <si>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</si>
  <si>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</si>
  <si>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</si>
  <si>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</si>
  <si>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</si>
  <si>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</si>
  <si>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</si>
  <si>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</si>
  <si>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</si>
  <si>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</si>
  <si>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</si>
  <si>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</si>
  <si>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</si>
  <si>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</si>
  <si>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</si>
  <si>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</si>
  <si>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</si>
  <si>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</si>
  <si>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</si>
  <si>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</si>
  <si>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</si>
  <si>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</si>
  <si>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</si>
  <si>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</si>
  <si>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</si>
  <si>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</si>
  <si>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</si>
  <si>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</si>
  <si>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</si>
  <si>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</si>
  <si>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</si>
  <si>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</si>
  <si>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</si>
  <si>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</si>
  <si>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</si>
  <si>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</si>
  <si>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</si>
  <si>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</si>
  <si>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</si>
  <si>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</si>
  <si>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</si>
  <si>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</si>
  <si>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</si>
  <si>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</si>
  <si>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</si>
  <si>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</si>
  <si>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</si>
  <si>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</si>
  <si>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</si>
  <si>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</si>
  <si>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</si>
  <si>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</si>
  <si>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</si>
  <si>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</si>
  <si>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</si>
  <si>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</si>
  <si>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</si>
  <si>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</si>
  <si>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</si>
  <si>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</si>
  <si>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</si>
  <si>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</si>
  <si>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</si>
  <si>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</si>
  <si>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</si>
  <si>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</si>
  <si>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</si>
  <si>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</si>
  <si>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</si>
  <si>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</si>
  <si>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</si>
  <si>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</si>
  <si>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</si>
  <si>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</si>
  <si>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</si>
  <si>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</si>
  <si>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</si>
  <si>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</si>
  <si>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</si>
  <si>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</si>
  <si>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</si>
  <si>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</si>
  <si>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</si>
  <si>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</si>
  <si>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</si>
  <si>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</si>
  <si>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</si>
  <si>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</si>
  <si>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</si>
  <si>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</si>
  <si>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</si>
  <si>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</si>
  <si>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</si>
  <si>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</si>
  <si>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</si>
  <si>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</si>
  <si>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</si>
  <si>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</si>
  <si>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</si>
  <si>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</si>
  <si>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</si>
  <si>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</si>
  <si>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</si>
  <si>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</si>
  <si>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</si>
  <si>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</si>
  <si>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</si>
  <si>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</si>
  <si>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</si>
  <si>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</si>
  <si>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</si>
  <si>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</si>
  <si>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</si>
  <si>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</si>
  <si>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</si>
  <si>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</si>
  <si>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</si>
  <si>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</si>
  <si>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</si>
  <si>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</si>
  <si>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</si>
  <si>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</si>
  <si>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</si>
  <si>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</si>
  <si>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</si>
  <si>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</si>
  <si>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</si>
  <si>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</si>
  <si>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</si>
  <si>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</si>
  <si>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</si>
  <si>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</si>
  <si>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</si>
  <si>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</si>
  <si>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</si>
  <si>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</si>
  <si>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</si>
  <si>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</si>
  <si>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</si>
  <si>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</si>
  <si>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</si>
  <si>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</si>
  <si>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</si>
  <si>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</si>
  <si>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</si>
  <si>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</si>
  <si>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</si>
  <si>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</si>
  <si>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</si>
  <si>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</si>
  <si>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</si>
  <si>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</si>
  <si>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</si>
  <si>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</si>
  <si>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</si>
  <si>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</si>
  <si>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</si>
  <si>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</si>
  <si>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</si>
  <si>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</si>
  <si>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</si>
  <si>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</si>
  <si>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</si>
  <si>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</si>
  <si>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</si>
  <si>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</si>
  <si>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</si>
  <si>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</si>
  <si>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</si>
  <si>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</si>
  <si>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</si>
  <si>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</si>
  <si>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</si>
  <si>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</si>
  <si>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</si>
  <si>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</si>
  <si>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</si>
  <si>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</si>
  <si>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</si>
  <si>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</si>
  <si>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</si>
  <si>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</si>
  <si>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</si>
  <si>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</si>
  <si>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</si>
  <si>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</si>
  <si>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</si>
  <si>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</si>
  <si>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</si>
  <si>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</si>
  <si>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</si>
  <si>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</si>
  <si>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</si>
  <si>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</si>
  <si>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</si>
  <si>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</si>
  <si>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</si>
  <si>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</si>
  <si>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</si>
  <si>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</si>
  <si>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</si>
  <si>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</si>
  <si>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</si>
  <si>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</si>
  <si>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</si>
  <si>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</si>
  <si>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</si>
  <si>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</si>
  <si>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</si>
  <si>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</si>
  <si>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</si>
  <si>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</si>
  <si>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</si>
  <si>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</si>
  <si>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</si>
  <si>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</si>
  <si>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</si>
  <si>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</si>
  <si>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</si>
  <si>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</si>
  <si>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</si>
  <si>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</si>
  <si>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</si>
  <si>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</si>
  <si>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</si>
  <si>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</si>
  <si>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</si>
  <si>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</si>
  <si>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</si>
  <si>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</si>
  <si>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</si>
  <si>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</si>
  <si>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</si>
  <si>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</si>
  <si>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</si>
  <si>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</si>
  <si>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</si>
  <si>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</si>
  <si>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</si>
  <si>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</si>
  <si>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</si>
  <si>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</si>
  <si>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</si>
  <si>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</si>
  <si>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</si>
  <si>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</si>
  <si>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</si>
  <si>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</si>
  <si>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</si>
  <si>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</si>
  <si>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</si>
  <si>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</si>
  <si>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</si>
  <si>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</si>
  <si>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</si>
  <si>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</si>
  <si>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</si>
  <si>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</si>
  <si>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</si>
  <si>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</si>
  <si>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</si>
  <si>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</si>
  <si>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</si>
  <si>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</si>
  <si>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</si>
  <si>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</si>
  <si>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</si>
  <si>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</si>
  <si>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</si>
  <si>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</si>
  <si>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</si>
  <si>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</si>
  <si>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</si>
  <si>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</si>
  <si>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</si>
  <si>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</si>
  <si>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</si>
  <si>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</si>
  <si>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</si>
  <si>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</si>
  <si>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</si>
  <si>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</si>
  <si>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</si>
  <si>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</si>
  <si>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</si>
  <si>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</si>
  <si>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</si>
  <si>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</si>
  <si>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</si>
  <si>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</si>
  <si>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</si>
  <si>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</si>
  <si>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</si>
  <si>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</si>
  <si>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</si>
  <si>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</si>
  <si>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</si>
  <si>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</si>
  <si>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</si>
  <si>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</si>
  <si>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</si>
  <si>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</si>
  <si>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</si>
  <si>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</si>
  <si>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</si>
  <si>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</si>
  <si>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</si>
  <si>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</si>
  <si>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</si>
  <si>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</si>
  <si>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</si>
  <si>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</si>
  <si>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</si>
  <si>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</si>
  <si>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</si>
  <si>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</si>
  <si>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</si>
  <si>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</si>
  <si>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</si>
  <si>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</si>
  <si>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</si>
  <si>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</si>
  <si>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</si>
  <si>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</si>
  <si>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</si>
  <si>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</si>
  <si>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</si>
  <si>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</si>
  <si>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</si>
  <si>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</si>
  <si>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</si>
  <si>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</si>
  <si>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</si>
  <si>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</si>
  <si>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</si>
  <si>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</si>
  <si>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</si>
  <si>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</si>
  <si>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</si>
  <si>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</si>
  <si>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</si>
  <si>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</si>
  <si>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</si>
  <si>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</si>
  <si>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</si>
  <si>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</si>
  <si>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</si>
  <si>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</si>
  <si>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</si>
  <si>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</si>
  <si>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</si>
  <si>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</si>
  <si>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</si>
  <si>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</si>
  <si>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</si>
  <si>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</si>
  <si>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</si>
  <si>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</si>
  <si>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</si>
  <si>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</si>
  <si>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</si>
  <si>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</si>
  <si>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</si>
  <si>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</si>
  <si>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</si>
  <si>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</si>
  <si>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</si>
  <si>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</si>
  <si>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</si>
  <si>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</si>
  <si>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</si>
  <si>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</si>
  <si>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</si>
  <si>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</si>
  <si>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</si>
  <si>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</si>
  <si>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</si>
  <si>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</si>
  <si>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</si>
  <si>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</si>
  <si>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</si>
  <si>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</si>
  <si>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</si>
  <si>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</si>
  <si>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</si>
  <si>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</si>
  <si>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</si>
  <si>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</si>
  <si>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</si>
  <si>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</si>
  <si>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</si>
  <si>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</si>
  <si>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</si>
  <si>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</si>
  <si>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</si>
  <si>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</si>
  <si>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</si>
  <si>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</si>
  <si>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</si>
  <si>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</si>
  <si>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</si>
  <si>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</si>
  <si>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</si>
  <si>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</si>
  <si>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</si>
  <si>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</si>
  <si>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</si>
  <si>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</si>
  <si>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</si>
  <si>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</si>
  <si>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</si>
  <si>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</si>
  <si>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</si>
  <si>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</si>
  <si>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</si>
  <si>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</si>
  <si>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</si>
  <si>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</si>
  <si>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</si>
  <si>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</si>
  <si>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</si>
  <si>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</si>
  <si>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</si>
  <si>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</si>
  <si>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</si>
  <si>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</si>
  <si>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</si>
  <si>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</si>
  <si>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</si>
  <si>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</si>
  <si>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</si>
  <si>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</si>
  <si>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</si>
  <si>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</si>
  <si>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</si>
  <si>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</si>
  <si>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</si>
  <si>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</si>
  <si>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</si>
  <si>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</si>
  <si>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</si>
  <si>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</si>
  <si>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</si>
  <si>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</si>
  <si>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</si>
  <si>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</si>
  <si>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</si>
  <si>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</si>
  <si>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</si>
  <si>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</si>
  <si>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</si>
  <si>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</si>
  <si>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</si>
  <si>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</si>
  <si>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</si>
  <si>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</si>
  <si>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</si>
  <si>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</si>
  <si>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</si>
  <si>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</si>
  <si>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</si>
  <si>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</si>
  <si>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</si>
  <si>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</si>
  <si>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</si>
  <si>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</si>
  <si>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</si>
  <si>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</si>
  <si>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</si>
  <si>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</si>
  <si>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</si>
  <si>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</si>
  <si>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</si>
  <si>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</si>
  <si>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</si>
  <si>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</si>
  <si>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</si>
  <si>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</si>
  <si>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</si>
  <si>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</si>
  <si>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</si>
  <si>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</si>
  <si>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</si>
  <si>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</si>
  <si>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</si>
  <si>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</si>
  <si>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</si>
  <si>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</si>
  <si>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</si>
  <si>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</si>
  <si>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</si>
  <si>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</si>
  <si>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</si>
  <si>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</si>
  <si>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</si>
  <si>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</si>
  <si>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</si>
  <si>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</si>
  <si>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</si>
  <si>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</si>
  <si>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</si>
  <si>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</si>
  <si>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</si>
  <si>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</si>
  <si>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</si>
  <si>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</si>
  <si>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</si>
  <si>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</si>
  <si>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</si>
  <si>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</si>
  <si>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</si>
  <si>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</si>
  <si>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</si>
  <si>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</si>
  <si>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</si>
  <si>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</si>
  <si>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</si>
  <si>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</si>
  <si>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</si>
  <si>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</si>
  <si>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</si>
  <si>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</si>
  <si>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</si>
  <si>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</si>
  <si>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</si>
  <si>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</si>
  <si>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</si>
  <si>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</si>
  <si>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</si>
  <si>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</si>
  <si>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</si>
  <si>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</si>
  <si>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</si>
  <si>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</si>
  <si>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</si>
  <si>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</si>
  <si>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</si>
  <si>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</si>
  <si>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</si>
  <si>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</si>
  <si>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</si>
  <si>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</si>
  <si>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</si>
  <si>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</si>
  <si>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</si>
  <si>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</si>
  <si>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</si>
  <si>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</si>
  <si>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</si>
  <si>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</si>
  <si>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</si>
  <si>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</si>
  <si>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</si>
  <si>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</si>
  <si>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</si>
  <si>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</si>
  <si>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</si>
  <si>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</si>
  <si>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</si>
  <si>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</si>
  <si>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</si>
  <si>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</si>
  <si>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</si>
  <si>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</si>
  <si>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</si>
  <si>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</si>
  <si>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</si>
  <si>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</si>
  <si>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</si>
  <si>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</si>
  <si>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</si>
  <si>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</si>
  <si>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</si>
  <si>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</si>
  <si>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</si>
  <si>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</si>
  <si>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</si>
  <si>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</si>
  <si>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</si>
  <si>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</si>
  <si>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</si>
  <si>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</si>
  <si>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</si>
  <si>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</si>
  <si>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</si>
  <si>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</si>
  <si>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</si>
  <si>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</si>
  <si>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</si>
  <si>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</si>
  <si>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</si>
  <si>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</si>
  <si>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</si>
  <si>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</si>
  <si>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</si>
  <si>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</si>
  <si>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</si>
  <si>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</si>
  <si>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</si>
  <si>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</si>
  <si>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</si>
  <si>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</si>
  <si>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</si>
  <si>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</si>
  <si>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</si>
  <si>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</si>
  <si>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</si>
  <si>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</si>
  <si>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</si>
  <si>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</si>
  <si>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</si>
  <si>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</si>
  <si>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</si>
  <si>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</si>
  <si>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</si>
  <si>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</si>
  <si>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</si>
  <si>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</si>
  <si>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</si>
  <si>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</si>
  <si>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</si>
  <si>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</si>
  <si>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</si>
  <si>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</si>
  <si>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</si>
  <si>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</si>
  <si>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</si>
  <si>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</si>
  <si>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</si>
  <si>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</si>
  <si>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</si>
  <si>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</si>
  <si>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</si>
  <si>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</si>
  <si>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</si>
  <si>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</si>
  <si>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</si>
  <si>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</si>
  <si>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</si>
  <si>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</si>
  <si>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</si>
  <si>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</si>
  <si>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</si>
  <si>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</si>
  <si>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</si>
  <si>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</si>
  <si>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</si>
  <si>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</si>
  <si>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</si>
  <si>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</si>
  <si>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</si>
  <si>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</si>
  <si>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</si>
  <si>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</si>
  <si>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</si>
  <si>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</si>
  <si>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</si>
  <si>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</si>
  <si>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</si>
  <si>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</si>
  <si>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</si>
  <si>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</si>
  <si>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</si>
  <si>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</si>
  <si>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</si>
  <si>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</si>
  <si>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</si>
  <si>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</si>
  <si>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</si>
  <si>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</si>
  <si>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</si>
  <si>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</si>
  <si>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</si>
  <si>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</si>
  <si>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</si>
  <si>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</si>
  <si>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</si>
  <si>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</si>
  <si>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</si>
  <si>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</si>
  <si>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</si>
  <si>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</si>
  <si>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</si>
  <si>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</si>
  <si>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</si>
  <si>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</si>
  <si>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</si>
  <si>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</si>
  <si>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</si>
  <si>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</si>
  <si>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</si>
  <si>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</si>
  <si>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</si>
  <si>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</si>
  <si>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</si>
  <si>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</si>
  <si>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</si>
  <si>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</si>
  <si>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</si>
  <si>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</si>
  <si>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</si>
  <si>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</si>
  <si>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</si>
  <si>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</si>
  <si>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</si>
  <si>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</si>
  <si>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</si>
  <si>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</si>
  <si>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</si>
  <si>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</si>
  <si>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</si>
  <si>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</si>
  <si>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</si>
  <si>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</si>
  <si>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</si>
  <si>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</si>
  <si>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</si>
  <si>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</si>
  <si>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</si>
  <si>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</si>
  <si>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</si>
  <si>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</si>
  <si>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</si>
  <si>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</si>
  <si>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</si>
  <si>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</si>
  <si>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</si>
  <si>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</si>
  <si>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</si>
  <si>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</si>
  <si>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</si>
  <si>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</si>
  <si>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</si>
  <si>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</si>
  <si>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</si>
  <si>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</si>
  <si>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</si>
  <si>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</si>
  <si>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</si>
  <si>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</si>
  <si>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</si>
  <si>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</si>
  <si>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</si>
  <si>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</si>
  <si>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</si>
  <si>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</si>
  <si>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</si>
  <si>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</si>
  <si>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</si>
  <si>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</si>
  <si>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</si>
  <si>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</si>
  <si>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</si>
  <si>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</si>
  <si>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</si>
  <si>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</si>
  <si>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</si>
  <si>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</si>
  <si>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</si>
  <si>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</si>
  <si>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</si>
  <si>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</si>
  <si>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</si>
  <si>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</si>
  <si>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</si>
  <si>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</si>
  <si>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</si>
  <si>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</si>
  <si>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</si>
  <si>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</si>
  <si>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</si>
  <si>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</si>
  <si>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</si>
  <si>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</si>
  <si>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</si>
  <si>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</si>
  <si>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</si>
  <si>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</si>
  <si>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</si>
  <si>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</si>
  <si>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</si>
  <si>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</si>
  <si>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</si>
  <si>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</si>
  <si>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</si>
  <si>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</si>
  <si>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</si>
  <si>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</si>
  <si>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</si>
  <si>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</si>
  <si>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</si>
  <si>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</si>
  <si>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</si>
  <si>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</si>
  <si>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</si>
  <si>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</si>
  <si>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</si>
  <si>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</si>
  <si>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</si>
  <si>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</si>
  <si>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</si>
  <si>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</si>
  <si>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</si>
  <si>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</si>
  <si>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</si>
  <si>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</si>
  <si>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</si>
  <si>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</si>
  <si>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</si>
  <si>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</si>
  <si>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</si>
  <si>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</si>
  <si>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</si>
  <si>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</si>
  <si>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</si>
  <si>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</si>
  <si>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</si>
  <si>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</si>
  <si>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</si>
  <si>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</si>
  <si>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</si>
  <si>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</si>
  <si>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</si>
  <si>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</si>
  <si>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</si>
  <si>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</si>
  <si>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</si>
  <si>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</si>
  <si>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</si>
  <si>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</si>
  <si>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</si>
  <si>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</si>
  <si>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</si>
  <si>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</si>
  <si>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</si>
  <si>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</si>
  <si>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</si>
  <si>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</si>
  <si>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</si>
  <si>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</si>
  <si>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</si>
  <si>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</si>
  <si>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</si>
  <si>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</si>
  <si>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</si>
  <si>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</si>
  <si>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</si>
  <si>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</si>
  <si>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</si>
  <si>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</si>
  <si>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</si>
  <si>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</si>
  <si>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</si>
  <si>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</si>
  <si>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</si>
  <si>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</si>
  <si>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</si>
  <si>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</si>
  <si>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</si>
  <si>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</si>
  <si>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</si>
  <si>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</si>
  <si>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</si>
  <si>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</si>
  <si>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</si>
  <si>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</si>
  <si>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</si>
  <si>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</si>
  <si>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</si>
  <si>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</si>
  <si>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</si>
  <si>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</si>
  <si>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</si>
  <si>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</si>
  <si>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</si>
  <si>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</si>
  <si>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</si>
  <si>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</si>
  <si>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</si>
  <si>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</si>
  <si>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</si>
  <si>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</si>
  <si>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</si>
  <si>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</si>
  <si>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</si>
  <si>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</si>
  <si>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</si>
  <si>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</si>
  <si>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</si>
  <si>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</si>
  <si>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</si>
  <si>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</si>
  <si>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</si>
  <si>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</si>
  <si>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</si>
  <si>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</si>
  <si>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</si>
  <si>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</si>
  <si>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</si>
  <si>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</si>
  <si>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</si>
  <si>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</si>
  <si>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</si>
  <si>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</si>
  <si>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</si>
  <si>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</si>
  <si>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</si>
  <si>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</si>
  <si>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</si>
  <si>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</si>
  <si>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</si>
  <si>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</si>
  <si>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</si>
  <si>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</si>
  <si>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</si>
  <si>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</si>
  <si>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</si>
  <si>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</si>
  <si>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</si>
  <si>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</si>
  <si>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</si>
  <si>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</si>
  <si>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</si>
  <si>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</si>
  <si>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</si>
  <si>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</si>
  <si>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</si>
  <si>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</si>
  <si>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</si>
  <si>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</si>
  <si>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</si>
  <si>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</si>
  <si>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</si>
  <si>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</si>
  <si>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</si>
  <si>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</si>
  <si>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</si>
  <si>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</si>
  <si>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</si>
  <si>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</si>
  <si>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</si>
  <si>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</si>
  <si>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</si>
  <si>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</si>
  <si>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</si>
  <si>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</si>
  <si>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</si>
  <si>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</si>
  <si>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</si>
  <si>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</si>
  <si>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</si>
  <si>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</si>
  <si>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</si>
  <si>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</si>
  <si>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</si>
  <si>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</si>
  <si>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</si>
  <si>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</si>
  <si>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</si>
  <si>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</si>
  <si>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</si>
  <si>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</si>
  <si>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</si>
  <si>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</si>
  <si>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</si>
  <si>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</si>
  <si>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</si>
  <si>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</si>
  <si>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</si>
  <si>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</si>
  <si>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</si>
  <si>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</si>
  <si>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</si>
  <si>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</si>
  <si>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</si>
  <si>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</si>
  <si>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</si>
  <si>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</si>
  <si>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</si>
  <si>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</si>
  <si>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</si>
  <si>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</si>
  <si>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</si>
  <si>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</si>
  <si>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</si>
  <si>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</si>
  <si>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</si>
  <si>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</si>
  <si>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</si>
  <si>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</si>
  <si>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</si>
  <si>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</si>
  <si>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</si>
  <si>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</si>
  <si>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</si>
  <si>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</si>
  <si>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</si>
  <si>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</si>
  <si>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</si>
  <si>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</si>
  <si>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</si>
  <si>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</si>
  <si>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</si>
  <si>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</si>
  <si>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</si>
  <si>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</si>
  <si>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</si>
  <si>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</si>
  <si>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</si>
  <si>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</si>
  <si>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</si>
  <si>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</si>
  <si>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</si>
  <si>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</si>
  <si>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</si>
  <si>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</si>
  <si>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</si>
  <si>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</si>
  <si>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</si>
  <si>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</si>
  <si>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</si>
  <si>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</si>
  <si>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</si>
  <si>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</si>
  <si>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</si>
  <si>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</si>
  <si>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</si>
  <si>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</si>
  <si>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</si>
  <si>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</si>
  <si>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</si>
  <si>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</si>
  <si>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</si>
  <si>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</si>
  <si>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</si>
  <si>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</si>
  <si>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</si>
  <si>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</si>
  <si>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</si>
  <si>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</si>
  <si>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</si>
  <si>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</si>
  <si>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</si>
  <si>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</si>
  <si>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</si>
  <si>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</si>
  <si>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</si>
  <si>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</si>
  <si>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</si>
  <si>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</si>
  <si>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</si>
  <si>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</si>
  <si>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</si>
  <si>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</si>
  <si>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</si>
  <si>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</si>
  <si>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</si>
  <si>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</si>
  <si>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</si>
  <si>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</si>
  <si>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</si>
  <si>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</si>
  <si>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</si>
  <si>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</si>
  <si>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</si>
  <si>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</si>
  <si>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</si>
  <si>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</si>
  <si>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</si>
  <si>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</si>
  <si>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</si>
  <si>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</si>
  <si>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</si>
  <si>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</si>
  <si>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</si>
  <si>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</si>
  <si>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</si>
  <si>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</si>
  <si>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</si>
  <si>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</si>
  <si>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</si>
  <si>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</si>
  <si>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</si>
  <si>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</si>
  <si>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</si>
  <si>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</si>
  <si>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</si>
  <si>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</si>
  <si>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</si>
  <si>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</si>
  <si>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</si>
  <si>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</si>
  <si>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</si>
  <si>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</si>
  <si>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</si>
  <si>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</si>
  <si>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</si>
  <si>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</si>
  <si>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</si>
  <si>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</si>
  <si>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</si>
  <si>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</si>
  <si>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</si>
  <si>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</si>
  <si>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</si>
  <si>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</si>
  <si>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</si>
  <si>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</si>
  <si>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</si>
  <si>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</si>
  <si>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</si>
  <si>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</si>
  <si>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</si>
  <si>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</si>
  <si>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</si>
  <si>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</si>
  <si>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</si>
  <si>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</si>
  <si>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</si>
  <si>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</si>
  <si>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</si>
  <si>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</si>
  <si>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</si>
  <si>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</si>
  <si>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</si>
  <si>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</si>
  <si>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</si>
  <si>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</si>
  <si>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</si>
  <si>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</si>
  <si>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</si>
  <si>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</si>
  <si>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</si>
  <si>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</si>
  <si>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</si>
  <si>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</si>
  <si>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</si>
  <si>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</si>
  <si>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</si>
  <si>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</si>
  <si>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</si>
  <si>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</si>
  <si>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</si>
  <si>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</si>
  <si>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</si>
  <si>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</si>
  <si>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</si>
  <si>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</si>
  <si>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</si>
  <si>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</si>
  <si>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</si>
  <si>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</si>
  <si>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</si>
  <si>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</si>
  <si>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</si>
  <si>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</si>
  <si>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</si>
  <si>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</si>
  <si>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</si>
  <si>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</si>
  <si>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</si>
  <si>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</si>
  <si>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</si>
  <si>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</si>
  <si>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</si>
  <si>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</si>
  <si>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</si>
  <si>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</si>
  <si>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</si>
  <si>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</si>
  <si>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</si>
  <si>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</si>
  <si>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</si>
  <si>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</si>
  <si>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</si>
  <si>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</si>
  <si>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</si>
  <si>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</si>
  <si>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</si>
  <si>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</si>
  <si>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</si>
  <si>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</si>
  <si>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</si>
  <si>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</si>
  <si>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</si>
  <si>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</si>
  <si>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</si>
  <si>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</si>
  <si>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</si>
  <si>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</si>
  <si>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</si>
  <si>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</si>
  <si>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</si>
  <si>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</si>
  <si>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</si>
  <si>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</si>
  <si>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</si>
  <si>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</si>
  <si>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</si>
  <si>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</si>
  <si>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</si>
  <si>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</si>
  <si>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</si>
  <si>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</si>
  <si>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</si>
  <si>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</si>
  <si>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</si>
  <si>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</si>
  <si>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</si>
  <si>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</si>
  <si>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</si>
  <si>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</si>
  <si>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</si>
  <si>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</si>
  <si>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</si>
  <si>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</si>
  <si>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</si>
  <si>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</si>
  <si>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</si>
  <si>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</si>
  <si>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</si>
  <si>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</si>
  <si>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</si>
  <si>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</si>
  <si>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</si>
  <si>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</si>
  <si>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</si>
  <si>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</si>
  <si>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</si>
  <si>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</si>
  <si>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</si>
  <si>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</si>
  <si>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</si>
  <si>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</si>
  <si>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</si>
  <si>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</si>
  <si>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</si>
  <si>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</si>
  <si>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</si>
  <si>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</si>
  <si>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</si>
  <si>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</si>
  <si>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</si>
  <si>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</si>
  <si>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</si>
  <si>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</si>
  <si>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</si>
  <si>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</si>
  <si>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</si>
  <si>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</si>
  <si>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</si>
  <si>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</si>
  <si>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</si>
  <si>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</si>
  <si>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</si>
  <si>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</si>
  <si>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</si>
  <si>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</si>
  <si>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</si>
  <si>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</si>
  <si>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</si>
  <si>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</si>
  <si>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</si>
  <si>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</si>
  <si>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</si>
  <si>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</si>
  <si>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</si>
  <si>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</si>
  <si>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</si>
  <si>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</si>
  <si>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</si>
  <si>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</si>
  <si>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</si>
  <si>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</si>
  <si>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</si>
  <si>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</si>
  <si>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</si>
  <si>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</si>
  <si>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</si>
  <si>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</si>
  <si>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</si>
  <si>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</si>
  <si>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</si>
  <si>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</si>
  <si>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</si>
  <si>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</si>
  <si>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</si>
  <si>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</si>
  <si>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</si>
  <si>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</si>
  <si>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</si>
  <si>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</si>
  <si>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</si>
  <si>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</si>
  <si>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</si>
  <si>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</si>
  <si>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</si>
  <si>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</si>
  <si>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</si>
  <si>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</si>
  <si>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</si>
  <si>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</si>
  <si>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</si>
  <si>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</si>
  <si>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</si>
  <si>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</si>
  <si>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</si>
  <si>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</si>
  <si>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</si>
  <si>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</si>
  <si>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</si>
  <si>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</si>
  <si>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</si>
  <si>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</si>
  <si>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</si>
  <si>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</si>
  <si>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</si>
  <si>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</si>
  <si>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</si>
  <si>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</si>
  <si>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</si>
  <si>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</si>
  <si>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</si>
  <si>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</si>
  <si>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</si>
  <si>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</si>
  <si>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</si>
  <si>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</si>
  <si>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</si>
  <si>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</si>
  <si>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</si>
  <si>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</si>
  <si>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</si>
  <si>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</si>
  <si>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</si>
  <si>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</si>
  <si>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</si>
  <si>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</si>
  <si>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</si>
  <si>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</si>
  <si>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</si>
  <si>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</si>
  <si>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</si>
  <si>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</si>
  <si>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</si>
  <si>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</si>
  <si>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</si>
  <si>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</si>
  <si>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</si>
  <si>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</si>
  <si>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</si>
  <si>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</si>
  <si>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</si>
  <si>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</si>
  <si>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</si>
  <si>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</si>
  <si>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</si>
  <si>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</si>
  <si>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</si>
  <si>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</si>
  <si>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</si>
  <si>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</si>
  <si>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</si>
  <si>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</si>
  <si>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</si>
  <si>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</si>
  <si>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</si>
  <si>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</si>
  <si>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</si>
  <si>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</si>
  <si>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</si>
  <si>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</si>
  <si>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</si>
  <si>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</si>
  <si>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</si>
  <si>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</si>
  <si>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</si>
  <si>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</si>
  <si>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</si>
  <si>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</si>
  <si>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</si>
  <si>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</si>
  <si>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</si>
  <si>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</si>
  <si>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</si>
  <si>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</si>
  <si>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</si>
  <si>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</si>
  <si>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</si>
  <si>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</si>
  <si>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</si>
  <si>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</si>
  <si>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</si>
  <si>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</si>
  <si>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</si>
  <si>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</si>
  <si>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</si>
  <si>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</si>
  <si>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</si>
  <si>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</si>
  <si>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</si>
  <si>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</si>
  <si>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</si>
  <si>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</si>
  <si>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</si>
  <si>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</si>
  <si>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</si>
  <si>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</si>
  <si>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</si>
  <si>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</si>
  <si>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</si>
  <si>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</si>
  <si>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</si>
  <si>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</si>
  <si>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</si>
  <si>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</si>
  <si>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</si>
  <si>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</si>
  <si>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</si>
  <si>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</si>
  <si>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</si>
  <si>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</si>
  <si>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</si>
  <si>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</si>
  <si>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</si>
  <si>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</si>
  <si>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</si>
  <si>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</si>
  <si>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</si>
  <si>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</si>
  <si>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</si>
  <si>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</si>
  <si>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</si>
  <si>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</si>
  <si>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</si>
  <si>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</si>
  <si>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</si>
  <si>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</si>
  <si>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</si>
  <si>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</si>
  <si>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</si>
  <si>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</si>
  <si>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</si>
  <si>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</si>
  <si>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</si>
  <si>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</si>
  <si>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</si>
  <si>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</si>
  <si>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</si>
  <si>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</si>
  <si>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</si>
  <si>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</si>
  <si>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</si>
  <si>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</si>
  <si>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</si>
  <si>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</si>
  <si>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</si>
  <si>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</si>
  <si>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</si>
  <si>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</si>
  <si>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</si>
  <si>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</si>
  <si>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</si>
  <si>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</si>
  <si>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</si>
  <si>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</si>
  <si>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</si>
  <si>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</si>
  <si>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</si>
  <si>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</si>
  <si>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</si>
  <si>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</si>
  <si>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</si>
  <si>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</si>
  <si>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</si>
  <si>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</si>
  <si>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</si>
  <si>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</si>
  <si>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</si>
  <si>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</si>
  <si>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</si>
  <si>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</si>
  <si>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</si>
  <si>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</si>
  <si>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</si>
  <si>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</si>
  <si>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</si>
  <si>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</si>
  <si>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</si>
  <si>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</si>
  <si>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</si>
  <si>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</si>
  <si>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</si>
  <si>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</si>
  <si>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</si>
  <si>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</si>
  <si>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</si>
  <si>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</si>
  <si>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</si>
  <si>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</si>
  <si>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</si>
  <si>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</si>
  <si>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</si>
  <si>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</si>
  <si>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</si>
  <si>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</si>
  <si>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</si>
  <si>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</si>
  <si>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</si>
  <si>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</si>
  <si>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</si>
  <si>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</si>
  <si>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</si>
  <si>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</si>
  <si>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</si>
  <si>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</si>
  <si>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</si>
  <si>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</si>
  <si>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</si>
  <si>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</si>
  <si>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</si>
  <si>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</si>
  <si>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</si>
  <si>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</si>
  <si>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</si>
  <si>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</si>
  <si>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</si>
  <si>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</si>
  <si>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</si>
  <si>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</si>
  <si>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</si>
  <si>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</si>
  <si>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</si>
  <si>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</si>
  <si>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</si>
  <si>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</si>
  <si>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</si>
  <si>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</si>
  <si>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</si>
  <si>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</si>
  <si>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</si>
  <si>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</si>
  <si>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</si>
  <si>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</si>
  <si>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</si>
  <si>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</si>
  <si>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</si>
  <si>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</si>
  <si>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</si>
  <si>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</si>
  <si>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</si>
  <si>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</si>
  <si>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</si>
  <si>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</si>
  <si>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</si>
  <si>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</si>
  <si>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</si>
  <si>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</si>
  <si>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</si>
  <si>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</si>
  <si>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</si>
  <si>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</si>
  <si>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</si>
  <si>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</si>
  <si>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</si>
  <si>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</si>
  <si>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</si>
  <si>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</si>
  <si>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</si>
  <si>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</si>
  <si>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</si>
  <si>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</si>
  <si>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</si>
  <si>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</si>
  <si>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</si>
  <si>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</si>
  <si>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</si>
  <si>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</si>
  <si>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</si>
  <si>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</si>
  <si>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</si>
  <si>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</si>
  <si>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</si>
  <si>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</si>
  <si>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</si>
  <si>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</si>
  <si>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</si>
  <si>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</si>
  <si>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</si>
  <si>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</si>
  <si>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</si>
  <si>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Sum of Sales</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</si>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</sst>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409]#,##0.00"/>
    <numFmt numFmtId="170" formatCode="&quot;₹&quot;\ #,##0"/>
  </numFmts>
  <fonts count="3" x14ac:knownFonts="1">
    <font>
      <sz val="11"/>
      <color theme="1"/>
      <name val="Calibri"/>
      <family val="2"/>
      <scheme val="minor"/>
    </font>
    <font>
      <sz val="11"/>
      <color indexed="8"/>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166" fontId="1" fillId="0" borderId="0" xfId="0" applyNumberFormat="1" applyFont="1" applyAlignment="1">
      <alignment horizontal="center" vertical="center"/>
    </xf>
    <xf numFmtId="167" fontId="2" fillId="0" borderId="0" xfId="0" applyNumberFormat="1" applyFont="1" applyAlignment="1">
      <alignment horizontal="center"/>
    </xf>
    <xf numFmtId="168" fontId="2" fillId="0" borderId="0" xfId="0" applyNumberFormat="1" applyFont="1" applyAlignment="1">
      <alignment horizontal="center"/>
    </xf>
    <xf numFmtId="0" fontId="0" fillId="0" borderId="0" xfId="0" pivotButton="1"/>
    <xf numFmtId="170" fontId="0" fillId="0" borderId="0" xfId="0" applyNumberFormat="1"/>
  </cellXfs>
  <cellStyles count="1">
    <cellStyle name="Normal" xfId="0" builtinId="0"/>
  </cellStyles>
  <dxfs count="22">
    <dxf>
      <font>
        <b/>
        <i val="0"/>
        <sz val="11"/>
        <color theme="0"/>
        <name val="Calibri"/>
        <family val="2"/>
        <scheme val="minor"/>
      </font>
    </dxf>
    <dxf>
      <font>
        <b val="0"/>
        <i val="0"/>
        <sz val="11"/>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family val="2"/>
        <scheme val="none"/>
      </font>
      <numFmt numFmtId="0" formatCode="General"/>
      <alignment horizontal="center" vertical="bottom"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8" formatCode="[$$-409]#,##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8" formatCode="[$$-409]#,##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7" formatCode="0.0\ &quot;kg&quo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2" defaultTableStyle="TableStyleMedium2" defaultPivotStyle="PivotStyleMedium9">
    <tableStyle name="Purple Timeline Style  2" pivot="0" table="0" count="8" xr9:uid="{8C3DF2B8-007B-4423-9491-8085CE077BD1}">
      <tableStyleElement type="wholeTable" dxfId="4"/>
      <tableStyleElement type="headerRow" dxfId="3"/>
    </tableStyle>
    <tableStyle name="Slicer Style 1" pivot="0" table="0" count="7" xr9:uid="{DF040775-A83C-400B-ACC0-6DD4B5135987}">
      <tableStyleElement type="wholeTable" dxfId="1"/>
      <tableStyleElement type="headerRow" dxfId="0"/>
    </tableStyle>
  </tableStyles>
  <colors>
    <mruColors>
      <color rgb="FFF0BEF0"/>
      <color rgb="FFF9B5DC"/>
      <color rgb="FFF79DD0"/>
      <color rgb="FFF0FD4D"/>
      <color rgb="FF3C1464"/>
      <color rgb="FF29F53C"/>
    </mruColors>
  </colors>
  <extLst>
    <ext xmlns:x14="http://schemas.microsoft.com/office/spreadsheetml/2009/9/main" uri="{46F421CA-312F-682f-3DD2-61675219B42D}">
      <x14:dxfs count="5">
        <dxf>
          <font>
            <color auto="1"/>
          </font>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7030A0"/>
            </patternFill>
          </fill>
        </dxf>
        <dxf>
          <font>
            <b/>
            <i val="0"/>
            <sz val="10"/>
            <color theme="0"/>
            <name val="Calibri"/>
            <family val="2"/>
            <scheme val="minor"/>
          </font>
        </dxf>
        <dxf>
          <font>
            <b/>
            <i val="0"/>
            <sz val="10"/>
            <color theme="0"/>
            <name val="Calibri"/>
            <family val="2"/>
            <scheme val="minor"/>
          </font>
        </dxf>
        <dxf>
          <font>
            <b/>
            <i val="0"/>
            <sz val="10"/>
            <color theme="0"/>
            <name val="Abadi"/>
            <family val="2"/>
            <scheme val="none"/>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0FD4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0F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0F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0C-4807-A9DF-C83A4DB94352}"/>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0C-4807-A9DF-C83A4DB94352}"/>
            </c:ext>
          </c:extLst>
        </c:ser>
        <c:ser>
          <c:idx val="2"/>
          <c:order val="2"/>
          <c:tx>
            <c:strRef>
              <c:f>'Total Sales'!$E$3:$E$4</c:f>
              <c:strCache>
                <c:ptCount val="1"/>
                <c:pt idx="0">
                  <c:v>Liberica</c:v>
                </c:pt>
              </c:strCache>
            </c:strRef>
          </c:tx>
          <c:spPr>
            <a:ln w="28575" cap="rnd">
              <a:solidFill>
                <a:srgbClr val="F0FD4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0C-4807-A9DF-C83A4DB9435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00C-4807-A9DF-C83A4DB94352}"/>
            </c:ext>
          </c:extLst>
        </c:ser>
        <c:dLbls>
          <c:showLegendKey val="0"/>
          <c:showVal val="0"/>
          <c:showCatName val="0"/>
          <c:showSerName val="0"/>
          <c:showPercent val="0"/>
          <c:showBubbleSize val="0"/>
        </c:dLbls>
        <c:smooth val="0"/>
        <c:axId val="1539071728"/>
        <c:axId val="1539069328"/>
      </c:lineChart>
      <c:catAx>
        <c:axId val="15390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9069328"/>
        <c:crosses val="autoZero"/>
        <c:auto val="1"/>
        <c:lblAlgn val="ctr"/>
        <c:lblOffset val="100"/>
        <c:noMultiLvlLbl val="0"/>
      </c:catAx>
      <c:valAx>
        <c:axId val="1539069328"/>
        <c:scaling>
          <c:orientation val="minMax"/>
        </c:scaling>
        <c:delete val="0"/>
        <c:axPos val="l"/>
        <c:majorGridlines>
          <c:spPr>
            <a:ln w="9525" cap="flat" cmpd="sng" algn="ctr">
              <a:solidFill>
                <a:schemeClr val="bg1">
                  <a:alpha val="5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INR</a:t>
                </a:r>
              </a:p>
            </c:rich>
          </c:tx>
          <c:layout>
            <c:manualLayout>
              <c:xMode val="edge"/>
              <c:yMode val="edge"/>
              <c:x val="2.3265651438240272E-2"/>
              <c:y val="0.39852681645034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9071728"/>
        <c:crosses val="autoZero"/>
        <c:crossBetween val="between"/>
      </c:valAx>
      <c:spPr>
        <a:solidFill>
          <a:srgbClr val="F0BE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E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Sales!Sales by country </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chemeClr val="accent6">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chemeClr val="accent6">
              <a:lumMod val="20000"/>
              <a:lumOff val="80000"/>
            </a:schemeClr>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chemeClr val="accent6">
              <a:lumMod val="20000"/>
              <a:lumOff val="80000"/>
            </a:schemeClr>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'Total Sales'!$L$25</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6458-4B1B-9900-4876B5A57C30}"/>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6458-4B1B-9900-4876B5A57C30}"/>
              </c:ext>
            </c:extLst>
          </c:dPt>
          <c:dPt>
            <c:idx val="2"/>
            <c:invertIfNegative val="0"/>
            <c:bubble3D val="0"/>
            <c:spPr>
              <a:solidFill>
                <a:srgbClr val="00B050"/>
              </a:solidFill>
              <a:ln>
                <a:noFill/>
              </a:ln>
              <a:effectLst/>
            </c:spPr>
            <c:extLst>
              <c:ext xmlns:c16="http://schemas.microsoft.com/office/drawing/2014/chart" uri="{C3380CC4-5D6E-409C-BE32-E72D297353CC}">
                <c16:uniqueId val="{00000005-6458-4B1B-9900-4876B5A57C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Sales'!$K$26:$K$28</c:f>
              <c:strCache>
                <c:ptCount val="3"/>
                <c:pt idx="0">
                  <c:v>United Kingdom</c:v>
                </c:pt>
                <c:pt idx="1">
                  <c:v>Ireland</c:v>
                </c:pt>
                <c:pt idx="2">
                  <c:v>United States</c:v>
                </c:pt>
              </c:strCache>
            </c:strRef>
          </c:cat>
          <c:val>
            <c:numRef>
              <c:f>'Total Sales'!$L$26:$L$28</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458-4B1B-9900-4876B5A57C30}"/>
            </c:ext>
          </c:extLst>
        </c:ser>
        <c:dLbls>
          <c:showLegendKey val="0"/>
          <c:showVal val="0"/>
          <c:showCatName val="0"/>
          <c:showSerName val="0"/>
          <c:showPercent val="0"/>
          <c:showBubbleSize val="0"/>
        </c:dLbls>
        <c:gapWidth val="182"/>
        <c:axId val="1819378799"/>
        <c:axId val="1819364879"/>
      </c:barChart>
      <c:catAx>
        <c:axId val="1819378799"/>
        <c:scaling>
          <c:orientation val="minMax"/>
        </c:scaling>
        <c:delete val="0"/>
        <c:axPos val="l"/>
        <c:numFmt formatCode="General" sourceLinked="1"/>
        <c:majorTickMark val="none"/>
        <c:minorTickMark val="none"/>
        <c:tickLblPos val="nextTo"/>
        <c:spPr>
          <a:solidFill>
            <a:srgbClr val="F0BEF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9364879"/>
        <c:crosses val="autoZero"/>
        <c:auto val="1"/>
        <c:lblAlgn val="ctr"/>
        <c:lblOffset val="100"/>
        <c:noMultiLvlLbl val="0"/>
      </c:catAx>
      <c:valAx>
        <c:axId val="1819364879"/>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93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E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Sales!Top customer</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a:t>
            </a:r>
            <a:r>
              <a:rPr lang="en-US" baseline="0">
                <a:solidFill>
                  <a:schemeClr val="tx1"/>
                </a:solidFill>
              </a:rPr>
              <a:t> 5 Customer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Sales'!$O$23</c:f>
              <c:strCache>
                <c:ptCount val="1"/>
                <c:pt idx="0">
                  <c:v>Total</c:v>
                </c:pt>
              </c:strCache>
            </c:strRef>
          </c:tx>
          <c:spPr>
            <a:solidFill>
              <a:srgbClr val="00B050"/>
            </a:solidFill>
            <a:ln>
              <a:noFill/>
            </a:ln>
            <a:effectLst/>
          </c:spPr>
          <c:invertIfNegative val="0"/>
          <c:cat>
            <c:strRef>
              <c:f>'Total Sales'!$N$24:$N$28</c:f>
              <c:strCache>
                <c:ptCount val="5"/>
                <c:pt idx="0">
                  <c:v>Don Flintiff</c:v>
                </c:pt>
                <c:pt idx="1">
                  <c:v>Nealson Cuttler</c:v>
                </c:pt>
                <c:pt idx="2">
                  <c:v>Terri Farra</c:v>
                </c:pt>
                <c:pt idx="3">
                  <c:v>Brenn Dundredge</c:v>
                </c:pt>
                <c:pt idx="4">
                  <c:v>Allis Wilmore</c:v>
                </c:pt>
              </c:strCache>
            </c:strRef>
          </c:cat>
          <c:val>
            <c:numRef>
              <c:f>'Total Sales'!$O$24:$O$28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1C3-4D75-979D-2BB249A3F220}"/>
            </c:ext>
          </c:extLst>
        </c:ser>
        <c:dLbls>
          <c:showLegendKey val="0"/>
          <c:showVal val="0"/>
          <c:showCatName val="0"/>
          <c:showSerName val="0"/>
          <c:showPercent val="0"/>
          <c:showBubbleSize val="0"/>
        </c:dLbls>
        <c:gapWidth val="182"/>
        <c:axId val="1698266991"/>
        <c:axId val="1698268431"/>
      </c:barChart>
      <c:catAx>
        <c:axId val="169826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8268431"/>
        <c:crosses val="autoZero"/>
        <c:auto val="1"/>
        <c:lblAlgn val="ctr"/>
        <c:lblOffset val="100"/>
        <c:noMultiLvlLbl val="0"/>
      </c:catAx>
      <c:valAx>
        <c:axId val="1698268431"/>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826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E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99060</xdr:colOff>
      <xdr:row>0</xdr:row>
      <xdr:rowOff>45720</xdr:rowOff>
    </xdr:from>
    <xdr:ext cx="11982873" cy="365760"/>
    <xdr:sp macro="" textlink="">
      <xdr:nvSpPr>
        <xdr:cNvPr id="2" name="TextBox 1">
          <a:extLst>
            <a:ext uri="{FF2B5EF4-FFF2-40B4-BE49-F238E27FC236}">
              <a16:creationId xmlns:a16="http://schemas.microsoft.com/office/drawing/2014/main" id="{817F8930-A267-2B5E-2D12-C0C6514D7D55}"/>
            </a:ext>
          </a:extLst>
        </xdr:cNvPr>
        <xdr:cNvSpPr txBox="1"/>
      </xdr:nvSpPr>
      <xdr:spPr>
        <a:xfrm>
          <a:off x="99060" y="45720"/>
          <a:ext cx="11982873" cy="365760"/>
        </a:xfrm>
        <a:prstGeom prst="rect">
          <a:avLst/>
        </a:prstGeom>
        <a:solidFill>
          <a:srgbClr val="7030A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latin typeface="Calibri (Body)"/>
            </a:rPr>
            <a:t>COFFEE</a:t>
          </a:r>
          <a:r>
            <a:rPr lang="en-IN" sz="1600" b="1" baseline="0">
              <a:solidFill>
                <a:schemeClr val="bg1"/>
              </a:solidFill>
              <a:latin typeface="Calibri (Body)"/>
            </a:rPr>
            <a:t> SALES DASHBOARD</a:t>
          </a:r>
          <a:endParaRPr lang="en-IN" sz="1600" b="1">
            <a:solidFill>
              <a:schemeClr val="bg1"/>
            </a:solidFill>
            <a:latin typeface="Calibri (Body)"/>
          </a:endParaRPr>
        </a:p>
      </xdr:txBody>
    </xdr:sp>
    <xdr:clientData/>
  </xdr:oneCellAnchor>
  <xdr:twoCellAnchor editAs="oneCell">
    <xdr:from>
      <xdr:col>0</xdr:col>
      <xdr:colOff>106681</xdr:colOff>
      <xdr:row>2</xdr:row>
      <xdr:rowOff>76200</xdr:rowOff>
    </xdr:from>
    <xdr:to>
      <xdr:col>12</xdr:col>
      <xdr:colOff>220980</xdr:colOff>
      <xdr:row>11</xdr:row>
      <xdr:rowOff>45720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A896DAFA-8641-4F9A-8C86-C7990878E7E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6681" y="448733"/>
              <a:ext cx="6726766" cy="1645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292945</xdr:colOff>
      <xdr:row>2</xdr:row>
      <xdr:rowOff>67734</xdr:rowOff>
    </xdr:from>
    <xdr:to>
      <xdr:col>20</xdr:col>
      <xdr:colOff>567266</xdr:colOff>
      <xdr:row>6</xdr:row>
      <xdr:rowOff>36409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1C89197-CDD2-4669-BDCA-64342D65797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905412" y="440267"/>
              <a:ext cx="5159587" cy="713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281938</xdr:colOff>
      <xdr:row>6</xdr:row>
      <xdr:rowOff>77047</xdr:rowOff>
    </xdr:from>
    <xdr:to>
      <xdr:col>17</xdr:col>
      <xdr:colOff>67733</xdr:colOff>
      <xdr:row>11</xdr:row>
      <xdr:rowOff>69426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B5C5E22-3405-49CE-A309-99C99216F1A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894405" y="1194647"/>
              <a:ext cx="2842261" cy="923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93134</xdr:colOff>
      <xdr:row>6</xdr:row>
      <xdr:rowOff>76200</xdr:rowOff>
    </xdr:from>
    <xdr:to>
      <xdr:col>20</xdr:col>
      <xdr:colOff>558800</xdr:colOff>
      <xdr:row>11</xdr:row>
      <xdr:rowOff>59267</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05484D1-195E-4F99-AB04-CF06530DF91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62067" y="1193800"/>
              <a:ext cx="2294466"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11</xdr:row>
      <xdr:rowOff>114300</xdr:rowOff>
    </xdr:from>
    <xdr:to>
      <xdr:col>10</xdr:col>
      <xdr:colOff>543559</xdr:colOff>
      <xdr:row>28</xdr:row>
      <xdr:rowOff>99060</xdr:rowOff>
    </xdr:to>
    <xdr:graphicFrame macro="">
      <xdr:nvGraphicFramePr>
        <xdr:cNvPr id="8" name="Chart 7">
          <a:extLst>
            <a:ext uri="{FF2B5EF4-FFF2-40B4-BE49-F238E27FC236}">
              <a16:creationId xmlns:a16="http://schemas.microsoft.com/office/drawing/2014/main" id="{56309F01-1AFC-43D8-9ABA-BB2424094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607907</xdr:colOff>
      <xdr:row>11</xdr:row>
      <xdr:rowOff>110068</xdr:rowOff>
    </xdr:from>
    <xdr:to>
      <xdr:col>20</xdr:col>
      <xdr:colOff>550334</xdr:colOff>
      <xdr:row>19</xdr:row>
      <xdr:rowOff>79587</xdr:rowOff>
    </xdr:to>
    <xdr:graphicFrame macro="">
      <xdr:nvGraphicFramePr>
        <xdr:cNvPr id="9" name="Country bar chart ">
          <a:extLst>
            <a:ext uri="{FF2B5EF4-FFF2-40B4-BE49-F238E27FC236}">
              <a16:creationId xmlns:a16="http://schemas.microsoft.com/office/drawing/2014/main" id="{FFC4426F-D87D-4D51-979B-30400C803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609599</xdr:colOff>
      <xdr:row>19</xdr:row>
      <xdr:rowOff>114300</xdr:rowOff>
    </xdr:from>
    <xdr:to>
      <xdr:col>20</xdr:col>
      <xdr:colOff>567267</xdr:colOff>
      <xdr:row>28</xdr:row>
      <xdr:rowOff>99060</xdr:rowOff>
    </xdr:to>
    <xdr:graphicFrame macro="">
      <xdr:nvGraphicFramePr>
        <xdr:cNvPr id="10" name="Chart 9">
          <a:extLst>
            <a:ext uri="{FF2B5EF4-FFF2-40B4-BE49-F238E27FC236}">
              <a16:creationId xmlns:a16="http://schemas.microsoft.com/office/drawing/2014/main" id="{F746BB75-CFC3-4135-A02B-60384BEB1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singh" refreshedDate="45567.160199421298" createdVersion="8" refreshedVersion="8" minRefreshableVersion="3" recordCount="1000" xr:uid="{8AACF630-C3EF-4402-BD79-FDAEA704A73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09068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jredholes2@tmall.com"/>
    <x v="0"/>
    <s v="Ara"/>
    <s v="L"/>
    <x v="0"/>
    <n v="12.95"/>
    <x v="2"/>
    <x v="2"/>
    <x v="1"/>
    <x v="0"/>
  </r>
  <r>
    <s v="KAC-83089-793"/>
    <x v="2"/>
    <x v="2"/>
    <s v="E-M-1"/>
    <n v="2"/>
    <x v="2"/>
    <m/>
    <x v="1"/>
    <s v="Exc"/>
    <s v="M"/>
    <x v="0"/>
    <n v="13.75"/>
    <x v="3"/>
    <x v="1"/>
    <x v="0"/>
    <x v="1"/>
  </r>
  <r>
    <s v="KAC-83089-793"/>
    <x v="2"/>
    <x v="2"/>
    <s v="R-L-2.5"/>
    <n v="2"/>
    <x v="2"/>
    <s v=""/>
    <x v="1"/>
    <s v="Rob"/>
    <s v="L"/>
    <x v="2"/>
    <n v="27.484999999999996"/>
    <x v="4"/>
    <x v="0"/>
    <x v="1"/>
    <x v="1"/>
  </r>
  <r>
    <s v="CVP-18956-553"/>
    <x v="3"/>
    <x v="3"/>
    <s v="L-D-1"/>
    <n v="3"/>
    <x v="3"/>
    <s v=""/>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A83F8-D16E-48DD-BDDC-7B4F0025EBEF}" name="Top customer"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N23:O2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sd="0" x="4"/>
        <item x="5"/>
      </items>
    </pivotField>
  </pivotFields>
  <rowFields count="1">
    <field x="5"/>
  </rowFields>
  <rowItems count="5">
    <i>
      <x v="255"/>
    </i>
    <i>
      <x v="646"/>
    </i>
    <i>
      <x v="831"/>
    </i>
    <i>
      <x v="125"/>
    </i>
    <i>
      <x v="28"/>
    </i>
  </rowItems>
  <colItems count="1">
    <i/>
  </colItems>
  <dataFields count="1">
    <dataField name="Sum of Sales" fld="12" baseField="5" baseItem="0" numFmtId="170"/>
  </dataFields>
  <chartFormats count="1">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6A379-55FC-4EB6-81C8-F31553A48DCE}" name="Sales by country "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K25:L2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sd="0" x="4"/>
        <item x="5"/>
      </items>
    </pivotField>
  </pivotFields>
  <rowFields count="1">
    <field x="7"/>
  </rowFields>
  <rowItems count="3">
    <i>
      <x v="1"/>
    </i>
    <i>
      <x v="2"/>
    </i>
    <i>
      <x/>
    </i>
  </rowItems>
  <colItems count="1">
    <i/>
  </colItems>
  <dataFields count="1">
    <dataField name="Sum of Sales" fld="12" baseField="7" baseItem="0" numFmtId="170"/>
  </dataFields>
  <chartFormats count="8">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7" count="1" selected="0">
            <x v="1"/>
          </reference>
        </references>
      </pivotArea>
    </chartFormat>
    <chartFormat chart="40" format="6">
      <pivotArea type="data" outline="0" fieldPosition="0">
        <references count="2">
          <reference field="4294967294" count="1" selected="0">
            <x v="0"/>
          </reference>
          <reference field="7" count="1" selected="0">
            <x v="2"/>
          </reference>
        </references>
      </pivotArea>
    </chartFormat>
    <chartFormat chart="40" format="7">
      <pivotArea type="data" outline="0" fieldPosition="0">
        <references count="2">
          <reference field="4294967294" count="1" selected="0">
            <x v="0"/>
          </reference>
          <reference field="7" count="1" selected="0">
            <x v="0"/>
          </reference>
        </references>
      </pivotArea>
    </chartFormat>
    <chartFormat chart="43" format="8" series="1">
      <pivotArea type="data" outline="0" fieldPosition="0">
        <references count="1">
          <reference field="4294967294" count="1" selected="0">
            <x v="0"/>
          </reference>
        </references>
      </pivotArea>
    </chartFormat>
    <chartFormat chart="43" format="9">
      <pivotArea type="data" outline="0" fieldPosition="0">
        <references count="2">
          <reference field="4294967294" count="1" selected="0">
            <x v="0"/>
          </reference>
          <reference field="7" count="1" selected="0">
            <x v="1"/>
          </reference>
        </references>
      </pivotArea>
    </chartFormat>
    <chartFormat chart="43" format="10">
      <pivotArea type="data" outline="0" fieldPosition="0">
        <references count="2">
          <reference field="4294967294" count="1" selected="0">
            <x v="0"/>
          </reference>
          <reference field="7" count="1" selected="0">
            <x v="2"/>
          </reference>
        </references>
      </pivotArea>
    </chartFormat>
    <chartFormat chart="43"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AB47D6-5EDC-41D4-B6CD-430381F53D92}" name="Totalsale"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70"/>
  </dataFields>
  <chartFormats count="4">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45A65E-264D-4BA8-ABDB-9520BA7B6738}" sourceName="Roast Type Name">
  <pivotTables>
    <pivotTable tabId="18" name="Totalsale"/>
    <pivotTable tabId="18" name="Sales by country "/>
    <pivotTable tabId="18" name="Top customer"/>
  </pivotTables>
  <data>
    <tabular pivotCacheId="130906836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C2E4C2-D299-449A-A32F-8C4ACF8D1BCD}" sourceName="Loyalty Card">
  <pivotTables>
    <pivotTable tabId="18" name="Totalsale"/>
    <pivotTable tabId="18" name="Sales by country "/>
    <pivotTable tabId="18" name="Top customer"/>
  </pivotTables>
  <data>
    <tabular pivotCacheId="130906836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16324D-8E98-4981-9932-1C92D36E0C07}" sourceName="Size">
  <pivotTables>
    <pivotTable tabId="18" name="Totalsale"/>
    <pivotTable tabId="18" name="Sales by country "/>
    <pivotTable tabId="18" name="Top customer"/>
  </pivotTables>
  <data>
    <tabular pivotCacheId="130906836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0B54D4E-16AB-43CF-98F3-368670BFED4B}" cache="Slicer_Roast_Type_Name" caption="Roast Type Name" columnCount="3" rowHeight="234950"/>
  <slicer name="Loyalty Card 1" xr10:uid="{F9EF6850-C353-49B5-8B26-C66CD31C4E3A}" cache="Slicer_Loyalty_Card" caption="Loyalty Card" rowHeight="234950"/>
  <slicer name="Size 1" xr10:uid="{1FE49957-00CF-469E-812F-79A15A859403}"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05E1F-6A63-438D-810E-B346150F2FB0}" name="Orders" displayName="Orders" ref="A1:P1001" totalsRowShown="0" headerRowDxfId="5" dataDxfId="6">
  <autoFilter ref="A1:P1001" xr:uid="{AC205E1F-6A63-438D-810E-B346150F2FB0}"/>
  <tableColumns count="16">
    <tableColumn id="1" xr3:uid="{FB979339-B3A8-4A2A-A209-1588B162A1DE}" name="Order ID" dataDxfId="21"/>
    <tableColumn id="2" xr3:uid="{18EA6AA2-7706-4AE7-864F-2711551D2F4D}" name="Order Date" dataDxfId="20"/>
    <tableColumn id="3" xr3:uid="{AE212EA8-C501-4786-84B4-B6ECF9B00B71}" name="Customer ID" dataDxfId="19"/>
    <tableColumn id="4" xr3:uid="{DCB48F6C-9D81-4090-8072-27B1F8A54C56}" name="Product ID" dataDxfId="18"/>
    <tableColumn id="5" xr3:uid="{BC85FBD9-7219-45D4-9438-91792BD7F121}" name="Quantity" dataDxfId="17"/>
    <tableColumn id="6" xr3:uid="{3F852778-4F7B-4730-9C08-BBC662F727FD}" name="Customer Name" dataDxfId="16">
      <calculatedColumnFormula>_xlfn.XLOOKUP(C2,customers!$A$1:$A$1001,customers!$B$1:$B$1001,,0)</calculatedColumnFormula>
    </tableColumn>
    <tableColumn id="7" xr3:uid="{DBBC7C7A-E67E-4A30-A20E-0FEA0039B44D}" name="Email" dataDxfId="15">
      <calculatedColumnFormula>IF(_xlfn.XLOOKUP(C2,customers!$A$1:$A$1001,customers!$C$1:$C$1001,,0)=0,"",_xlfn.XLOOKUP(C2,customers!$A$1:$A$1001,customers!$C$1:$C$1001,,0))</calculatedColumnFormula>
    </tableColumn>
    <tableColumn id="8" xr3:uid="{EF845092-44FD-4046-97A1-915B621D9C00}" name="Country" dataDxfId="14">
      <calculatedColumnFormula>_xlfn.XLOOKUP(C2,customers!$A$1:$A$1001,customers!$G$1:$G$1001,,0)</calculatedColumnFormula>
    </tableColumn>
    <tableColumn id="9" xr3:uid="{81CCBA4B-534F-4F1F-B4BF-360420BB26A4}" name="Coffee Type" dataDxfId="13">
      <calculatedColumnFormula>INDEX(products!$A$1:$G$49,MATCH(orders!$D2,products!$A$1:$A$49,0),MATCH(orders!I$1,products!$A$1:$G$1,0))</calculatedColumnFormula>
    </tableColumn>
    <tableColumn id="10" xr3:uid="{445DF550-D32A-4683-B7A7-59A0B816FE94}" name="Roast Type" dataDxfId="12">
      <calculatedColumnFormula>INDEX(products!$A$1:$G$49,MATCH(orders!$D2,products!$A$1:$A$49,0),MATCH(orders!J$1,products!$A$1:$G$1,0))</calculatedColumnFormula>
    </tableColumn>
    <tableColumn id="11" xr3:uid="{2BE157AC-DBFF-499A-B9EF-D1B7F53CAB9D}" name="Size" dataDxfId="11">
      <calculatedColumnFormula>INDEX(products!$A$1:$G$49,MATCH(orders!$D2,products!$A$1:$A$49,0),MATCH(orders!K$1,products!$A$1:$G$1,0))</calculatedColumnFormula>
    </tableColumn>
    <tableColumn id="12" xr3:uid="{C764385C-B3D1-458C-B542-D6FA36C5BC34}" name="Unit Price" dataDxfId="10">
      <calculatedColumnFormula>INDEX(products!$A$1:$G$49,MATCH(orders!$D2,products!$A$1:$A$49,0),MATCH(orders!L$1,products!$A$1:$G$1,0))</calculatedColumnFormula>
    </tableColumn>
    <tableColumn id="13" xr3:uid="{3D5EFA41-8F24-4AFA-A92A-F9FC618C2ADE}" name="Sales" dataDxfId="9">
      <calculatedColumnFormula>L2*E2</calculatedColumnFormula>
    </tableColumn>
    <tableColumn id="14" xr3:uid="{03179053-CBED-468F-9260-9A61DDD6B1E3}" name="Coffee Type Name" dataDxfId="8">
      <calculatedColumnFormula>IF(I2="Rob","Robusta",IF(I2="Exc","Excelsa",IF(I2="Ara","Arabica",IF(I2="Lib","Liberica",""))))</calculatedColumnFormula>
    </tableColumn>
    <tableColumn id="15" xr3:uid="{0DEF978C-1BD7-4039-B9DB-151459C3A2AF}" name="Roast Type Name" dataDxfId="7">
      <calculatedColumnFormula>IF(J2="M","Medium",IF(J2="L","Light",IF(J2="D","Dark","")))</calculatedColumnFormula>
    </tableColumn>
    <tableColumn id="16" xr3:uid="{C4918C46-B63E-4D59-AF29-A112F6806CA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644C42-CCD3-431A-B854-5E407DC27C17}" sourceName="Order Date">
  <pivotTables>
    <pivotTable tabId="18" name="Totalsale"/>
    <pivotTable tabId="18" name="Sales by country "/>
    <pivotTable tabId="18" name="Top customer"/>
  </pivotTables>
  <state minimalRefreshVersion="6" lastRefreshVersion="6" pivotCacheId="13090683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D00DB97-7D5D-446F-A744-389FB3071D8C}" cache="NativeTimeline_Order_Date" caption="Order Date" level="2" selectionLevel="2" scrollPosition="2019-01-01T00:00:00" style="Purple 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49A08-26CA-4294-9977-493D2BA288F3}">
  <dimension ref="A1"/>
  <sheetViews>
    <sheetView showGridLines="0" tabSelected="1" zoomScale="90" zoomScaleNormal="90" workbookViewId="0">
      <selection activeCell="Y14" sqref="Y14"/>
    </sheetView>
  </sheetViews>
  <sheetFormatPr defaultRowHeight="14.4" x14ac:dyDescent="0.3"/>
  <cols>
    <col min="1" max="1" width="3.5546875" customWidth="1"/>
    <col min="2" max="2" width="3.88671875" customWidth="1"/>
    <col min="17" max="17" width="9"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FB60E-526C-4BF2-A8EE-304738CAC828}">
  <dimension ref="A3:O48"/>
  <sheetViews>
    <sheetView zoomScale="90" zoomScaleNormal="90" workbookViewId="0">
      <selection activeCell="J3" sqref="I3:J4"/>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7.77734375" bestFit="1" customWidth="1"/>
    <col min="6" max="6" width="8.21875" bestFit="1" customWidth="1"/>
    <col min="7" max="7" width="12.109375" bestFit="1" customWidth="1"/>
    <col min="8" max="8" width="14.77734375" bestFit="1" customWidth="1"/>
    <col min="9" max="9" width="15.109375" bestFit="1" customWidth="1"/>
    <col min="10" max="10" width="14.5546875" bestFit="1" customWidth="1"/>
    <col min="11" max="11" width="15.21875" bestFit="1" customWidth="1"/>
    <col min="12" max="12" width="12.109375" bestFit="1" customWidth="1"/>
    <col min="13" max="13" width="14.88671875" bestFit="1" customWidth="1"/>
    <col min="14" max="14" width="17.88671875" bestFit="1" customWidth="1"/>
    <col min="15" max="15" width="12.109375" bestFit="1" customWidth="1"/>
    <col min="16" max="16" width="14.77734375" bestFit="1" customWidth="1"/>
    <col min="17" max="17" width="14.88671875" bestFit="1" customWidth="1"/>
    <col min="18" max="18" width="14.6640625" bestFit="1" customWidth="1"/>
    <col min="19" max="19" width="14.44140625" bestFit="1" customWidth="1"/>
    <col min="20" max="20" width="14.88671875" bestFit="1" customWidth="1"/>
    <col min="21" max="21" width="14.77734375" bestFit="1" customWidth="1"/>
    <col min="22" max="22" width="14.44140625" bestFit="1" customWidth="1"/>
    <col min="23" max="24" width="15" bestFit="1" customWidth="1"/>
    <col min="25" max="26" width="14.88671875" bestFit="1" customWidth="1"/>
    <col min="27" max="27" width="14" bestFit="1" customWidth="1"/>
    <col min="28" max="28" width="14.5546875" bestFit="1" customWidth="1"/>
    <col min="29" max="30" width="14.6640625" bestFit="1" customWidth="1"/>
    <col min="31" max="31" width="15.5546875" bestFit="1" customWidth="1"/>
    <col min="32" max="32" width="14" bestFit="1" customWidth="1"/>
    <col min="33" max="33" width="14.5546875" bestFit="1" customWidth="1"/>
    <col min="34" max="34" width="15.109375" bestFit="1" customWidth="1"/>
    <col min="35" max="35" width="14.88671875" bestFit="1" customWidth="1"/>
    <col min="36" max="36" width="14.77734375" bestFit="1" customWidth="1"/>
    <col min="37" max="37" width="14.109375" bestFit="1" customWidth="1"/>
    <col min="38" max="38" width="14.5546875" bestFit="1" customWidth="1"/>
    <col min="39" max="39" width="14.6640625" bestFit="1" customWidth="1"/>
    <col min="40" max="40" width="14.77734375" bestFit="1" customWidth="1"/>
    <col min="41" max="41" width="14.33203125" bestFit="1" customWidth="1"/>
    <col min="42" max="42" width="15.33203125" bestFit="1" customWidth="1"/>
    <col min="43" max="43" width="14.88671875" bestFit="1" customWidth="1"/>
    <col min="44" max="44" width="14.5546875" bestFit="1" customWidth="1"/>
    <col min="45" max="45" width="14.109375" bestFit="1" customWidth="1"/>
    <col min="46" max="46" width="14.77734375" bestFit="1" customWidth="1"/>
    <col min="47" max="47" width="14.109375" bestFit="1" customWidth="1"/>
    <col min="48" max="48" width="15.109375" bestFit="1" customWidth="1"/>
    <col min="49" max="49" width="14" bestFit="1" customWidth="1"/>
    <col min="50" max="50" width="14.88671875" bestFit="1" customWidth="1"/>
    <col min="51" max="51" width="14.77734375" bestFit="1" customWidth="1"/>
    <col min="52" max="52" width="14.88671875" bestFit="1" customWidth="1"/>
    <col min="53" max="53" width="14.6640625" bestFit="1" customWidth="1"/>
    <col min="54" max="54" width="15" bestFit="1" customWidth="1"/>
    <col min="55" max="55" width="14.109375" bestFit="1" customWidth="1"/>
    <col min="56" max="56" width="14.6640625" bestFit="1" customWidth="1"/>
    <col min="57" max="58" width="14.44140625" bestFit="1" customWidth="1"/>
    <col min="59" max="59" width="14.88671875" bestFit="1" customWidth="1"/>
    <col min="60" max="61" width="14.44140625" bestFit="1" customWidth="1"/>
    <col min="62" max="63" width="15" bestFit="1" customWidth="1"/>
    <col min="64" max="64" width="14.6640625" bestFit="1" customWidth="1"/>
    <col min="65" max="65" width="15.5546875" bestFit="1" customWidth="1"/>
    <col min="66" max="66" width="13.6640625" bestFit="1" customWidth="1"/>
    <col min="67" max="67" width="14.44140625" bestFit="1" customWidth="1"/>
    <col min="68" max="68" width="15" bestFit="1" customWidth="1"/>
    <col min="69" max="69" width="15.44140625" bestFit="1" customWidth="1"/>
    <col min="70" max="70" width="14.33203125" bestFit="1" customWidth="1"/>
    <col min="71" max="71" width="14.77734375" bestFit="1" customWidth="1"/>
    <col min="72" max="72" width="14.5546875" bestFit="1" customWidth="1"/>
    <col min="73" max="73" width="14.21875" bestFit="1" customWidth="1"/>
    <col min="74" max="74" width="15" bestFit="1" customWidth="1"/>
    <col min="75" max="75" width="14" bestFit="1" customWidth="1"/>
    <col min="76" max="76" width="14.5546875" bestFit="1" customWidth="1"/>
    <col min="77" max="77" width="14.6640625" bestFit="1" customWidth="1"/>
    <col min="78" max="78" width="15.109375" bestFit="1" customWidth="1"/>
    <col min="79" max="79" width="15" bestFit="1" customWidth="1"/>
    <col min="80" max="80" width="14.77734375" bestFit="1" customWidth="1"/>
    <col min="81" max="81" width="14" bestFit="1" customWidth="1"/>
    <col min="82" max="82" width="14.21875" bestFit="1" customWidth="1"/>
    <col min="83" max="83" width="15" bestFit="1" customWidth="1"/>
    <col min="84" max="84" width="14.5546875" bestFit="1" customWidth="1"/>
    <col min="85" max="85" width="14.6640625" bestFit="1" customWidth="1"/>
    <col min="86" max="86" width="15" bestFit="1" customWidth="1"/>
    <col min="87" max="87" width="15.21875" bestFit="1" customWidth="1"/>
    <col min="88" max="88" width="14.109375" bestFit="1" customWidth="1"/>
    <col min="89" max="89" width="14.6640625" bestFit="1" customWidth="1"/>
    <col min="90" max="90" width="14.33203125" bestFit="1" customWidth="1"/>
    <col min="91" max="91" width="15.109375" bestFit="1" customWidth="1"/>
    <col min="92" max="92" width="14.6640625" bestFit="1" customWidth="1"/>
    <col min="93" max="93" width="14.77734375" bestFit="1" customWidth="1"/>
    <col min="94" max="94" width="14.6640625" bestFit="1" customWidth="1"/>
    <col min="95" max="96" width="14.21875" bestFit="1" customWidth="1"/>
    <col min="97" max="97" width="14.88671875" bestFit="1" customWidth="1"/>
    <col min="98" max="98" width="14.44140625" bestFit="1" customWidth="1"/>
    <col min="99" max="99" width="14.109375" bestFit="1" customWidth="1"/>
    <col min="100" max="100" width="15" bestFit="1" customWidth="1"/>
    <col min="101" max="101" width="14.77734375" bestFit="1" customWidth="1"/>
    <col min="102" max="102" width="14.88671875" bestFit="1" customWidth="1"/>
    <col min="103" max="103" width="14.6640625" bestFit="1" customWidth="1"/>
    <col min="104" max="104" width="14.21875" bestFit="1" customWidth="1"/>
    <col min="105" max="105" width="14.6640625" bestFit="1" customWidth="1"/>
    <col min="106" max="106" width="14.77734375" bestFit="1" customWidth="1"/>
    <col min="107" max="107" width="14.88671875" bestFit="1" customWidth="1"/>
    <col min="108" max="108" width="14.77734375" bestFit="1" customWidth="1"/>
    <col min="109" max="109" width="16" bestFit="1" customWidth="1"/>
    <col min="110" max="110" width="15" bestFit="1" customWidth="1"/>
    <col min="111" max="111" width="15.109375" bestFit="1" customWidth="1"/>
    <col min="112" max="112" width="15" bestFit="1" customWidth="1"/>
    <col min="113" max="113" width="15.109375" bestFit="1" customWidth="1"/>
    <col min="114" max="114" width="14.109375" bestFit="1" customWidth="1"/>
    <col min="115" max="115" width="14.88671875" bestFit="1" customWidth="1"/>
    <col min="116" max="117" width="14.77734375" bestFit="1" customWidth="1"/>
    <col min="118" max="118" width="14.6640625" bestFit="1" customWidth="1"/>
    <col min="119" max="119" width="14.77734375" bestFit="1" customWidth="1"/>
    <col min="120" max="120" width="13.88671875" bestFit="1" customWidth="1"/>
    <col min="121" max="122" width="14.77734375" bestFit="1" customWidth="1"/>
    <col min="123" max="123" width="14.6640625" bestFit="1" customWidth="1"/>
    <col min="124" max="124" width="15.5546875" bestFit="1" customWidth="1"/>
    <col min="125" max="125" width="15.21875" bestFit="1" customWidth="1"/>
    <col min="126" max="126" width="14.6640625" bestFit="1" customWidth="1"/>
    <col min="127" max="127" width="15.33203125" bestFit="1" customWidth="1"/>
    <col min="128" max="128" width="13.88671875" bestFit="1" customWidth="1"/>
    <col min="129" max="129" width="14.44140625" bestFit="1" customWidth="1"/>
    <col min="130" max="130" width="14.109375" bestFit="1" customWidth="1"/>
    <col min="131" max="131" width="14.77734375" bestFit="1" customWidth="1"/>
    <col min="132" max="132" width="14.44140625" bestFit="1" customWidth="1"/>
    <col min="133" max="133" width="14.88671875" bestFit="1" customWidth="1"/>
    <col min="134" max="134" width="14.5546875" bestFit="1" customWidth="1"/>
    <col min="135" max="135" width="14.33203125" bestFit="1" customWidth="1"/>
    <col min="136" max="136" width="14.77734375" bestFit="1" customWidth="1"/>
    <col min="137" max="137" width="14.6640625" bestFit="1" customWidth="1"/>
    <col min="138" max="138" width="14.77734375" bestFit="1" customWidth="1"/>
    <col min="139" max="139" width="14.6640625" bestFit="1" customWidth="1"/>
    <col min="140" max="140" width="14.44140625" bestFit="1" customWidth="1"/>
    <col min="141" max="141" width="15.21875" bestFit="1" customWidth="1"/>
    <col min="142" max="142" width="14.77734375" bestFit="1" customWidth="1"/>
    <col min="143" max="143" width="14.5546875" bestFit="1" customWidth="1"/>
    <col min="144" max="144" width="14.77734375" bestFit="1" customWidth="1"/>
    <col min="145" max="145" width="15.21875" bestFit="1" customWidth="1"/>
    <col min="146" max="146" width="14.88671875" bestFit="1" customWidth="1"/>
    <col min="147" max="147" width="14.33203125" bestFit="1" customWidth="1"/>
    <col min="148" max="148" width="14.44140625" bestFit="1" customWidth="1"/>
    <col min="149" max="149" width="14.77734375" bestFit="1" customWidth="1"/>
    <col min="150" max="150" width="14.6640625" bestFit="1" customWidth="1"/>
    <col min="151" max="151" width="14.77734375" bestFit="1" customWidth="1"/>
    <col min="152" max="152" width="14.33203125" bestFit="1" customWidth="1"/>
    <col min="153" max="153" width="14.77734375" bestFit="1" customWidth="1"/>
    <col min="154" max="154" width="14.44140625" bestFit="1" customWidth="1"/>
    <col min="155" max="155" width="14.5546875" bestFit="1" customWidth="1"/>
    <col min="156" max="156" width="14.88671875" bestFit="1" customWidth="1"/>
    <col min="157" max="157" width="14.109375" bestFit="1" customWidth="1"/>
    <col min="158" max="158" width="15.109375" bestFit="1" customWidth="1"/>
    <col min="159" max="159" width="14.44140625" bestFit="1" customWidth="1"/>
    <col min="160" max="160" width="14.5546875" bestFit="1" customWidth="1"/>
    <col min="161" max="161" width="14.6640625" bestFit="1" customWidth="1"/>
    <col min="162" max="163" width="14.44140625" bestFit="1" customWidth="1"/>
    <col min="164" max="164" width="14.6640625" bestFit="1" customWidth="1"/>
    <col min="165" max="165" width="14.21875" bestFit="1" customWidth="1"/>
    <col min="166" max="166" width="14.88671875" bestFit="1" customWidth="1"/>
    <col min="167" max="167" width="14.5546875" bestFit="1" customWidth="1"/>
    <col min="168" max="168" width="15.44140625" bestFit="1" customWidth="1"/>
    <col min="169" max="169" width="14.6640625" bestFit="1" customWidth="1"/>
    <col min="170" max="170" width="14.44140625" bestFit="1" customWidth="1"/>
    <col min="171" max="171" width="15" bestFit="1" customWidth="1"/>
    <col min="172" max="172" width="14.44140625" bestFit="1" customWidth="1"/>
    <col min="173" max="173" width="15.5546875" bestFit="1" customWidth="1"/>
    <col min="174" max="174" width="15.109375" bestFit="1" customWidth="1"/>
    <col min="175" max="175" width="14.77734375" bestFit="1" customWidth="1"/>
    <col min="176" max="176" width="14.44140625" bestFit="1" customWidth="1"/>
    <col min="177" max="177" width="14.33203125" bestFit="1" customWidth="1"/>
    <col min="178" max="178" width="14.6640625" bestFit="1" customWidth="1"/>
    <col min="179" max="179" width="14.5546875" bestFit="1" customWidth="1"/>
    <col min="180" max="180" width="14.77734375" bestFit="1" customWidth="1"/>
    <col min="181" max="181" width="15.33203125" bestFit="1" customWidth="1"/>
    <col min="182" max="182" width="14.77734375" bestFit="1" customWidth="1"/>
    <col min="183" max="183" width="14.5546875" bestFit="1" customWidth="1"/>
    <col min="184" max="184" width="14.6640625" bestFit="1" customWidth="1"/>
    <col min="185" max="185" width="15.33203125" bestFit="1" customWidth="1"/>
    <col min="186" max="186" width="15.44140625" bestFit="1" customWidth="1"/>
    <col min="187" max="187" width="14.5546875" bestFit="1" customWidth="1"/>
    <col min="188" max="188" width="15.21875" bestFit="1" customWidth="1"/>
    <col min="189" max="189" width="14.6640625" bestFit="1" customWidth="1"/>
    <col min="190" max="190" width="15" bestFit="1" customWidth="1"/>
    <col min="191" max="191" width="14.33203125" bestFit="1" customWidth="1"/>
    <col min="192" max="192" width="15.33203125" bestFit="1" customWidth="1"/>
    <col min="193" max="194" width="14.6640625" bestFit="1" customWidth="1"/>
    <col min="195" max="195" width="14.77734375" bestFit="1" customWidth="1"/>
    <col min="196" max="196" width="14.5546875" bestFit="1" customWidth="1"/>
    <col min="197" max="197" width="14.6640625" bestFit="1" customWidth="1"/>
    <col min="198" max="198" width="14.44140625" bestFit="1" customWidth="1"/>
    <col min="199" max="199" width="14.77734375" bestFit="1" customWidth="1"/>
    <col min="200" max="200" width="14.44140625" bestFit="1" customWidth="1"/>
    <col min="201" max="201" width="14.5546875" bestFit="1" customWidth="1"/>
    <col min="202" max="202" width="14.77734375" bestFit="1" customWidth="1"/>
    <col min="203" max="203" width="14.88671875" bestFit="1" customWidth="1"/>
    <col min="204" max="204" width="14.6640625" bestFit="1" customWidth="1"/>
    <col min="205" max="205" width="15.21875" bestFit="1" customWidth="1"/>
    <col min="206" max="206" width="14.77734375" bestFit="1" customWidth="1"/>
    <col min="207" max="207" width="14.5546875" bestFit="1" customWidth="1"/>
    <col min="208" max="208" width="14.33203125" bestFit="1" customWidth="1"/>
    <col min="209" max="209" width="14.5546875" bestFit="1" customWidth="1"/>
    <col min="210" max="210" width="14.6640625" bestFit="1" customWidth="1"/>
    <col min="211" max="211" width="14.77734375" bestFit="1" customWidth="1"/>
    <col min="212" max="212" width="14.44140625" bestFit="1" customWidth="1"/>
    <col min="213" max="213" width="14.77734375" bestFit="1" customWidth="1"/>
    <col min="214" max="216" width="14.6640625" bestFit="1" customWidth="1"/>
    <col min="217" max="217" width="14.5546875" bestFit="1" customWidth="1"/>
    <col min="218" max="218" width="14.21875" bestFit="1" customWidth="1"/>
    <col min="219" max="219" width="14.77734375" bestFit="1" customWidth="1"/>
    <col min="220" max="220" width="15.21875" bestFit="1" customWidth="1"/>
    <col min="221" max="221" width="14.88671875" bestFit="1" customWidth="1"/>
    <col min="222" max="222" width="15.109375" bestFit="1" customWidth="1"/>
    <col min="223" max="223" width="15.5546875" bestFit="1" customWidth="1"/>
    <col min="224" max="224" width="15.44140625" bestFit="1" customWidth="1"/>
    <col min="225" max="225" width="14.88671875" bestFit="1" customWidth="1"/>
    <col min="226" max="226" width="14.77734375" bestFit="1" customWidth="1"/>
    <col min="227" max="227" width="14.6640625" bestFit="1" customWidth="1"/>
    <col min="228" max="228" width="14.33203125" bestFit="1" customWidth="1"/>
    <col min="229" max="230" width="14.6640625" bestFit="1" customWidth="1"/>
    <col min="231" max="231" width="14.88671875" bestFit="1" customWidth="1"/>
    <col min="232" max="232" width="14" bestFit="1" customWidth="1"/>
    <col min="233" max="234" width="14.6640625" bestFit="1" customWidth="1"/>
    <col min="235" max="235" width="14.88671875" bestFit="1" customWidth="1"/>
    <col min="236" max="237" width="14.5546875" bestFit="1" customWidth="1"/>
    <col min="238" max="238" width="15.44140625" bestFit="1" customWidth="1"/>
    <col min="239" max="239" width="14.33203125" bestFit="1" customWidth="1"/>
    <col min="240" max="240" width="14.88671875" bestFit="1" customWidth="1"/>
    <col min="241" max="241" width="14.6640625" bestFit="1" customWidth="1"/>
    <col min="242" max="242" width="15" bestFit="1" customWidth="1"/>
    <col min="243" max="243" width="14" bestFit="1" customWidth="1"/>
    <col min="244" max="244" width="14.109375" bestFit="1" customWidth="1"/>
    <col min="245" max="245" width="13.88671875" bestFit="1" customWidth="1"/>
    <col min="246" max="247" width="14.77734375" bestFit="1" customWidth="1"/>
    <col min="248" max="250" width="14.6640625" bestFit="1" customWidth="1"/>
    <col min="251" max="252" width="14.44140625" bestFit="1" customWidth="1"/>
    <col min="253" max="253" width="14.6640625" bestFit="1" customWidth="1"/>
    <col min="254" max="254" width="14.44140625" bestFit="1" customWidth="1"/>
    <col min="255" max="255" width="14.6640625" bestFit="1" customWidth="1"/>
    <col min="256" max="256" width="15.44140625" bestFit="1" customWidth="1"/>
    <col min="257" max="257" width="14.6640625" bestFit="1" customWidth="1"/>
    <col min="258" max="258" width="14.109375" bestFit="1" customWidth="1"/>
    <col min="259" max="259" width="15" bestFit="1" customWidth="1"/>
    <col min="260" max="260" width="14.6640625" bestFit="1" customWidth="1"/>
    <col min="261" max="261" width="15.21875" bestFit="1" customWidth="1"/>
    <col min="262" max="262" width="14.5546875" bestFit="1" customWidth="1"/>
    <col min="263" max="263" width="15" bestFit="1" customWidth="1"/>
    <col min="264" max="265" width="14.77734375" bestFit="1" customWidth="1"/>
    <col min="266" max="266" width="14.44140625" bestFit="1" customWidth="1"/>
    <col min="267" max="267" width="15.21875" bestFit="1" customWidth="1"/>
    <col min="268" max="268" width="14.44140625" bestFit="1" customWidth="1"/>
    <col min="269" max="269" width="14.88671875" bestFit="1" customWidth="1"/>
    <col min="270" max="270" width="14.33203125" bestFit="1" customWidth="1"/>
    <col min="271" max="271" width="14.44140625" bestFit="1" customWidth="1"/>
    <col min="272" max="272" width="14.88671875" bestFit="1" customWidth="1"/>
    <col min="273" max="275" width="14.77734375" bestFit="1" customWidth="1"/>
    <col min="276" max="276" width="14.6640625" bestFit="1" customWidth="1"/>
    <col min="277" max="277" width="14.88671875" bestFit="1" customWidth="1"/>
    <col min="278" max="278" width="14.6640625" bestFit="1" customWidth="1"/>
    <col min="279" max="279" width="15" bestFit="1" customWidth="1"/>
    <col min="280" max="281" width="14.6640625" bestFit="1" customWidth="1"/>
    <col min="282" max="282" width="14.21875" bestFit="1" customWidth="1"/>
    <col min="283" max="283" width="15.109375" bestFit="1" customWidth="1"/>
    <col min="284" max="284" width="14.5546875" bestFit="1" customWidth="1"/>
    <col min="285" max="285" width="14.88671875" bestFit="1" customWidth="1"/>
    <col min="286" max="286" width="14.6640625" bestFit="1" customWidth="1"/>
    <col min="287" max="287" width="15.109375" bestFit="1" customWidth="1"/>
    <col min="288" max="288" width="14.88671875" bestFit="1" customWidth="1"/>
    <col min="289" max="289" width="14.5546875" bestFit="1" customWidth="1"/>
    <col min="290" max="290" width="14" bestFit="1" customWidth="1"/>
    <col min="291" max="291" width="14.33203125" bestFit="1" customWidth="1"/>
    <col min="292" max="292" width="15" bestFit="1" customWidth="1"/>
    <col min="293" max="293" width="14.44140625" bestFit="1" customWidth="1"/>
    <col min="294" max="294" width="14.109375" bestFit="1" customWidth="1"/>
    <col min="295" max="295" width="14.88671875" bestFit="1" customWidth="1"/>
    <col min="296" max="296" width="14.77734375" bestFit="1" customWidth="1"/>
    <col min="297" max="297" width="14.5546875" bestFit="1" customWidth="1"/>
    <col min="298" max="298" width="14.88671875" bestFit="1" customWidth="1"/>
    <col min="299" max="299" width="15.5546875" bestFit="1" customWidth="1"/>
    <col min="300" max="300" width="14.77734375" bestFit="1" customWidth="1"/>
    <col min="301" max="301" width="14.6640625" bestFit="1" customWidth="1"/>
    <col min="302" max="302" width="14.77734375" bestFit="1" customWidth="1"/>
    <col min="303" max="303" width="14.88671875" bestFit="1" customWidth="1"/>
    <col min="304" max="304" width="14.6640625" bestFit="1" customWidth="1"/>
    <col min="305" max="305" width="14.21875" bestFit="1" customWidth="1"/>
    <col min="306" max="306" width="15.5546875" bestFit="1" customWidth="1"/>
    <col min="307" max="307" width="15" bestFit="1" customWidth="1"/>
    <col min="308" max="308" width="14.88671875" bestFit="1" customWidth="1"/>
    <col min="309" max="309" width="14.44140625" bestFit="1" customWidth="1"/>
    <col min="310" max="310" width="14.5546875" bestFit="1" customWidth="1"/>
    <col min="311" max="311" width="15" bestFit="1" customWidth="1"/>
    <col min="312" max="312" width="14.77734375" bestFit="1" customWidth="1"/>
    <col min="313" max="314" width="14.5546875" bestFit="1" customWidth="1"/>
    <col min="315" max="315" width="14.6640625" bestFit="1" customWidth="1"/>
    <col min="316" max="316" width="14.77734375" bestFit="1" customWidth="1"/>
    <col min="317" max="317" width="13.6640625" bestFit="1" customWidth="1"/>
    <col min="318" max="318" width="14.33203125" bestFit="1" customWidth="1"/>
    <col min="319" max="319" width="14.77734375" bestFit="1" customWidth="1"/>
    <col min="320" max="320" width="14.44140625" bestFit="1" customWidth="1"/>
    <col min="321" max="321" width="14.5546875" bestFit="1" customWidth="1"/>
    <col min="322" max="322" width="15.5546875" bestFit="1" customWidth="1"/>
    <col min="323" max="324" width="14.6640625" bestFit="1" customWidth="1"/>
    <col min="325" max="325" width="15.33203125" bestFit="1" customWidth="1"/>
    <col min="326" max="327" width="14.5546875" bestFit="1" customWidth="1"/>
    <col min="328" max="328" width="15.109375" bestFit="1" customWidth="1"/>
    <col min="329" max="329" width="14.6640625" bestFit="1" customWidth="1"/>
    <col min="330" max="330" width="15.33203125" bestFit="1" customWidth="1"/>
    <col min="331" max="331" width="13.77734375" bestFit="1" customWidth="1"/>
    <col min="332" max="332" width="15.109375" bestFit="1" customWidth="1"/>
    <col min="333" max="333" width="15" bestFit="1" customWidth="1"/>
    <col min="334" max="334" width="14.88671875" bestFit="1" customWidth="1"/>
    <col min="335" max="335" width="15.109375" bestFit="1" customWidth="1"/>
    <col min="336" max="337" width="14.88671875" bestFit="1" customWidth="1"/>
    <col min="338" max="338" width="15.33203125" bestFit="1" customWidth="1"/>
    <col min="339" max="339" width="16" bestFit="1" customWidth="1"/>
    <col min="340" max="340" width="15.44140625" bestFit="1" customWidth="1"/>
    <col min="341" max="341" width="14.109375" bestFit="1" customWidth="1"/>
    <col min="342" max="342" width="14.33203125" bestFit="1" customWidth="1"/>
    <col min="343" max="343" width="15.21875" bestFit="1" customWidth="1"/>
    <col min="344" max="344" width="14.21875" bestFit="1" customWidth="1"/>
    <col min="345" max="345" width="14.77734375" bestFit="1" customWidth="1"/>
    <col min="346" max="346" width="14.44140625" bestFit="1" customWidth="1"/>
    <col min="347" max="347" width="14.109375" bestFit="1" customWidth="1"/>
    <col min="348" max="348" width="15.44140625" bestFit="1" customWidth="1"/>
    <col min="349" max="349" width="15.109375" bestFit="1" customWidth="1"/>
    <col min="350" max="350" width="14.77734375" bestFit="1" customWidth="1"/>
    <col min="351" max="352" width="14.5546875" bestFit="1" customWidth="1"/>
    <col min="353" max="353" width="14.88671875" bestFit="1" customWidth="1"/>
    <col min="354" max="354" width="14.109375" bestFit="1" customWidth="1"/>
    <col min="355" max="355" width="14.21875" bestFit="1" customWidth="1"/>
    <col min="356" max="356" width="14" bestFit="1" customWidth="1"/>
    <col min="357" max="357" width="15" bestFit="1" customWidth="1"/>
    <col min="358" max="358" width="14.88671875" bestFit="1" customWidth="1"/>
    <col min="359" max="359" width="15" bestFit="1" customWidth="1"/>
    <col min="360" max="360" width="14.33203125" bestFit="1" customWidth="1"/>
    <col min="361" max="361" width="14.6640625" bestFit="1" customWidth="1"/>
    <col min="362" max="362" width="15.5546875" bestFit="1" customWidth="1"/>
    <col min="363" max="363" width="14.44140625" bestFit="1" customWidth="1"/>
    <col min="364" max="364" width="15.21875" bestFit="1" customWidth="1"/>
    <col min="365" max="366" width="14.44140625" bestFit="1" customWidth="1"/>
    <col min="367" max="367" width="15" bestFit="1" customWidth="1"/>
    <col min="368" max="368" width="14.5546875" bestFit="1" customWidth="1"/>
    <col min="369" max="369" width="14.6640625" bestFit="1" customWidth="1"/>
    <col min="370" max="370" width="15.109375" bestFit="1" customWidth="1"/>
    <col min="371" max="371" width="14.33203125" bestFit="1" customWidth="1"/>
    <col min="372" max="372" width="15.21875" bestFit="1" customWidth="1"/>
    <col min="373" max="373" width="14.77734375" bestFit="1" customWidth="1"/>
    <col min="374" max="374" width="15" bestFit="1" customWidth="1"/>
    <col min="375" max="375" width="14.6640625" bestFit="1" customWidth="1"/>
    <col min="376" max="376" width="15" bestFit="1" customWidth="1"/>
    <col min="377" max="379" width="14.6640625" bestFit="1" customWidth="1"/>
    <col min="380" max="380" width="15.44140625" bestFit="1" customWidth="1"/>
    <col min="381" max="381" width="14.88671875" bestFit="1" customWidth="1"/>
    <col min="382" max="382" width="14.6640625" bestFit="1" customWidth="1"/>
    <col min="383" max="383" width="15" bestFit="1" customWidth="1"/>
    <col min="384" max="384" width="14.33203125" bestFit="1" customWidth="1"/>
    <col min="385" max="385" width="15.33203125" bestFit="1" customWidth="1"/>
    <col min="386" max="386" width="15.5546875" bestFit="1" customWidth="1"/>
    <col min="387" max="387" width="15" bestFit="1" customWidth="1"/>
    <col min="388" max="388" width="14.77734375" bestFit="1" customWidth="1"/>
    <col min="389" max="389" width="15" bestFit="1" customWidth="1"/>
    <col min="390" max="390" width="14.5546875" bestFit="1" customWidth="1"/>
    <col min="391" max="391" width="15.33203125" bestFit="1" customWidth="1"/>
    <col min="392" max="392" width="14.5546875" bestFit="1" customWidth="1"/>
    <col min="393" max="393" width="15.33203125" bestFit="1" customWidth="1"/>
    <col min="394" max="394" width="14.6640625" bestFit="1" customWidth="1"/>
    <col min="395" max="395" width="15.5546875" bestFit="1" customWidth="1"/>
    <col min="396" max="396" width="15" bestFit="1" customWidth="1"/>
    <col min="397" max="397" width="14.77734375" bestFit="1" customWidth="1"/>
    <col min="398" max="398" width="14.6640625" bestFit="1" customWidth="1"/>
    <col min="399" max="399" width="14" bestFit="1" customWidth="1"/>
    <col min="400" max="400" width="15.21875" bestFit="1" customWidth="1"/>
    <col min="401" max="402" width="15.109375" bestFit="1" customWidth="1"/>
    <col min="403" max="403" width="15.21875" bestFit="1" customWidth="1"/>
    <col min="404" max="404" width="14.21875" bestFit="1" customWidth="1"/>
    <col min="405" max="405" width="15.21875" bestFit="1" customWidth="1"/>
    <col min="406" max="406" width="14.77734375" bestFit="1" customWidth="1"/>
    <col min="407" max="407" width="13.88671875" bestFit="1" customWidth="1"/>
    <col min="408" max="409" width="14.33203125" bestFit="1" customWidth="1"/>
    <col min="410" max="410" width="14.6640625" bestFit="1" customWidth="1"/>
    <col min="411" max="411" width="14.33203125" bestFit="1" customWidth="1"/>
    <col min="412" max="414" width="14.5546875" bestFit="1" customWidth="1"/>
    <col min="415" max="415" width="15.21875" bestFit="1" customWidth="1"/>
    <col min="416" max="416" width="14" bestFit="1" customWidth="1"/>
    <col min="417" max="417" width="14.33203125" bestFit="1" customWidth="1"/>
    <col min="418" max="418" width="14.21875" bestFit="1" customWidth="1"/>
    <col min="419" max="419" width="14.88671875" bestFit="1" customWidth="1"/>
    <col min="420" max="420" width="14.21875" bestFit="1" customWidth="1"/>
    <col min="421" max="422" width="14.6640625" bestFit="1" customWidth="1"/>
    <col min="423" max="423" width="14.77734375" bestFit="1" customWidth="1"/>
    <col min="424" max="424" width="14.33203125" bestFit="1" customWidth="1"/>
    <col min="425" max="425" width="14.6640625" bestFit="1" customWidth="1"/>
    <col min="426" max="426" width="14.77734375" bestFit="1" customWidth="1"/>
    <col min="427" max="427" width="14.5546875" bestFit="1" customWidth="1"/>
    <col min="428" max="428" width="14.33203125" bestFit="1" customWidth="1"/>
    <col min="429" max="429" width="14.6640625" bestFit="1" customWidth="1"/>
    <col min="430" max="430" width="14.88671875" bestFit="1" customWidth="1"/>
    <col min="431" max="431" width="14.77734375" bestFit="1" customWidth="1"/>
    <col min="432" max="432" width="14.44140625" bestFit="1" customWidth="1"/>
    <col min="433" max="433" width="14.109375" bestFit="1" customWidth="1"/>
    <col min="434" max="434" width="14.6640625" bestFit="1" customWidth="1"/>
    <col min="435" max="435" width="14.77734375" bestFit="1" customWidth="1"/>
    <col min="436" max="436" width="14.6640625" bestFit="1" customWidth="1"/>
    <col min="437" max="437" width="14.88671875" bestFit="1" customWidth="1"/>
    <col min="438" max="438" width="15.33203125" bestFit="1" customWidth="1"/>
    <col min="439" max="439" width="14.88671875" bestFit="1" customWidth="1"/>
    <col min="440" max="440" width="14" bestFit="1" customWidth="1"/>
    <col min="441" max="441" width="15.44140625" bestFit="1" customWidth="1"/>
    <col min="442" max="442" width="14.77734375" bestFit="1" customWidth="1"/>
    <col min="443" max="443" width="14.44140625" bestFit="1" customWidth="1"/>
    <col min="444" max="444" width="15.109375" bestFit="1" customWidth="1"/>
    <col min="445" max="445" width="14.77734375" bestFit="1" customWidth="1"/>
    <col min="446" max="446" width="14.44140625" bestFit="1" customWidth="1"/>
    <col min="447" max="448" width="14.5546875" bestFit="1" customWidth="1"/>
    <col min="449" max="449" width="14.88671875" bestFit="1" customWidth="1"/>
    <col min="450" max="450" width="14.77734375" bestFit="1" customWidth="1"/>
    <col min="451" max="451" width="15.21875" bestFit="1" customWidth="1"/>
    <col min="452" max="452" width="14.6640625" bestFit="1" customWidth="1"/>
    <col min="453" max="453" width="14.44140625" bestFit="1" customWidth="1"/>
    <col min="454" max="455" width="14.88671875" bestFit="1" customWidth="1"/>
    <col min="456" max="456" width="15.5546875" bestFit="1" customWidth="1"/>
    <col min="457" max="457" width="14.5546875" bestFit="1" customWidth="1"/>
    <col min="458" max="458" width="14.33203125" bestFit="1" customWidth="1"/>
    <col min="459" max="459" width="14.88671875" bestFit="1" customWidth="1"/>
    <col min="460" max="460" width="15.5546875" bestFit="1" customWidth="1"/>
    <col min="461" max="461" width="14.5546875" bestFit="1" customWidth="1"/>
    <col min="462" max="462" width="14" bestFit="1" customWidth="1"/>
    <col min="463" max="463" width="14.44140625" bestFit="1" customWidth="1"/>
    <col min="464" max="464" width="14.88671875" bestFit="1" customWidth="1"/>
    <col min="465" max="465" width="14.21875" bestFit="1" customWidth="1"/>
    <col min="466" max="466" width="14.77734375" bestFit="1" customWidth="1"/>
    <col min="467" max="467" width="15.44140625" bestFit="1" customWidth="1"/>
    <col min="468" max="468" width="14.5546875" bestFit="1" customWidth="1"/>
    <col min="469" max="469" width="14.44140625" bestFit="1" customWidth="1"/>
    <col min="470" max="470" width="14" bestFit="1" customWidth="1"/>
    <col min="471" max="471" width="14.6640625" bestFit="1" customWidth="1"/>
    <col min="472" max="472" width="14.88671875" bestFit="1" customWidth="1"/>
    <col min="473" max="473" width="14.44140625" bestFit="1" customWidth="1"/>
    <col min="474" max="474" width="14.33203125" bestFit="1" customWidth="1"/>
    <col min="475" max="475" width="14.109375" bestFit="1" customWidth="1"/>
    <col min="476" max="476" width="14.5546875" bestFit="1" customWidth="1"/>
    <col min="477" max="477" width="14.88671875" bestFit="1" customWidth="1"/>
    <col min="478" max="478" width="14.77734375" bestFit="1" customWidth="1"/>
    <col min="479" max="479" width="14.6640625" bestFit="1" customWidth="1"/>
    <col min="480" max="480" width="14.5546875" bestFit="1" customWidth="1"/>
    <col min="481" max="481" width="14.44140625" bestFit="1" customWidth="1"/>
    <col min="482" max="482" width="14.5546875" bestFit="1" customWidth="1"/>
    <col min="483" max="483" width="14.88671875" bestFit="1" customWidth="1"/>
    <col min="484" max="484" width="14.6640625" bestFit="1" customWidth="1"/>
    <col min="485" max="485" width="14.33203125" bestFit="1" customWidth="1"/>
    <col min="486" max="486" width="15.5546875" bestFit="1" customWidth="1"/>
    <col min="487" max="487" width="14.77734375" bestFit="1" customWidth="1"/>
    <col min="488" max="488" width="14.5546875" bestFit="1" customWidth="1"/>
    <col min="489" max="489" width="14.77734375" bestFit="1" customWidth="1"/>
    <col min="490" max="490" width="14.5546875" bestFit="1" customWidth="1"/>
    <col min="491" max="491" width="15" bestFit="1" customWidth="1"/>
    <col min="492" max="492" width="14.6640625" bestFit="1" customWidth="1"/>
    <col min="493" max="493" width="14.77734375" bestFit="1" customWidth="1"/>
    <col min="494" max="494" width="14.21875" bestFit="1" customWidth="1"/>
    <col min="495" max="495" width="14.6640625" bestFit="1" customWidth="1"/>
    <col min="496" max="497" width="14.5546875" bestFit="1" customWidth="1"/>
    <col min="498" max="498" width="14.6640625" bestFit="1" customWidth="1"/>
    <col min="499" max="499" width="15" bestFit="1" customWidth="1"/>
    <col min="500" max="500" width="15.109375" bestFit="1" customWidth="1"/>
    <col min="501" max="501" width="15.33203125" bestFit="1" customWidth="1"/>
    <col min="502" max="502" width="15.5546875" bestFit="1" customWidth="1"/>
    <col min="503" max="503" width="14.77734375" bestFit="1" customWidth="1"/>
    <col min="504" max="504" width="14.21875" bestFit="1" customWidth="1"/>
    <col min="505" max="506" width="14.77734375" bestFit="1" customWidth="1"/>
    <col min="507" max="507" width="14.6640625" bestFit="1" customWidth="1"/>
    <col min="508" max="508" width="14.33203125" bestFit="1" customWidth="1"/>
    <col min="509" max="510" width="14.44140625" bestFit="1" customWidth="1"/>
    <col min="511" max="512" width="14.77734375" bestFit="1" customWidth="1"/>
    <col min="513" max="513" width="15.109375" bestFit="1" customWidth="1"/>
    <col min="514" max="514" width="14.44140625" bestFit="1" customWidth="1"/>
    <col min="515" max="515" width="14.77734375" bestFit="1" customWidth="1"/>
    <col min="516" max="516" width="14.5546875" bestFit="1" customWidth="1"/>
    <col min="517" max="517" width="15.33203125" bestFit="1" customWidth="1"/>
    <col min="518" max="521" width="14.77734375" bestFit="1" customWidth="1"/>
    <col min="522" max="522" width="14.6640625" bestFit="1" customWidth="1"/>
    <col min="523" max="523" width="14.77734375" bestFit="1" customWidth="1"/>
    <col min="524" max="524" width="14.6640625" bestFit="1" customWidth="1"/>
    <col min="525" max="525" width="14.33203125" bestFit="1" customWidth="1"/>
    <col min="526" max="526" width="15" bestFit="1" customWidth="1"/>
    <col min="527" max="527" width="14.77734375" bestFit="1" customWidth="1"/>
    <col min="528" max="528" width="15.21875" bestFit="1" customWidth="1"/>
    <col min="529" max="529" width="14.88671875" bestFit="1" customWidth="1"/>
    <col min="530" max="530" width="14.77734375" bestFit="1" customWidth="1"/>
    <col min="531" max="531" width="14.33203125" bestFit="1" customWidth="1"/>
    <col min="532" max="532" width="14.5546875" bestFit="1" customWidth="1"/>
    <col min="533" max="533" width="15.5546875" bestFit="1" customWidth="1"/>
    <col min="534" max="534" width="14.6640625" bestFit="1" customWidth="1"/>
    <col min="535" max="535" width="14.109375" bestFit="1" customWidth="1"/>
    <col min="536" max="536" width="14.33203125" bestFit="1" customWidth="1"/>
    <col min="537" max="537" width="15" bestFit="1" customWidth="1"/>
    <col min="538" max="538" width="14.6640625" bestFit="1" customWidth="1"/>
    <col min="539" max="539" width="14.5546875" bestFit="1" customWidth="1"/>
    <col min="540" max="540" width="14.6640625" bestFit="1" customWidth="1"/>
    <col min="541" max="541" width="14.77734375" bestFit="1" customWidth="1"/>
    <col min="542" max="542" width="13.88671875" bestFit="1" customWidth="1"/>
    <col min="543" max="543" width="14.33203125" bestFit="1" customWidth="1"/>
    <col min="544" max="544" width="15.21875" bestFit="1" customWidth="1"/>
    <col min="545" max="546" width="14.6640625" bestFit="1" customWidth="1"/>
    <col min="547" max="547" width="15" bestFit="1" customWidth="1"/>
    <col min="548" max="548" width="14.77734375" bestFit="1" customWidth="1"/>
    <col min="549" max="549" width="14.88671875" bestFit="1" customWidth="1"/>
    <col min="550" max="550" width="14.6640625" bestFit="1" customWidth="1"/>
    <col min="551" max="551" width="14.88671875" bestFit="1" customWidth="1"/>
    <col min="552" max="553" width="14.5546875" bestFit="1" customWidth="1"/>
    <col min="554" max="554" width="15.5546875" bestFit="1" customWidth="1"/>
    <col min="555" max="555" width="14" bestFit="1" customWidth="1"/>
    <col min="556" max="556" width="14.21875" bestFit="1" customWidth="1"/>
    <col min="557" max="557" width="14.88671875" bestFit="1" customWidth="1"/>
    <col min="558" max="558" width="14.5546875" bestFit="1" customWidth="1"/>
    <col min="559" max="559" width="15.5546875" bestFit="1" customWidth="1"/>
    <col min="560" max="560" width="14.6640625" bestFit="1" customWidth="1"/>
    <col min="561" max="561" width="13.5546875" bestFit="1" customWidth="1"/>
    <col min="562" max="562" width="14.77734375" bestFit="1" customWidth="1"/>
    <col min="563" max="563" width="15" bestFit="1" customWidth="1"/>
    <col min="564" max="564" width="14.77734375" bestFit="1" customWidth="1"/>
    <col min="565" max="566" width="14.6640625" bestFit="1" customWidth="1"/>
    <col min="567" max="567" width="15.109375" bestFit="1" customWidth="1"/>
    <col min="568" max="568" width="15" bestFit="1" customWidth="1"/>
    <col min="569" max="569" width="14.44140625" bestFit="1" customWidth="1"/>
    <col min="570" max="570" width="14.88671875" bestFit="1" customWidth="1"/>
    <col min="571" max="571" width="14.6640625" bestFit="1" customWidth="1"/>
    <col min="572" max="572" width="14.77734375" bestFit="1" customWidth="1"/>
    <col min="573" max="573" width="15.44140625" bestFit="1" customWidth="1"/>
    <col min="574" max="574" width="15.109375" bestFit="1" customWidth="1"/>
    <col min="575" max="575" width="15.44140625" bestFit="1" customWidth="1"/>
    <col min="576" max="576" width="16" bestFit="1" customWidth="1"/>
    <col min="577" max="577" width="14.5546875" bestFit="1" customWidth="1"/>
    <col min="578" max="578" width="13.5546875" bestFit="1" customWidth="1"/>
    <col min="579" max="579" width="14.88671875" bestFit="1" customWidth="1"/>
    <col min="580" max="580" width="15.109375" bestFit="1" customWidth="1"/>
    <col min="581" max="581" width="14.5546875" bestFit="1" customWidth="1"/>
    <col min="582" max="582" width="14.33203125" bestFit="1" customWidth="1"/>
    <col min="583" max="583" width="14.5546875" bestFit="1" customWidth="1"/>
    <col min="584" max="584" width="15.44140625" bestFit="1" customWidth="1"/>
    <col min="585" max="585" width="15.5546875" bestFit="1" customWidth="1"/>
    <col min="586" max="586" width="15.21875" bestFit="1" customWidth="1"/>
    <col min="587" max="587" width="14.88671875" bestFit="1" customWidth="1"/>
    <col min="588" max="588" width="14.6640625" bestFit="1" customWidth="1"/>
    <col min="589" max="589" width="14.5546875" bestFit="1" customWidth="1"/>
    <col min="590" max="590" width="15.5546875" bestFit="1" customWidth="1"/>
    <col min="591" max="591" width="14.88671875" bestFit="1" customWidth="1"/>
    <col min="592" max="592" width="14.6640625" bestFit="1" customWidth="1"/>
    <col min="593" max="593" width="14.77734375" bestFit="1" customWidth="1"/>
    <col min="594" max="594" width="14.33203125" bestFit="1" customWidth="1"/>
    <col min="595" max="595" width="14.77734375" bestFit="1" customWidth="1"/>
    <col min="596" max="596" width="14.6640625" bestFit="1" customWidth="1"/>
    <col min="597" max="597" width="14.5546875" bestFit="1" customWidth="1"/>
    <col min="598" max="598" width="15.109375" bestFit="1" customWidth="1"/>
    <col min="599" max="599" width="14.6640625" bestFit="1" customWidth="1"/>
    <col min="600" max="600" width="15.109375" bestFit="1" customWidth="1"/>
    <col min="601" max="601" width="14.88671875" bestFit="1" customWidth="1"/>
    <col min="602" max="602" width="14.77734375" bestFit="1" customWidth="1"/>
    <col min="603" max="603" width="15.44140625" bestFit="1" customWidth="1"/>
    <col min="604" max="604" width="15.33203125" bestFit="1" customWidth="1"/>
    <col min="605" max="605" width="14.6640625" bestFit="1" customWidth="1"/>
    <col min="606" max="606" width="14.5546875" bestFit="1" customWidth="1"/>
    <col min="607" max="607" width="14.6640625" bestFit="1" customWidth="1"/>
    <col min="608" max="608" width="14.5546875" bestFit="1" customWidth="1"/>
    <col min="609" max="609" width="14.109375" bestFit="1" customWidth="1"/>
    <col min="610" max="610" width="14.6640625" bestFit="1" customWidth="1"/>
    <col min="611" max="611" width="15.109375" bestFit="1" customWidth="1"/>
    <col min="612" max="612" width="14.77734375" bestFit="1" customWidth="1"/>
    <col min="613" max="613" width="14.44140625" bestFit="1" customWidth="1"/>
    <col min="614" max="614" width="14.77734375" bestFit="1" customWidth="1"/>
    <col min="615" max="615" width="15.109375" bestFit="1" customWidth="1"/>
    <col min="616" max="616" width="14.33203125" bestFit="1" customWidth="1"/>
    <col min="617" max="617" width="15" bestFit="1" customWidth="1"/>
    <col min="618" max="618" width="14.109375" bestFit="1" customWidth="1"/>
    <col min="619" max="620" width="14.6640625" bestFit="1" customWidth="1"/>
    <col min="621" max="621" width="14.77734375" bestFit="1" customWidth="1"/>
    <col min="622" max="622" width="15.33203125" bestFit="1" customWidth="1"/>
    <col min="623" max="623" width="14.44140625" bestFit="1" customWidth="1"/>
    <col min="624" max="624" width="15.44140625" bestFit="1" customWidth="1"/>
    <col min="625" max="626" width="14.88671875" bestFit="1" customWidth="1"/>
    <col min="627" max="627" width="14.5546875" bestFit="1" customWidth="1"/>
    <col min="628" max="628" width="14.109375" bestFit="1" customWidth="1"/>
    <col min="629" max="629" width="15.44140625" bestFit="1" customWidth="1"/>
    <col min="630" max="630" width="14.21875" bestFit="1" customWidth="1"/>
    <col min="631" max="631" width="15.5546875" bestFit="1" customWidth="1"/>
    <col min="632" max="632" width="14.6640625" bestFit="1" customWidth="1"/>
    <col min="633" max="633" width="14.77734375" bestFit="1" customWidth="1"/>
    <col min="634" max="634" width="14.5546875" bestFit="1" customWidth="1"/>
    <col min="635" max="635" width="14.77734375" bestFit="1" customWidth="1"/>
    <col min="636" max="636" width="14.5546875" bestFit="1" customWidth="1"/>
    <col min="637" max="637" width="14.44140625" bestFit="1" customWidth="1"/>
    <col min="638" max="638" width="15.21875" bestFit="1" customWidth="1"/>
    <col min="639" max="639" width="14.44140625" bestFit="1" customWidth="1"/>
    <col min="640" max="641" width="14.77734375" bestFit="1" customWidth="1"/>
    <col min="642" max="643" width="14.88671875" bestFit="1" customWidth="1"/>
    <col min="644" max="644" width="15" bestFit="1" customWidth="1"/>
    <col min="645" max="645" width="15.21875" bestFit="1" customWidth="1"/>
    <col min="646" max="646" width="14" bestFit="1" customWidth="1"/>
    <col min="647" max="647" width="14.77734375" bestFit="1" customWidth="1"/>
    <col min="648" max="648" width="14.5546875" bestFit="1" customWidth="1"/>
    <col min="649" max="649" width="14.6640625" bestFit="1" customWidth="1"/>
    <col min="650" max="650" width="14.88671875" bestFit="1" customWidth="1"/>
    <col min="651" max="651" width="14.77734375" bestFit="1" customWidth="1"/>
    <col min="652" max="652" width="15" bestFit="1" customWidth="1"/>
    <col min="653" max="653" width="14.77734375" bestFit="1" customWidth="1"/>
    <col min="654" max="654" width="14.6640625" bestFit="1" customWidth="1"/>
    <col min="655" max="656" width="14.109375" bestFit="1" customWidth="1"/>
    <col min="657" max="657" width="14.6640625" bestFit="1" customWidth="1"/>
    <col min="658" max="658" width="14.5546875" bestFit="1" customWidth="1"/>
    <col min="659" max="659" width="15.44140625" bestFit="1" customWidth="1"/>
    <col min="660" max="660" width="14.77734375" bestFit="1" customWidth="1"/>
    <col min="661" max="661" width="15.109375" bestFit="1" customWidth="1"/>
    <col min="662" max="662" width="15.21875" bestFit="1" customWidth="1"/>
    <col min="663" max="663" width="14.109375" bestFit="1" customWidth="1"/>
    <col min="664" max="664" width="14.21875" bestFit="1" customWidth="1"/>
    <col min="665" max="665" width="14.88671875" bestFit="1" customWidth="1"/>
    <col min="666" max="666" width="14.44140625" bestFit="1" customWidth="1"/>
    <col min="667" max="667" width="15.44140625" bestFit="1" customWidth="1"/>
    <col min="668" max="668" width="14.33203125" bestFit="1" customWidth="1"/>
    <col min="669" max="669" width="14.77734375" bestFit="1" customWidth="1"/>
    <col min="670" max="670" width="15.33203125" bestFit="1" customWidth="1"/>
    <col min="671" max="671" width="14.77734375" bestFit="1" customWidth="1"/>
    <col min="672" max="672" width="14.88671875" bestFit="1" customWidth="1"/>
    <col min="673" max="673" width="14.44140625" bestFit="1" customWidth="1"/>
    <col min="674" max="674" width="14.77734375" bestFit="1" customWidth="1"/>
    <col min="675" max="675" width="15.5546875" bestFit="1" customWidth="1"/>
    <col min="676" max="676" width="15.44140625" bestFit="1" customWidth="1"/>
    <col min="677" max="677" width="14.44140625" bestFit="1" customWidth="1"/>
    <col min="678" max="678" width="14" bestFit="1" customWidth="1"/>
    <col min="679" max="679" width="14.6640625" bestFit="1" customWidth="1"/>
    <col min="680" max="680" width="14.44140625" bestFit="1" customWidth="1"/>
    <col min="681" max="681" width="14.77734375" bestFit="1" customWidth="1"/>
    <col min="682" max="682" width="14.6640625" bestFit="1" customWidth="1"/>
    <col min="683" max="683" width="14.44140625" bestFit="1" customWidth="1"/>
    <col min="684" max="684" width="14.109375" bestFit="1" customWidth="1"/>
    <col min="685" max="685" width="14.44140625" bestFit="1" customWidth="1"/>
    <col min="686" max="686" width="14.6640625" bestFit="1" customWidth="1"/>
    <col min="687" max="687" width="14.5546875" bestFit="1" customWidth="1"/>
    <col min="688" max="688" width="15.109375" bestFit="1" customWidth="1"/>
    <col min="689" max="689" width="14.33203125" bestFit="1" customWidth="1"/>
    <col min="690" max="690" width="15" bestFit="1" customWidth="1"/>
    <col min="691" max="691" width="13.5546875" bestFit="1" customWidth="1"/>
    <col min="692" max="692" width="14.109375" bestFit="1" customWidth="1"/>
    <col min="693" max="693" width="14.44140625" bestFit="1" customWidth="1"/>
    <col min="694" max="696" width="14.6640625" bestFit="1" customWidth="1"/>
    <col min="697" max="697" width="15" bestFit="1" customWidth="1"/>
    <col min="698" max="698" width="14.77734375" bestFit="1" customWidth="1"/>
    <col min="699" max="699" width="14.109375" bestFit="1" customWidth="1"/>
    <col min="700" max="700" width="14.88671875" bestFit="1" customWidth="1"/>
    <col min="701" max="701" width="14.6640625" bestFit="1" customWidth="1"/>
    <col min="702" max="702" width="14.21875" bestFit="1" customWidth="1"/>
    <col min="703" max="703" width="14.33203125" bestFit="1" customWidth="1"/>
    <col min="704" max="704" width="14.77734375" bestFit="1" customWidth="1"/>
    <col min="705" max="705" width="14.44140625" bestFit="1" customWidth="1"/>
    <col min="706" max="706" width="14.21875" bestFit="1" customWidth="1"/>
    <col min="707" max="708" width="14.5546875" bestFit="1" customWidth="1"/>
    <col min="709" max="710" width="14.33203125" bestFit="1" customWidth="1"/>
    <col min="711" max="711" width="15.33203125" bestFit="1" customWidth="1"/>
    <col min="712" max="712" width="14.77734375" bestFit="1" customWidth="1"/>
    <col min="713" max="713" width="14.6640625" bestFit="1" customWidth="1"/>
    <col min="714" max="714" width="14.21875" bestFit="1" customWidth="1"/>
    <col min="715" max="715" width="15" bestFit="1" customWidth="1"/>
    <col min="716" max="716" width="14.88671875" bestFit="1" customWidth="1"/>
    <col min="717" max="717" width="14.21875" bestFit="1" customWidth="1"/>
    <col min="718" max="718" width="14.77734375" bestFit="1" customWidth="1"/>
    <col min="719" max="719" width="13.6640625" bestFit="1" customWidth="1"/>
    <col min="720" max="720" width="14.44140625" bestFit="1" customWidth="1"/>
    <col min="721" max="721" width="14.88671875" bestFit="1" customWidth="1"/>
    <col min="722" max="722" width="14.6640625" bestFit="1" customWidth="1"/>
    <col min="723" max="723" width="14.44140625" bestFit="1" customWidth="1"/>
    <col min="724" max="724" width="15.21875" bestFit="1" customWidth="1"/>
    <col min="725" max="725" width="16" bestFit="1" customWidth="1"/>
    <col min="726" max="726" width="14.6640625" bestFit="1" customWidth="1"/>
    <col min="727" max="727" width="14.21875" bestFit="1" customWidth="1"/>
    <col min="728" max="728" width="15" bestFit="1" customWidth="1"/>
    <col min="729" max="729" width="14.88671875" bestFit="1" customWidth="1"/>
    <col min="730" max="730" width="15.5546875" bestFit="1" customWidth="1"/>
    <col min="731" max="731" width="14.6640625" bestFit="1" customWidth="1"/>
    <col min="732" max="732" width="14.33203125" bestFit="1" customWidth="1"/>
    <col min="733" max="733" width="14.44140625" bestFit="1" customWidth="1"/>
    <col min="734" max="734" width="14.33203125" bestFit="1" customWidth="1"/>
    <col min="735" max="735" width="15.21875" bestFit="1" customWidth="1"/>
    <col min="736" max="736" width="14.77734375" bestFit="1" customWidth="1"/>
    <col min="737" max="737" width="14.6640625" bestFit="1" customWidth="1"/>
    <col min="738" max="738" width="14.44140625" bestFit="1" customWidth="1"/>
    <col min="739" max="739" width="15.44140625" bestFit="1" customWidth="1"/>
    <col min="740" max="740" width="14.77734375" bestFit="1" customWidth="1"/>
    <col min="741" max="741" width="14.88671875" bestFit="1" customWidth="1"/>
    <col min="742" max="742" width="14.6640625" bestFit="1" customWidth="1"/>
    <col min="743" max="743" width="14.77734375" bestFit="1" customWidth="1"/>
    <col min="744" max="744" width="15.44140625" bestFit="1" customWidth="1"/>
    <col min="745" max="745" width="14.77734375" bestFit="1" customWidth="1"/>
    <col min="746" max="746" width="14.109375" bestFit="1" customWidth="1"/>
    <col min="747" max="747" width="14.88671875" bestFit="1" customWidth="1"/>
    <col min="748" max="748" width="14" bestFit="1" customWidth="1"/>
    <col min="749" max="749" width="14.109375" bestFit="1" customWidth="1"/>
    <col min="750" max="750" width="14.33203125" bestFit="1" customWidth="1"/>
    <col min="751" max="751" width="14.21875" bestFit="1" customWidth="1"/>
    <col min="752" max="752" width="15.109375" bestFit="1" customWidth="1"/>
    <col min="753" max="753" width="14" bestFit="1" customWidth="1"/>
    <col min="754" max="754" width="15.109375" bestFit="1" customWidth="1"/>
    <col min="755" max="755" width="14.5546875" bestFit="1" customWidth="1"/>
    <col min="756" max="756" width="14.109375" bestFit="1" customWidth="1"/>
    <col min="757" max="757" width="14.5546875" bestFit="1" customWidth="1"/>
    <col min="758" max="758" width="14.6640625" bestFit="1" customWidth="1"/>
    <col min="759" max="759" width="14.77734375" bestFit="1" customWidth="1"/>
    <col min="760" max="760" width="14.44140625" bestFit="1" customWidth="1"/>
    <col min="761" max="761" width="14.77734375" bestFit="1" customWidth="1"/>
    <col min="762" max="762" width="14.33203125" bestFit="1" customWidth="1"/>
    <col min="763" max="763" width="14.88671875" bestFit="1" customWidth="1"/>
    <col min="764" max="764" width="15" bestFit="1" customWidth="1"/>
    <col min="765" max="765" width="14.77734375" bestFit="1" customWidth="1"/>
    <col min="766" max="767" width="15.109375" bestFit="1" customWidth="1"/>
    <col min="768" max="769" width="14.88671875" bestFit="1" customWidth="1"/>
    <col min="770" max="770" width="14.5546875" bestFit="1" customWidth="1"/>
    <col min="771" max="771" width="15.33203125" bestFit="1" customWidth="1"/>
    <col min="772" max="773" width="14.6640625" bestFit="1" customWidth="1"/>
    <col min="774" max="774" width="14.77734375" bestFit="1" customWidth="1"/>
    <col min="775" max="775" width="15" bestFit="1" customWidth="1"/>
    <col min="776" max="776" width="14.6640625" bestFit="1" customWidth="1"/>
    <col min="777" max="777" width="15" bestFit="1" customWidth="1"/>
    <col min="778" max="778" width="15.44140625" bestFit="1" customWidth="1"/>
    <col min="779" max="779" width="14.6640625" bestFit="1" customWidth="1"/>
    <col min="780" max="780" width="15.33203125" bestFit="1" customWidth="1"/>
    <col min="781" max="781" width="14.44140625" bestFit="1" customWidth="1"/>
    <col min="782" max="782" width="14.6640625" bestFit="1" customWidth="1"/>
    <col min="783" max="783" width="14.44140625" bestFit="1" customWidth="1"/>
    <col min="784" max="785" width="14.77734375" bestFit="1" customWidth="1"/>
    <col min="786" max="786" width="14.6640625" bestFit="1" customWidth="1"/>
    <col min="787" max="787" width="14.88671875" bestFit="1" customWidth="1"/>
    <col min="788" max="789" width="14.6640625" bestFit="1" customWidth="1"/>
    <col min="790" max="790" width="15.109375" bestFit="1" customWidth="1"/>
    <col min="791" max="791" width="14.5546875" bestFit="1" customWidth="1"/>
    <col min="792" max="792" width="14.109375" bestFit="1" customWidth="1"/>
    <col min="793" max="793" width="14.88671875" bestFit="1" customWidth="1"/>
    <col min="794" max="795" width="14.6640625" bestFit="1" customWidth="1"/>
    <col min="796" max="796" width="14.5546875" bestFit="1" customWidth="1"/>
    <col min="797" max="797" width="14.109375" bestFit="1" customWidth="1"/>
    <col min="798" max="798" width="14.6640625" bestFit="1" customWidth="1"/>
    <col min="799" max="799" width="15" bestFit="1" customWidth="1"/>
    <col min="800" max="800" width="14.77734375" bestFit="1" customWidth="1"/>
    <col min="801" max="801" width="15.5546875" bestFit="1" customWidth="1"/>
    <col min="802" max="803" width="14.6640625" bestFit="1" customWidth="1"/>
    <col min="804" max="804" width="15.44140625" bestFit="1" customWidth="1"/>
    <col min="805" max="805" width="14.44140625" bestFit="1" customWidth="1"/>
    <col min="806" max="806" width="14.77734375" bestFit="1" customWidth="1"/>
    <col min="807" max="807" width="14.5546875" bestFit="1" customWidth="1"/>
    <col min="808" max="808" width="14.77734375" bestFit="1" customWidth="1"/>
    <col min="809" max="809" width="15.33203125" bestFit="1" customWidth="1"/>
    <col min="810" max="810" width="15" bestFit="1" customWidth="1"/>
    <col min="811" max="811" width="14.6640625" bestFit="1" customWidth="1"/>
    <col min="812" max="812" width="14.5546875" bestFit="1" customWidth="1"/>
    <col min="813" max="813" width="14.88671875" bestFit="1" customWidth="1"/>
    <col min="814" max="814" width="14.44140625" bestFit="1" customWidth="1"/>
    <col min="815" max="815" width="14.5546875" bestFit="1" customWidth="1"/>
    <col min="816" max="816" width="14.33203125" bestFit="1" customWidth="1"/>
    <col min="817" max="818" width="14.5546875" bestFit="1" customWidth="1"/>
    <col min="819" max="819" width="15" bestFit="1" customWidth="1"/>
    <col min="820" max="820" width="14.88671875" bestFit="1" customWidth="1"/>
    <col min="821" max="821" width="15.33203125" bestFit="1" customWidth="1"/>
    <col min="822" max="822" width="14.77734375" bestFit="1" customWidth="1"/>
    <col min="823" max="823" width="14.5546875" bestFit="1" customWidth="1"/>
    <col min="824" max="824" width="14.77734375" bestFit="1" customWidth="1"/>
    <col min="825" max="825" width="14.88671875" bestFit="1" customWidth="1"/>
    <col min="826" max="826" width="14.6640625" bestFit="1" customWidth="1"/>
    <col min="827" max="827" width="14.5546875" bestFit="1" customWidth="1"/>
    <col min="828" max="828" width="14.6640625" bestFit="1" customWidth="1"/>
    <col min="829" max="829" width="14.21875" bestFit="1" customWidth="1"/>
    <col min="830" max="830" width="14.44140625" bestFit="1" customWidth="1"/>
    <col min="831" max="831" width="14.5546875" bestFit="1" customWidth="1"/>
    <col min="832" max="832" width="15.109375" bestFit="1" customWidth="1"/>
    <col min="833" max="833" width="14.88671875" bestFit="1" customWidth="1"/>
    <col min="834" max="834" width="14.33203125" bestFit="1" customWidth="1"/>
    <col min="835" max="835" width="14.6640625" bestFit="1" customWidth="1"/>
    <col min="836" max="836" width="15.33203125" bestFit="1" customWidth="1"/>
    <col min="837" max="837" width="14.21875" bestFit="1" customWidth="1"/>
    <col min="838" max="838" width="14.109375" bestFit="1" customWidth="1"/>
    <col min="839" max="839" width="14.88671875" bestFit="1" customWidth="1"/>
    <col min="840" max="840" width="14.33203125" bestFit="1" customWidth="1"/>
    <col min="841" max="841" width="14.6640625" bestFit="1" customWidth="1"/>
    <col min="842" max="842" width="13.6640625" bestFit="1" customWidth="1"/>
    <col min="843" max="843" width="15" bestFit="1" customWidth="1"/>
    <col min="844" max="844" width="14.77734375" bestFit="1" customWidth="1"/>
    <col min="845" max="845" width="14.109375" bestFit="1" customWidth="1"/>
    <col min="846" max="847" width="14.6640625" bestFit="1" customWidth="1"/>
    <col min="848" max="848" width="14.33203125" bestFit="1" customWidth="1"/>
    <col min="849" max="849" width="14.88671875" bestFit="1" customWidth="1"/>
    <col min="850" max="850" width="14.5546875" bestFit="1" customWidth="1"/>
    <col min="851" max="851" width="14.88671875" bestFit="1" customWidth="1"/>
    <col min="852" max="852" width="14.5546875" bestFit="1" customWidth="1"/>
    <col min="853" max="853" width="14.6640625" bestFit="1" customWidth="1"/>
    <col min="854" max="854" width="14.88671875" bestFit="1" customWidth="1"/>
    <col min="855" max="855" width="14.44140625" bestFit="1" customWidth="1"/>
    <col min="856" max="857" width="14.6640625" bestFit="1" customWidth="1"/>
    <col min="858" max="858" width="14.88671875" bestFit="1" customWidth="1"/>
    <col min="859" max="859" width="15.44140625" bestFit="1" customWidth="1"/>
    <col min="860" max="860" width="15.5546875" bestFit="1" customWidth="1"/>
    <col min="861" max="861" width="14.5546875" bestFit="1" customWidth="1"/>
    <col min="862" max="862" width="14.21875" bestFit="1" customWidth="1"/>
    <col min="863" max="864" width="15.44140625" bestFit="1" customWidth="1"/>
    <col min="865" max="865" width="14.21875" bestFit="1" customWidth="1"/>
    <col min="866" max="866" width="13.6640625" bestFit="1" customWidth="1"/>
    <col min="867" max="868" width="14.77734375" bestFit="1" customWidth="1"/>
    <col min="869" max="869" width="14.21875" bestFit="1" customWidth="1"/>
    <col min="870" max="870" width="14.6640625" bestFit="1" customWidth="1"/>
    <col min="871" max="871" width="14.77734375" bestFit="1" customWidth="1"/>
    <col min="872" max="873" width="15" bestFit="1" customWidth="1"/>
    <col min="874" max="874" width="14.33203125" bestFit="1" customWidth="1"/>
    <col min="875" max="875" width="15" bestFit="1" customWidth="1"/>
    <col min="876" max="876" width="14.21875" bestFit="1" customWidth="1"/>
    <col min="877" max="879" width="14.77734375" bestFit="1" customWidth="1"/>
    <col min="880" max="880" width="14.6640625" bestFit="1" customWidth="1"/>
    <col min="881" max="881" width="14.5546875" bestFit="1" customWidth="1"/>
    <col min="882" max="882" width="14.6640625" bestFit="1" customWidth="1"/>
    <col min="883" max="883" width="14.77734375" bestFit="1" customWidth="1"/>
    <col min="884" max="884" width="15.33203125" bestFit="1" customWidth="1"/>
    <col min="885" max="885" width="15.109375" bestFit="1" customWidth="1"/>
    <col min="886" max="886" width="14" bestFit="1" customWidth="1"/>
    <col min="887" max="887" width="14.33203125" bestFit="1" customWidth="1"/>
    <col min="888" max="888" width="14.88671875" bestFit="1" customWidth="1"/>
    <col min="889" max="889" width="14.109375" bestFit="1" customWidth="1"/>
    <col min="890" max="890" width="14.6640625" bestFit="1" customWidth="1"/>
    <col min="891" max="891" width="14.88671875" bestFit="1" customWidth="1"/>
    <col min="892" max="892" width="14.77734375" bestFit="1" customWidth="1"/>
    <col min="893" max="893" width="15.33203125" bestFit="1" customWidth="1"/>
    <col min="894" max="894" width="13.88671875" bestFit="1" customWidth="1"/>
    <col min="895" max="895" width="14.5546875" bestFit="1" customWidth="1"/>
    <col min="896" max="896" width="14" bestFit="1" customWidth="1"/>
    <col min="897" max="897" width="14.5546875" bestFit="1" customWidth="1"/>
    <col min="898" max="898" width="15" bestFit="1" customWidth="1"/>
    <col min="899" max="899" width="14.77734375" bestFit="1" customWidth="1"/>
    <col min="900" max="900" width="14.21875" bestFit="1" customWidth="1"/>
    <col min="901" max="901" width="14.77734375" bestFit="1" customWidth="1"/>
    <col min="902" max="902" width="14.44140625" bestFit="1" customWidth="1"/>
    <col min="903" max="903" width="14.21875" bestFit="1" customWidth="1"/>
    <col min="904" max="904" width="14.6640625" bestFit="1" customWidth="1"/>
    <col min="905" max="906" width="15" bestFit="1" customWidth="1"/>
    <col min="907" max="907" width="14.5546875" bestFit="1" customWidth="1"/>
    <col min="908" max="910" width="14.33203125" bestFit="1" customWidth="1"/>
    <col min="911" max="911" width="14.6640625" bestFit="1" customWidth="1"/>
    <col min="912" max="912" width="15.109375" bestFit="1" customWidth="1"/>
    <col min="913" max="914" width="14.88671875" bestFit="1" customWidth="1"/>
    <col min="915" max="915" width="10.77734375" bestFit="1" customWidth="1"/>
  </cols>
  <sheetData>
    <row r="3" spans="1:6" x14ac:dyDescent="0.3">
      <c r="A3" s="9" t="s">
        <v>6202</v>
      </c>
      <c r="C3" s="9" t="s">
        <v>6196</v>
      </c>
    </row>
    <row r="4" spans="1:6" x14ac:dyDescent="0.3">
      <c r="A4" s="9" t="s">
        <v>6219</v>
      </c>
      <c r="B4" s="9" t="s">
        <v>6220</v>
      </c>
      <c r="C4" t="s">
        <v>6198</v>
      </c>
      <c r="D4" t="s">
        <v>6199</v>
      </c>
      <c r="E4" t="s">
        <v>6200</v>
      </c>
      <c r="F4" t="s">
        <v>6201</v>
      </c>
    </row>
    <row r="5" spans="1:6" x14ac:dyDescent="0.3">
      <c r="A5" t="s">
        <v>6203</v>
      </c>
      <c r="B5" t="s">
        <v>6207</v>
      </c>
      <c r="C5" s="10">
        <v>186.85499999999999</v>
      </c>
      <c r="D5" s="10">
        <v>305.97000000000003</v>
      </c>
      <c r="E5" s="10">
        <v>213.15999999999997</v>
      </c>
      <c r="F5" s="10">
        <v>123</v>
      </c>
    </row>
    <row r="6" spans="1:6" x14ac:dyDescent="0.3">
      <c r="B6" t="s">
        <v>6208</v>
      </c>
      <c r="C6" s="10">
        <v>251.96499999999997</v>
      </c>
      <c r="D6" s="10">
        <v>129.46</v>
      </c>
      <c r="E6" s="10">
        <v>434.03999999999996</v>
      </c>
      <c r="F6" s="10">
        <v>171.93999999999997</v>
      </c>
    </row>
    <row r="7" spans="1:6" x14ac:dyDescent="0.3">
      <c r="B7" t="s">
        <v>6209</v>
      </c>
      <c r="C7" s="10">
        <v>224.94499999999999</v>
      </c>
      <c r="D7" s="10">
        <v>349.12</v>
      </c>
      <c r="E7" s="10">
        <v>321.04000000000002</v>
      </c>
      <c r="F7" s="10">
        <v>126.035</v>
      </c>
    </row>
    <row r="8" spans="1:6" x14ac:dyDescent="0.3">
      <c r="B8" t="s">
        <v>6210</v>
      </c>
      <c r="C8" s="10">
        <v>307.12</v>
      </c>
      <c r="D8" s="10">
        <v>681.07499999999993</v>
      </c>
      <c r="E8" s="10">
        <v>533.70499999999993</v>
      </c>
      <c r="F8" s="10">
        <v>158.85</v>
      </c>
    </row>
    <row r="9" spans="1:6" x14ac:dyDescent="0.3">
      <c r="B9" t="s">
        <v>6211</v>
      </c>
      <c r="C9" s="10">
        <v>53.664999999999992</v>
      </c>
      <c r="D9" s="10">
        <v>83.025000000000006</v>
      </c>
      <c r="E9" s="10">
        <v>193.83499999999998</v>
      </c>
      <c r="F9" s="10">
        <v>68.039999999999992</v>
      </c>
    </row>
    <row r="10" spans="1:6" x14ac:dyDescent="0.3">
      <c r="B10" t="s">
        <v>6212</v>
      </c>
      <c r="C10" s="10">
        <v>163.01999999999998</v>
      </c>
      <c r="D10" s="10">
        <v>678.3599999999999</v>
      </c>
      <c r="E10" s="10">
        <v>171.04500000000002</v>
      </c>
      <c r="F10" s="10">
        <v>372.255</v>
      </c>
    </row>
    <row r="11" spans="1:6" x14ac:dyDescent="0.3">
      <c r="B11" t="s">
        <v>6213</v>
      </c>
      <c r="C11" s="10">
        <v>345.02</v>
      </c>
      <c r="D11" s="10">
        <v>273.86999999999995</v>
      </c>
      <c r="E11" s="10">
        <v>184.12999999999997</v>
      </c>
      <c r="F11" s="10">
        <v>201.11499999999998</v>
      </c>
    </row>
    <row r="12" spans="1:6" x14ac:dyDescent="0.3">
      <c r="B12" t="s">
        <v>6214</v>
      </c>
      <c r="C12" s="10">
        <v>334.89</v>
      </c>
      <c r="D12" s="10">
        <v>70.95</v>
      </c>
      <c r="E12" s="10">
        <v>134.23000000000002</v>
      </c>
      <c r="F12" s="10">
        <v>166.27499999999998</v>
      </c>
    </row>
    <row r="13" spans="1:6" x14ac:dyDescent="0.3">
      <c r="B13" t="s">
        <v>6215</v>
      </c>
      <c r="C13" s="10">
        <v>178.70999999999998</v>
      </c>
      <c r="D13" s="10">
        <v>166.1</v>
      </c>
      <c r="E13" s="10">
        <v>439.30999999999995</v>
      </c>
      <c r="F13" s="10">
        <v>492.9</v>
      </c>
    </row>
    <row r="14" spans="1:6" x14ac:dyDescent="0.3">
      <c r="B14" t="s">
        <v>6216</v>
      </c>
      <c r="C14" s="10">
        <v>301.98500000000001</v>
      </c>
      <c r="D14" s="10">
        <v>153.76499999999999</v>
      </c>
      <c r="E14" s="10">
        <v>215.55499999999998</v>
      </c>
      <c r="F14" s="10">
        <v>213.66499999999999</v>
      </c>
    </row>
    <row r="15" spans="1:6" x14ac:dyDescent="0.3">
      <c r="B15" t="s">
        <v>6217</v>
      </c>
      <c r="C15" s="10">
        <v>312.83499999999998</v>
      </c>
      <c r="D15" s="10">
        <v>63.249999999999993</v>
      </c>
      <c r="E15" s="10">
        <v>350.89500000000004</v>
      </c>
      <c r="F15" s="10">
        <v>96.405000000000001</v>
      </c>
    </row>
    <row r="16" spans="1:6" x14ac:dyDescent="0.3">
      <c r="B16" t="s">
        <v>6218</v>
      </c>
      <c r="C16" s="10">
        <v>265.62</v>
      </c>
      <c r="D16" s="10">
        <v>526.51499999999987</v>
      </c>
      <c r="E16" s="10">
        <v>187.06</v>
      </c>
      <c r="F16" s="10">
        <v>210.58999999999997</v>
      </c>
    </row>
    <row r="17" spans="1:15" x14ac:dyDescent="0.3">
      <c r="A17" t="s">
        <v>6204</v>
      </c>
      <c r="B17" t="s">
        <v>6207</v>
      </c>
      <c r="C17" s="10">
        <v>47.25</v>
      </c>
      <c r="D17" s="10">
        <v>65.805000000000007</v>
      </c>
      <c r="E17" s="10">
        <v>274.67500000000001</v>
      </c>
      <c r="F17" s="10">
        <v>179.22</v>
      </c>
    </row>
    <row r="18" spans="1:15" x14ac:dyDescent="0.3">
      <c r="B18" t="s">
        <v>6208</v>
      </c>
      <c r="C18" s="10">
        <v>745.44999999999993</v>
      </c>
      <c r="D18" s="10">
        <v>428.88499999999999</v>
      </c>
      <c r="E18" s="10">
        <v>194.17499999999998</v>
      </c>
      <c r="F18" s="10">
        <v>429.82999999999993</v>
      </c>
    </row>
    <row r="19" spans="1:15" x14ac:dyDescent="0.3">
      <c r="B19" t="s">
        <v>6209</v>
      </c>
      <c r="C19" s="10">
        <v>130.47</v>
      </c>
      <c r="D19" s="10">
        <v>271.48500000000001</v>
      </c>
      <c r="E19" s="10">
        <v>281.20499999999998</v>
      </c>
      <c r="F19" s="10">
        <v>231.63000000000002</v>
      </c>
    </row>
    <row r="20" spans="1:15" x14ac:dyDescent="0.3">
      <c r="B20" t="s">
        <v>6210</v>
      </c>
      <c r="C20" s="10">
        <v>27</v>
      </c>
      <c r="D20" s="10">
        <v>347.26</v>
      </c>
      <c r="E20" s="10">
        <v>147.51</v>
      </c>
      <c r="F20" s="10">
        <v>240.04</v>
      </c>
    </row>
    <row r="21" spans="1:15" x14ac:dyDescent="0.3">
      <c r="B21" t="s">
        <v>6211</v>
      </c>
      <c r="C21" s="10">
        <v>255.11499999999995</v>
      </c>
      <c r="D21" s="10">
        <v>541.73</v>
      </c>
      <c r="E21" s="10">
        <v>83.43</v>
      </c>
      <c r="F21" s="10">
        <v>59.079999999999991</v>
      </c>
    </row>
    <row r="22" spans="1:15" x14ac:dyDescent="0.3">
      <c r="B22" t="s">
        <v>6212</v>
      </c>
      <c r="C22" s="10">
        <v>584.78999999999985</v>
      </c>
      <c r="D22" s="10">
        <v>357.42999999999995</v>
      </c>
      <c r="E22" s="10">
        <v>355.34</v>
      </c>
      <c r="F22" s="10">
        <v>140.88</v>
      </c>
    </row>
    <row r="23" spans="1:15" x14ac:dyDescent="0.3">
      <c r="B23" t="s">
        <v>6213</v>
      </c>
      <c r="C23" s="10">
        <v>430.62</v>
      </c>
      <c r="D23" s="10">
        <v>227.42500000000001</v>
      </c>
      <c r="E23" s="10">
        <v>236.315</v>
      </c>
      <c r="F23" s="10">
        <v>414.58499999999992</v>
      </c>
      <c r="N23" s="9" t="s">
        <v>4</v>
      </c>
      <c r="O23" t="s">
        <v>6202</v>
      </c>
    </row>
    <row r="24" spans="1:15" x14ac:dyDescent="0.3">
      <c r="B24" t="s">
        <v>6214</v>
      </c>
      <c r="C24" s="10">
        <v>22.5</v>
      </c>
      <c r="D24" s="10">
        <v>77.72</v>
      </c>
      <c r="E24" s="10">
        <v>60.5</v>
      </c>
      <c r="F24" s="10">
        <v>139.67999999999998</v>
      </c>
      <c r="N24" t="s">
        <v>3753</v>
      </c>
      <c r="O24" s="10">
        <v>278.01</v>
      </c>
    </row>
    <row r="25" spans="1:15" x14ac:dyDescent="0.3">
      <c r="B25" t="s">
        <v>6215</v>
      </c>
      <c r="C25" s="10">
        <v>126.14999999999999</v>
      </c>
      <c r="D25" s="10">
        <v>195.11</v>
      </c>
      <c r="E25" s="10">
        <v>89.13</v>
      </c>
      <c r="F25" s="10">
        <v>302.65999999999997</v>
      </c>
      <c r="K25" s="9" t="s">
        <v>7</v>
      </c>
      <c r="L25" t="s">
        <v>6202</v>
      </c>
      <c r="N25" t="s">
        <v>1598</v>
      </c>
      <c r="O25" s="10">
        <v>281.67499999999995</v>
      </c>
    </row>
    <row r="26" spans="1:15" x14ac:dyDescent="0.3">
      <c r="B26" t="s">
        <v>6216</v>
      </c>
      <c r="C26" s="10">
        <v>376.03</v>
      </c>
      <c r="D26" s="10">
        <v>523.24</v>
      </c>
      <c r="E26" s="10">
        <v>440.96499999999997</v>
      </c>
      <c r="F26" s="10">
        <v>174.46999999999997</v>
      </c>
      <c r="K26" t="s">
        <v>28</v>
      </c>
      <c r="L26" s="10">
        <v>2798.5050000000001</v>
      </c>
      <c r="N26" t="s">
        <v>2587</v>
      </c>
      <c r="O26" s="10">
        <v>289.11</v>
      </c>
    </row>
    <row r="27" spans="1:15" x14ac:dyDescent="0.3">
      <c r="B27" t="s">
        <v>6217</v>
      </c>
      <c r="C27" s="10">
        <v>515.17999999999995</v>
      </c>
      <c r="D27" s="10">
        <v>142.56</v>
      </c>
      <c r="E27" s="10">
        <v>347.03999999999996</v>
      </c>
      <c r="F27" s="10">
        <v>104.08499999999999</v>
      </c>
      <c r="K27" t="s">
        <v>318</v>
      </c>
      <c r="L27" s="10">
        <v>6696.8649999999989</v>
      </c>
      <c r="N27" t="s">
        <v>5765</v>
      </c>
      <c r="O27" s="10">
        <v>307.04499999999996</v>
      </c>
    </row>
    <row r="28" spans="1:15" x14ac:dyDescent="0.3">
      <c r="B28" t="s">
        <v>6218</v>
      </c>
      <c r="C28" s="10">
        <v>95.859999999999985</v>
      </c>
      <c r="D28" s="10">
        <v>484.76</v>
      </c>
      <c r="E28" s="10">
        <v>94.17</v>
      </c>
      <c r="F28" s="10">
        <v>77.10499999999999</v>
      </c>
      <c r="K28" t="s">
        <v>19</v>
      </c>
      <c r="L28" s="10">
        <v>35638.88499999998</v>
      </c>
      <c r="N28" t="s">
        <v>5114</v>
      </c>
      <c r="O28" s="10">
        <v>317.06999999999994</v>
      </c>
    </row>
    <row r="29" spans="1:15" x14ac:dyDescent="0.3">
      <c r="A29" t="s">
        <v>6205</v>
      </c>
      <c r="B29" t="s">
        <v>6207</v>
      </c>
      <c r="C29" s="10">
        <v>258.34500000000003</v>
      </c>
      <c r="D29" s="10">
        <v>139.625</v>
      </c>
      <c r="E29" s="10">
        <v>279.52000000000004</v>
      </c>
      <c r="F29" s="10">
        <v>160.19499999999999</v>
      </c>
    </row>
    <row r="30" spans="1:15" x14ac:dyDescent="0.3">
      <c r="B30" t="s">
        <v>6208</v>
      </c>
      <c r="C30" s="10">
        <v>342.2</v>
      </c>
      <c r="D30" s="10">
        <v>284.24999999999994</v>
      </c>
      <c r="E30" s="10">
        <v>251.83</v>
      </c>
      <c r="F30" s="10">
        <v>80.550000000000011</v>
      </c>
    </row>
    <row r="31" spans="1:15" x14ac:dyDescent="0.3">
      <c r="B31" t="s">
        <v>6209</v>
      </c>
      <c r="C31" s="10">
        <v>418.30499999999989</v>
      </c>
      <c r="D31" s="10">
        <v>468.125</v>
      </c>
      <c r="E31" s="10">
        <v>405.05500000000006</v>
      </c>
      <c r="F31" s="10">
        <v>253.15499999999997</v>
      </c>
    </row>
    <row r="32" spans="1:15" x14ac:dyDescent="0.3">
      <c r="B32" t="s">
        <v>6210</v>
      </c>
      <c r="C32" s="10">
        <v>102.32999999999998</v>
      </c>
      <c r="D32" s="10">
        <v>242.14000000000001</v>
      </c>
      <c r="E32" s="10">
        <v>554.875</v>
      </c>
      <c r="F32" s="10">
        <v>106.23999999999998</v>
      </c>
    </row>
    <row r="33" spans="1:6" x14ac:dyDescent="0.3">
      <c r="B33" t="s">
        <v>6211</v>
      </c>
      <c r="C33" s="10">
        <v>234.71999999999997</v>
      </c>
      <c r="D33" s="10">
        <v>133.08000000000001</v>
      </c>
      <c r="E33" s="10">
        <v>267.2</v>
      </c>
      <c r="F33" s="10">
        <v>272.68999999999994</v>
      </c>
    </row>
    <row r="34" spans="1:6" x14ac:dyDescent="0.3">
      <c r="B34" t="s">
        <v>6212</v>
      </c>
      <c r="C34" s="10">
        <v>430.39</v>
      </c>
      <c r="D34" s="10">
        <v>136.20500000000001</v>
      </c>
      <c r="E34" s="10">
        <v>209.6</v>
      </c>
      <c r="F34" s="10">
        <v>88.334999999999994</v>
      </c>
    </row>
    <row r="35" spans="1:6" x14ac:dyDescent="0.3">
      <c r="B35" t="s">
        <v>6213</v>
      </c>
      <c r="C35" s="10">
        <v>109.005</v>
      </c>
      <c r="D35" s="10">
        <v>393.57499999999999</v>
      </c>
      <c r="E35" s="10">
        <v>61.034999999999997</v>
      </c>
      <c r="F35" s="10">
        <v>199.48999999999998</v>
      </c>
    </row>
    <row r="36" spans="1:6" x14ac:dyDescent="0.3">
      <c r="B36" t="s">
        <v>6214</v>
      </c>
      <c r="C36" s="10">
        <v>287.52499999999998</v>
      </c>
      <c r="D36" s="10">
        <v>288.67</v>
      </c>
      <c r="E36" s="10">
        <v>125.58</v>
      </c>
      <c r="F36" s="10">
        <v>374.13499999999999</v>
      </c>
    </row>
    <row r="37" spans="1:6" x14ac:dyDescent="0.3">
      <c r="B37" t="s">
        <v>6215</v>
      </c>
      <c r="C37" s="10">
        <v>840.92999999999984</v>
      </c>
      <c r="D37" s="10">
        <v>409.875</v>
      </c>
      <c r="E37" s="10">
        <v>171.32999999999998</v>
      </c>
      <c r="F37" s="10">
        <v>221.43999999999997</v>
      </c>
    </row>
    <row r="38" spans="1:6" x14ac:dyDescent="0.3">
      <c r="B38" t="s">
        <v>6216</v>
      </c>
      <c r="C38" s="10">
        <v>299.07</v>
      </c>
      <c r="D38" s="10">
        <v>260.32499999999999</v>
      </c>
      <c r="E38" s="10">
        <v>584.64</v>
      </c>
      <c r="F38" s="10">
        <v>256.36500000000001</v>
      </c>
    </row>
    <row r="39" spans="1:6" x14ac:dyDescent="0.3">
      <c r="B39" t="s">
        <v>6217</v>
      </c>
      <c r="C39" s="10">
        <v>323.32499999999999</v>
      </c>
      <c r="D39" s="10">
        <v>565.57000000000005</v>
      </c>
      <c r="E39" s="10">
        <v>537.80999999999995</v>
      </c>
      <c r="F39" s="10">
        <v>189.47499999999999</v>
      </c>
    </row>
    <row r="40" spans="1:6" x14ac:dyDescent="0.3">
      <c r="B40" t="s">
        <v>6218</v>
      </c>
      <c r="C40" s="10">
        <v>399.48499999999996</v>
      </c>
      <c r="D40" s="10">
        <v>148.19999999999999</v>
      </c>
      <c r="E40" s="10">
        <v>388.21999999999997</v>
      </c>
      <c r="F40" s="10">
        <v>212.07499999999999</v>
      </c>
    </row>
    <row r="41" spans="1:6" x14ac:dyDescent="0.3">
      <c r="A41" t="s">
        <v>6206</v>
      </c>
      <c r="B41" t="s">
        <v>6207</v>
      </c>
      <c r="C41" s="10">
        <v>112.69499999999999</v>
      </c>
      <c r="D41" s="10">
        <v>166.32</v>
      </c>
      <c r="E41" s="10">
        <v>843.71499999999992</v>
      </c>
      <c r="F41" s="10">
        <v>146.685</v>
      </c>
    </row>
    <row r="42" spans="1:6" x14ac:dyDescent="0.3">
      <c r="B42" t="s">
        <v>6208</v>
      </c>
      <c r="C42" s="10">
        <v>114.87999999999998</v>
      </c>
      <c r="D42" s="10">
        <v>133.815</v>
      </c>
      <c r="E42" s="10">
        <v>91.175000000000011</v>
      </c>
      <c r="F42" s="10">
        <v>53.759999999999991</v>
      </c>
    </row>
    <row r="43" spans="1:6" x14ac:dyDescent="0.3">
      <c r="B43" t="s">
        <v>6209</v>
      </c>
      <c r="C43" s="10">
        <v>277.76</v>
      </c>
      <c r="D43" s="10">
        <v>175.41</v>
      </c>
      <c r="E43" s="10">
        <v>462.50999999999993</v>
      </c>
      <c r="F43" s="10">
        <v>399.52499999999998</v>
      </c>
    </row>
    <row r="44" spans="1:6" x14ac:dyDescent="0.3">
      <c r="B44" t="s">
        <v>6210</v>
      </c>
      <c r="C44" s="10">
        <v>197.89499999999998</v>
      </c>
      <c r="D44" s="10">
        <v>289.755</v>
      </c>
      <c r="E44" s="10">
        <v>88.545000000000002</v>
      </c>
      <c r="F44" s="10">
        <v>200.25499999999997</v>
      </c>
    </row>
    <row r="45" spans="1:6" x14ac:dyDescent="0.3">
      <c r="B45" t="s">
        <v>6211</v>
      </c>
      <c r="C45" s="10">
        <v>193.11499999999998</v>
      </c>
      <c r="D45" s="10">
        <v>212.49499999999998</v>
      </c>
      <c r="E45" s="10">
        <v>292.29000000000002</v>
      </c>
      <c r="F45" s="10">
        <v>304.46999999999997</v>
      </c>
    </row>
    <row r="46" spans="1:6" x14ac:dyDescent="0.3">
      <c r="B46" t="s">
        <v>6212</v>
      </c>
      <c r="C46" s="10">
        <v>179.79</v>
      </c>
      <c r="D46" s="10">
        <v>426.2</v>
      </c>
      <c r="E46" s="10">
        <v>170.08999999999997</v>
      </c>
      <c r="F46" s="10">
        <v>379.31</v>
      </c>
    </row>
    <row r="47" spans="1:6" x14ac:dyDescent="0.3">
      <c r="B47" t="s">
        <v>6213</v>
      </c>
      <c r="C47" s="10">
        <v>247.28999999999996</v>
      </c>
      <c r="D47" s="10">
        <v>246.685</v>
      </c>
      <c r="E47" s="10">
        <v>271.05499999999995</v>
      </c>
      <c r="F47" s="10">
        <v>141.69999999999999</v>
      </c>
    </row>
    <row r="48" spans="1:6" x14ac:dyDescent="0.3">
      <c r="B48" t="s">
        <v>6214</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929" zoomScale="90" zoomScaleNormal="90" workbookViewId="0">
      <selection activeCell="C958" sqref="C958"/>
    </sheetView>
  </sheetViews>
  <sheetFormatPr defaultRowHeight="14.4" x14ac:dyDescent="0.3"/>
  <cols>
    <col min="1" max="1" width="16.5546875" bestFit="1" customWidth="1"/>
    <col min="2" max="2" width="13.21875" customWidth="1"/>
    <col min="3" max="3" width="17.44140625" bestFit="1" customWidth="1"/>
    <col min="4" max="4" width="11.77734375" customWidth="1"/>
    <col min="5" max="5" width="10.21875" customWidth="1"/>
    <col min="6" max="6" width="17.33203125" customWidth="1"/>
    <col min="7" max="7" width="28" customWidth="1"/>
    <col min="8" max="8" width="14.33203125" bestFit="1" customWidth="1"/>
    <col min="9" max="9" width="13" customWidth="1"/>
    <col min="10" max="10" width="12.109375" customWidth="1"/>
    <col min="11" max="11" width="6.109375" customWidth="1"/>
    <col min="12" max="12" width="11" customWidth="1"/>
    <col min="13" max="13" width="10.44140625" bestFit="1" customWidth="1"/>
    <col min="14" max="14" width="18.44140625" style="4" customWidth="1"/>
    <col min="15" max="15" width="17.5546875" style="4" customWidth="1"/>
    <col min="16" max="16" width="16.6640625" bestFit="1" customWidth="1"/>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3" t="s">
        <v>490</v>
      </c>
      <c r="B2" s="6">
        <v>43713</v>
      </c>
      <c r="C2" s="3" t="s">
        <v>491</v>
      </c>
      <c r="D2" s="5"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5" t="str">
        <f>INDEX(products!$A$1:$G$49,MATCH(orders!$D2,products!$A$1:$A$49,0),MATCH(orders!I$1,products!$A$1:$G$1,0))</f>
        <v>Rob</v>
      </c>
      <c r="J2" s="5"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s="5" t="str">
        <f>IF(I2="Rob","Robusta",IF(I2="Exc","Excelsa",IF(I2="Ara","Arabica",IF(I2="Lib","Liberica",""))))</f>
        <v>Robusta</v>
      </c>
      <c r="O2" s="4" t="str">
        <f>IF(J2="M","Medium",IF(J2="L","Light",IF(J2="D","Dark","")))</f>
        <v>Medium</v>
      </c>
      <c r="P2" s="5" t="str">
        <f>_xlfn.XLOOKUP(Orders[[#This Row],[Customer ID]],customers!$A$1:$A$1001,customers!$I$1:$I$1001,,0)</f>
        <v>Yes</v>
      </c>
    </row>
    <row r="3" spans="1:16" x14ac:dyDescent="0.3">
      <c r="A3" s="3" t="s">
        <v>490</v>
      </c>
      <c r="B3" s="6">
        <v>43713</v>
      </c>
      <c r="C3" s="3" t="s">
        <v>491</v>
      </c>
      <c r="D3" s="5"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5" t="str">
        <f>INDEX(products!$A$1:$G$49,MATCH(orders!$D3,products!$A$1:$A$49,0),MATCH(orders!I$1,products!$A$1:$G$1,0))</f>
        <v>Exc</v>
      </c>
      <c r="J3" s="5"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s="5" t="str">
        <f t="shared" ref="N3:N66" si="1">IF(I3="Rob","Robusta",IF(I3="Exc","Excelsa",IF(I3="Ara","Arabica",IF(I3="Lib","Liberica",""))))</f>
        <v>Excelsa</v>
      </c>
      <c r="O3" s="4" t="str">
        <f t="shared" ref="O3:O66" si="2">IF(J3="M","Medium",IF(J3="L","Light",IF(J3="D","Dark","")))</f>
        <v>Medium</v>
      </c>
      <c r="P3" s="5" t="str">
        <f>_xlfn.XLOOKUP(Orders[[#This Row],[Customer ID]],customers!$A$1:$A$1001,customers!$I$1:$I$1001,,0)</f>
        <v>Yes</v>
      </c>
    </row>
    <row r="4" spans="1:16" x14ac:dyDescent="0.3">
      <c r="A4" s="3" t="s">
        <v>501</v>
      </c>
      <c r="B4" s="6">
        <v>44364</v>
      </c>
      <c r="C4" s="3" t="s">
        <v>502</v>
      </c>
      <c r="D4" s="5"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5" t="str">
        <f>INDEX(products!$A$1:$G$49,MATCH(orders!$D4,products!$A$1:$A$49,0),MATCH(orders!I$1,products!$A$1:$G$1,0))</f>
        <v>Ara</v>
      </c>
      <c r="J4" s="5"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s="5" t="str">
        <f t="shared" si="1"/>
        <v>Arabica</v>
      </c>
      <c r="O4" s="4" t="str">
        <f t="shared" si="2"/>
        <v>Light</v>
      </c>
      <c r="P4" s="5" t="str">
        <f>_xlfn.XLOOKUP(Orders[[#This Row],[Customer ID]],customers!$A$1:$A$1001,customers!$I$1:$I$1001,,0)</f>
        <v>Yes</v>
      </c>
    </row>
    <row r="5" spans="1:16" x14ac:dyDescent="0.3">
      <c r="A5" s="3" t="s">
        <v>512</v>
      </c>
      <c r="B5" s="6">
        <v>44392</v>
      </c>
      <c r="C5" s="3" t="s">
        <v>513</v>
      </c>
      <c r="D5" s="5" t="s">
        <v>6141</v>
      </c>
      <c r="E5" s="3">
        <v>2</v>
      </c>
      <c r="F5" s="3" t="str">
        <f>_xlfn.XLOOKUP(C5,customers!$A$1:$A$1001,customers!$B$1:$B$1001,,0)</f>
        <v>Christoffer O' Shea</v>
      </c>
      <c r="G5" s="3"/>
      <c r="H5" s="3" t="str">
        <f>_xlfn.XLOOKUP(C5,customers!$A$1:$A$1001,customers!$G$1:$G$1001,,0)</f>
        <v>Ireland</v>
      </c>
      <c r="I5" s="5" t="str">
        <f>INDEX(products!$A$1:$G$49,MATCH(orders!$D5,products!$A$1:$A$49,0),MATCH(orders!I$1,products!$A$1:$G$1,0))</f>
        <v>Exc</v>
      </c>
      <c r="J5" s="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s="5" t="str">
        <f t="shared" si="1"/>
        <v>Excelsa</v>
      </c>
      <c r="O5" s="4" t="str">
        <f t="shared" si="2"/>
        <v>Medium</v>
      </c>
      <c r="P5" s="5" t="str">
        <f>_xlfn.XLOOKUP(Orders[[#This Row],[Customer ID]],customers!$A$1:$A$1001,customers!$I$1:$I$1001,,0)</f>
        <v>No</v>
      </c>
    </row>
    <row r="6" spans="1:16" x14ac:dyDescent="0.3">
      <c r="A6" s="3" t="s">
        <v>512</v>
      </c>
      <c r="B6" s="6">
        <v>44392</v>
      </c>
      <c r="C6" s="3" t="s">
        <v>513</v>
      </c>
      <c r="D6" s="5"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5" t="str">
        <f>INDEX(products!$A$1:$G$49,MATCH(orders!$D6,products!$A$1:$A$49,0),MATCH(orders!I$1,products!$A$1:$G$1,0))</f>
        <v>Rob</v>
      </c>
      <c r="J6" s="5"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s="5" t="str">
        <f t="shared" si="1"/>
        <v>Robusta</v>
      </c>
      <c r="O6" s="4" t="str">
        <f t="shared" si="2"/>
        <v>Light</v>
      </c>
      <c r="P6" s="5" t="str">
        <f>_xlfn.XLOOKUP(Orders[[#This Row],[Customer ID]],customers!$A$1:$A$1001,customers!$I$1:$I$1001,,0)</f>
        <v>No</v>
      </c>
    </row>
    <row r="7" spans="1:16" x14ac:dyDescent="0.3">
      <c r="A7" s="3" t="s">
        <v>519</v>
      </c>
      <c r="B7" s="6">
        <v>44412</v>
      </c>
      <c r="C7" s="3" t="s">
        <v>520</v>
      </c>
      <c r="D7" s="5"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5" t="str">
        <f>INDEX(products!$A$1:$G$49,MATCH(orders!$D7,products!$A$1:$A$49,0),MATCH(orders!I$1,products!$A$1:$G$1,0))</f>
        <v>Lib</v>
      </c>
      <c r="J7" s="5"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s="5" t="str">
        <f t="shared" si="1"/>
        <v>Liberica</v>
      </c>
      <c r="O7" s="4" t="str">
        <f t="shared" si="2"/>
        <v>Dark</v>
      </c>
      <c r="P7" s="5" t="str">
        <f>_xlfn.XLOOKUP(Orders[[#This Row],[Customer ID]],customers!$A$1:$A$1001,customers!$I$1:$I$1001,,0)</f>
        <v>No</v>
      </c>
    </row>
    <row r="8" spans="1:16" x14ac:dyDescent="0.3">
      <c r="A8" s="3" t="s">
        <v>524</v>
      </c>
      <c r="B8" s="6">
        <v>44582</v>
      </c>
      <c r="C8" s="3" t="s">
        <v>525</v>
      </c>
      <c r="D8" s="5"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5" t="str">
        <f>INDEX(products!$A$1:$G$49,MATCH(orders!$D8,products!$A$1:$A$49,0),MATCH(orders!I$1,products!$A$1:$G$1,0))</f>
        <v>Exc</v>
      </c>
      <c r="J8" s="5"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s="5" t="str">
        <f t="shared" si="1"/>
        <v>Excelsa</v>
      </c>
      <c r="O8" s="4" t="str">
        <f t="shared" si="2"/>
        <v>Dark</v>
      </c>
      <c r="P8" s="5" t="str">
        <f>_xlfn.XLOOKUP(Orders[[#This Row],[Customer ID]],customers!$A$1:$A$1001,customers!$I$1:$I$1001,,0)</f>
        <v>Yes</v>
      </c>
    </row>
    <row r="9" spans="1:16" x14ac:dyDescent="0.3">
      <c r="A9" s="3" t="s">
        <v>530</v>
      </c>
      <c r="B9" s="6">
        <v>44701</v>
      </c>
      <c r="C9" s="3" t="s">
        <v>531</v>
      </c>
      <c r="D9" s="5"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5" t="str">
        <f>INDEX(products!$A$1:$G$49,MATCH(orders!$D9,products!$A$1:$A$49,0),MATCH(orders!I$1,products!$A$1:$G$1,0))</f>
        <v>Lib</v>
      </c>
      <c r="J9" s="5"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s="5" t="str">
        <f t="shared" si="1"/>
        <v>Liberica</v>
      </c>
      <c r="O9" s="4" t="str">
        <f t="shared" si="2"/>
        <v>Light</v>
      </c>
      <c r="P9" s="5" t="str">
        <f>_xlfn.XLOOKUP(Orders[[#This Row],[Customer ID]],customers!$A$1:$A$1001,customers!$I$1:$I$1001,,0)</f>
        <v>Yes</v>
      </c>
    </row>
    <row r="10" spans="1:16" x14ac:dyDescent="0.3">
      <c r="A10" s="3" t="s">
        <v>535</v>
      </c>
      <c r="B10" s="6">
        <v>43467</v>
      </c>
      <c r="C10" s="3" t="s">
        <v>536</v>
      </c>
      <c r="D10" s="5"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5" t="str">
        <f>INDEX(products!$A$1:$G$49,MATCH(orders!$D10,products!$A$1:$A$49,0),MATCH(orders!I$1,products!$A$1:$G$1,0))</f>
        <v>Rob</v>
      </c>
      <c r="J10" s="5"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s="5" t="str">
        <f t="shared" si="1"/>
        <v>Robusta</v>
      </c>
      <c r="O10" s="4" t="str">
        <f t="shared" si="2"/>
        <v>Medium</v>
      </c>
      <c r="P10" s="5" t="str">
        <f>_xlfn.XLOOKUP(Orders[[#This Row],[Customer ID]],customers!$A$1:$A$1001,customers!$I$1:$I$1001,,0)</f>
        <v>No</v>
      </c>
    </row>
    <row r="11" spans="1:16" x14ac:dyDescent="0.3">
      <c r="A11" s="3" t="s">
        <v>541</v>
      </c>
      <c r="B11" s="6">
        <v>43713</v>
      </c>
      <c r="C11" s="3" t="s">
        <v>542</v>
      </c>
      <c r="D11" s="5"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5" t="str">
        <f>INDEX(products!$A$1:$G$49,MATCH(orders!$D11,products!$A$1:$A$49,0),MATCH(orders!I$1,products!$A$1:$G$1,0))</f>
        <v>Rob</v>
      </c>
      <c r="J11" s="5"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s="5" t="str">
        <f t="shared" si="1"/>
        <v>Robusta</v>
      </c>
      <c r="O11" s="4" t="str">
        <f t="shared" si="2"/>
        <v>Medium</v>
      </c>
      <c r="P11" s="5" t="str">
        <f>_xlfn.XLOOKUP(Orders[[#This Row],[Customer ID]],customers!$A$1:$A$1001,customers!$I$1:$I$1001,,0)</f>
        <v>No</v>
      </c>
    </row>
    <row r="12" spans="1:16" x14ac:dyDescent="0.3">
      <c r="A12" s="3" t="s">
        <v>547</v>
      </c>
      <c r="B12" s="6">
        <v>44263</v>
      </c>
      <c r="C12" s="3" t="s">
        <v>548</v>
      </c>
      <c r="D12" s="5"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5" t="str">
        <f>INDEX(products!$A$1:$G$49,MATCH(orders!$D12,products!$A$1:$A$49,0),MATCH(orders!I$1,products!$A$1:$G$1,0))</f>
        <v>Ara</v>
      </c>
      <c r="J12" s="5"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s="5" t="str">
        <f t="shared" si="1"/>
        <v>Arabica</v>
      </c>
      <c r="O12" s="4" t="str">
        <f t="shared" si="2"/>
        <v>Dark</v>
      </c>
      <c r="P12" s="5" t="str">
        <f>_xlfn.XLOOKUP(Orders[[#This Row],[Customer ID]],customers!$A$1:$A$1001,customers!$I$1:$I$1001,,0)</f>
        <v>No</v>
      </c>
    </row>
    <row r="13" spans="1:16" x14ac:dyDescent="0.3">
      <c r="A13" s="3" t="s">
        <v>553</v>
      </c>
      <c r="B13" s="6">
        <v>44132</v>
      </c>
      <c r="C13" s="3" t="s">
        <v>554</v>
      </c>
      <c r="D13" s="5"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5" t="str">
        <f>INDEX(products!$A$1:$G$49,MATCH(orders!$D13,products!$A$1:$A$49,0),MATCH(orders!I$1,products!$A$1:$G$1,0))</f>
        <v>Exc</v>
      </c>
      <c r="J13" s="5"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s="5" t="str">
        <f t="shared" si="1"/>
        <v>Excelsa</v>
      </c>
      <c r="O13" s="4" t="str">
        <f t="shared" si="2"/>
        <v>Light</v>
      </c>
      <c r="P13" s="5" t="str">
        <f>_xlfn.XLOOKUP(Orders[[#This Row],[Customer ID]],customers!$A$1:$A$1001,customers!$I$1:$I$1001,,0)</f>
        <v>Yes</v>
      </c>
    </row>
    <row r="14" spans="1:16" x14ac:dyDescent="0.3">
      <c r="A14" s="3" t="s">
        <v>559</v>
      </c>
      <c r="B14" s="6">
        <v>44744</v>
      </c>
      <c r="C14" s="3" t="s">
        <v>560</v>
      </c>
      <c r="D14" s="5"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5" t="str">
        <f>INDEX(products!$A$1:$G$49,MATCH(orders!$D14,products!$A$1:$A$49,0),MATCH(orders!I$1,products!$A$1:$G$1,0))</f>
        <v>Rob</v>
      </c>
      <c r="J14" s="5"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s="5" t="str">
        <f t="shared" si="1"/>
        <v>Robusta</v>
      </c>
      <c r="O14" s="4" t="str">
        <f t="shared" si="2"/>
        <v>Medium</v>
      </c>
      <c r="P14" s="5" t="str">
        <f>_xlfn.XLOOKUP(Orders[[#This Row],[Customer ID]],customers!$A$1:$A$1001,customers!$I$1:$I$1001,,0)</f>
        <v>No</v>
      </c>
    </row>
    <row r="15" spans="1:16" x14ac:dyDescent="0.3">
      <c r="A15" s="3" t="s">
        <v>565</v>
      </c>
      <c r="B15" s="6">
        <v>43973</v>
      </c>
      <c r="C15" s="3" t="s">
        <v>566</v>
      </c>
      <c r="D15" s="5"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5" t="str">
        <f>INDEX(products!$A$1:$G$49,MATCH(orders!$D15,products!$A$1:$A$49,0),MATCH(orders!I$1,products!$A$1:$G$1,0))</f>
        <v>Rob</v>
      </c>
      <c r="J15" s="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s="5" t="str">
        <f t="shared" si="1"/>
        <v>Robusta</v>
      </c>
      <c r="O15" s="4" t="str">
        <f t="shared" si="2"/>
        <v>Dark</v>
      </c>
      <c r="P15" s="5" t="str">
        <f>_xlfn.XLOOKUP(Orders[[#This Row],[Customer ID]],customers!$A$1:$A$1001,customers!$I$1:$I$1001,,0)</f>
        <v>No</v>
      </c>
    </row>
    <row r="16" spans="1:16" x14ac:dyDescent="0.3">
      <c r="A16" s="3" t="s">
        <v>570</v>
      </c>
      <c r="B16" s="6">
        <v>44656</v>
      </c>
      <c r="C16" s="3" t="s">
        <v>571</v>
      </c>
      <c r="D16" s="5"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5" t="str">
        <f>INDEX(products!$A$1:$G$49,MATCH(orders!$D16,products!$A$1:$A$49,0),MATCH(orders!I$1,products!$A$1:$G$1,0))</f>
        <v>Lib</v>
      </c>
      <c r="J16" s="5"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s="5" t="str">
        <f t="shared" si="1"/>
        <v>Liberica</v>
      </c>
      <c r="O16" s="4" t="str">
        <f t="shared" si="2"/>
        <v>Dark</v>
      </c>
      <c r="P16" s="5" t="str">
        <f>_xlfn.XLOOKUP(Orders[[#This Row],[Customer ID]],customers!$A$1:$A$1001,customers!$I$1:$I$1001,,0)</f>
        <v>Yes</v>
      </c>
    </row>
    <row r="17" spans="1:16" x14ac:dyDescent="0.3">
      <c r="A17" s="3" t="s">
        <v>576</v>
      </c>
      <c r="B17" s="6">
        <v>44719</v>
      </c>
      <c r="C17" s="3" t="s">
        <v>577</v>
      </c>
      <c r="D17" s="5"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5" t="str">
        <f>INDEX(products!$A$1:$G$49,MATCH(orders!$D17,products!$A$1:$A$49,0),MATCH(orders!I$1,products!$A$1:$G$1,0))</f>
        <v>Rob</v>
      </c>
      <c r="J17" s="5"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s="5" t="str">
        <f t="shared" si="1"/>
        <v>Robusta</v>
      </c>
      <c r="O17" s="4" t="str">
        <f t="shared" si="2"/>
        <v>Medium</v>
      </c>
      <c r="P17" s="5" t="str">
        <f>_xlfn.XLOOKUP(Orders[[#This Row],[Customer ID]],customers!$A$1:$A$1001,customers!$I$1:$I$1001,,0)</f>
        <v>No</v>
      </c>
    </row>
    <row r="18" spans="1:16" x14ac:dyDescent="0.3">
      <c r="A18" s="3" t="s">
        <v>581</v>
      </c>
      <c r="B18" s="6">
        <v>43544</v>
      </c>
      <c r="C18" s="3" t="s">
        <v>582</v>
      </c>
      <c r="D18" s="5"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5" t="str">
        <f>INDEX(products!$A$1:$G$49,MATCH(orders!$D18,products!$A$1:$A$49,0),MATCH(orders!I$1,products!$A$1:$G$1,0))</f>
        <v>Ara</v>
      </c>
      <c r="J18" s="5"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s="5" t="str">
        <f t="shared" si="1"/>
        <v>Arabica</v>
      </c>
      <c r="O18" s="4" t="str">
        <f t="shared" si="2"/>
        <v>Medium</v>
      </c>
      <c r="P18" s="5" t="str">
        <f>_xlfn.XLOOKUP(Orders[[#This Row],[Customer ID]],customers!$A$1:$A$1001,customers!$I$1:$I$1001,,0)</f>
        <v>No</v>
      </c>
    </row>
    <row r="19" spans="1:16" x14ac:dyDescent="0.3">
      <c r="A19" s="3" t="s">
        <v>587</v>
      </c>
      <c r="B19" s="6">
        <v>43757</v>
      </c>
      <c r="C19" s="3" t="s">
        <v>588</v>
      </c>
      <c r="D19" s="5"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5" t="str">
        <f>INDEX(products!$A$1:$G$49,MATCH(orders!$D19,products!$A$1:$A$49,0),MATCH(orders!I$1,products!$A$1:$G$1,0))</f>
        <v>Ara</v>
      </c>
      <c r="J19" s="5"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s="5" t="str">
        <f t="shared" si="1"/>
        <v>Arabica</v>
      </c>
      <c r="O19" s="4" t="str">
        <f t="shared" si="2"/>
        <v>Light</v>
      </c>
      <c r="P19" s="5" t="str">
        <f>_xlfn.XLOOKUP(Orders[[#This Row],[Customer ID]],customers!$A$1:$A$1001,customers!$I$1:$I$1001,,0)</f>
        <v>No</v>
      </c>
    </row>
    <row r="20" spans="1:16" x14ac:dyDescent="0.3">
      <c r="A20" s="3" t="s">
        <v>593</v>
      </c>
      <c r="B20" s="6">
        <v>43629</v>
      </c>
      <c r="C20" s="3" t="s">
        <v>594</v>
      </c>
      <c r="D20" s="5"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5" t="str">
        <f>INDEX(products!$A$1:$G$49,MATCH(orders!$D20,products!$A$1:$A$49,0),MATCH(orders!I$1,products!$A$1:$G$1,0))</f>
        <v>Rob</v>
      </c>
      <c r="J20" s="5"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s="5" t="str">
        <f t="shared" si="1"/>
        <v>Robusta</v>
      </c>
      <c r="O20" s="4" t="str">
        <f t="shared" si="2"/>
        <v>Dark</v>
      </c>
      <c r="P20" s="5" t="str">
        <f>_xlfn.XLOOKUP(Orders[[#This Row],[Customer ID]],customers!$A$1:$A$1001,customers!$I$1:$I$1001,,0)</f>
        <v>Yes</v>
      </c>
    </row>
    <row r="21" spans="1:16" x14ac:dyDescent="0.3">
      <c r="A21" s="3" t="s">
        <v>598</v>
      </c>
      <c r="B21" s="6">
        <v>44169</v>
      </c>
      <c r="C21" s="3" t="s">
        <v>599</v>
      </c>
      <c r="D21" s="5"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5" t="str">
        <f>INDEX(products!$A$1:$G$49,MATCH(orders!$D21,products!$A$1:$A$49,0),MATCH(orders!I$1,products!$A$1:$G$1,0))</f>
        <v>Ara</v>
      </c>
      <c r="J21" s="5"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s="5" t="str">
        <f t="shared" si="1"/>
        <v>Arabica</v>
      </c>
      <c r="O21" s="4" t="str">
        <f t="shared" si="2"/>
        <v>Medium</v>
      </c>
      <c r="P21" s="5" t="str">
        <f>_xlfn.XLOOKUP(Orders[[#This Row],[Customer ID]],customers!$A$1:$A$1001,customers!$I$1:$I$1001,,0)</f>
        <v>Yes</v>
      </c>
    </row>
    <row r="22" spans="1:16" x14ac:dyDescent="0.3">
      <c r="A22" s="3" t="s">
        <v>598</v>
      </c>
      <c r="B22" s="6">
        <v>44169</v>
      </c>
      <c r="C22" s="3" t="s">
        <v>599</v>
      </c>
      <c r="D22" s="5"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5" t="str">
        <f>INDEX(products!$A$1:$G$49,MATCH(orders!$D22,products!$A$1:$A$49,0),MATCH(orders!I$1,products!$A$1:$G$1,0))</f>
        <v>Exc</v>
      </c>
      <c r="J22" s="5"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s="5" t="str">
        <f t="shared" si="1"/>
        <v>Excelsa</v>
      </c>
      <c r="O22" s="4" t="str">
        <f t="shared" si="2"/>
        <v>Dark</v>
      </c>
      <c r="P22" s="5" t="str">
        <f>_xlfn.XLOOKUP(Orders[[#This Row],[Customer ID]],customers!$A$1:$A$1001,customers!$I$1:$I$1001,,0)</f>
        <v>Yes</v>
      </c>
    </row>
    <row r="23" spans="1:16" x14ac:dyDescent="0.3">
      <c r="A23" s="3" t="s">
        <v>608</v>
      </c>
      <c r="B23" s="6">
        <v>44169</v>
      </c>
      <c r="C23" s="3" t="s">
        <v>609</v>
      </c>
      <c r="D23" s="5"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5" t="str">
        <f>INDEX(products!$A$1:$G$49,MATCH(orders!$D23,products!$A$1:$A$49,0),MATCH(orders!I$1,products!$A$1:$G$1,0))</f>
        <v>Ara</v>
      </c>
      <c r="J23" s="5"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s="5" t="str">
        <f t="shared" si="1"/>
        <v>Arabica</v>
      </c>
      <c r="O23" s="4" t="str">
        <f t="shared" si="2"/>
        <v>Dark</v>
      </c>
      <c r="P23" s="5" t="str">
        <f>_xlfn.XLOOKUP(Orders[[#This Row],[Customer ID]],customers!$A$1:$A$1001,customers!$I$1:$I$1001,,0)</f>
        <v>No</v>
      </c>
    </row>
    <row r="24" spans="1:16" x14ac:dyDescent="0.3">
      <c r="A24" s="3" t="s">
        <v>614</v>
      </c>
      <c r="B24" s="6">
        <v>44218</v>
      </c>
      <c r="C24" s="3" t="s">
        <v>615</v>
      </c>
      <c r="D24" s="5"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5" t="str">
        <f>INDEX(products!$A$1:$G$49,MATCH(orders!$D24,products!$A$1:$A$49,0),MATCH(orders!I$1,products!$A$1:$G$1,0))</f>
        <v>Rob</v>
      </c>
      <c r="J24" s="5"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s="5" t="str">
        <f t="shared" si="1"/>
        <v>Robusta</v>
      </c>
      <c r="O24" s="4" t="str">
        <f t="shared" si="2"/>
        <v>Medium</v>
      </c>
      <c r="P24" s="5" t="str">
        <f>_xlfn.XLOOKUP(Orders[[#This Row],[Customer ID]],customers!$A$1:$A$1001,customers!$I$1:$I$1001,,0)</f>
        <v>Yes</v>
      </c>
    </row>
    <row r="25" spans="1:16" x14ac:dyDescent="0.3">
      <c r="A25" s="3" t="s">
        <v>620</v>
      </c>
      <c r="B25" s="6">
        <v>44603</v>
      </c>
      <c r="C25" s="3" t="s">
        <v>621</v>
      </c>
      <c r="D25" s="5"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5" t="str">
        <f>INDEX(products!$A$1:$G$49,MATCH(orders!$D25,products!$A$1:$A$49,0),MATCH(orders!I$1,products!$A$1:$G$1,0))</f>
        <v>Ara</v>
      </c>
      <c r="J25" s="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s="5" t="str">
        <f t="shared" si="1"/>
        <v>Arabica</v>
      </c>
      <c r="O25" s="4" t="str">
        <f t="shared" si="2"/>
        <v>Dark</v>
      </c>
      <c r="P25" s="5" t="str">
        <f>_xlfn.XLOOKUP(Orders[[#This Row],[Customer ID]],customers!$A$1:$A$1001,customers!$I$1:$I$1001,,0)</f>
        <v>Yes</v>
      </c>
    </row>
    <row r="26" spans="1:16" x14ac:dyDescent="0.3">
      <c r="A26" s="3" t="s">
        <v>626</v>
      </c>
      <c r="B26" s="6">
        <v>44454</v>
      </c>
      <c r="C26" s="3" t="s">
        <v>627</v>
      </c>
      <c r="D26" s="5"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5" t="str">
        <f>INDEX(products!$A$1:$G$49,MATCH(orders!$D26,products!$A$1:$A$49,0),MATCH(orders!I$1,products!$A$1:$G$1,0))</f>
        <v>Ara</v>
      </c>
      <c r="J26" s="5"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s="5" t="str">
        <f t="shared" si="1"/>
        <v>Arabica</v>
      </c>
      <c r="O26" s="4" t="str">
        <f t="shared" si="2"/>
        <v>Medium</v>
      </c>
      <c r="P26" s="5" t="str">
        <f>_xlfn.XLOOKUP(Orders[[#This Row],[Customer ID]],customers!$A$1:$A$1001,customers!$I$1:$I$1001,,0)</f>
        <v>No</v>
      </c>
    </row>
    <row r="27" spans="1:16" x14ac:dyDescent="0.3">
      <c r="A27" s="3" t="s">
        <v>632</v>
      </c>
      <c r="B27" s="6">
        <v>44128</v>
      </c>
      <c r="C27" s="3" t="s">
        <v>633</v>
      </c>
      <c r="D27" s="5"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5" t="str">
        <f>INDEX(products!$A$1:$G$49,MATCH(orders!$D27,products!$A$1:$A$49,0),MATCH(orders!I$1,products!$A$1:$G$1,0))</f>
        <v>Exc</v>
      </c>
      <c r="J27" s="5"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s="5" t="str">
        <f t="shared" si="1"/>
        <v>Excelsa</v>
      </c>
      <c r="O27" s="4" t="str">
        <f t="shared" si="2"/>
        <v>Medium</v>
      </c>
      <c r="P27" s="5" t="str">
        <f>_xlfn.XLOOKUP(Orders[[#This Row],[Customer ID]],customers!$A$1:$A$1001,customers!$I$1:$I$1001,,0)</f>
        <v>Yes</v>
      </c>
    </row>
    <row r="28" spans="1:16" x14ac:dyDescent="0.3">
      <c r="A28" s="3" t="s">
        <v>637</v>
      </c>
      <c r="B28" s="6">
        <v>43516</v>
      </c>
      <c r="C28" s="3" t="s">
        <v>638</v>
      </c>
      <c r="D28" s="5"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5" t="str">
        <f>INDEX(products!$A$1:$G$49,MATCH(orders!$D28,products!$A$1:$A$49,0),MATCH(orders!I$1,products!$A$1:$G$1,0))</f>
        <v>Ara</v>
      </c>
      <c r="J28" s="5"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s="5" t="str">
        <f t="shared" si="1"/>
        <v>Arabica</v>
      </c>
      <c r="O28" s="4" t="str">
        <f t="shared" si="2"/>
        <v>Medium</v>
      </c>
      <c r="P28" s="5" t="str">
        <f>_xlfn.XLOOKUP(Orders[[#This Row],[Customer ID]],customers!$A$1:$A$1001,customers!$I$1:$I$1001,,0)</f>
        <v>Yes</v>
      </c>
    </row>
    <row r="29" spans="1:16" x14ac:dyDescent="0.3">
      <c r="A29" s="3" t="s">
        <v>643</v>
      </c>
      <c r="B29" s="6">
        <v>43746</v>
      </c>
      <c r="C29" s="3" t="s">
        <v>644</v>
      </c>
      <c r="D29" s="5"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5" t="str">
        <f>INDEX(products!$A$1:$G$49,MATCH(orders!$D29,products!$A$1:$A$49,0),MATCH(orders!I$1,products!$A$1:$G$1,0))</f>
        <v>Ara</v>
      </c>
      <c r="J29" s="5"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s="5" t="str">
        <f t="shared" si="1"/>
        <v>Arabica</v>
      </c>
      <c r="O29" s="4" t="str">
        <f t="shared" si="2"/>
        <v>Medium</v>
      </c>
      <c r="P29" s="5" t="str">
        <f>_xlfn.XLOOKUP(Orders[[#This Row],[Customer ID]],customers!$A$1:$A$1001,customers!$I$1:$I$1001,,0)</f>
        <v>No</v>
      </c>
    </row>
    <row r="30" spans="1:16" x14ac:dyDescent="0.3">
      <c r="A30" s="3" t="s">
        <v>649</v>
      </c>
      <c r="B30" s="6">
        <v>44775</v>
      </c>
      <c r="C30" s="3" t="s">
        <v>650</v>
      </c>
      <c r="D30" s="5"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5" t="str">
        <f>INDEX(products!$A$1:$G$49,MATCH(orders!$D30,products!$A$1:$A$49,0),MATCH(orders!I$1,products!$A$1:$G$1,0))</f>
        <v>Ara</v>
      </c>
      <c r="J30" s="5"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s="5" t="str">
        <f t="shared" si="1"/>
        <v>Arabica</v>
      </c>
      <c r="O30" s="4" t="str">
        <f t="shared" si="2"/>
        <v>Dark</v>
      </c>
      <c r="P30" s="5" t="str">
        <f>_xlfn.XLOOKUP(Orders[[#This Row],[Customer ID]],customers!$A$1:$A$1001,customers!$I$1:$I$1001,,0)</f>
        <v>No</v>
      </c>
    </row>
    <row r="31" spans="1:16" x14ac:dyDescent="0.3">
      <c r="A31" s="3" t="s">
        <v>655</v>
      </c>
      <c r="B31" s="6">
        <v>43516</v>
      </c>
      <c r="C31" s="3" t="s">
        <v>656</v>
      </c>
      <c r="D31" s="5"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5" t="str">
        <f>INDEX(products!$A$1:$G$49,MATCH(orders!$D31,products!$A$1:$A$49,0),MATCH(orders!I$1,products!$A$1:$G$1,0))</f>
        <v>Ara</v>
      </c>
      <c r="J31" s="5"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s="5" t="str">
        <f t="shared" si="1"/>
        <v>Arabica</v>
      </c>
      <c r="O31" s="4" t="str">
        <f t="shared" si="2"/>
        <v>Dark</v>
      </c>
      <c r="P31" s="5" t="str">
        <f>_xlfn.XLOOKUP(Orders[[#This Row],[Customer ID]],customers!$A$1:$A$1001,customers!$I$1:$I$1001,,0)</f>
        <v>Yes</v>
      </c>
    </row>
    <row r="32" spans="1:16" x14ac:dyDescent="0.3">
      <c r="A32" s="3" t="s">
        <v>661</v>
      </c>
      <c r="B32" s="6">
        <v>44464</v>
      </c>
      <c r="C32" s="3" t="s">
        <v>662</v>
      </c>
      <c r="D32" s="5"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5" t="str">
        <f>INDEX(products!$A$1:$G$49,MATCH(orders!$D32,products!$A$1:$A$49,0),MATCH(orders!I$1,products!$A$1:$G$1,0))</f>
        <v>Lib</v>
      </c>
      <c r="J32" s="5"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s="5" t="str">
        <f t="shared" si="1"/>
        <v>Liberica</v>
      </c>
      <c r="O32" s="4" t="str">
        <f t="shared" si="2"/>
        <v>Medium</v>
      </c>
      <c r="P32" s="5" t="str">
        <f>_xlfn.XLOOKUP(Orders[[#This Row],[Customer ID]],customers!$A$1:$A$1001,customers!$I$1:$I$1001,,0)</f>
        <v>No</v>
      </c>
    </row>
    <row r="33" spans="1:16" x14ac:dyDescent="0.3">
      <c r="A33" s="3" t="s">
        <v>661</v>
      </c>
      <c r="B33" s="6">
        <v>44464</v>
      </c>
      <c r="C33" s="3" t="s">
        <v>662</v>
      </c>
      <c r="D33" s="5"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5" t="str">
        <f>INDEX(products!$A$1:$G$49,MATCH(orders!$D33,products!$A$1:$A$49,0),MATCH(orders!I$1,products!$A$1:$G$1,0))</f>
        <v>Ara</v>
      </c>
      <c r="J33" s="5"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s="5" t="str">
        <f t="shared" si="1"/>
        <v>Arabica</v>
      </c>
      <c r="O33" s="4" t="str">
        <f t="shared" si="2"/>
        <v>Dark</v>
      </c>
      <c r="P33" s="5" t="str">
        <f>_xlfn.XLOOKUP(Orders[[#This Row],[Customer ID]],customers!$A$1:$A$1001,customers!$I$1:$I$1001,,0)</f>
        <v>No</v>
      </c>
    </row>
    <row r="34" spans="1:16" x14ac:dyDescent="0.3">
      <c r="A34" s="3" t="s">
        <v>661</v>
      </c>
      <c r="B34" s="6">
        <v>44464</v>
      </c>
      <c r="C34" s="3" t="s">
        <v>662</v>
      </c>
      <c r="D34" s="5"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5" t="str">
        <f>INDEX(products!$A$1:$G$49,MATCH(orders!$D34,products!$A$1:$A$49,0),MATCH(orders!I$1,products!$A$1:$G$1,0))</f>
        <v>Lib</v>
      </c>
      <c r="J34" s="5"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s="5" t="str">
        <f t="shared" si="1"/>
        <v>Liberica</v>
      </c>
      <c r="O34" s="4" t="str">
        <f t="shared" si="2"/>
        <v>Medium</v>
      </c>
      <c r="P34" s="5" t="str">
        <f>_xlfn.XLOOKUP(Orders[[#This Row],[Customer ID]],customers!$A$1:$A$1001,customers!$I$1:$I$1001,,0)</f>
        <v>No</v>
      </c>
    </row>
    <row r="35" spans="1:16" x14ac:dyDescent="0.3">
      <c r="A35" s="3" t="s">
        <v>676</v>
      </c>
      <c r="B35" s="6">
        <v>44394</v>
      </c>
      <c r="C35" s="3" t="s">
        <v>677</v>
      </c>
      <c r="D35" s="5"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5" t="str">
        <f>INDEX(products!$A$1:$G$49,MATCH(orders!$D35,products!$A$1:$A$49,0),MATCH(orders!I$1,products!$A$1:$G$1,0))</f>
        <v>Lib</v>
      </c>
      <c r="J35" s="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s="5" t="str">
        <f t="shared" si="1"/>
        <v>Liberica</v>
      </c>
      <c r="O35" s="4" t="str">
        <f t="shared" si="2"/>
        <v>Light</v>
      </c>
      <c r="P35" s="5" t="str">
        <f>_xlfn.XLOOKUP(Orders[[#This Row],[Customer ID]],customers!$A$1:$A$1001,customers!$I$1:$I$1001,,0)</f>
        <v>No</v>
      </c>
    </row>
    <row r="36" spans="1:16" x14ac:dyDescent="0.3">
      <c r="A36" s="3" t="s">
        <v>681</v>
      </c>
      <c r="B36" s="6">
        <v>44011</v>
      </c>
      <c r="C36" s="3" t="s">
        <v>682</v>
      </c>
      <c r="D36" s="5"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5" t="str">
        <f>INDEX(products!$A$1:$G$49,MATCH(orders!$D36,products!$A$1:$A$49,0),MATCH(orders!I$1,products!$A$1:$G$1,0))</f>
        <v>Lib</v>
      </c>
      <c r="J36" s="5"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s="5" t="str">
        <f t="shared" si="1"/>
        <v>Liberica</v>
      </c>
      <c r="O36" s="4" t="str">
        <f t="shared" si="2"/>
        <v>Light</v>
      </c>
      <c r="P36" s="5" t="str">
        <f>_xlfn.XLOOKUP(Orders[[#This Row],[Customer ID]],customers!$A$1:$A$1001,customers!$I$1:$I$1001,,0)</f>
        <v>Yes</v>
      </c>
    </row>
    <row r="37" spans="1:16" x14ac:dyDescent="0.3">
      <c r="A37" s="3" t="s">
        <v>687</v>
      </c>
      <c r="B37" s="6">
        <v>44348</v>
      </c>
      <c r="C37" s="3" t="s">
        <v>688</v>
      </c>
      <c r="D37" s="5"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5" t="str">
        <f>INDEX(products!$A$1:$G$49,MATCH(orders!$D37,products!$A$1:$A$49,0),MATCH(orders!I$1,products!$A$1:$G$1,0))</f>
        <v>Ara</v>
      </c>
      <c r="J37" s="5"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s="5" t="str">
        <f t="shared" si="1"/>
        <v>Arabica</v>
      </c>
      <c r="O37" s="4" t="str">
        <f t="shared" si="2"/>
        <v>Dark</v>
      </c>
      <c r="P37" s="5" t="str">
        <f>_xlfn.XLOOKUP(Orders[[#This Row],[Customer ID]],customers!$A$1:$A$1001,customers!$I$1:$I$1001,,0)</f>
        <v>No</v>
      </c>
    </row>
    <row r="38" spans="1:16" x14ac:dyDescent="0.3">
      <c r="A38" s="3" t="s">
        <v>693</v>
      </c>
      <c r="B38" s="6">
        <v>44233</v>
      </c>
      <c r="C38" s="3" t="s">
        <v>694</v>
      </c>
      <c r="D38" s="5"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5" t="str">
        <f>INDEX(products!$A$1:$G$49,MATCH(orders!$D38,products!$A$1:$A$49,0),MATCH(orders!I$1,products!$A$1:$G$1,0))</f>
        <v>Lib</v>
      </c>
      <c r="J38" s="5"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s="5" t="str">
        <f t="shared" si="1"/>
        <v>Liberica</v>
      </c>
      <c r="O38" s="4" t="str">
        <f t="shared" si="2"/>
        <v>Medium</v>
      </c>
      <c r="P38" s="5" t="str">
        <f>_xlfn.XLOOKUP(Orders[[#This Row],[Customer ID]],customers!$A$1:$A$1001,customers!$I$1:$I$1001,,0)</f>
        <v>No</v>
      </c>
    </row>
    <row r="39" spans="1:16" x14ac:dyDescent="0.3">
      <c r="A39" s="3" t="s">
        <v>699</v>
      </c>
      <c r="B39" s="6">
        <v>43580</v>
      </c>
      <c r="C39" s="3" t="s">
        <v>700</v>
      </c>
      <c r="D39" s="5"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5" t="str">
        <f>INDEX(products!$A$1:$G$49,MATCH(orders!$D39,products!$A$1:$A$49,0),MATCH(orders!I$1,products!$A$1:$G$1,0))</f>
        <v>Lib</v>
      </c>
      <c r="J39" s="5"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s="5" t="str">
        <f t="shared" si="1"/>
        <v>Liberica</v>
      </c>
      <c r="O39" s="4" t="str">
        <f t="shared" si="2"/>
        <v>Light</v>
      </c>
      <c r="P39" s="5" t="str">
        <f>_xlfn.XLOOKUP(Orders[[#This Row],[Customer ID]],customers!$A$1:$A$1001,customers!$I$1:$I$1001,,0)</f>
        <v>No</v>
      </c>
    </row>
    <row r="40" spans="1:16" x14ac:dyDescent="0.3">
      <c r="A40" s="3" t="s">
        <v>705</v>
      </c>
      <c r="B40" s="6">
        <v>43946</v>
      </c>
      <c r="C40" s="3" t="s">
        <v>706</v>
      </c>
      <c r="D40" s="5"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5" t="str">
        <f>INDEX(products!$A$1:$G$49,MATCH(orders!$D40,products!$A$1:$A$49,0),MATCH(orders!I$1,products!$A$1:$G$1,0))</f>
        <v>Rob</v>
      </c>
      <c r="J40" s="5"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s="5" t="str">
        <f t="shared" si="1"/>
        <v>Robusta</v>
      </c>
      <c r="O40" s="4" t="str">
        <f t="shared" si="2"/>
        <v>Medium</v>
      </c>
      <c r="P40" s="5" t="str">
        <f>_xlfn.XLOOKUP(Orders[[#This Row],[Customer ID]],customers!$A$1:$A$1001,customers!$I$1:$I$1001,,0)</f>
        <v>No</v>
      </c>
    </row>
    <row r="41" spans="1:16" x14ac:dyDescent="0.3">
      <c r="A41" s="3" t="s">
        <v>711</v>
      </c>
      <c r="B41" s="6">
        <v>44524</v>
      </c>
      <c r="C41" s="3" t="s">
        <v>712</v>
      </c>
      <c r="D41" s="5"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5" t="str">
        <f>INDEX(products!$A$1:$G$49,MATCH(orders!$D41,products!$A$1:$A$49,0),MATCH(orders!I$1,products!$A$1:$G$1,0))</f>
        <v>Rob</v>
      </c>
      <c r="J41" s="5"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s="5" t="str">
        <f t="shared" si="1"/>
        <v>Robusta</v>
      </c>
      <c r="O41" s="4" t="str">
        <f t="shared" si="2"/>
        <v>Medium</v>
      </c>
      <c r="P41" s="5" t="str">
        <f>_xlfn.XLOOKUP(Orders[[#This Row],[Customer ID]],customers!$A$1:$A$1001,customers!$I$1:$I$1001,,0)</f>
        <v>Yes</v>
      </c>
    </row>
    <row r="42" spans="1:16" x14ac:dyDescent="0.3">
      <c r="A42" s="3" t="s">
        <v>715</v>
      </c>
      <c r="B42" s="6">
        <v>44305</v>
      </c>
      <c r="C42" s="3" t="s">
        <v>716</v>
      </c>
      <c r="D42" s="5"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5" t="str">
        <f>INDEX(products!$A$1:$G$49,MATCH(orders!$D42,products!$A$1:$A$49,0),MATCH(orders!I$1,products!$A$1:$G$1,0))</f>
        <v>Lib</v>
      </c>
      <c r="J42" s="5"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s="5" t="str">
        <f t="shared" si="1"/>
        <v>Liberica</v>
      </c>
      <c r="O42" s="4" t="str">
        <f t="shared" si="2"/>
        <v>Medium</v>
      </c>
      <c r="P42" s="5" t="str">
        <f>_xlfn.XLOOKUP(Orders[[#This Row],[Customer ID]],customers!$A$1:$A$1001,customers!$I$1:$I$1001,,0)</f>
        <v>No</v>
      </c>
    </row>
    <row r="43" spans="1:16" x14ac:dyDescent="0.3">
      <c r="A43" s="3" t="s">
        <v>720</v>
      </c>
      <c r="B43" s="6">
        <v>44749</v>
      </c>
      <c r="C43" s="3" t="s">
        <v>721</v>
      </c>
      <c r="D43" s="5"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5" t="str">
        <f>INDEX(products!$A$1:$G$49,MATCH(orders!$D43,products!$A$1:$A$49,0),MATCH(orders!I$1,products!$A$1:$G$1,0))</f>
        <v>Exc</v>
      </c>
      <c r="J43" s="5"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s="5" t="str">
        <f t="shared" si="1"/>
        <v>Excelsa</v>
      </c>
      <c r="O43" s="4" t="str">
        <f t="shared" si="2"/>
        <v>Dark</v>
      </c>
      <c r="P43" s="5" t="str">
        <f>_xlfn.XLOOKUP(Orders[[#This Row],[Customer ID]],customers!$A$1:$A$1001,customers!$I$1:$I$1001,,0)</f>
        <v>Yes</v>
      </c>
    </row>
    <row r="44" spans="1:16" x14ac:dyDescent="0.3">
      <c r="A44" s="3" t="s">
        <v>726</v>
      </c>
      <c r="B44" s="6">
        <v>43607</v>
      </c>
      <c r="C44" s="3" t="s">
        <v>727</v>
      </c>
      <c r="D44" s="5"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5" t="str">
        <f>INDEX(products!$A$1:$G$49,MATCH(orders!$D44,products!$A$1:$A$49,0),MATCH(orders!I$1,products!$A$1:$G$1,0))</f>
        <v>Rob</v>
      </c>
      <c r="J44" s="5"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s="5" t="str">
        <f t="shared" si="1"/>
        <v>Robusta</v>
      </c>
      <c r="O44" s="4" t="str">
        <f t="shared" si="2"/>
        <v>Dark</v>
      </c>
      <c r="P44" s="5" t="str">
        <f>_xlfn.XLOOKUP(Orders[[#This Row],[Customer ID]],customers!$A$1:$A$1001,customers!$I$1:$I$1001,,0)</f>
        <v>Yes</v>
      </c>
    </row>
    <row r="45" spans="1:16" x14ac:dyDescent="0.3">
      <c r="A45" s="3" t="s">
        <v>733</v>
      </c>
      <c r="B45" s="6">
        <v>44473</v>
      </c>
      <c r="C45" s="3" t="s">
        <v>734</v>
      </c>
      <c r="D45" s="5"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5" t="str">
        <f>INDEX(products!$A$1:$G$49,MATCH(orders!$D45,products!$A$1:$A$49,0),MATCH(orders!I$1,products!$A$1:$G$1,0))</f>
        <v>Lib</v>
      </c>
      <c r="J45" s="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s="5" t="str">
        <f t="shared" si="1"/>
        <v>Liberica</v>
      </c>
      <c r="O45" s="4" t="str">
        <f t="shared" si="2"/>
        <v>Light</v>
      </c>
      <c r="P45" s="5" t="str">
        <f>_xlfn.XLOOKUP(Orders[[#This Row],[Customer ID]],customers!$A$1:$A$1001,customers!$I$1:$I$1001,,0)</f>
        <v>No</v>
      </c>
    </row>
    <row r="46" spans="1:16" x14ac:dyDescent="0.3">
      <c r="A46" s="3" t="s">
        <v>738</v>
      </c>
      <c r="B46" s="6">
        <v>43932</v>
      </c>
      <c r="C46" s="3" t="s">
        <v>739</v>
      </c>
      <c r="D46" s="5"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5" t="str">
        <f>INDEX(products!$A$1:$G$49,MATCH(orders!$D46,products!$A$1:$A$49,0),MATCH(orders!I$1,products!$A$1:$G$1,0))</f>
        <v>Exc</v>
      </c>
      <c r="J46" s="5"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s="5" t="str">
        <f t="shared" si="1"/>
        <v>Excelsa</v>
      </c>
      <c r="O46" s="4" t="str">
        <f t="shared" si="2"/>
        <v>Medium</v>
      </c>
      <c r="P46" s="5" t="str">
        <f>_xlfn.XLOOKUP(Orders[[#This Row],[Customer ID]],customers!$A$1:$A$1001,customers!$I$1:$I$1001,,0)</f>
        <v>Yes</v>
      </c>
    </row>
    <row r="47" spans="1:16" x14ac:dyDescent="0.3">
      <c r="A47" s="3" t="s">
        <v>744</v>
      </c>
      <c r="B47" s="6">
        <v>44592</v>
      </c>
      <c r="C47" s="3" t="s">
        <v>745</v>
      </c>
      <c r="D47" s="5"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5" t="str">
        <f>INDEX(products!$A$1:$G$49,MATCH(orders!$D47,products!$A$1:$A$49,0),MATCH(orders!I$1,products!$A$1:$G$1,0))</f>
        <v>Lib</v>
      </c>
      <c r="J47" s="5"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s="5" t="str">
        <f t="shared" si="1"/>
        <v>Liberica</v>
      </c>
      <c r="O47" s="4" t="str">
        <f t="shared" si="2"/>
        <v>Dark</v>
      </c>
      <c r="P47" s="5" t="str">
        <f>_xlfn.XLOOKUP(Orders[[#This Row],[Customer ID]],customers!$A$1:$A$1001,customers!$I$1:$I$1001,,0)</f>
        <v>No</v>
      </c>
    </row>
    <row r="48" spans="1:16" x14ac:dyDescent="0.3">
      <c r="A48" s="3" t="s">
        <v>750</v>
      </c>
      <c r="B48" s="6">
        <v>43776</v>
      </c>
      <c r="C48" s="3" t="s">
        <v>751</v>
      </c>
      <c r="D48" s="5"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5" t="str">
        <f>INDEX(products!$A$1:$G$49,MATCH(orders!$D48,products!$A$1:$A$49,0),MATCH(orders!I$1,products!$A$1:$G$1,0))</f>
        <v>Exc</v>
      </c>
      <c r="J48" s="5"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s="5" t="str">
        <f t="shared" si="1"/>
        <v>Excelsa</v>
      </c>
      <c r="O48" s="4" t="str">
        <f t="shared" si="2"/>
        <v>Medium</v>
      </c>
      <c r="P48" s="5" t="str">
        <f>_xlfn.XLOOKUP(Orders[[#This Row],[Customer ID]],customers!$A$1:$A$1001,customers!$I$1:$I$1001,,0)</f>
        <v>Yes</v>
      </c>
    </row>
    <row r="49" spans="1:16" x14ac:dyDescent="0.3">
      <c r="A49" s="3" t="s">
        <v>755</v>
      </c>
      <c r="B49" s="6">
        <v>43644</v>
      </c>
      <c r="C49" s="3" t="s">
        <v>756</v>
      </c>
      <c r="D49" s="5"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5" t="str">
        <f>INDEX(products!$A$1:$G$49,MATCH(orders!$D49,products!$A$1:$A$49,0),MATCH(orders!I$1,products!$A$1:$G$1,0))</f>
        <v>Ara</v>
      </c>
      <c r="J49" s="5"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s="5" t="str">
        <f t="shared" si="1"/>
        <v>Arabica</v>
      </c>
      <c r="O49" s="4" t="str">
        <f t="shared" si="2"/>
        <v>Light</v>
      </c>
      <c r="P49" s="5" t="str">
        <f>_xlfn.XLOOKUP(Orders[[#This Row],[Customer ID]],customers!$A$1:$A$1001,customers!$I$1:$I$1001,,0)</f>
        <v>Yes</v>
      </c>
    </row>
    <row r="50" spans="1:16" x14ac:dyDescent="0.3">
      <c r="A50" s="3" t="s">
        <v>761</v>
      </c>
      <c r="B50" s="6">
        <v>44085</v>
      </c>
      <c r="C50" s="3" t="s">
        <v>762</v>
      </c>
      <c r="D50" s="5"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5" t="str">
        <f>INDEX(products!$A$1:$G$49,MATCH(orders!$D50,products!$A$1:$A$49,0),MATCH(orders!I$1,products!$A$1:$G$1,0))</f>
        <v>Ara</v>
      </c>
      <c r="J50" s="5"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s="5" t="str">
        <f t="shared" si="1"/>
        <v>Arabica</v>
      </c>
      <c r="O50" s="4" t="str">
        <f t="shared" si="2"/>
        <v>Dark</v>
      </c>
      <c r="P50" s="5" t="str">
        <f>_xlfn.XLOOKUP(Orders[[#This Row],[Customer ID]],customers!$A$1:$A$1001,customers!$I$1:$I$1001,,0)</f>
        <v>No</v>
      </c>
    </row>
    <row r="51" spans="1:16" x14ac:dyDescent="0.3">
      <c r="A51" s="3" t="s">
        <v>766</v>
      </c>
      <c r="B51" s="6">
        <v>44790</v>
      </c>
      <c r="C51" s="3" t="s">
        <v>767</v>
      </c>
      <c r="D51" s="5"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5" t="str">
        <f>INDEX(products!$A$1:$G$49,MATCH(orders!$D51,products!$A$1:$A$49,0),MATCH(orders!I$1,products!$A$1:$G$1,0))</f>
        <v>Ara</v>
      </c>
      <c r="J51" s="5"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s="5" t="str">
        <f t="shared" si="1"/>
        <v>Arabica</v>
      </c>
      <c r="O51" s="4" t="str">
        <f t="shared" si="2"/>
        <v>Light</v>
      </c>
      <c r="P51" s="5" t="str">
        <f>_xlfn.XLOOKUP(Orders[[#This Row],[Customer ID]],customers!$A$1:$A$1001,customers!$I$1:$I$1001,,0)</f>
        <v>No</v>
      </c>
    </row>
    <row r="52" spans="1:16" x14ac:dyDescent="0.3">
      <c r="A52" s="3" t="s">
        <v>772</v>
      </c>
      <c r="B52" s="6">
        <v>44792</v>
      </c>
      <c r="C52" s="3" t="s">
        <v>773</v>
      </c>
      <c r="D52" s="5"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5" t="str">
        <f>INDEX(products!$A$1:$G$49,MATCH(orders!$D52,products!$A$1:$A$49,0),MATCH(orders!I$1,products!$A$1:$G$1,0))</f>
        <v>Lib</v>
      </c>
      <c r="J52" s="5"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s="5" t="str">
        <f t="shared" si="1"/>
        <v>Liberica</v>
      </c>
      <c r="O52" s="4" t="str">
        <f t="shared" si="2"/>
        <v>Dark</v>
      </c>
      <c r="P52" s="5" t="str">
        <f>_xlfn.XLOOKUP(Orders[[#This Row],[Customer ID]],customers!$A$1:$A$1001,customers!$I$1:$I$1001,,0)</f>
        <v>No</v>
      </c>
    </row>
    <row r="53" spans="1:16" x14ac:dyDescent="0.3">
      <c r="A53" s="3" t="s">
        <v>778</v>
      </c>
      <c r="B53" s="6">
        <v>43600</v>
      </c>
      <c r="C53" s="3" t="s">
        <v>779</v>
      </c>
      <c r="D53" s="5"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5" t="str">
        <f>INDEX(products!$A$1:$G$49,MATCH(orders!$D53,products!$A$1:$A$49,0),MATCH(orders!I$1,products!$A$1:$G$1,0))</f>
        <v>Lib</v>
      </c>
      <c r="J53" s="5"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s="5" t="str">
        <f t="shared" si="1"/>
        <v>Liberica</v>
      </c>
      <c r="O53" s="4" t="str">
        <f t="shared" si="2"/>
        <v>Light</v>
      </c>
      <c r="P53" s="5" t="str">
        <f>_xlfn.XLOOKUP(Orders[[#This Row],[Customer ID]],customers!$A$1:$A$1001,customers!$I$1:$I$1001,,0)</f>
        <v>Yes</v>
      </c>
    </row>
    <row r="54" spans="1:16" x14ac:dyDescent="0.3">
      <c r="A54" s="3" t="s">
        <v>784</v>
      </c>
      <c r="B54" s="6">
        <v>43719</v>
      </c>
      <c r="C54" s="3" t="s">
        <v>785</v>
      </c>
      <c r="D54" s="5"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5" t="str">
        <f>INDEX(products!$A$1:$G$49,MATCH(orders!$D54,products!$A$1:$A$49,0),MATCH(orders!I$1,products!$A$1:$G$1,0))</f>
        <v>Rob</v>
      </c>
      <c r="J54" s="5"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s="5" t="str">
        <f t="shared" si="1"/>
        <v>Robusta</v>
      </c>
      <c r="O54" s="4" t="str">
        <f t="shared" si="2"/>
        <v>Medium</v>
      </c>
      <c r="P54" s="5" t="str">
        <f>_xlfn.XLOOKUP(Orders[[#This Row],[Customer ID]],customers!$A$1:$A$1001,customers!$I$1:$I$1001,,0)</f>
        <v>No</v>
      </c>
    </row>
    <row r="55" spans="1:16" x14ac:dyDescent="0.3">
      <c r="A55" s="3" t="s">
        <v>784</v>
      </c>
      <c r="B55" s="6">
        <v>43719</v>
      </c>
      <c r="C55" s="3" t="s">
        <v>785</v>
      </c>
      <c r="D55" s="5"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5" t="str">
        <f>INDEX(products!$A$1:$G$49,MATCH(orders!$D55,products!$A$1:$A$49,0),MATCH(orders!I$1,products!$A$1:$G$1,0))</f>
        <v>Lib</v>
      </c>
      <c r="J55" s="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s="5" t="str">
        <f t="shared" si="1"/>
        <v>Liberica</v>
      </c>
      <c r="O55" s="4" t="str">
        <f t="shared" si="2"/>
        <v>Light</v>
      </c>
      <c r="P55" s="5" t="str">
        <f>_xlfn.XLOOKUP(Orders[[#This Row],[Customer ID]],customers!$A$1:$A$1001,customers!$I$1:$I$1001,,0)</f>
        <v>No</v>
      </c>
    </row>
    <row r="56" spans="1:16" x14ac:dyDescent="0.3">
      <c r="A56" s="3" t="s">
        <v>794</v>
      </c>
      <c r="B56" s="6">
        <v>44271</v>
      </c>
      <c r="C56" s="3" t="s">
        <v>795</v>
      </c>
      <c r="D56" s="5"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5" t="str">
        <f>INDEX(products!$A$1:$G$49,MATCH(orders!$D56,products!$A$1:$A$49,0),MATCH(orders!I$1,products!$A$1:$G$1,0))</f>
        <v>Lib</v>
      </c>
      <c r="J56" s="5"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s="5" t="str">
        <f t="shared" si="1"/>
        <v>Liberica</v>
      </c>
      <c r="O56" s="4" t="str">
        <f t="shared" si="2"/>
        <v>Medium</v>
      </c>
      <c r="P56" s="5" t="str">
        <f>_xlfn.XLOOKUP(Orders[[#This Row],[Customer ID]],customers!$A$1:$A$1001,customers!$I$1:$I$1001,,0)</f>
        <v>No</v>
      </c>
    </row>
    <row r="57" spans="1:16" x14ac:dyDescent="0.3">
      <c r="A57" s="3" t="s">
        <v>800</v>
      </c>
      <c r="B57" s="6">
        <v>44168</v>
      </c>
      <c r="C57" s="3" t="s">
        <v>801</v>
      </c>
      <c r="D57" s="5"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5" t="str">
        <f>INDEX(products!$A$1:$G$49,MATCH(orders!$D57,products!$A$1:$A$49,0),MATCH(orders!I$1,products!$A$1:$G$1,0))</f>
        <v>Lib</v>
      </c>
      <c r="J57" s="5"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s="5" t="str">
        <f t="shared" si="1"/>
        <v>Liberica</v>
      </c>
      <c r="O57" s="4" t="str">
        <f t="shared" si="2"/>
        <v>Light</v>
      </c>
      <c r="P57" s="5" t="str">
        <f>_xlfn.XLOOKUP(Orders[[#This Row],[Customer ID]],customers!$A$1:$A$1001,customers!$I$1:$I$1001,,0)</f>
        <v>No</v>
      </c>
    </row>
    <row r="58" spans="1:16" x14ac:dyDescent="0.3">
      <c r="A58" s="3" t="s">
        <v>805</v>
      </c>
      <c r="B58" s="6">
        <v>43857</v>
      </c>
      <c r="C58" s="3" t="s">
        <v>806</v>
      </c>
      <c r="D58" s="5"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5" t="str">
        <f>INDEX(products!$A$1:$G$49,MATCH(orders!$D58,products!$A$1:$A$49,0),MATCH(orders!I$1,products!$A$1:$G$1,0))</f>
        <v>Exc</v>
      </c>
      <c r="J58" s="5"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s="5" t="str">
        <f t="shared" si="1"/>
        <v>Excelsa</v>
      </c>
      <c r="O58" s="4" t="str">
        <f t="shared" si="2"/>
        <v>Dark</v>
      </c>
      <c r="P58" s="5" t="str">
        <f>_xlfn.XLOOKUP(Orders[[#This Row],[Customer ID]],customers!$A$1:$A$1001,customers!$I$1:$I$1001,,0)</f>
        <v>Yes</v>
      </c>
    </row>
    <row r="59" spans="1:16" x14ac:dyDescent="0.3">
      <c r="A59" s="3" t="s">
        <v>811</v>
      </c>
      <c r="B59" s="6">
        <v>44759</v>
      </c>
      <c r="C59" s="3" t="s">
        <v>812</v>
      </c>
      <c r="D59" s="5"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5" t="str">
        <f>INDEX(products!$A$1:$G$49,MATCH(orders!$D59,products!$A$1:$A$49,0),MATCH(orders!I$1,products!$A$1:$G$1,0))</f>
        <v>Exc</v>
      </c>
      <c r="J59" s="5"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s="5" t="str">
        <f t="shared" si="1"/>
        <v>Excelsa</v>
      </c>
      <c r="O59" s="4" t="str">
        <f t="shared" si="2"/>
        <v>Light</v>
      </c>
      <c r="P59" s="5" t="str">
        <f>_xlfn.XLOOKUP(Orders[[#This Row],[Customer ID]],customers!$A$1:$A$1001,customers!$I$1:$I$1001,,0)</f>
        <v>No</v>
      </c>
    </row>
    <row r="60" spans="1:16" x14ac:dyDescent="0.3">
      <c r="A60" s="3" t="s">
        <v>817</v>
      </c>
      <c r="B60" s="6">
        <v>44624</v>
      </c>
      <c r="C60" s="3" t="s">
        <v>818</v>
      </c>
      <c r="D60" s="5"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5" t="str">
        <f>INDEX(products!$A$1:$G$49,MATCH(orders!$D60,products!$A$1:$A$49,0),MATCH(orders!I$1,products!$A$1:$G$1,0))</f>
        <v>Lib</v>
      </c>
      <c r="J60" s="5"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s="5" t="str">
        <f t="shared" si="1"/>
        <v>Liberica</v>
      </c>
      <c r="O60" s="4" t="str">
        <f t="shared" si="2"/>
        <v>Dark</v>
      </c>
      <c r="P60" s="5" t="str">
        <f>_xlfn.XLOOKUP(Orders[[#This Row],[Customer ID]],customers!$A$1:$A$1001,customers!$I$1:$I$1001,,0)</f>
        <v>Yes</v>
      </c>
    </row>
    <row r="61" spans="1:16" x14ac:dyDescent="0.3">
      <c r="A61" s="3" t="s">
        <v>822</v>
      </c>
      <c r="B61" s="6">
        <v>44537</v>
      </c>
      <c r="C61" s="3" t="s">
        <v>823</v>
      </c>
      <c r="D61" s="5"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5" t="str">
        <f>INDEX(products!$A$1:$G$49,MATCH(orders!$D61,products!$A$1:$A$49,0),MATCH(orders!I$1,products!$A$1:$G$1,0))</f>
        <v>Lib</v>
      </c>
      <c r="J61" s="5"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s="5" t="str">
        <f t="shared" si="1"/>
        <v>Liberica</v>
      </c>
      <c r="O61" s="4" t="str">
        <f t="shared" si="2"/>
        <v>Medium</v>
      </c>
      <c r="P61" s="5" t="str">
        <f>_xlfn.XLOOKUP(Orders[[#This Row],[Customer ID]],customers!$A$1:$A$1001,customers!$I$1:$I$1001,,0)</f>
        <v>Yes</v>
      </c>
    </row>
    <row r="62" spans="1:16" x14ac:dyDescent="0.3">
      <c r="A62" s="3" t="s">
        <v>827</v>
      </c>
      <c r="B62" s="6">
        <v>44252</v>
      </c>
      <c r="C62" s="3" t="s">
        <v>828</v>
      </c>
      <c r="D62" s="5"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5" t="str">
        <f>INDEX(products!$A$1:$G$49,MATCH(orders!$D62,products!$A$1:$A$49,0),MATCH(orders!I$1,products!$A$1:$G$1,0))</f>
        <v>Ara</v>
      </c>
      <c r="J62" s="5"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s="5" t="str">
        <f t="shared" si="1"/>
        <v>Arabica</v>
      </c>
      <c r="O62" s="4" t="str">
        <f t="shared" si="2"/>
        <v>Dark</v>
      </c>
      <c r="P62" s="5" t="str">
        <f>_xlfn.XLOOKUP(Orders[[#This Row],[Customer ID]],customers!$A$1:$A$1001,customers!$I$1:$I$1001,,0)</f>
        <v>No</v>
      </c>
    </row>
    <row r="63" spans="1:16" x14ac:dyDescent="0.3">
      <c r="A63" s="3" t="s">
        <v>833</v>
      </c>
      <c r="B63" s="6">
        <v>43521</v>
      </c>
      <c r="C63" s="3" t="s">
        <v>834</v>
      </c>
      <c r="D63" s="5"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5" t="str">
        <f>INDEX(products!$A$1:$G$49,MATCH(orders!$D63,products!$A$1:$A$49,0),MATCH(orders!I$1,products!$A$1:$G$1,0))</f>
        <v>Rob</v>
      </c>
      <c r="J63" s="5"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s="5" t="str">
        <f t="shared" si="1"/>
        <v>Robusta</v>
      </c>
      <c r="O63" s="4" t="str">
        <f t="shared" si="2"/>
        <v>Dark</v>
      </c>
      <c r="P63" s="5" t="str">
        <f>_xlfn.XLOOKUP(Orders[[#This Row],[Customer ID]],customers!$A$1:$A$1001,customers!$I$1:$I$1001,,0)</f>
        <v>Yes</v>
      </c>
    </row>
    <row r="64" spans="1:16" x14ac:dyDescent="0.3">
      <c r="A64" s="3" t="s">
        <v>838</v>
      </c>
      <c r="B64" s="6">
        <v>43505</v>
      </c>
      <c r="C64" s="3" t="s">
        <v>839</v>
      </c>
      <c r="D64" s="5"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5" t="str">
        <f>INDEX(products!$A$1:$G$49,MATCH(orders!$D64,products!$A$1:$A$49,0),MATCH(orders!I$1,products!$A$1:$G$1,0))</f>
        <v>Lib</v>
      </c>
      <c r="J64" s="5"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s="5" t="str">
        <f t="shared" si="1"/>
        <v>Liberica</v>
      </c>
      <c r="O64" s="4" t="str">
        <f t="shared" si="2"/>
        <v>Light</v>
      </c>
      <c r="P64" s="5" t="str">
        <f>_xlfn.XLOOKUP(Orders[[#This Row],[Customer ID]],customers!$A$1:$A$1001,customers!$I$1:$I$1001,,0)</f>
        <v>Yes</v>
      </c>
    </row>
    <row r="65" spans="1:16" x14ac:dyDescent="0.3">
      <c r="A65" s="3" t="s">
        <v>843</v>
      </c>
      <c r="B65" s="6">
        <v>43868</v>
      </c>
      <c r="C65" s="3" t="s">
        <v>844</v>
      </c>
      <c r="D65" s="5"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5" t="str">
        <f>INDEX(products!$A$1:$G$49,MATCH(orders!$D65,products!$A$1:$A$49,0),MATCH(orders!I$1,products!$A$1:$G$1,0))</f>
        <v>Ara</v>
      </c>
      <c r="J65" s="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s="5" t="str">
        <f t="shared" si="1"/>
        <v>Arabica</v>
      </c>
      <c r="O65" s="4" t="str">
        <f t="shared" si="2"/>
        <v>Medium</v>
      </c>
      <c r="P65" s="5" t="str">
        <f>_xlfn.XLOOKUP(Orders[[#This Row],[Customer ID]],customers!$A$1:$A$1001,customers!$I$1:$I$1001,,0)</f>
        <v>No</v>
      </c>
    </row>
    <row r="66" spans="1:16" x14ac:dyDescent="0.3">
      <c r="A66" s="3" t="s">
        <v>849</v>
      </c>
      <c r="B66" s="6">
        <v>43913</v>
      </c>
      <c r="C66" s="3" t="s">
        <v>850</v>
      </c>
      <c r="D66" s="5"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5" t="str">
        <f>INDEX(products!$A$1:$G$49,MATCH(orders!$D66,products!$A$1:$A$49,0),MATCH(orders!I$1,products!$A$1:$G$1,0))</f>
        <v>Rob</v>
      </c>
      <c r="J66" s="5"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s="5" t="str">
        <f t="shared" si="1"/>
        <v>Robusta</v>
      </c>
      <c r="O66" s="4" t="str">
        <f t="shared" si="2"/>
        <v>Medium</v>
      </c>
      <c r="P66" s="5" t="str">
        <f>_xlfn.XLOOKUP(Orders[[#This Row],[Customer ID]],customers!$A$1:$A$1001,customers!$I$1:$I$1001,,0)</f>
        <v>Yes</v>
      </c>
    </row>
    <row r="67" spans="1:16" x14ac:dyDescent="0.3">
      <c r="A67" s="3" t="s">
        <v>854</v>
      </c>
      <c r="B67" s="6">
        <v>44626</v>
      </c>
      <c r="C67" s="3" t="s">
        <v>855</v>
      </c>
      <c r="D67" s="5"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5" t="str">
        <f>INDEX(products!$A$1:$G$49,MATCH(orders!$D67,products!$A$1:$A$49,0),MATCH(orders!I$1,products!$A$1:$G$1,0))</f>
        <v>Rob</v>
      </c>
      <c r="J67" s="5"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s="5" t="str">
        <f t="shared" ref="N67:N130" si="4">IF(I67="Rob","Robusta",IF(I67="Exc","Excelsa",IF(I67="Ara","Arabica",IF(I67="Lib","Liberica",""))))</f>
        <v>Robusta</v>
      </c>
      <c r="O67" s="4" t="str">
        <f t="shared" ref="O67:O130" si="5">IF(J67="M","Medium",IF(J67="L","Light",IF(J67="D","Dark","")))</f>
        <v>Dark</v>
      </c>
      <c r="P67" s="5" t="str">
        <f>_xlfn.XLOOKUP(Orders[[#This Row],[Customer ID]],customers!$A$1:$A$1001,customers!$I$1:$I$1001,,0)</f>
        <v>Yes</v>
      </c>
    </row>
    <row r="68" spans="1:16" x14ac:dyDescent="0.3">
      <c r="A68" s="3" t="s">
        <v>860</v>
      </c>
      <c r="B68" s="6">
        <v>44666</v>
      </c>
      <c r="C68" s="3" t="s">
        <v>861</v>
      </c>
      <c r="D68" s="5"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5" t="str">
        <f>INDEX(products!$A$1:$G$49,MATCH(orders!$D68,products!$A$1:$A$49,0),MATCH(orders!I$1,products!$A$1:$G$1,0))</f>
        <v>Rob</v>
      </c>
      <c r="J68" s="5"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s="5" t="str">
        <f t="shared" si="4"/>
        <v>Robusta</v>
      </c>
      <c r="O68" s="4" t="str">
        <f t="shared" si="5"/>
        <v>Light</v>
      </c>
      <c r="P68" s="5" t="str">
        <f>_xlfn.XLOOKUP(Orders[[#This Row],[Customer ID]],customers!$A$1:$A$1001,customers!$I$1:$I$1001,,0)</f>
        <v>Yes</v>
      </c>
    </row>
    <row r="69" spans="1:16" x14ac:dyDescent="0.3">
      <c r="A69" s="3" t="s">
        <v>866</v>
      </c>
      <c r="B69" s="6">
        <v>44519</v>
      </c>
      <c r="C69" s="3" t="s">
        <v>867</v>
      </c>
      <c r="D69" s="5"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5" t="str">
        <f>INDEX(products!$A$1:$G$49,MATCH(orders!$D69,products!$A$1:$A$49,0),MATCH(orders!I$1,products!$A$1:$G$1,0))</f>
        <v>Lib</v>
      </c>
      <c r="J69" s="5"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s="5" t="str">
        <f t="shared" si="4"/>
        <v>Liberica</v>
      </c>
      <c r="O69" s="4" t="str">
        <f t="shared" si="5"/>
        <v>Light</v>
      </c>
      <c r="P69" s="5" t="str">
        <f>_xlfn.XLOOKUP(Orders[[#This Row],[Customer ID]],customers!$A$1:$A$1001,customers!$I$1:$I$1001,,0)</f>
        <v>No</v>
      </c>
    </row>
    <row r="70" spans="1:16" x14ac:dyDescent="0.3">
      <c r="A70" s="3" t="s">
        <v>872</v>
      </c>
      <c r="B70" s="6">
        <v>43754</v>
      </c>
      <c r="C70" s="3" t="s">
        <v>873</v>
      </c>
      <c r="D70" s="5"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5" t="str">
        <f>INDEX(products!$A$1:$G$49,MATCH(orders!$D70,products!$A$1:$A$49,0),MATCH(orders!I$1,products!$A$1:$G$1,0))</f>
        <v>Rob</v>
      </c>
      <c r="J70" s="5"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s="5" t="str">
        <f t="shared" si="4"/>
        <v>Robusta</v>
      </c>
      <c r="O70" s="4" t="str">
        <f t="shared" si="5"/>
        <v>Medium</v>
      </c>
      <c r="P70" s="5" t="str">
        <f>_xlfn.XLOOKUP(Orders[[#This Row],[Customer ID]],customers!$A$1:$A$1001,customers!$I$1:$I$1001,,0)</f>
        <v>No</v>
      </c>
    </row>
    <row r="71" spans="1:16" x14ac:dyDescent="0.3">
      <c r="A71" s="3" t="s">
        <v>878</v>
      </c>
      <c r="B71" s="6">
        <v>43795</v>
      </c>
      <c r="C71" s="3" t="s">
        <v>879</v>
      </c>
      <c r="D71" s="5"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5" t="str">
        <f>INDEX(products!$A$1:$G$49,MATCH(orders!$D71,products!$A$1:$A$49,0),MATCH(orders!I$1,products!$A$1:$G$1,0))</f>
        <v>Rob</v>
      </c>
      <c r="J71" s="5"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s="5" t="str">
        <f t="shared" si="4"/>
        <v>Robusta</v>
      </c>
      <c r="O71" s="4" t="str">
        <f t="shared" si="5"/>
        <v>Medium</v>
      </c>
      <c r="P71" s="5" t="str">
        <f>_xlfn.XLOOKUP(Orders[[#This Row],[Customer ID]],customers!$A$1:$A$1001,customers!$I$1:$I$1001,,0)</f>
        <v>Yes</v>
      </c>
    </row>
    <row r="72" spans="1:16" x14ac:dyDescent="0.3">
      <c r="A72" s="3" t="s">
        <v>885</v>
      </c>
      <c r="B72" s="6">
        <v>43646</v>
      </c>
      <c r="C72" s="3" t="s">
        <v>886</v>
      </c>
      <c r="D72" s="5"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5" t="str">
        <f>INDEX(products!$A$1:$G$49,MATCH(orders!$D72,products!$A$1:$A$49,0),MATCH(orders!I$1,products!$A$1:$G$1,0))</f>
        <v>Exc</v>
      </c>
      <c r="J72" s="5"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s="5" t="str">
        <f t="shared" si="4"/>
        <v>Excelsa</v>
      </c>
      <c r="O72" s="4" t="str">
        <f t="shared" si="5"/>
        <v>Light</v>
      </c>
      <c r="P72" s="5" t="str">
        <f>_xlfn.XLOOKUP(Orders[[#This Row],[Customer ID]],customers!$A$1:$A$1001,customers!$I$1:$I$1001,,0)</f>
        <v>No</v>
      </c>
    </row>
    <row r="73" spans="1:16" x14ac:dyDescent="0.3">
      <c r="A73" s="3" t="s">
        <v>891</v>
      </c>
      <c r="B73" s="6">
        <v>44200</v>
      </c>
      <c r="C73" s="3" t="s">
        <v>892</v>
      </c>
      <c r="D73" s="5"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5" t="str">
        <f>INDEX(products!$A$1:$G$49,MATCH(orders!$D73,products!$A$1:$A$49,0),MATCH(orders!I$1,products!$A$1:$G$1,0))</f>
        <v>Lib</v>
      </c>
      <c r="J73" s="5"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s="5" t="str">
        <f t="shared" si="4"/>
        <v>Liberica</v>
      </c>
      <c r="O73" s="4" t="str">
        <f t="shared" si="5"/>
        <v>Light</v>
      </c>
      <c r="P73" s="5" t="str">
        <f>_xlfn.XLOOKUP(Orders[[#This Row],[Customer ID]],customers!$A$1:$A$1001,customers!$I$1:$I$1001,,0)</f>
        <v>No</v>
      </c>
    </row>
    <row r="74" spans="1:16" x14ac:dyDescent="0.3">
      <c r="A74" s="3" t="s">
        <v>897</v>
      </c>
      <c r="B74" s="6">
        <v>44131</v>
      </c>
      <c r="C74" s="3" t="s">
        <v>898</v>
      </c>
      <c r="D74" s="5"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5" t="str">
        <f>INDEX(products!$A$1:$G$49,MATCH(orders!$D74,products!$A$1:$A$49,0),MATCH(orders!I$1,products!$A$1:$G$1,0))</f>
        <v>Ara</v>
      </c>
      <c r="J74" s="5"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s="5" t="str">
        <f t="shared" si="4"/>
        <v>Arabica</v>
      </c>
      <c r="O74" s="4" t="str">
        <f t="shared" si="5"/>
        <v>Medium</v>
      </c>
      <c r="P74" s="5" t="str">
        <f>_xlfn.XLOOKUP(Orders[[#This Row],[Customer ID]],customers!$A$1:$A$1001,customers!$I$1:$I$1001,,0)</f>
        <v>No</v>
      </c>
    </row>
    <row r="75" spans="1:16" x14ac:dyDescent="0.3">
      <c r="A75" s="3" t="s">
        <v>902</v>
      </c>
      <c r="B75" s="6">
        <v>44362</v>
      </c>
      <c r="C75" s="3" t="s">
        <v>903</v>
      </c>
      <c r="D75" s="5"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5" t="str">
        <f>INDEX(products!$A$1:$G$49,MATCH(orders!$D75,products!$A$1:$A$49,0),MATCH(orders!I$1,products!$A$1:$G$1,0))</f>
        <v>Lib</v>
      </c>
      <c r="J75" s="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s="5" t="str">
        <f t="shared" si="4"/>
        <v>Liberica</v>
      </c>
      <c r="O75" s="4" t="str">
        <f t="shared" si="5"/>
        <v>Medium</v>
      </c>
      <c r="P75" s="5" t="str">
        <f>_xlfn.XLOOKUP(Orders[[#This Row],[Customer ID]],customers!$A$1:$A$1001,customers!$I$1:$I$1001,,0)</f>
        <v>Yes</v>
      </c>
    </row>
    <row r="76" spans="1:16" x14ac:dyDescent="0.3">
      <c r="A76" s="3" t="s">
        <v>907</v>
      </c>
      <c r="B76" s="6">
        <v>44396</v>
      </c>
      <c r="C76" s="3" t="s">
        <v>908</v>
      </c>
      <c r="D76" s="5"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5" t="str">
        <f>INDEX(products!$A$1:$G$49,MATCH(orders!$D76,products!$A$1:$A$49,0),MATCH(orders!I$1,products!$A$1:$G$1,0))</f>
        <v>Exc</v>
      </c>
      <c r="J76" s="5"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s="5" t="str">
        <f t="shared" si="4"/>
        <v>Excelsa</v>
      </c>
      <c r="O76" s="4" t="str">
        <f t="shared" si="5"/>
        <v>Light</v>
      </c>
      <c r="P76" s="5" t="str">
        <f>_xlfn.XLOOKUP(Orders[[#This Row],[Customer ID]],customers!$A$1:$A$1001,customers!$I$1:$I$1001,,0)</f>
        <v>Yes</v>
      </c>
    </row>
    <row r="77" spans="1:16" x14ac:dyDescent="0.3">
      <c r="A77" s="3" t="s">
        <v>913</v>
      </c>
      <c r="B77" s="6">
        <v>44400</v>
      </c>
      <c r="C77" s="3" t="s">
        <v>914</v>
      </c>
      <c r="D77" s="5"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5" t="str">
        <f>INDEX(products!$A$1:$G$49,MATCH(orders!$D77,products!$A$1:$A$49,0),MATCH(orders!I$1,products!$A$1:$G$1,0))</f>
        <v>Rob</v>
      </c>
      <c r="J77" s="5"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s="5" t="str">
        <f t="shared" si="4"/>
        <v>Robusta</v>
      </c>
      <c r="O77" s="4" t="str">
        <f t="shared" si="5"/>
        <v>Dark</v>
      </c>
      <c r="P77" s="5" t="str">
        <f>_xlfn.XLOOKUP(Orders[[#This Row],[Customer ID]],customers!$A$1:$A$1001,customers!$I$1:$I$1001,,0)</f>
        <v>Yes</v>
      </c>
    </row>
    <row r="78" spans="1:16" x14ac:dyDescent="0.3">
      <c r="A78" s="3" t="s">
        <v>919</v>
      </c>
      <c r="B78" s="6">
        <v>43855</v>
      </c>
      <c r="C78" s="3" t="s">
        <v>920</v>
      </c>
      <c r="D78" s="5"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5" t="str">
        <f>INDEX(products!$A$1:$G$49,MATCH(orders!$D78,products!$A$1:$A$49,0),MATCH(orders!I$1,products!$A$1:$G$1,0))</f>
        <v>Rob</v>
      </c>
      <c r="J78" s="5"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s="5" t="str">
        <f t="shared" si="4"/>
        <v>Robusta</v>
      </c>
      <c r="O78" s="4" t="str">
        <f t="shared" si="5"/>
        <v>Light</v>
      </c>
      <c r="P78" s="5" t="str">
        <f>_xlfn.XLOOKUP(Orders[[#This Row],[Customer ID]],customers!$A$1:$A$1001,customers!$I$1:$I$1001,,0)</f>
        <v>Yes</v>
      </c>
    </row>
    <row r="79" spans="1:16" x14ac:dyDescent="0.3">
      <c r="A79" s="3" t="s">
        <v>924</v>
      </c>
      <c r="B79" s="6">
        <v>43594</v>
      </c>
      <c r="C79" s="3" t="s">
        <v>925</v>
      </c>
      <c r="D79" s="5"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5" t="str">
        <f>INDEX(products!$A$1:$G$49,MATCH(orders!$D79,products!$A$1:$A$49,0),MATCH(orders!I$1,products!$A$1:$G$1,0))</f>
        <v>Exc</v>
      </c>
      <c r="J79" s="5"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s="5" t="str">
        <f t="shared" si="4"/>
        <v>Excelsa</v>
      </c>
      <c r="O79" s="4" t="str">
        <f t="shared" si="5"/>
        <v>Dark</v>
      </c>
      <c r="P79" s="5" t="str">
        <f>_xlfn.XLOOKUP(Orders[[#This Row],[Customer ID]],customers!$A$1:$A$1001,customers!$I$1:$I$1001,,0)</f>
        <v>No</v>
      </c>
    </row>
    <row r="80" spans="1:16" x14ac:dyDescent="0.3">
      <c r="A80" s="3" t="s">
        <v>930</v>
      </c>
      <c r="B80" s="6">
        <v>43920</v>
      </c>
      <c r="C80" s="3" t="s">
        <v>931</v>
      </c>
      <c r="D80" s="5"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5" t="str">
        <f>INDEX(products!$A$1:$G$49,MATCH(orders!$D80,products!$A$1:$A$49,0),MATCH(orders!I$1,products!$A$1:$G$1,0))</f>
        <v>Ara</v>
      </c>
      <c r="J80" s="5"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s="5" t="str">
        <f t="shared" si="4"/>
        <v>Arabica</v>
      </c>
      <c r="O80" s="4" t="str">
        <f t="shared" si="5"/>
        <v>Medium</v>
      </c>
      <c r="P80" s="5" t="str">
        <f>_xlfn.XLOOKUP(Orders[[#This Row],[Customer ID]],customers!$A$1:$A$1001,customers!$I$1:$I$1001,,0)</f>
        <v>Yes</v>
      </c>
    </row>
    <row r="81" spans="1:16" x14ac:dyDescent="0.3">
      <c r="A81" s="3" t="s">
        <v>936</v>
      </c>
      <c r="B81" s="6">
        <v>44633</v>
      </c>
      <c r="C81" s="3" t="s">
        <v>937</v>
      </c>
      <c r="D81" s="5"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5" t="str">
        <f>INDEX(products!$A$1:$G$49,MATCH(orders!$D81,products!$A$1:$A$49,0),MATCH(orders!I$1,products!$A$1:$G$1,0))</f>
        <v>Rob</v>
      </c>
      <c r="J81" s="5"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s="5" t="str">
        <f t="shared" si="4"/>
        <v>Robusta</v>
      </c>
      <c r="O81" s="4" t="str">
        <f t="shared" si="5"/>
        <v>Light</v>
      </c>
      <c r="P81" s="5" t="str">
        <f>_xlfn.XLOOKUP(Orders[[#This Row],[Customer ID]],customers!$A$1:$A$1001,customers!$I$1:$I$1001,,0)</f>
        <v>No</v>
      </c>
    </row>
    <row r="82" spans="1:16" x14ac:dyDescent="0.3">
      <c r="A82" s="3" t="s">
        <v>942</v>
      </c>
      <c r="B82" s="6">
        <v>43572</v>
      </c>
      <c r="C82" s="3" t="s">
        <v>943</v>
      </c>
      <c r="D82" s="5"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5" t="str">
        <f>INDEX(products!$A$1:$G$49,MATCH(orders!$D82,products!$A$1:$A$49,0),MATCH(orders!I$1,products!$A$1:$G$1,0))</f>
        <v>Ara</v>
      </c>
      <c r="J82" s="5"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s="5" t="str">
        <f t="shared" si="4"/>
        <v>Arabica</v>
      </c>
      <c r="O82" s="4" t="str">
        <f t="shared" si="5"/>
        <v>Light</v>
      </c>
      <c r="P82" s="5" t="str">
        <f>_xlfn.XLOOKUP(Orders[[#This Row],[Customer ID]],customers!$A$1:$A$1001,customers!$I$1:$I$1001,,0)</f>
        <v>Yes</v>
      </c>
    </row>
    <row r="83" spans="1:16" x14ac:dyDescent="0.3">
      <c r="A83" s="3" t="s">
        <v>948</v>
      </c>
      <c r="B83" s="6">
        <v>43763</v>
      </c>
      <c r="C83" s="3" t="s">
        <v>949</v>
      </c>
      <c r="D83" s="5"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5" t="str">
        <f>INDEX(products!$A$1:$G$49,MATCH(orders!$D83,products!$A$1:$A$49,0),MATCH(orders!I$1,products!$A$1:$G$1,0))</f>
        <v>Lib</v>
      </c>
      <c r="J83" s="5"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s="5" t="str">
        <f t="shared" si="4"/>
        <v>Liberica</v>
      </c>
      <c r="O83" s="4" t="str">
        <f t="shared" si="5"/>
        <v>Light</v>
      </c>
      <c r="P83" s="5" t="str">
        <f>_xlfn.XLOOKUP(Orders[[#This Row],[Customer ID]],customers!$A$1:$A$1001,customers!$I$1:$I$1001,,0)</f>
        <v>Yes</v>
      </c>
    </row>
    <row r="84" spans="1:16" x14ac:dyDescent="0.3">
      <c r="A84" s="3" t="s">
        <v>954</v>
      </c>
      <c r="B84" s="6">
        <v>43721</v>
      </c>
      <c r="C84" s="3" t="s">
        <v>955</v>
      </c>
      <c r="D84" s="5"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5" t="str">
        <f>INDEX(products!$A$1:$G$49,MATCH(orders!$D84,products!$A$1:$A$49,0),MATCH(orders!I$1,products!$A$1:$G$1,0))</f>
        <v>Lib</v>
      </c>
      <c r="J84" s="5"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s="5" t="str">
        <f t="shared" si="4"/>
        <v>Liberica</v>
      </c>
      <c r="O84" s="4" t="str">
        <f t="shared" si="5"/>
        <v>Medium</v>
      </c>
      <c r="P84" s="5" t="str">
        <f>_xlfn.XLOOKUP(Orders[[#This Row],[Customer ID]],customers!$A$1:$A$1001,customers!$I$1:$I$1001,,0)</f>
        <v>Yes</v>
      </c>
    </row>
    <row r="85" spans="1:16" x14ac:dyDescent="0.3">
      <c r="A85" s="3" t="s">
        <v>960</v>
      </c>
      <c r="B85" s="6">
        <v>43933</v>
      </c>
      <c r="C85" s="3" t="s">
        <v>961</v>
      </c>
      <c r="D85" s="5"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5" t="str">
        <f>INDEX(products!$A$1:$G$49,MATCH(orders!$D85,products!$A$1:$A$49,0),MATCH(orders!I$1,products!$A$1:$G$1,0))</f>
        <v>Rob</v>
      </c>
      <c r="J85" s="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s="5" t="str">
        <f t="shared" si="4"/>
        <v>Robusta</v>
      </c>
      <c r="O85" s="4" t="str">
        <f t="shared" si="5"/>
        <v>Dark</v>
      </c>
      <c r="P85" s="5" t="str">
        <f>_xlfn.XLOOKUP(Orders[[#This Row],[Customer ID]],customers!$A$1:$A$1001,customers!$I$1:$I$1001,,0)</f>
        <v>Yes</v>
      </c>
    </row>
    <row r="86" spans="1:16" x14ac:dyDescent="0.3">
      <c r="A86" s="3" t="s">
        <v>965</v>
      </c>
      <c r="B86" s="6">
        <v>43783</v>
      </c>
      <c r="C86" s="3" t="s">
        <v>966</v>
      </c>
      <c r="D86" s="5"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5" t="str">
        <f>INDEX(products!$A$1:$G$49,MATCH(orders!$D86,products!$A$1:$A$49,0),MATCH(orders!I$1,products!$A$1:$G$1,0))</f>
        <v>Lib</v>
      </c>
      <c r="J86" s="5"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s="5" t="str">
        <f t="shared" si="4"/>
        <v>Liberica</v>
      </c>
      <c r="O86" s="4" t="str">
        <f t="shared" si="5"/>
        <v>Light</v>
      </c>
      <c r="P86" s="5" t="str">
        <f>_xlfn.XLOOKUP(Orders[[#This Row],[Customer ID]],customers!$A$1:$A$1001,customers!$I$1:$I$1001,,0)</f>
        <v>No</v>
      </c>
    </row>
    <row r="87" spans="1:16" x14ac:dyDescent="0.3">
      <c r="A87" s="3" t="s">
        <v>971</v>
      </c>
      <c r="B87" s="6">
        <v>43664</v>
      </c>
      <c r="C87" s="3" t="s">
        <v>972</v>
      </c>
      <c r="D87" s="5"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5" t="str">
        <f>INDEX(products!$A$1:$G$49,MATCH(orders!$D87,products!$A$1:$A$49,0),MATCH(orders!I$1,products!$A$1:$G$1,0))</f>
        <v>Ara</v>
      </c>
      <c r="J87" s="5"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s="5" t="str">
        <f t="shared" si="4"/>
        <v>Arabica</v>
      </c>
      <c r="O87" s="4" t="str">
        <f t="shared" si="5"/>
        <v>Light</v>
      </c>
      <c r="P87" s="5" t="str">
        <f>_xlfn.XLOOKUP(Orders[[#This Row],[Customer ID]],customers!$A$1:$A$1001,customers!$I$1:$I$1001,,0)</f>
        <v>No</v>
      </c>
    </row>
    <row r="88" spans="1:16" x14ac:dyDescent="0.3">
      <c r="A88" s="3" t="s">
        <v>971</v>
      </c>
      <c r="B88" s="6">
        <v>43664</v>
      </c>
      <c r="C88" s="3" t="s">
        <v>972</v>
      </c>
      <c r="D88" s="5"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5" t="str">
        <f>INDEX(products!$A$1:$G$49,MATCH(orders!$D88,products!$A$1:$A$49,0),MATCH(orders!I$1,products!$A$1:$G$1,0))</f>
        <v>Ara</v>
      </c>
      <c r="J88" s="5"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s="5" t="str">
        <f t="shared" si="4"/>
        <v>Arabica</v>
      </c>
      <c r="O88" s="4" t="str">
        <f t="shared" si="5"/>
        <v>Dark</v>
      </c>
      <c r="P88" s="5" t="str">
        <f>_xlfn.XLOOKUP(Orders[[#This Row],[Customer ID]],customers!$A$1:$A$1001,customers!$I$1:$I$1001,,0)</f>
        <v>No</v>
      </c>
    </row>
    <row r="89" spans="1:16" x14ac:dyDescent="0.3">
      <c r="A89" s="3" t="s">
        <v>980</v>
      </c>
      <c r="B89" s="6">
        <v>44289</v>
      </c>
      <c r="C89" s="3" t="s">
        <v>981</v>
      </c>
      <c r="D89" s="5"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5" t="str">
        <f>INDEX(products!$A$1:$G$49,MATCH(orders!$D89,products!$A$1:$A$49,0),MATCH(orders!I$1,products!$A$1:$G$1,0))</f>
        <v>Ara</v>
      </c>
      <c r="J89" s="5"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s="5" t="str">
        <f t="shared" si="4"/>
        <v>Arabica</v>
      </c>
      <c r="O89" s="4" t="str">
        <f t="shared" si="5"/>
        <v>Medium</v>
      </c>
      <c r="P89" s="5" t="str">
        <f>_xlfn.XLOOKUP(Orders[[#This Row],[Customer ID]],customers!$A$1:$A$1001,customers!$I$1:$I$1001,,0)</f>
        <v>No</v>
      </c>
    </row>
    <row r="90" spans="1:16" x14ac:dyDescent="0.3">
      <c r="A90" s="3" t="s">
        <v>985</v>
      </c>
      <c r="B90" s="6">
        <v>44284</v>
      </c>
      <c r="C90" s="3" t="s">
        <v>986</v>
      </c>
      <c r="D90" s="5"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5" t="str">
        <f>INDEX(products!$A$1:$G$49,MATCH(orders!$D90,products!$A$1:$A$49,0),MATCH(orders!I$1,products!$A$1:$G$1,0))</f>
        <v>Rob</v>
      </c>
      <c r="J90" s="5"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s="5" t="str">
        <f t="shared" si="4"/>
        <v>Robusta</v>
      </c>
      <c r="O90" s="4" t="str">
        <f t="shared" si="5"/>
        <v>Light</v>
      </c>
      <c r="P90" s="5" t="str">
        <f>_xlfn.XLOOKUP(Orders[[#This Row],[Customer ID]],customers!$A$1:$A$1001,customers!$I$1:$I$1001,,0)</f>
        <v>No</v>
      </c>
    </row>
    <row r="91" spans="1:16" x14ac:dyDescent="0.3">
      <c r="A91" s="3" t="s">
        <v>990</v>
      </c>
      <c r="B91" s="6">
        <v>44545</v>
      </c>
      <c r="C91" s="3" t="s">
        <v>991</v>
      </c>
      <c r="D91" s="5"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5" t="str">
        <f>INDEX(products!$A$1:$G$49,MATCH(orders!$D91,products!$A$1:$A$49,0),MATCH(orders!I$1,products!$A$1:$G$1,0))</f>
        <v>Ara</v>
      </c>
      <c r="J91" s="5"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s="5" t="str">
        <f t="shared" si="4"/>
        <v>Arabica</v>
      </c>
      <c r="O91" s="4" t="str">
        <f t="shared" si="5"/>
        <v>Light</v>
      </c>
      <c r="P91" s="5" t="str">
        <f>_xlfn.XLOOKUP(Orders[[#This Row],[Customer ID]],customers!$A$1:$A$1001,customers!$I$1:$I$1001,,0)</f>
        <v>No</v>
      </c>
    </row>
    <row r="92" spans="1:16" x14ac:dyDescent="0.3">
      <c r="A92" s="3" t="s">
        <v>996</v>
      </c>
      <c r="B92" s="6">
        <v>43971</v>
      </c>
      <c r="C92" s="3" t="s">
        <v>997</v>
      </c>
      <c r="D92" s="5"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5" t="str">
        <f>INDEX(products!$A$1:$G$49,MATCH(orders!$D92,products!$A$1:$A$49,0),MATCH(orders!I$1,products!$A$1:$G$1,0))</f>
        <v>Ara</v>
      </c>
      <c r="J92" s="5"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s="5" t="str">
        <f t="shared" si="4"/>
        <v>Arabica</v>
      </c>
      <c r="O92" s="4" t="str">
        <f t="shared" si="5"/>
        <v>Light</v>
      </c>
      <c r="P92" s="5" t="str">
        <f>_xlfn.XLOOKUP(Orders[[#This Row],[Customer ID]],customers!$A$1:$A$1001,customers!$I$1:$I$1001,,0)</f>
        <v>Yes</v>
      </c>
    </row>
    <row r="93" spans="1:16" x14ac:dyDescent="0.3">
      <c r="A93" s="3" t="s">
        <v>1001</v>
      </c>
      <c r="B93" s="6">
        <v>44137</v>
      </c>
      <c r="C93" s="3" t="s">
        <v>1002</v>
      </c>
      <c r="D93" s="5"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5" t="str">
        <f>INDEX(products!$A$1:$G$49,MATCH(orders!$D93,products!$A$1:$A$49,0),MATCH(orders!I$1,products!$A$1:$G$1,0))</f>
        <v>Ara</v>
      </c>
      <c r="J93" s="5"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s="5" t="str">
        <f t="shared" si="4"/>
        <v>Arabica</v>
      </c>
      <c r="O93" s="4" t="str">
        <f t="shared" si="5"/>
        <v>Medium</v>
      </c>
      <c r="P93" s="5" t="str">
        <f>_xlfn.XLOOKUP(Orders[[#This Row],[Customer ID]],customers!$A$1:$A$1001,customers!$I$1:$I$1001,,0)</f>
        <v>No</v>
      </c>
    </row>
    <row r="94" spans="1:16" x14ac:dyDescent="0.3">
      <c r="A94" s="3" t="s">
        <v>1007</v>
      </c>
      <c r="B94" s="6">
        <v>44037</v>
      </c>
      <c r="C94" s="3" t="s">
        <v>1008</v>
      </c>
      <c r="D94" s="5"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5" t="str">
        <f>INDEX(products!$A$1:$G$49,MATCH(orders!$D94,products!$A$1:$A$49,0),MATCH(orders!I$1,products!$A$1:$G$1,0))</f>
        <v>Exc</v>
      </c>
      <c r="J94" s="5"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s="5" t="str">
        <f t="shared" si="4"/>
        <v>Excelsa</v>
      </c>
      <c r="O94" s="4" t="str">
        <f t="shared" si="5"/>
        <v>Light</v>
      </c>
      <c r="P94" s="5" t="str">
        <f>_xlfn.XLOOKUP(Orders[[#This Row],[Customer ID]],customers!$A$1:$A$1001,customers!$I$1:$I$1001,,0)</f>
        <v>Yes</v>
      </c>
    </row>
    <row r="95" spans="1:16" x14ac:dyDescent="0.3">
      <c r="A95" s="3" t="s">
        <v>1012</v>
      </c>
      <c r="B95" s="6">
        <v>43538</v>
      </c>
      <c r="C95" s="3" t="s">
        <v>1013</v>
      </c>
      <c r="D95" s="5"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5" t="str">
        <f>INDEX(products!$A$1:$G$49,MATCH(orders!$D95,products!$A$1:$A$49,0),MATCH(orders!I$1,products!$A$1:$G$1,0))</f>
        <v>Exc</v>
      </c>
      <c r="J95" s="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s="5" t="str">
        <f t="shared" si="4"/>
        <v>Excelsa</v>
      </c>
      <c r="O95" s="4" t="str">
        <f t="shared" si="5"/>
        <v>Light</v>
      </c>
      <c r="P95" s="5" t="str">
        <f>_xlfn.XLOOKUP(Orders[[#This Row],[Customer ID]],customers!$A$1:$A$1001,customers!$I$1:$I$1001,,0)</f>
        <v>Yes</v>
      </c>
    </row>
    <row r="96" spans="1:16" x14ac:dyDescent="0.3">
      <c r="A96" s="3" t="s">
        <v>1018</v>
      </c>
      <c r="B96" s="6">
        <v>44014</v>
      </c>
      <c r="C96" s="3" t="s">
        <v>1019</v>
      </c>
      <c r="D96" s="5"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5" t="str">
        <f>INDEX(products!$A$1:$G$49,MATCH(orders!$D96,products!$A$1:$A$49,0),MATCH(orders!I$1,products!$A$1:$G$1,0))</f>
        <v>Ara</v>
      </c>
      <c r="J96" s="5"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s="5" t="str">
        <f t="shared" si="4"/>
        <v>Arabica</v>
      </c>
      <c r="O96" s="4" t="str">
        <f t="shared" si="5"/>
        <v>Dark</v>
      </c>
      <c r="P96" s="5" t="str">
        <f>_xlfn.XLOOKUP(Orders[[#This Row],[Customer ID]],customers!$A$1:$A$1001,customers!$I$1:$I$1001,,0)</f>
        <v>Yes</v>
      </c>
    </row>
    <row r="97" spans="1:16" x14ac:dyDescent="0.3">
      <c r="A97" s="3" t="s">
        <v>1022</v>
      </c>
      <c r="B97" s="6">
        <v>43816</v>
      </c>
      <c r="C97" s="3" t="s">
        <v>1023</v>
      </c>
      <c r="D97" s="5"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5" t="str">
        <f>INDEX(products!$A$1:$G$49,MATCH(orders!$D97,products!$A$1:$A$49,0),MATCH(orders!I$1,products!$A$1:$G$1,0))</f>
        <v>Ara</v>
      </c>
      <c r="J97" s="5"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s="5" t="str">
        <f t="shared" si="4"/>
        <v>Arabica</v>
      </c>
      <c r="O97" s="4" t="str">
        <f t="shared" si="5"/>
        <v>Medium</v>
      </c>
      <c r="P97" s="5" t="str">
        <f>_xlfn.XLOOKUP(Orders[[#This Row],[Customer ID]],customers!$A$1:$A$1001,customers!$I$1:$I$1001,,0)</f>
        <v>No</v>
      </c>
    </row>
    <row r="98" spans="1:16" x14ac:dyDescent="0.3">
      <c r="A98" s="3" t="s">
        <v>1027</v>
      </c>
      <c r="B98" s="6">
        <v>44171</v>
      </c>
      <c r="C98" s="3" t="s">
        <v>1028</v>
      </c>
      <c r="D98" s="5"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5" t="str">
        <f>INDEX(products!$A$1:$G$49,MATCH(orders!$D98,products!$A$1:$A$49,0),MATCH(orders!I$1,products!$A$1:$G$1,0))</f>
        <v>Ara</v>
      </c>
      <c r="J98" s="5"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s="5" t="str">
        <f t="shared" si="4"/>
        <v>Arabica</v>
      </c>
      <c r="O98" s="4" t="str">
        <f t="shared" si="5"/>
        <v>Dark</v>
      </c>
      <c r="P98" s="5" t="str">
        <f>_xlfn.XLOOKUP(Orders[[#This Row],[Customer ID]],customers!$A$1:$A$1001,customers!$I$1:$I$1001,,0)</f>
        <v>No</v>
      </c>
    </row>
    <row r="99" spans="1:16" x14ac:dyDescent="0.3">
      <c r="A99" s="3" t="s">
        <v>1032</v>
      </c>
      <c r="B99" s="6">
        <v>44259</v>
      </c>
      <c r="C99" s="3" t="s">
        <v>1033</v>
      </c>
      <c r="D99" s="5"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5" t="str">
        <f>INDEX(products!$A$1:$G$49,MATCH(orders!$D99,products!$A$1:$A$49,0),MATCH(orders!I$1,products!$A$1:$G$1,0))</f>
        <v>Ara</v>
      </c>
      <c r="J99" s="5"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s="5" t="str">
        <f t="shared" si="4"/>
        <v>Arabica</v>
      </c>
      <c r="O99" s="4" t="str">
        <f t="shared" si="5"/>
        <v>Medium</v>
      </c>
      <c r="P99" s="5" t="str">
        <f>_xlfn.XLOOKUP(Orders[[#This Row],[Customer ID]],customers!$A$1:$A$1001,customers!$I$1:$I$1001,,0)</f>
        <v>No</v>
      </c>
    </row>
    <row r="100" spans="1:16" x14ac:dyDescent="0.3">
      <c r="A100" s="3" t="s">
        <v>1038</v>
      </c>
      <c r="B100" s="6">
        <v>44394</v>
      </c>
      <c r="C100" s="3" t="s">
        <v>1039</v>
      </c>
      <c r="D100" s="5"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5" t="str">
        <f>INDEX(products!$A$1:$G$49,MATCH(orders!$D100,products!$A$1:$A$49,0),MATCH(orders!I$1,products!$A$1:$G$1,0))</f>
        <v>Ara</v>
      </c>
      <c r="J100" s="5"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s="5" t="str">
        <f t="shared" si="4"/>
        <v>Arabica</v>
      </c>
      <c r="O100" s="4" t="str">
        <f t="shared" si="5"/>
        <v>Dark</v>
      </c>
      <c r="P100" s="5" t="str">
        <f>_xlfn.XLOOKUP(Orders[[#This Row],[Customer ID]],customers!$A$1:$A$1001,customers!$I$1:$I$1001,,0)</f>
        <v>No</v>
      </c>
    </row>
    <row r="101" spans="1:16" x14ac:dyDescent="0.3">
      <c r="A101" s="3" t="s">
        <v>1043</v>
      </c>
      <c r="B101" s="6">
        <v>44139</v>
      </c>
      <c r="C101" s="3" t="s">
        <v>1044</v>
      </c>
      <c r="D101" s="5"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s="5" t="str">
        <f t="shared" si="4"/>
        <v>Liberica</v>
      </c>
      <c r="O101" s="4" t="str">
        <f t="shared" si="5"/>
        <v>Medium</v>
      </c>
      <c r="P101" s="5" t="str">
        <f>_xlfn.XLOOKUP(Orders[[#This Row],[Customer ID]],customers!$A$1:$A$1001,customers!$I$1:$I$1001,,0)</f>
        <v>Yes</v>
      </c>
    </row>
    <row r="102" spans="1:16" x14ac:dyDescent="0.3">
      <c r="A102" s="3" t="s">
        <v>1048</v>
      </c>
      <c r="B102" s="6">
        <v>44291</v>
      </c>
      <c r="C102" s="3" t="s">
        <v>1049</v>
      </c>
      <c r="D102" s="5"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s="5" t="str">
        <f t="shared" si="4"/>
        <v>Arabica</v>
      </c>
      <c r="O102" s="4" t="str">
        <f t="shared" si="5"/>
        <v>Light</v>
      </c>
      <c r="P102" s="5" t="str">
        <f>_xlfn.XLOOKUP(Orders[[#This Row],[Customer ID]],customers!$A$1:$A$1001,customers!$I$1:$I$1001,,0)</f>
        <v>Yes</v>
      </c>
    </row>
    <row r="103" spans="1:16" x14ac:dyDescent="0.3">
      <c r="A103" s="3" t="s">
        <v>1053</v>
      </c>
      <c r="B103" s="6">
        <v>43891</v>
      </c>
      <c r="C103" s="3" t="s">
        <v>1054</v>
      </c>
      <c r="D103" s="5"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5" t="str">
        <f>INDEX(products!$A$1:$G$49,MATCH(orders!$D103,products!$A$1:$A$49,0),MATCH(orders!I$1,products!$A$1:$G$1,0))</f>
        <v>Lib</v>
      </c>
      <c r="J103" s="5"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s="5" t="str">
        <f t="shared" si="4"/>
        <v>Liberica</v>
      </c>
      <c r="O103" s="4" t="str">
        <f t="shared" si="5"/>
        <v>Dark</v>
      </c>
      <c r="P103" s="5" t="str">
        <f>_xlfn.XLOOKUP(Orders[[#This Row],[Customer ID]],customers!$A$1:$A$1001,customers!$I$1:$I$1001,,0)</f>
        <v>Yes</v>
      </c>
    </row>
    <row r="104" spans="1:16" x14ac:dyDescent="0.3">
      <c r="A104" s="3" t="s">
        <v>1059</v>
      </c>
      <c r="B104" s="6">
        <v>44488</v>
      </c>
      <c r="C104" s="3" t="s">
        <v>1060</v>
      </c>
      <c r="D104" s="5"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5" t="str">
        <f>INDEX(products!$A$1:$G$49,MATCH(orders!$D104,products!$A$1:$A$49,0),MATCH(orders!I$1,products!$A$1:$G$1,0))</f>
        <v>Lib</v>
      </c>
      <c r="J104" s="5"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s="5" t="str">
        <f t="shared" si="4"/>
        <v>Liberica</v>
      </c>
      <c r="O104" s="4" t="str">
        <f t="shared" si="5"/>
        <v>Dark</v>
      </c>
      <c r="P104" s="5" t="str">
        <f>_xlfn.XLOOKUP(Orders[[#This Row],[Customer ID]],customers!$A$1:$A$1001,customers!$I$1:$I$1001,,0)</f>
        <v>Yes</v>
      </c>
    </row>
    <row r="105" spans="1:16" x14ac:dyDescent="0.3">
      <c r="A105" s="3" t="s">
        <v>1065</v>
      </c>
      <c r="B105" s="6">
        <v>44750</v>
      </c>
      <c r="C105" s="3" t="s">
        <v>1066</v>
      </c>
      <c r="D105" s="5"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s="5" t="str">
        <f t="shared" si="4"/>
        <v>Robusta</v>
      </c>
      <c r="O105" s="4" t="str">
        <f t="shared" si="5"/>
        <v>Medium</v>
      </c>
      <c r="P105" s="5" t="str">
        <f>_xlfn.XLOOKUP(Orders[[#This Row],[Customer ID]],customers!$A$1:$A$1001,customers!$I$1:$I$1001,,0)</f>
        <v>No</v>
      </c>
    </row>
    <row r="106" spans="1:16" x14ac:dyDescent="0.3">
      <c r="A106" s="3" t="s">
        <v>1071</v>
      </c>
      <c r="B106" s="6">
        <v>43694</v>
      </c>
      <c r="C106" s="3" t="s">
        <v>1072</v>
      </c>
      <c r="D106" s="5"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s="5" t="str">
        <f t="shared" si="4"/>
        <v>Liberica</v>
      </c>
      <c r="O106" s="4" t="str">
        <f t="shared" si="5"/>
        <v>Medium</v>
      </c>
      <c r="P106" s="5" t="str">
        <f>_xlfn.XLOOKUP(Orders[[#This Row],[Customer ID]],customers!$A$1:$A$1001,customers!$I$1:$I$1001,,0)</f>
        <v>No</v>
      </c>
    </row>
    <row r="107" spans="1:16" x14ac:dyDescent="0.3">
      <c r="A107" s="3" t="s">
        <v>1077</v>
      </c>
      <c r="B107" s="6">
        <v>43982</v>
      </c>
      <c r="C107" s="3" t="s">
        <v>1078</v>
      </c>
      <c r="D107" s="5"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s="5" t="str">
        <f t="shared" si="4"/>
        <v>Arabica</v>
      </c>
      <c r="O107" s="4" t="str">
        <f t="shared" si="5"/>
        <v>Medium</v>
      </c>
      <c r="P107" s="5" t="str">
        <f>_xlfn.XLOOKUP(Orders[[#This Row],[Customer ID]],customers!$A$1:$A$1001,customers!$I$1:$I$1001,,0)</f>
        <v>Yes</v>
      </c>
    </row>
    <row r="108" spans="1:16" x14ac:dyDescent="0.3">
      <c r="A108" s="3" t="s">
        <v>1083</v>
      </c>
      <c r="B108" s="6">
        <v>43956</v>
      </c>
      <c r="C108" s="3" t="s">
        <v>1084</v>
      </c>
      <c r="D108" s="5"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s="5" t="str">
        <f t="shared" si="4"/>
        <v>Excelsa</v>
      </c>
      <c r="O108" s="4" t="str">
        <f t="shared" si="5"/>
        <v>Dark</v>
      </c>
      <c r="P108" s="5" t="str">
        <f>_xlfn.XLOOKUP(Orders[[#This Row],[Customer ID]],customers!$A$1:$A$1001,customers!$I$1:$I$1001,,0)</f>
        <v>No</v>
      </c>
    </row>
    <row r="109" spans="1:16" x14ac:dyDescent="0.3">
      <c r="A109" s="3" t="s">
        <v>1089</v>
      </c>
      <c r="B109" s="6">
        <v>43569</v>
      </c>
      <c r="C109" s="3" t="s">
        <v>1090</v>
      </c>
      <c r="D109" s="5"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s="5" t="str">
        <f t="shared" si="4"/>
        <v>Robusta</v>
      </c>
      <c r="O109" s="4" t="str">
        <f t="shared" si="5"/>
        <v>Medium</v>
      </c>
      <c r="P109" s="5" t="str">
        <f>_xlfn.XLOOKUP(Orders[[#This Row],[Customer ID]],customers!$A$1:$A$1001,customers!$I$1:$I$1001,,0)</f>
        <v>Yes</v>
      </c>
    </row>
    <row r="110" spans="1:16" x14ac:dyDescent="0.3">
      <c r="A110" s="3" t="s">
        <v>1095</v>
      </c>
      <c r="B110" s="6">
        <v>44041</v>
      </c>
      <c r="C110" s="3" t="s">
        <v>1096</v>
      </c>
      <c r="D110" s="5"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s="5" t="str">
        <f t="shared" si="4"/>
        <v>Arabica</v>
      </c>
      <c r="O110" s="4" t="str">
        <f t="shared" si="5"/>
        <v>Medium</v>
      </c>
      <c r="P110" s="5" t="str">
        <f>_xlfn.XLOOKUP(Orders[[#This Row],[Customer ID]],customers!$A$1:$A$1001,customers!$I$1:$I$1001,,0)</f>
        <v>No</v>
      </c>
    </row>
    <row r="111" spans="1:16" x14ac:dyDescent="0.3">
      <c r="A111" s="3" t="s">
        <v>1100</v>
      </c>
      <c r="B111" s="6">
        <v>43811</v>
      </c>
      <c r="C111" s="3" t="s">
        <v>1101</v>
      </c>
      <c r="D111" s="5"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s="5" t="str">
        <f t="shared" si="4"/>
        <v>Liberica</v>
      </c>
      <c r="O111" s="4" t="str">
        <f t="shared" si="5"/>
        <v>Dark</v>
      </c>
      <c r="P111" s="5" t="str">
        <f>_xlfn.XLOOKUP(Orders[[#This Row],[Customer ID]],customers!$A$1:$A$1001,customers!$I$1:$I$1001,,0)</f>
        <v>Yes</v>
      </c>
    </row>
    <row r="112" spans="1:16" x14ac:dyDescent="0.3">
      <c r="A112" s="3" t="s">
        <v>1106</v>
      </c>
      <c r="B112" s="6">
        <v>44727</v>
      </c>
      <c r="C112" s="3" t="s">
        <v>1107</v>
      </c>
      <c r="D112" s="5"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s="5" t="str">
        <f t="shared" si="4"/>
        <v>Excelsa</v>
      </c>
      <c r="O112" s="4" t="str">
        <f t="shared" si="5"/>
        <v>Light</v>
      </c>
      <c r="P112" s="5" t="str">
        <f>_xlfn.XLOOKUP(Orders[[#This Row],[Customer ID]],customers!$A$1:$A$1001,customers!$I$1:$I$1001,,0)</f>
        <v>Yes</v>
      </c>
    </row>
    <row r="113" spans="1:16" x14ac:dyDescent="0.3">
      <c r="A113" s="3" t="s">
        <v>1112</v>
      </c>
      <c r="B113" s="6">
        <v>43642</v>
      </c>
      <c r="C113" s="3" t="s">
        <v>1113</v>
      </c>
      <c r="D113" s="5"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s="5" t="str">
        <f t="shared" si="4"/>
        <v>Robusta</v>
      </c>
      <c r="O113" s="4" t="str">
        <f t="shared" si="5"/>
        <v>Dark</v>
      </c>
      <c r="P113" s="5" t="str">
        <f>_xlfn.XLOOKUP(Orders[[#This Row],[Customer ID]],customers!$A$1:$A$1001,customers!$I$1:$I$1001,,0)</f>
        <v>No</v>
      </c>
    </row>
    <row r="114" spans="1:16" x14ac:dyDescent="0.3">
      <c r="A114" s="3" t="s">
        <v>1117</v>
      </c>
      <c r="B114" s="6">
        <v>44481</v>
      </c>
      <c r="C114" s="3" t="s">
        <v>1118</v>
      </c>
      <c r="D114" s="5"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s="5" t="str">
        <f t="shared" si="4"/>
        <v>Arabica</v>
      </c>
      <c r="O114" s="4" t="str">
        <f t="shared" si="5"/>
        <v>Medium</v>
      </c>
      <c r="P114" s="5" t="str">
        <f>_xlfn.XLOOKUP(Orders[[#This Row],[Customer ID]],customers!$A$1:$A$1001,customers!$I$1:$I$1001,,0)</f>
        <v>No</v>
      </c>
    </row>
    <row r="115" spans="1:16" x14ac:dyDescent="0.3">
      <c r="A115" s="3" t="s">
        <v>1123</v>
      </c>
      <c r="B115" s="6">
        <v>43556</v>
      </c>
      <c r="C115" s="3" t="s">
        <v>1124</v>
      </c>
      <c r="D115" s="5"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5" t="str">
        <f>INDEX(products!$A$1:$G$49,MATCH(orders!$D115,products!$A$1:$A$49,0),MATCH(orders!I$1,products!$A$1:$G$1,0))</f>
        <v>Lib</v>
      </c>
      <c r="J115" s="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s="5" t="str">
        <f t="shared" si="4"/>
        <v>Liberica</v>
      </c>
      <c r="O115" s="4" t="str">
        <f t="shared" si="5"/>
        <v>Medium</v>
      </c>
      <c r="P115" s="5" t="str">
        <f>_xlfn.XLOOKUP(Orders[[#This Row],[Customer ID]],customers!$A$1:$A$1001,customers!$I$1:$I$1001,,0)</f>
        <v>No</v>
      </c>
    </row>
    <row r="116" spans="1:16" x14ac:dyDescent="0.3">
      <c r="A116" s="3" t="s">
        <v>1129</v>
      </c>
      <c r="B116" s="6">
        <v>44265</v>
      </c>
      <c r="C116" s="3" t="s">
        <v>1130</v>
      </c>
      <c r="D116" s="5"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s="5" t="str">
        <f t="shared" si="4"/>
        <v>Robusta</v>
      </c>
      <c r="O116" s="4" t="str">
        <f t="shared" si="5"/>
        <v>Light</v>
      </c>
      <c r="P116" s="5" t="str">
        <f>_xlfn.XLOOKUP(Orders[[#This Row],[Customer ID]],customers!$A$1:$A$1001,customers!$I$1:$I$1001,,0)</f>
        <v>No</v>
      </c>
    </row>
    <row r="117" spans="1:16" x14ac:dyDescent="0.3">
      <c r="A117" s="3" t="s">
        <v>1134</v>
      </c>
      <c r="B117" s="6">
        <v>43693</v>
      </c>
      <c r="C117" s="3" t="s">
        <v>1135</v>
      </c>
      <c r="D117" s="5"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s="5" t="str">
        <f t="shared" si="4"/>
        <v>Liberica</v>
      </c>
      <c r="O117" s="4" t="str">
        <f t="shared" si="5"/>
        <v>Light</v>
      </c>
      <c r="P117" s="5" t="str">
        <f>_xlfn.XLOOKUP(Orders[[#This Row],[Customer ID]],customers!$A$1:$A$1001,customers!$I$1:$I$1001,,0)</f>
        <v>No</v>
      </c>
    </row>
    <row r="118" spans="1:16" x14ac:dyDescent="0.3">
      <c r="A118" s="3" t="s">
        <v>1140</v>
      </c>
      <c r="B118" s="6">
        <v>44054</v>
      </c>
      <c r="C118" s="3" t="s">
        <v>1141</v>
      </c>
      <c r="D118" s="5"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5" t="str">
        <f>INDEX(products!$A$1:$G$49,MATCH(orders!$D118,products!$A$1:$A$49,0),MATCH(orders!I$1,products!$A$1:$G$1,0))</f>
        <v>Lib</v>
      </c>
      <c r="J118" s="5"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s="5" t="str">
        <f t="shared" si="4"/>
        <v>Liberica</v>
      </c>
      <c r="O118" s="4" t="str">
        <f t="shared" si="5"/>
        <v>Light</v>
      </c>
      <c r="P118" s="5" t="str">
        <f>_xlfn.XLOOKUP(Orders[[#This Row],[Customer ID]],customers!$A$1:$A$1001,customers!$I$1:$I$1001,,0)</f>
        <v>Yes</v>
      </c>
    </row>
    <row r="119" spans="1:16" x14ac:dyDescent="0.3">
      <c r="A119" s="3" t="s">
        <v>1146</v>
      </c>
      <c r="B119" s="6">
        <v>44656</v>
      </c>
      <c r="C119" s="3" t="s">
        <v>1147</v>
      </c>
      <c r="D119" s="5"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s="5" t="str">
        <f t="shared" si="4"/>
        <v>Liberica</v>
      </c>
      <c r="O119" s="4" t="str">
        <f t="shared" si="5"/>
        <v>Light</v>
      </c>
      <c r="P119" s="5" t="str">
        <f>_xlfn.XLOOKUP(Orders[[#This Row],[Customer ID]],customers!$A$1:$A$1001,customers!$I$1:$I$1001,,0)</f>
        <v>No</v>
      </c>
    </row>
    <row r="120" spans="1:16" x14ac:dyDescent="0.3">
      <c r="A120" s="3" t="s">
        <v>1152</v>
      </c>
      <c r="B120" s="6">
        <v>43760</v>
      </c>
      <c r="C120" s="3" t="s">
        <v>1153</v>
      </c>
      <c r="D120" s="5"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s="5" t="str">
        <f t="shared" si="4"/>
        <v>Excelsa</v>
      </c>
      <c r="O120" s="4" t="str">
        <f t="shared" si="5"/>
        <v>Dark</v>
      </c>
      <c r="P120" s="5" t="str">
        <f>_xlfn.XLOOKUP(Orders[[#This Row],[Customer ID]],customers!$A$1:$A$1001,customers!$I$1:$I$1001,,0)</f>
        <v>Yes</v>
      </c>
    </row>
    <row r="121" spans="1:16" x14ac:dyDescent="0.3">
      <c r="A121" s="3" t="s">
        <v>1158</v>
      </c>
      <c r="B121" s="6">
        <v>44471</v>
      </c>
      <c r="C121" s="3" t="s">
        <v>1159</v>
      </c>
      <c r="D121" s="5"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s="5" t="str">
        <f t="shared" si="4"/>
        <v>Excelsa</v>
      </c>
      <c r="O121" s="4" t="str">
        <f t="shared" si="5"/>
        <v>Medium</v>
      </c>
      <c r="P121" s="5" t="str">
        <f>_xlfn.XLOOKUP(Orders[[#This Row],[Customer ID]],customers!$A$1:$A$1001,customers!$I$1:$I$1001,,0)</f>
        <v>No</v>
      </c>
    </row>
    <row r="122" spans="1:16" x14ac:dyDescent="0.3">
      <c r="A122" s="3" t="s">
        <v>1158</v>
      </c>
      <c r="B122" s="6">
        <v>44471</v>
      </c>
      <c r="C122" s="3" t="s">
        <v>1159</v>
      </c>
      <c r="D122" s="5"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s="5" t="str">
        <f t="shared" si="4"/>
        <v>Arabica</v>
      </c>
      <c r="O122" s="4" t="str">
        <f t="shared" si="5"/>
        <v>Light</v>
      </c>
      <c r="P122" s="5" t="str">
        <f>_xlfn.XLOOKUP(Orders[[#This Row],[Customer ID]],customers!$A$1:$A$1001,customers!$I$1:$I$1001,,0)</f>
        <v>No</v>
      </c>
    </row>
    <row r="123" spans="1:16" x14ac:dyDescent="0.3">
      <c r="A123" s="3" t="s">
        <v>1158</v>
      </c>
      <c r="B123" s="6">
        <v>44471</v>
      </c>
      <c r="C123" s="3" t="s">
        <v>1159</v>
      </c>
      <c r="D123" s="5"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s="5" t="str">
        <f t="shared" si="4"/>
        <v>Excelsa</v>
      </c>
      <c r="O123" s="4" t="str">
        <f t="shared" si="5"/>
        <v>Medium</v>
      </c>
      <c r="P123" s="5" t="str">
        <f>_xlfn.XLOOKUP(Orders[[#This Row],[Customer ID]],customers!$A$1:$A$1001,customers!$I$1:$I$1001,,0)</f>
        <v>No</v>
      </c>
    </row>
    <row r="124" spans="1:16" x14ac:dyDescent="0.3">
      <c r="A124" s="3" t="s">
        <v>1174</v>
      </c>
      <c r="B124" s="6">
        <v>44268</v>
      </c>
      <c r="C124" s="3" t="s">
        <v>1175</v>
      </c>
      <c r="D124" s="5"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s="5" t="str">
        <f t="shared" si="4"/>
        <v>Arabica</v>
      </c>
      <c r="O124" s="4" t="str">
        <f t="shared" si="5"/>
        <v>Dark</v>
      </c>
      <c r="P124" s="5" t="str">
        <f>_xlfn.XLOOKUP(Orders[[#This Row],[Customer ID]],customers!$A$1:$A$1001,customers!$I$1:$I$1001,,0)</f>
        <v>Yes</v>
      </c>
    </row>
    <row r="125" spans="1:16" x14ac:dyDescent="0.3">
      <c r="A125" s="3" t="s">
        <v>1180</v>
      </c>
      <c r="B125" s="6">
        <v>44724</v>
      </c>
      <c r="C125" s="3" t="s">
        <v>1181</v>
      </c>
      <c r="D125" s="5"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s="5" t="str">
        <f t="shared" si="4"/>
        <v>Liberica</v>
      </c>
      <c r="O125" s="4" t="str">
        <f t="shared" si="5"/>
        <v>Light</v>
      </c>
      <c r="P125" s="5" t="str">
        <f>_xlfn.XLOOKUP(Orders[[#This Row],[Customer ID]],customers!$A$1:$A$1001,customers!$I$1:$I$1001,,0)</f>
        <v>No</v>
      </c>
    </row>
    <row r="126" spans="1:16" x14ac:dyDescent="0.3">
      <c r="A126" s="3" t="s">
        <v>1186</v>
      </c>
      <c r="B126" s="6">
        <v>43582</v>
      </c>
      <c r="C126" s="3" t="s">
        <v>1187</v>
      </c>
      <c r="D126" s="5"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s="5" t="str">
        <f t="shared" si="4"/>
        <v>Liberica</v>
      </c>
      <c r="O126" s="4" t="str">
        <f t="shared" si="5"/>
        <v>Medium</v>
      </c>
      <c r="P126" s="5" t="str">
        <f>_xlfn.XLOOKUP(Orders[[#This Row],[Customer ID]],customers!$A$1:$A$1001,customers!$I$1:$I$1001,,0)</f>
        <v>Yes</v>
      </c>
    </row>
    <row r="127" spans="1:16" x14ac:dyDescent="0.3">
      <c r="A127" s="3" t="s">
        <v>1192</v>
      </c>
      <c r="B127" s="6">
        <v>43608</v>
      </c>
      <c r="C127" s="3" t="s">
        <v>1193</v>
      </c>
      <c r="D127" s="5"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5" t="str">
        <f>INDEX(products!$A$1:$G$49,MATCH(orders!$D127,products!$A$1:$A$49,0),MATCH(orders!I$1,products!$A$1:$G$1,0))</f>
        <v>Lib</v>
      </c>
      <c r="J127" s="5"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s="5" t="str">
        <f t="shared" si="4"/>
        <v>Liberica</v>
      </c>
      <c r="O127" s="4" t="str">
        <f t="shared" si="5"/>
        <v>Medium</v>
      </c>
      <c r="P127" s="5" t="str">
        <f>_xlfn.XLOOKUP(Orders[[#This Row],[Customer ID]],customers!$A$1:$A$1001,customers!$I$1:$I$1001,,0)</f>
        <v>Yes</v>
      </c>
    </row>
    <row r="128" spans="1:16" x14ac:dyDescent="0.3">
      <c r="A128" s="3" t="s">
        <v>1198</v>
      </c>
      <c r="B128" s="6">
        <v>44026</v>
      </c>
      <c r="C128" s="3" t="s">
        <v>1199</v>
      </c>
      <c r="D128" s="5"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s="5" t="str">
        <f t="shared" si="4"/>
        <v>Arabica</v>
      </c>
      <c r="O128" s="4" t="str">
        <f t="shared" si="5"/>
        <v>Medium</v>
      </c>
      <c r="P128" s="5" t="str">
        <f>_xlfn.XLOOKUP(Orders[[#This Row],[Customer ID]],customers!$A$1:$A$1001,customers!$I$1:$I$1001,,0)</f>
        <v>No</v>
      </c>
    </row>
    <row r="129" spans="1:16" x14ac:dyDescent="0.3">
      <c r="A129" s="3" t="s">
        <v>1204</v>
      </c>
      <c r="B129" s="6">
        <v>44510</v>
      </c>
      <c r="C129" s="3" t="s">
        <v>1205</v>
      </c>
      <c r="D129" s="5"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5" t="str">
        <f>INDEX(products!$A$1:$G$49,MATCH(orders!$D129,products!$A$1:$A$49,0),MATCH(orders!I$1,products!$A$1:$G$1,0))</f>
        <v>Lib</v>
      </c>
      <c r="J129" s="5"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s="5" t="str">
        <f t="shared" si="4"/>
        <v>Liberica</v>
      </c>
      <c r="O129" s="4" t="str">
        <f t="shared" si="5"/>
        <v>Dark</v>
      </c>
      <c r="P129" s="5" t="str">
        <f>_xlfn.XLOOKUP(Orders[[#This Row],[Customer ID]],customers!$A$1:$A$1001,customers!$I$1:$I$1001,,0)</f>
        <v>No</v>
      </c>
    </row>
    <row r="130" spans="1:16" x14ac:dyDescent="0.3">
      <c r="A130" s="3" t="s">
        <v>1210</v>
      </c>
      <c r="B130" s="6">
        <v>44439</v>
      </c>
      <c r="C130" s="3" t="s">
        <v>1211</v>
      </c>
      <c r="D130" s="5"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s="5" t="str">
        <f t="shared" si="4"/>
        <v>Arabica</v>
      </c>
      <c r="O130" s="4" t="str">
        <f t="shared" si="5"/>
        <v>Medium</v>
      </c>
      <c r="P130" s="5" t="str">
        <f>_xlfn.XLOOKUP(Orders[[#This Row],[Customer ID]],customers!$A$1:$A$1001,customers!$I$1:$I$1001,,0)</f>
        <v>No</v>
      </c>
    </row>
    <row r="131" spans="1:16" x14ac:dyDescent="0.3">
      <c r="A131" s="3" t="s">
        <v>1216</v>
      </c>
      <c r="B131" s="6">
        <v>43652</v>
      </c>
      <c r="C131" s="3" t="s">
        <v>1217</v>
      </c>
      <c r="D131" s="5"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s="5" t="str">
        <f t="shared" ref="N131:N194" si="7">IF(I131="Rob","Robusta",IF(I131="Exc","Excelsa",IF(I131="Ara","Arabica",IF(I131="Lib","Liberica",""))))</f>
        <v>Excelsa</v>
      </c>
      <c r="O131" s="4" t="str">
        <f t="shared" ref="O131:O194" si="8">IF(J131="M","Medium",IF(J131="L","Light",IF(J131="D","Dark","")))</f>
        <v>Dark</v>
      </c>
      <c r="P131" s="5" t="str">
        <f>_xlfn.XLOOKUP(Orders[[#This Row],[Customer ID]],customers!$A$1:$A$1001,customers!$I$1:$I$1001,,0)</f>
        <v>Yes</v>
      </c>
    </row>
    <row r="132" spans="1:16" x14ac:dyDescent="0.3">
      <c r="A132" s="3" t="s">
        <v>1222</v>
      </c>
      <c r="B132" s="6">
        <v>44624</v>
      </c>
      <c r="C132" s="3" t="s">
        <v>1223</v>
      </c>
      <c r="D132" s="5"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5" t="str">
        <f>INDEX(products!$A$1:$G$49,MATCH(orders!$D132,products!$A$1:$A$49,0),MATCH(orders!I$1,products!$A$1:$G$1,0))</f>
        <v>Ara</v>
      </c>
      <c r="J132" s="5"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s="5" t="str">
        <f t="shared" si="7"/>
        <v>Arabica</v>
      </c>
      <c r="O132" s="4" t="str">
        <f t="shared" si="8"/>
        <v>Light</v>
      </c>
      <c r="P132" s="5" t="str">
        <f>_xlfn.XLOOKUP(Orders[[#This Row],[Customer ID]],customers!$A$1:$A$1001,customers!$I$1:$I$1001,,0)</f>
        <v>Yes</v>
      </c>
    </row>
    <row r="133" spans="1:16" x14ac:dyDescent="0.3">
      <c r="A133" s="3" t="s">
        <v>1227</v>
      </c>
      <c r="B133" s="6">
        <v>44196</v>
      </c>
      <c r="C133" s="3" t="s">
        <v>1228</v>
      </c>
      <c r="D133" s="5"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s="5" t="str">
        <f t="shared" si="7"/>
        <v>Excelsa</v>
      </c>
      <c r="O133" s="4" t="str">
        <f t="shared" si="8"/>
        <v>Dark</v>
      </c>
      <c r="P133" s="5" t="str">
        <f>_xlfn.XLOOKUP(Orders[[#This Row],[Customer ID]],customers!$A$1:$A$1001,customers!$I$1:$I$1001,,0)</f>
        <v>Yes</v>
      </c>
    </row>
    <row r="134" spans="1:16" x14ac:dyDescent="0.3">
      <c r="A134" s="3" t="s">
        <v>1233</v>
      </c>
      <c r="B134" s="6">
        <v>44043</v>
      </c>
      <c r="C134" s="3" t="s">
        <v>1234</v>
      </c>
      <c r="D134" s="5"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s="5" t="str">
        <f t="shared" si="7"/>
        <v>Arabica</v>
      </c>
      <c r="O134" s="4" t="str">
        <f t="shared" si="8"/>
        <v>Light</v>
      </c>
      <c r="P134" s="5" t="str">
        <f>_xlfn.XLOOKUP(Orders[[#This Row],[Customer ID]],customers!$A$1:$A$1001,customers!$I$1:$I$1001,,0)</f>
        <v>Yes</v>
      </c>
    </row>
    <row r="135" spans="1:16" x14ac:dyDescent="0.3">
      <c r="A135" s="3" t="s">
        <v>1239</v>
      </c>
      <c r="B135" s="6">
        <v>44340</v>
      </c>
      <c r="C135" s="3" t="s">
        <v>1240</v>
      </c>
      <c r="D135" s="5"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s="5" t="str">
        <f t="shared" si="7"/>
        <v>Liberica</v>
      </c>
      <c r="O135" s="4" t="str">
        <f t="shared" si="8"/>
        <v>Dark</v>
      </c>
      <c r="P135" s="5" t="str">
        <f>_xlfn.XLOOKUP(Orders[[#This Row],[Customer ID]],customers!$A$1:$A$1001,customers!$I$1:$I$1001,,0)</f>
        <v>No</v>
      </c>
    </row>
    <row r="136" spans="1:16" x14ac:dyDescent="0.3">
      <c r="A136" s="3" t="s">
        <v>1245</v>
      </c>
      <c r="B136" s="6">
        <v>44758</v>
      </c>
      <c r="C136" s="3" t="s">
        <v>1246</v>
      </c>
      <c r="D136" s="5"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s="5" t="str">
        <f t="shared" si="7"/>
        <v>Excelsa</v>
      </c>
      <c r="O136" s="4" t="str">
        <f t="shared" si="8"/>
        <v>Medium</v>
      </c>
      <c r="P136" s="5" t="str">
        <f>_xlfn.XLOOKUP(Orders[[#This Row],[Customer ID]],customers!$A$1:$A$1001,customers!$I$1:$I$1001,,0)</f>
        <v>Yes</v>
      </c>
    </row>
    <row r="137" spans="1:16" x14ac:dyDescent="0.3">
      <c r="A137" s="3" t="s">
        <v>1249</v>
      </c>
      <c r="B137" s="6">
        <v>44232</v>
      </c>
      <c r="C137" s="3" t="s">
        <v>976</v>
      </c>
      <c r="D137" s="5"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s="5" t="str">
        <f t="shared" si="7"/>
        <v>Arabica</v>
      </c>
      <c r="O137" s="4" t="str">
        <f t="shared" si="8"/>
        <v>Light</v>
      </c>
      <c r="P137" s="5" t="str">
        <f>_xlfn.XLOOKUP(Orders[[#This Row],[Customer ID]],customers!$A$1:$A$1001,customers!$I$1:$I$1001,,0)</f>
        <v>Yes</v>
      </c>
    </row>
    <row r="138" spans="1:16" x14ac:dyDescent="0.3">
      <c r="A138" s="3" t="s">
        <v>1255</v>
      </c>
      <c r="B138" s="6">
        <v>44406</v>
      </c>
      <c r="C138" s="3" t="s">
        <v>1256</v>
      </c>
      <c r="D138" s="5"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s="5" t="str">
        <f t="shared" si="7"/>
        <v>Arabica</v>
      </c>
      <c r="O138" s="4" t="str">
        <f t="shared" si="8"/>
        <v>Dark</v>
      </c>
      <c r="P138" s="5" t="str">
        <f>_xlfn.XLOOKUP(Orders[[#This Row],[Customer ID]],customers!$A$1:$A$1001,customers!$I$1:$I$1001,,0)</f>
        <v>No</v>
      </c>
    </row>
    <row r="139" spans="1:16" x14ac:dyDescent="0.3">
      <c r="A139" s="3" t="s">
        <v>1261</v>
      </c>
      <c r="B139" s="6">
        <v>44637</v>
      </c>
      <c r="C139" s="3" t="s">
        <v>1262</v>
      </c>
      <c r="D139" s="5"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5" t="str">
        <f>INDEX(products!$A$1:$G$49,MATCH(orders!$D139,products!$A$1:$A$49,0),MATCH(orders!I$1,products!$A$1:$G$1,0))</f>
        <v>Exc</v>
      </c>
      <c r="J139" s="5"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s="5" t="str">
        <f t="shared" si="7"/>
        <v>Excelsa</v>
      </c>
      <c r="O139" s="4" t="str">
        <f t="shared" si="8"/>
        <v>Light</v>
      </c>
      <c r="P139" s="5" t="str">
        <f>_xlfn.XLOOKUP(Orders[[#This Row],[Customer ID]],customers!$A$1:$A$1001,customers!$I$1:$I$1001,,0)</f>
        <v>No</v>
      </c>
    </row>
    <row r="140" spans="1:16" x14ac:dyDescent="0.3">
      <c r="A140" s="3" t="s">
        <v>1266</v>
      </c>
      <c r="B140" s="6">
        <v>44238</v>
      </c>
      <c r="C140" s="3" t="s">
        <v>1267</v>
      </c>
      <c r="D140" s="5"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s="5" t="str">
        <f t="shared" si="7"/>
        <v>Excelsa</v>
      </c>
      <c r="O140" s="4" t="str">
        <f t="shared" si="8"/>
        <v>Dark</v>
      </c>
      <c r="P140" s="5" t="str">
        <f>_xlfn.XLOOKUP(Orders[[#This Row],[Customer ID]],customers!$A$1:$A$1001,customers!$I$1:$I$1001,,0)</f>
        <v>No</v>
      </c>
    </row>
    <row r="141" spans="1:16" x14ac:dyDescent="0.3">
      <c r="A141" s="3" t="s">
        <v>1271</v>
      </c>
      <c r="B141" s="6">
        <v>43509</v>
      </c>
      <c r="C141" s="3" t="s">
        <v>1272</v>
      </c>
      <c r="D141" s="5"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s="5" t="str">
        <f t="shared" si="7"/>
        <v>Liberica</v>
      </c>
      <c r="O141" s="4" t="str">
        <f t="shared" si="8"/>
        <v>Dark</v>
      </c>
      <c r="P141" s="5" t="str">
        <f>_xlfn.XLOOKUP(Orders[[#This Row],[Customer ID]],customers!$A$1:$A$1001,customers!$I$1:$I$1001,,0)</f>
        <v>Yes</v>
      </c>
    </row>
    <row r="142" spans="1:16" x14ac:dyDescent="0.3">
      <c r="A142" s="3" t="s">
        <v>1276</v>
      </c>
      <c r="B142" s="6">
        <v>44694</v>
      </c>
      <c r="C142" s="3" t="s">
        <v>1277</v>
      </c>
      <c r="D142" s="5"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5" t="str">
        <f>INDEX(products!$A$1:$G$49,MATCH(orders!$D142,products!$A$1:$A$49,0),MATCH(orders!I$1,products!$A$1:$G$1,0))</f>
        <v>Lib</v>
      </c>
      <c r="J142" s="5"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s="5" t="str">
        <f t="shared" si="7"/>
        <v>Liberica</v>
      </c>
      <c r="O142" s="4" t="str">
        <f t="shared" si="8"/>
        <v>Dark</v>
      </c>
      <c r="P142" s="5" t="str">
        <f>_xlfn.XLOOKUP(Orders[[#This Row],[Customer ID]],customers!$A$1:$A$1001,customers!$I$1:$I$1001,,0)</f>
        <v>Yes</v>
      </c>
    </row>
    <row r="143" spans="1:16" x14ac:dyDescent="0.3">
      <c r="A143" s="3" t="s">
        <v>1283</v>
      </c>
      <c r="B143" s="6">
        <v>43970</v>
      </c>
      <c r="C143" s="3" t="s">
        <v>1284</v>
      </c>
      <c r="D143" s="5"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s="5" t="str">
        <f t="shared" si="7"/>
        <v>Arabica</v>
      </c>
      <c r="O143" s="4" t="str">
        <f t="shared" si="8"/>
        <v>Light</v>
      </c>
      <c r="P143" s="5" t="str">
        <f>_xlfn.XLOOKUP(Orders[[#This Row],[Customer ID]],customers!$A$1:$A$1001,customers!$I$1:$I$1001,,0)</f>
        <v>Yes</v>
      </c>
    </row>
    <row r="144" spans="1:16" x14ac:dyDescent="0.3">
      <c r="A144" s="3" t="s">
        <v>1289</v>
      </c>
      <c r="B144" s="6">
        <v>44678</v>
      </c>
      <c r="C144" s="3" t="s">
        <v>1290</v>
      </c>
      <c r="D144" s="5"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5" t="str">
        <f>INDEX(products!$A$1:$G$49,MATCH(orders!$D144,products!$A$1:$A$49,0),MATCH(orders!I$1,products!$A$1:$G$1,0))</f>
        <v>Exc</v>
      </c>
      <c r="J144" s="5"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s="5" t="str">
        <f t="shared" si="7"/>
        <v>Excelsa</v>
      </c>
      <c r="O144" s="4" t="str">
        <f t="shared" si="8"/>
        <v>Light</v>
      </c>
      <c r="P144" s="5" t="str">
        <f>_xlfn.XLOOKUP(Orders[[#This Row],[Customer ID]],customers!$A$1:$A$1001,customers!$I$1:$I$1001,,0)</f>
        <v>Yes</v>
      </c>
    </row>
    <row r="145" spans="1:16" x14ac:dyDescent="0.3">
      <c r="A145" s="3" t="s">
        <v>1293</v>
      </c>
      <c r="B145" s="6">
        <v>44083</v>
      </c>
      <c r="C145" s="3" t="s">
        <v>1294</v>
      </c>
      <c r="D145" s="5"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s="5" t="str">
        <f t="shared" si="7"/>
        <v>Liberica</v>
      </c>
      <c r="O145" s="4" t="str">
        <f t="shared" si="8"/>
        <v>Medium</v>
      </c>
      <c r="P145" s="5" t="str">
        <f>_xlfn.XLOOKUP(Orders[[#This Row],[Customer ID]],customers!$A$1:$A$1001,customers!$I$1:$I$1001,,0)</f>
        <v>No</v>
      </c>
    </row>
    <row r="146" spans="1:16" x14ac:dyDescent="0.3">
      <c r="A146" s="3" t="s">
        <v>1299</v>
      </c>
      <c r="B146" s="6">
        <v>44265</v>
      </c>
      <c r="C146" s="3" t="s">
        <v>1300</v>
      </c>
      <c r="D146" s="5"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s="5" t="str">
        <f t="shared" si="7"/>
        <v>Excelsa</v>
      </c>
      <c r="O146" s="4" t="str">
        <f t="shared" si="8"/>
        <v>Light</v>
      </c>
      <c r="P146" s="5" t="str">
        <f>_xlfn.XLOOKUP(Orders[[#This Row],[Customer ID]],customers!$A$1:$A$1001,customers!$I$1:$I$1001,,0)</f>
        <v>Yes</v>
      </c>
    </row>
    <row r="147" spans="1:16" x14ac:dyDescent="0.3">
      <c r="A147" s="3" t="s">
        <v>1305</v>
      </c>
      <c r="B147" s="6">
        <v>43562</v>
      </c>
      <c r="C147" s="3" t="s">
        <v>1306</v>
      </c>
      <c r="D147" s="5"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s="5" t="str">
        <f t="shared" si="7"/>
        <v>Liberica</v>
      </c>
      <c r="O147" s="4" t="str">
        <f t="shared" si="8"/>
        <v>Medium</v>
      </c>
      <c r="P147" s="5" t="str">
        <f>_xlfn.XLOOKUP(Orders[[#This Row],[Customer ID]],customers!$A$1:$A$1001,customers!$I$1:$I$1001,,0)</f>
        <v>No</v>
      </c>
    </row>
    <row r="148" spans="1:16" x14ac:dyDescent="0.3">
      <c r="A148" s="3" t="s">
        <v>1311</v>
      </c>
      <c r="B148" s="6">
        <v>44024</v>
      </c>
      <c r="C148" s="3" t="s">
        <v>1312</v>
      </c>
      <c r="D148" s="5"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s="5" t="str">
        <f t="shared" si="7"/>
        <v>Liberica</v>
      </c>
      <c r="O148" s="4" t="str">
        <f t="shared" si="8"/>
        <v>Medium</v>
      </c>
      <c r="P148" s="5" t="str">
        <f>_xlfn.XLOOKUP(Orders[[#This Row],[Customer ID]],customers!$A$1:$A$1001,customers!$I$1:$I$1001,,0)</f>
        <v>No</v>
      </c>
    </row>
    <row r="149" spans="1:16" x14ac:dyDescent="0.3">
      <c r="A149" s="3" t="s">
        <v>1311</v>
      </c>
      <c r="B149" s="6">
        <v>44024</v>
      </c>
      <c r="C149" s="3" t="s">
        <v>1312</v>
      </c>
      <c r="D149" s="5"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s="5" t="str">
        <f t="shared" si="7"/>
        <v>Excelsa</v>
      </c>
      <c r="O149" s="4" t="str">
        <f t="shared" si="8"/>
        <v>Medium</v>
      </c>
      <c r="P149" s="5" t="str">
        <f>_xlfn.XLOOKUP(Orders[[#This Row],[Customer ID]],customers!$A$1:$A$1001,customers!$I$1:$I$1001,,0)</f>
        <v>No</v>
      </c>
    </row>
    <row r="150" spans="1:16" x14ac:dyDescent="0.3">
      <c r="A150" s="3" t="s">
        <v>1322</v>
      </c>
      <c r="B150" s="6">
        <v>44551</v>
      </c>
      <c r="C150" s="3" t="s">
        <v>1323</v>
      </c>
      <c r="D150" s="5"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s="5" t="str">
        <f t="shared" si="7"/>
        <v>Excelsa</v>
      </c>
      <c r="O150" s="4" t="str">
        <f t="shared" si="8"/>
        <v>Dark</v>
      </c>
      <c r="P150" s="5" t="str">
        <f>_xlfn.XLOOKUP(Orders[[#This Row],[Customer ID]],customers!$A$1:$A$1001,customers!$I$1:$I$1001,,0)</f>
        <v>Yes</v>
      </c>
    </row>
    <row r="151" spans="1:16" x14ac:dyDescent="0.3">
      <c r="A151" s="3" t="s">
        <v>1328</v>
      </c>
      <c r="B151" s="6">
        <v>44108</v>
      </c>
      <c r="C151" s="3" t="s">
        <v>1329</v>
      </c>
      <c r="D151" s="5"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s="5" t="str">
        <f t="shared" si="7"/>
        <v>Arabica</v>
      </c>
      <c r="O151" s="4" t="str">
        <f t="shared" si="8"/>
        <v>Medium</v>
      </c>
      <c r="P151" s="5" t="str">
        <f>_xlfn.XLOOKUP(Orders[[#This Row],[Customer ID]],customers!$A$1:$A$1001,customers!$I$1:$I$1001,,0)</f>
        <v>Yes</v>
      </c>
    </row>
    <row r="152" spans="1:16" x14ac:dyDescent="0.3">
      <c r="A152" s="3" t="s">
        <v>1333</v>
      </c>
      <c r="B152" s="6">
        <v>44051</v>
      </c>
      <c r="C152" s="3" t="s">
        <v>1334</v>
      </c>
      <c r="D152" s="5"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s="5" t="str">
        <f t="shared" si="7"/>
        <v>Liberica</v>
      </c>
      <c r="O152" s="4" t="str">
        <f t="shared" si="8"/>
        <v>Dark</v>
      </c>
      <c r="P152" s="5" t="str">
        <f>_xlfn.XLOOKUP(Orders[[#This Row],[Customer ID]],customers!$A$1:$A$1001,customers!$I$1:$I$1001,,0)</f>
        <v>Yes</v>
      </c>
    </row>
    <row r="153" spans="1:16" x14ac:dyDescent="0.3">
      <c r="A153" s="3" t="s">
        <v>1339</v>
      </c>
      <c r="B153" s="6">
        <v>44115</v>
      </c>
      <c r="C153" s="3" t="s">
        <v>1340</v>
      </c>
      <c r="D153" s="5"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s="5" t="str">
        <f t="shared" si="7"/>
        <v>Arabica</v>
      </c>
      <c r="O153" s="4" t="str">
        <f t="shared" si="8"/>
        <v>Medium</v>
      </c>
      <c r="P153" s="5" t="str">
        <f>_xlfn.XLOOKUP(Orders[[#This Row],[Customer ID]],customers!$A$1:$A$1001,customers!$I$1:$I$1001,,0)</f>
        <v>Yes</v>
      </c>
    </row>
    <row r="154" spans="1:16" x14ac:dyDescent="0.3">
      <c r="A154" s="3" t="s">
        <v>1344</v>
      </c>
      <c r="B154" s="6">
        <v>44510</v>
      </c>
      <c r="C154" s="3" t="s">
        <v>1345</v>
      </c>
      <c r="D154" s="5"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s="5" t="str">
        <f t="shared" si="7"/>
        <v>Robusta</v>
      </c>
      <c r="O154" s="4" t="str">
        <f t="shared" si="8"/>
        <v>Medium</v>
      </c>
      <c r="P154" s="5" t="str">
        <f>_xlfn.XLOOKUP(Orders[[#This Row],[Customer ID]],customers!$A$1:$A$1001,customers!$I$1:$I$1001,,0)</f>
        <v>Yes</v>
      </c>
    </row>
    <row r="155" spans="1:16" x14ac:dyDescent="0.3">
      <c r="A155" s="3" t="s">
        <v>1350</v>
      </c>
      <c r="B155" s="6">
        <v>44367</v>
      </c>
      <c r="C155" s="3" t="s">
        <v>1351</v>
      </c>
      <c r="D155" s="5"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s="5" t="str">
        <f t="shared" si="7"/>
        <v>Robusta</v>
      </c>
      <c r="O155" s="4" t="str">
        <f t="shared" si="8"/>
        <v>Dark</v>
      </c>
      <c r="P155" s="5" t="str">
        <f>_xlfn.XLOOKUP(Orders[[#This Row],[Customer ID]],customers!$A$1:$A$1001,customers!$I$1:$I$1001,,0)</f>
        <v>No</v>
      </c>
    </row>
    <row r="156" spans="1:16" x14ac:dyDescent="0.3">
      <c r="A156" s="3" t="s">
        <v>1355</v>
      </c>
      <c r="B156" s="6">
        <v>44473</v>
      </c>
      <c r="C156" s="3" t="s">
        <v>1356</v>
      </c>
      <c r="D156" s="5"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s="5" t="str">
        <f t="shared" si="7"/>
        <v>Arabica</v>
      </c>
      <c r="O156" s="4" t="str">
        <f t="shared" si="8"/>
        <v>Dark</v>
      </c>
      <c r="P156" s="5" t="str">
        <f>_xlfn.XLOOKUP(Orders[[#This Row],[Customer ID]],customers!$A$1:$A$1001,customers!$I$1:$I$1001,,0)</f>
        <v>No</v>
      </c>
    </row>
    <row r="157" spans="1:16" x14ac:dyDescent="0.3">
      <c r="A157" s="3" t="s">
        <v>1361</v>
      </c>
      <c r="B157" s="6">
        <v>43640</v>
      </c>
      <c r="C157" s="3" t="s">
        <v>1362</v>
      </c>
      <c r="D157" s="5"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s="5" t="str">
        <f t="shared" si="7"/>
        <v>Arabica</v>
      </c>
      <c r="O157" s="4" t="str">
        <f t="shared" si="8"/>
        <v>Medium</v>
      </c>
      <c r="P157" s="5" t="str">
        <f>_xlfn.XLOOKUP(Orders[[#This Row],[Customer ID]],customers!$A$1:$A$1001,customers!$I$1:$I$1001,,0)</f>
        <v>Yes</v>
      </c>
    </row>
    <row r="158" spans="1:16" x14ac:dyDescent="0.3">
      <c r="A158" s="3" t="s">
        <v>1367</v>
      </c>
      <c r="B158" s="6">
        <v>43764</v>
      </c>
      <c r="C158" s="3" t="s">
        <v>1368</v>
      </c>
      <c r="D158" s="5"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s="5" t="str">
        <f t="shared" si="7"/>
        <v>Arabica</v>
      </c>
      <c r="O158" s="4" t="str">
        <f t="shared" si="8"/>
        <v>Medium</v>
      </c>
      <c r="P158" s="5" t="str">
        <f>_xlfn.XLOOKUP(Orders[[#This Row],[Customer ID]],customers!$A$1:$A$1001,customers!$I$1:$I$1001,,0)</f>
        <v>Yes</v>
      </c>
    </row>
    <row r="159" spans="1:16" x14ac:dyDescent="0.3">
      <c r="A159" s="3" t="s">
        <v>1373</v>
      </c>
      <c r="B159" s="6">
        <v>44374</v>
      </c>
      <c r="C159" s="3" t="s">
        <v>1374</v>
      </c>
      <c r="D159" s="5"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5" t="str">
        <f>INDEX(products!$A$1:$G$49,MATCH(orders!$D159,products!$A$1:$A$49,0),MATCH(orders!I$1,products!$A$1:$G$1,0))</f>
        <v>Rob</v>
      </c>
      <c r="J159" s="5"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s="5" t="str">
        <f t="shared" si="7"/>
        <v>Robusta</v>
      </c>
      <c r="O159" s="4" t="str">
        <f t="shared" si="8"/>
        <v>Dark</v>
      </c>
      <c r="P159" s="5" t="str">
        <f>_xlfn.XLOOKUP(Orders[[#This Row],[Customer ID]],customers!$A$1:$A$1001,customers!$I$1:$I$1001,,0)</f>
        <v>No</v>
      </c>
    </row>
    <row r="160" spans="1:16" x14ac:dyDescent="0.3">
      <c r="A160" s="3" t="s">
        <v>1379</v>
      </c>
      <c r="B160" s="6">
        <v>43714</v>
      </c>
      <c r="C160" s="3" t="s">
        <v>1380</v>
      </c>
      <c r="D160" s="5"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s="5" t="str">
        <f t="shared" si="7"/>
        <v>Robusta</v>
      </c>
      <c r="O160" s="4" t="str">
        <f t="shared" si="8"/>
        <v>Dark</v>
      </c>
      <c r="P160" s="5" t="str">
        <f>_xlfn.XLOOKUP(Orders[[#This Row],[Customer ID]],customers!$A$1:$A$1001,customers!$I$1:$I$1001,,0)</f>
        <v>Yes</v>
      </c>
    </row>
    <row r="161" spans="1:16" x14ac:dyDescent="0.3">
      <c r="A161" s="3" t="s">
        <v>1384</v>
      </c>
      <c r="B161" s="6">
        <v>44316</v>
      </c>
      <c r="C161" s="3" t="s">
        <v>1385</v>
      </c>
      <c r="D161" s="5"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s="5" t="str">
        <f t="shared" si="7"/>
        <v>Liberica</v>
      </c>
      <c r="O161" s="4" t="str">
        <f t="shared" si="8"/>
        <v>Light</v>
      </c>
      <c r="P161" s="5" t="str">
        <f>_xlfn.XLOOKUP(Orders[[#This Row],[Customer ID]],customers!$A$1:$A$1001,customers!$I$1:$I$1001,,0)</f>
        <v>No</v>
      </c>
    </row>
    <row r="162" spans="1:16" x14ac:dyDescent="0.3">
      <c r="A162" s="3" t="s">
        <v>1389</v>
      </c>
      <c r="B162" s="6">
        <v>43837</v>
      </c>
      <c r="C162" s="3" t="s">
        <v>1390</v>
      </c>
      <c r="D162" s="5"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s="5" t="str">
        <f t="shared" si="7"/>
        <v>Excelsa</v>
      </c>
      <c r="O162" s="4" t="str">
        <f t="shared" si="8"/>
        <v>Medium</v>
      </c>
      <c r="P162" s="5" t="str">
        <f>_xlfn.XLOOKUP(Orders[[#This Row],[Customer ID]],customers!$A$1:$A$1001,customers!$I$1:$I$1001,,0)</f>
        <v>No</v>
      </c>
    </row>
    <row r="163" spans="1:16" x14ac:dyDescent="0.3">
      <c r="A163" s="3" t="s">
        <v>1395</v>
      </c>
      <c r="B163" s="6">
        <v>44207</v>
      </c>
      <c r="C163" s="3" t="s">
        <v>1396</v>
      </c>
      <c r="D163" s="5"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s="5" t="str">
        <f t="shared" si="7"/>
        <v>Arabica</v>
      </c>
      <c r="O163" s="4" t="str">
        <f t="shared" si="8"/>
        <v>Light</v>
      </c>
      <c r="P163" s="5" t="str">
        <f>_xlfn.XLOOKUP(Orders[[#This Row],[Customer ID]],customers!$A$1:$A$1001,customers!$I$1:$I$1001,,0)</f>
        <v>No</v>
      </c>
    </row>
    <row r="164" spans="1:16" x14ac:dyDescent="0.3">
      <c r="A164" s="3" t="s">
        <v>1401</v>
      </c>
      <c r="B164" s="6">
        <v>44515</v>
      </c>
      <c r="C164" s="3" t="s">
        <v>1402</v>
      </c>
      <c r="D164" s="5"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s="5" t="str">
        <f t="shared" si="7"/>
        <v>Excelsa</v>
      </c>
      <c r="O164" s="4" t="str">
        <f t="shared" si="8"/>
        <v>Dark</v>
      </c>
      <c r="P164" s="5" t="str">
        <f>_xlfn.XLOOKUP(Orders[[#This Row],[Customer ID]],customers!$A$1:$A$1001,customers!$I$1:$I$1001,,0)</f>
        <v>Yes</v>
      </c>
    </row>
    <row r="165" spans="1:16" x14ac:dyDescent="0.3">
      <c r="A165" s="3" t="s">
        <v>1407</v>
      </c>
      <c r="B165" s="6">
        <v>43619</v>
      </c>
      <c r="C165" s="3" t="s">
        <v>1408</v>
      </c>
      <c r="D165" s="5"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s="5" t="str">
        <f t="shared" si="7"/>
        <v>Robusta</v>
      </c>
      <c r="O165" s="4" t="str">
        <f t="shared" si="8"/>
        <v>Dark</v>
      </c>
      <c r="P165" s="5" t="str">
        <f>_xlfn.XLOOKUP(Orders[[#This Row],[Customer ID]],customers!$A$1:$A$1001,customers!$I$1:$I$1001,,0)</f>
        <v>No</v>
      </c>
    </row>
    <row r="166" spans="1:16" x14ac:dyDescent="0.3">
      <c r="A166" s="3" t="s">
        <v>1413</v>
      </c>
      <c r="B166" s="6">
        <v>44182</v>
      </c>
      <c r="C166" s="3" t="s">
        <v>1414</v>
      </c>
      <c r="D166" s="5"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5" t="str">
        <f>INDEX(products!$A$1:$G$49,MATCH(orders!$D166,products!$A$1:$A$49,0),MATCH(orders!I$1,products!$A$1:$G$1,0))</f>
        <v>Exc</v>
      </c>
      <c r="J166" s="5"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s="5" t="str">
        <f t="shared" si="7"/>
        <v>Excelsa</v>
      </c>
      <c r="O166" s="4" t="str">
        <f t="shared" si="8"/>
        <v>Dark</v>
      </c>
      <c r="P166" s="5" t="str">
        <f>_xlfn.XLOOKUP(Orders[[#This Row],[Customer ID]],customers!$A$1:$A$1001,customers!$I$1:$I$1001,,0)</f>
        <v>No</v>
      </c>
    </row>
    <row r="167" spans="1:16" x14ac:dyDescent="0.3">
      <c r="A167" s="3" t="s">
        <v>1420</v>
      </c>
      <c r="B167" s="6">
        <v>44234</v>
      </c>
      <c r="C167" s="3" t="s">
        <v>1421</v>
      </c>
      <c r="D167" s="5"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s="5" t="str">
        <f t="shared" si="7"/>
        <v>Robusta</v>
      </c>
      <c r="O167" s="4" t="str">
        <f t="shared" si="8"/>
        <v>Dark</v>
      </c>
      <c r="P167" s="5" t="str">
        <f>_xlfn.XLOOKUP(Orders[[#This Row],[Customer ID]],customers!$A$1:$A$1001,customers!$I$1:$I$1001,,0)</f>
        <v>Yes</v>
      </c>
    </row>
    <row r="168" spans="1:16" x14ac:dyDescent="0.3">
      <c r="A168" s="3" t="s">
        <v>1425</v>
      </c>
      <c r="B168" s="6">
        <v>44270</v>
      </c>
      <c r="C168" s="3" t="s">
        <v>1426</v>
      </c>
      <c r="D168" s="5"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s="5" t="str">
        <f t="shared" si="7"/>
        <v>Robusta</v>
      </c>
      <c r="O168" s="4" t="str">
        <f t="shared" si="8"/>
        <v>Dark</v>
      </c>
      <c r="P168" s="5" t="str">
        <f>_xlfn.XLOOKUP(Orders[[#This Row],[Customer ID]],customers!$A$1:$A$1001,customers!$I$1:$I$1001,,0)</f>
        <v>Yes</v>
      </c>
    </row>
    <row r="169" spans="1:16" x14ac:dyDescent="0.3">
      <c r="A169" s="3" t="s">
        <v>1430</v>
      </c>
      <c r="B169" s="6">
        <v>44777</v>
      </c>
      <c r="C169" s="3" t="s">
        <v>1431</v>
      </c>
      <c r="D169" s="5"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s="5" t="str">
        <f t="shared" si="7"/>
        <v>Excelsa</v>
      </c>
      <c r="O169" s="4" t="str">
        <f t="shared" si="8"/>
        <v>Medium</v>
      </c>
      <c r="P169" s="5" t="str">
        <f>_xlfn.XLOOKUP(Orders[[#This Row],[Customer ID]],customers!$A$1:$A$1001,customers!$I$1:$I$1001,,0)</f>
        <v>Yes</v>
      </c>
    </row>
    <row r="170" spans="1:16" x14ac:dyDescent="0.3">
      <c r="A170" s="3" t="s">
        <v>1436</v>
      </c>
      <c r="B170" s="6">
        <v>43484</v>
      </c>
      <c r="C170" s="3" t="s">
        <v>1437</v>
      </c>
      <c r="D170" s="5"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5" t="str">
        <f>INDEX(products!$A$1:$G$49,MATCH(orders!$D170,products!$A$1:$A$49,0),MATCH(orders!I$1,products!$A$1:$G$1,0))</f>
        <v>Ara</v>
      </c>
      <c r="J170" s="5"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s="5" t="str">
        <f t="shared" si="7"/>
        <v>Arabica</v>
      </c>
      <c r="O170" s="4" t="str">
        <f t="shared" si="8"/>
        <v>Medium</v>
      </c>
      <c r="P170" s="5" t="str">
        <f>_xlfn.XLOOKUP(Orders[[#This Row],[Customer ID]],customers!$A$1:$A$1001,customers!$I$1:$I$1001,,0)</f>
        <v>No</v>
      </c>
    </row>
    <row r="171" spans="1:16" x14ac:dyDescent="0.3">
      <c r="A171" s="3" t="s">
        <v>1441</v>
      </c>
      <c r="B171" s="6">
        <v>44643</v>
      </c>
      <c r="C171" s="3" t="s">
        <v>1442</v>
      </c>
      <c r="D171" s="5"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5" t="str">
        <f>INDEX(products!$A$1:$G$49,MATCH(orders!$D171,products!$A$1:$A$49,0),MATCH(orders!I$1,products!$A$1:$G$1,0))</f>
        <v>Rob</v>
      </c>
      <c r="J171" s="5"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s="5" t="str">
        <f t="shared" si="7"/>
        <v>Robusta</v>
      </c>
      <c r="O171" s="4" t="str">
        <f t="shared" si="8"/>
        <v>Dark</v>
      </c>
      <c r="P171" s="5" t="str">
        <f>_xlfn.XLOOKUP(Orders[[#This Row],[Customer ID]],customers!$A$1:$A$1001,customers!$I$1:$I$1001,,0)</f>
        <v>No</v>
      </c>
    </row>
    <row r="172" spans="1:16" x14ac:dyDescent="0.3">
      <c r="A172" s="3" t="s">
        <v>1448</v>
      </c>
      <c r="B172" s="6">
        <v>44476</v>
      </c>
      <c r="C172" s="3" t="s">
        <v>1449</v>
      </c>
      <c r="D172" s="5"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s="5" t="str">
        <f t="shared" si="7"/>
        <v>Excelsa</v>
      </c>
      <c r="O172" s="4" t="str">
        <f t="shared" si="8"/>
        <v>Light</v>
      </c>
      <c r="P172" s="5" t="str">
        <f>_xlfn.XLOOKUP(Orders[[#This Row],[Customer ID]],customers!$A$1:$A$1001,customers!$I$1:$I$1001,,0)</f>
        <v>No</v>
      </c>
    </row>
    <row r="173" spans="1:16" x14ac:dyDescent="0.3">
      <c r="A173" s="3" t="s">
        <v>1453</v>
      </c>
      <c r="B173" s="6">
        <v>43544</v>
      </c>
      <c r="C173" s="3" t="s">
        <v>1454</v>
      </c>
      <c r="D173" s="5"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s="5" t="str">
        <f t="shared" si="7"/>
        <v>Excelsa</v>
      </c>
      <c r="O173" s="4" t="str">
        <f t="shared" si="8"/>
        <v>Medium</v>
      </c>
      <c r="P173" s="5" t="str">
        <f>_xlfn.XLOOKUP(Orders[[#This Row],[Customer ID]],customers!$A$1:$A$1001,customers!$I$1:$I$1001,,0)</f>
        <v>Yes</v>
      </c>
    </row>
    <row r="174" spans="1:16" x14ac:dyDescent="0.3">
      <c r="A174" s="3" t="s">
        <v>1459</v>
      </c>
      <c r="B174" s="6">
        <v>44545</v>
      </c>
      <c r="C174" s="3" t="s">
        <v>1460</v>
      </c>
      <c r="D174" s="5"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5" t="str">
        <f>INDEX(products!$A$1:$G$49,MATCH(orders!$D174,products!$A$1:$A$49,0),MATCH(orders!I$1,products!$A$1:$G$1,0))</f>
        <v>Exc</v>
      </c>
      <c r="J174" s="5"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s="5" t="str">
        <f t="shared" si="7"/>
        <v>Excelsa</v>
      </c>
      <c r="O174" s="4" t="str">
        <f t="shared" si="8"/>
        <v>Dark</v>
      </c>
      <c r="P174" s="5" t="str">
        <f>_xlfn.XLOOKUP(Orders[[#This Row],[Customer ID]],customers!$A$1:$A$1001,customers!$I$1:$I$1001,,0)</f>
        <v>No</v>
      </c>
    </row>
    <row r="175" spans="1:16" x14ac:dyDescent="0.3">
      <c r="A175" s="3" t="s">
        <v>1464</v>
      </c>
      <c r="B175" s="6">
        <v>44720</v>
      </c>
      <c r="C175" s="3" t="s">
        <v>1465</v>
      </c>
      <c r="D175" s="5"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s="5" t="str">
        <f t="shared" si="7"/>
        <v>Robusta</v>
      </c>
      <c r="O175" s="4" t="str">
        <f t="shared" si="8"/>
        <v>Medium</v>
      </c>
      <c r="P175" s="5" t="str">
        <f>_xlfn.XLOOKUP(Orders[[#This Row],[Customer ID]],customers!$A$1:$A$1001,customers!$I$1:$I$1001,,0)</f>
        <v>No</v>
      </c>
    </row>
    <row r="176" spans="1:16" x14ac:dyDescent="0.3">
      <c r="A176" s="3" t="s">
        <v>1470</v>
      </c>
      <c r="B176" s="6">
        <v>43813</v>
      </c>
      <c r="C176" s="3" t="s">
        <v>1471</v>
      </c>
      <c r="D176" s="5"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s="5" t="str">
        <f t="shared" si="7"/>
        <v>Excelsa</v>
      </c>
      <c r="O176" s="4" t="str">
        <f t="shared" si="8"/>
        <v>Light</v>
      </c>
      <c r="P176" s="5" t="str">
        <f>_xlfn.XLOOKUP(Orders[[#This Row],[Customer ID]],customers!$A$1:$A$1001,customers!$I$1:$I$1001,,0)</f>
        <v>Yes</v>
      </c>
    </row>
    <row r="177" spans="1:16" x14ac:dyDescent="0.3">
      <c r="A177" s="3" t="s">
        <v>1475</v>
      </c>
      <c r="B177" s="6">
        <v>44296</v>
      </c>
      <c r="C177" s="3" t="s">
        <v>1476</v>
      </c>
      <c r="D177" s="5"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s="5" t="str">
        <f t="shared" si="7"/>
        <v>Excelsa</v>
      </c>
      <c r="O177" s="4" t="str">
        <f t="shared" si="8"/>
        <v>Medium</v>
      </c>
      <c r="P177" s="5" t="str">
        <f>_xlfn.XLOOKUP(Orders[[#This Row],[Customer ID]],customers!$A$1:$A$1001,customers!$I$1:$I$1001,,0)</f>
        <v>Yes</v>
      </c>
    </row>
    <row r="178" spans="1:16" x14ac:dyDescent="0.3">
      <c r="A178" s="3" t="s">
        <v>1481</v>
      </c>
      <c r="B178" s="6">
        <v>43900</v>
      </c>
      <c r="C178" s="3" t="s">
        <v>1482</v>
      </c>
      <c r="D178" s="5"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s="5" t="str">
        <f t="shared" si="7"/>
        <v>Excelsa</v>
      </c>
      <c r="O178" s="4" t="str">
        <f t="shared" si="8"/>
        <v>Light</v>
      </c>
      <c r="P178" s="5" t="str">
        <f>_xlfn.XLOOKUP(Orders[[#This Row],[Customer ID]],customers!$A$1:$A$1001,customers!$I$1:$I$1001,,0)</f>
        <v>Yes</v>
      </c>
    </row>
    <row r="179" spans="1:16" x14ac:dyDescent="0.3">
      <c r="A179" s="3" t="s">
        <v>1487</v>
      </c>
      <c r="B179" s="6">
        <v>44120</v>
      </c>
      <c r="C179" s="3" t="s">
        <v>1488</v>
      </c>
      <c r="D179" s="5"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s="5" t="str">
        <f t="shared" si="7"/>
        <v>Robusta</v>
      </c>
      <c r="O179" s="4" t="str">
        <f t="shared" si="8"/>
        <v>Light</v>
      </c>
      <c r="P179" s="5" t="str">
        <f>_xlfn.XLOOKUP(Orders[[#This Row],[Customer ID]],customers!$A$1:$A$1001,customers!$I$1:$I$1001,,0)</f>
        <v>Yes</v>
      </c>
    </row>
    <row r="180" spans="1:16" x14ac:dyDescent="0.3">
      <c r="A180" s="3" t="s">
        <v>1492</v>
      </c>
      <c r="B180" s="6">
        <v>43746</v>
      </c>
      <c r="C180" s="3" t="s">
        <v>1493</v>
      </c>
      <c r="D180" s="5"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s="5" t="str">
        <f t="shared" si="7"/>
        <v>Arabica</v>
      </c>
      <c r="O180" s="4" t="str">
        <f t="shared" si="8"/>
        <v>Light</v>
      </c>
      <c r="P180" s="5" t="str">
        <f>_xlfn.XLOOKUP(Orders[[#This Row],[Customer ID]],customers!$A$1:$A$1001,customers!$I$1:$I$1001,,0)</f>
        <v>No</v>
      </c>
    </row>
    <row r="181" spans="1:16" x14ac:dyDescent="0.3">
      <c r="A181" s="3" t="s">
        <v>1498</v>
      </c>
      <c r="B181" s="6">
        <v>43830</v>
      </c>
      <c r="C181" s="3" t="s">
        <v>1499</v>
      </c>
      <c r="D181" s="5"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5" t="str">
        <f>INDEX(products!$A$1:$G$49,MATCH(orders!$D181,products!$A$1:$A$49,0),MATCH(orders!I$1,products!$A$1:$G$1,0))</f>
        <v>Ara</v>
      </c>
      <c r="J181" s="5"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s="5" t="str">
        <f t="shared" si="7"/>
        <v>Arabica</v>
      </c>
      <c r="O181" s="4" t="str">
        <f t="shared" si="8"/>
        <v>Dark</v>
      </c>
      <c r="P181" s="5" t="str">
        <f>_xlfn.XLOOKUP(Orders[[#This Row],[Customer ID]],customers!$A$1:$A$1001,customers!$I$1:$I$1001,,0)</f>
        <v>No</v>
      </c>
    </row>
    <row r="182" spans="1:16" x14ac:dyDescent="0.3">
      <c r="A182" s="3" t="s">
        <v>1503</v>
      </c>
      <c r="B182" s="6">
        <v>43910</v>
      </c>
      <c r="C182" s="3" t="s">
        <v>1504</v>
      </c>
      <c r="D182" s="5"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s="5" t="str">
        <f t="shared" si="7"/>
        <v>Excelsa</v>
      </c>
      <c r="O182" s="4" t="str">
        <f t="shared" si="8"/>
        <v>Light</v>
      </c>
      <c r="P182" s="5" t="str">
        <f>_xlfn.XLOOKUP(Orders[[#This Row],[Customer ID]],customers!$A$1:$A$1001,customers!$I$1:$I$1001,,0)</f>
        <v>No</v>
      </c>
    </row>
    <row r="183" spans="1:16" x14ac:dyDescent="0.3">
      <c r="A183" s="3" t="s">
        <v>1503</v>
      </c>
      <c r="B183" s="6">
        <v>43910</v>
      </c>
      <c r="C183" s="3" t="s">
        <v>1504</v>
      </c>
      <c r="D183" s="5"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s="5" t="str">
        <f t="shared" si="7"/>
        <v>Arabica</v>
      </c>
      <c r="O183" s="4" t="str">
        <f t="shared" si="8"/>
        <v>Dark</v>
      </c>
      <c r="P183" s="5" t="str">
        <f>_xlfn.XLOOKUP(Orders[[#This Row],[Customer ID]],customers!$A$1:$A$1001,customers!$I$1:$I$1001,,0)</f>
        <v>No</v>
      </c>
    </row>
    <row r="184" spans="1:16" x14ac:dyDescent="0.3">
      <c r="A184" s="3" t="s">
        <v>1514</v>
      </c>
      <c r="B184" s="6">
        <v>44284</v>
      </c>
      <c r="C184" s="3" t="s">
        <v>1515</v>
      </c>
      <c r="D184" s="5"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s="5" t="str">
        <f t="shared" si="7"/>
        <v>Robusta</v>
      </c>
      <c r="O184" s="4" t="str">
        <f t="shared" si="8"/>
        <v>Dark</v>
      </c>
      <c r="P184" s="5" t="str">
        <f>_xlfn.XLOOKUP(Orders[[#This Row],[Customer ID]],customers!$A$1:$A$1001,customers!$I$1:$I$1001,,0)</f>
        <v>No</v>
      </c>
    </row>
    <row r="185" spans="1:16" x14ac:dyDescent="0.3">
      <c r="A185" s="3" t="s">
        <v>1520</v>
      </c>
      <c r="B185" s="6">
        <v>44512</v>
      </c>
      <c r="C185" s="3" t="s">
        <v>1521</v>
      </c>
      <c r="D185" s="5"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s="5" t="str">
        <f t="shared" si="7"/>
        <v>Excelsa</v>
      </c>
      <c r="O185" s="4" t="str">
        <f t="shared" si="8"/>
        <v>Medium</v>
      </c>
      <c r="P185" s="5" t="str">
        <f>_xlfn.XLOOKUP(Orders[[#This Row],[Customer ID]],customers!$A$1:$A$1001,customers!$I$1:$I$1001,,0)</f>
        <v>No</v>
      </c>
    </row>
    <row r="186" spans="1:16" x14ac:dyDescent="0.3">
      <c r="A186" s="3" t="s">
        <v>1526</v>
      </c>
      <c r="B186" s="6">
        <v>44397</v>
      </c>
      <c r="C186" s="3" t="s">
        <v>1527</v>
      </c>
      <c r="D186" s="5"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s="5" t="str">
        <f t="shared" si="7"/>
        <v>Arabica</v>
      </c>
      <c r="O186" s="4" t="str">
        <f t="shared" si="8"/>
        <v>Light</v>
      </c>
      <c r="P186" s="5" t="str">
        <f>_xlfn.XLOOKUP(Orders[[#This Row],[Customer ID]],customers!$A$1:$A$1001,customers!$I$1:$I$1001,,0)</f>
        <v>No</v>
      </c>
    </row>
    <row r="187" spans="1:16" x14ac:dyDescent="0.3">
      <c r="A187" s="3" t="s">
        <v>1532</v>
      </c>
      <c r="B187" s="6">
        <v>43483</v>
      </c>
      <c r="C187" s="3" t="s">
        <v>1533</v>
      </c>
      <c r="D187" s="5"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s="5" t="str">
        <f t="shared" si="7"/>
        <v>Excelsa</v>
      </c>
      <c r="O187" s="4" t="str">
        <f t="shared" si="8"/>
        <v>Dark</v>
      </c>
      <c r="P187" s="5" t="str">
        <f>_xlfn.XLOOKUP(Orders[[#This Row],[Customer ID]],customers!$A$1:$A$1001,customers!$I$1:$I$1001,,0)</f>
        <v>Yes</v>
      </c>
    </row>
    <row r="188" spans="1:16" x14ac:dyDescent="0.3">
      <c r="A188" s="3" t="s">
        <v>1538</v>
      </c>
      <c r="B188" s="6">
        <v>43684</v>
      </c>
      <c r="C188" s="3" t="s">
        <v>1539</v>
      </c>
      <c r="D188" s="5"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s="5" t="str">
        <f t="shared" si="7"/>
        <v>Robusta</v>
      </c>
      <c r="O188" s="4" t="str">
        <f t="shared" si="8"/>
        <v>Medium</v>
      </c>
      <c r="P188" s="5" t="str">
        <f>_xlfn.XLOOKUP(Orders[[#This Row],[Customer ID]],customers!$A$1:$A$1001,customers!$I$1:$I$1001,,0)</f>
        <v>No</v>
      </c>
    </row>
    <row r="189" spans="1:16" x14ac:dyDescent="0.3">
      <c r="A189" s="3" t="s">
        <v>1544</v>
      </c>
      <c r="B189" s="6">
        <v>44633</v>
      </c>
      <c r="C189" s="3" t="s">
        <v>1545</v>
      </c>
      <c r="D189" s="5"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s="5" t="str">
        <f t="shared" si="7"/>
        <v>Liberica</v>
      </c>
      <c r="O189" s="4" t="str">
        <f t="shared" si="8"/>
        <v>Medium</v>
      </c>
      <c r="P189" s="5" t="str">
        <f>_xlfn.XLOOKUP(Orders[[#This Row],[Customer ID]],customers!$A$1:$A$1001,customers!$I$1:$I$1001,,0)</f>
        <v>Yes</v>
      </c>
    </row>
    <row r="190" spans="1:16" x14ac:dyDescent="0.3">
      <c r="A190" s="3" t="s">
        <v>1549</v>
      </c>
      <c r="B190" s="6">
        <v>44698</v>
      </c>
      <c r="C190" s="3" t="s">
        <v>1550</v>
      </c>
      <c r="D190" s="5"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s="5" t="str">
        <f t="shared" si="7"/>
        <v>Excelsa</v>
      </c>
      <c r="O190" s="4" t="str">
        <f t="shared" si="8"/>
        <v>Light</v>
      </c>
      <c r="P190" s="5" t="str">
        <f>_xlfn.XLOOKUP(Orders[[#This Row],[Customer ID]],customers!$A$1:$A$1001,customers!$I$1:$I$1001,,0)</f>
        <v>Yes</v>
      </c>
    </row>
    <row r="191" spans="1:16" x14ac:dyDescent="0.3">
      <c r="A191" s="3" t="s">
        <v>1555</v>
      </c>
      <c r="B191" s="6">
        <v>43813</v>
      </c>
      <c r="C191" s="3" t="s">
        <v>1556</v>
      </c>
      <c r="D191" s="5"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s="5" t="str">
        <f t="shared" si="7"/>
        <v>Liberica</v>
      </c>
      <c r="O191" s="4" t="str">
        <f t="shared" si="8"/>
        <v>Medium</v>
      </c>
      <c r="P191" s="5" t="str">
        <f>_xlfn.XLOOKUP(Orders[[#This Row],[Customer ID]],customers!$A$1:$A$1001,customers!$I$1:$I$1001,,0)</f>
        <v>Yes</v>
      </c>
    </row>
    <row r="192" spans="1:16" x14ac:dyDescent="0.3">
      <c r="A192" s="3" t="s">
        <v>1561</v>
      </c>
      <c r="B192" s="6">
        <v>43845</v>
      </c>
      <c r="C192" s="3" t="s">
        <v>1562</v>
      </c>
      <c r="D192" s="5"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s="5" t="str">
        <f t="shared" si="7"/>
        <v>Liberica</v>
      </c>
      <c r="O192" s="4" t="str">
        <f t="shared" si="8"/>
        <v>Medium</v>
      </c>
      <c r="P192" s="5" t="str">
        <f>_xlfn.XLOOKUP(Orders[[#This Row],[Customer ID]],customers!$A$1:$A$1001,customers!$I$1:$I$1001,,0)</f>
        <v>Yes</v>
      </c>
    </row>
    <row r="193" spans="1:16" x14ac:dyDescent="0.3">
      <c r="A193" s="3" t="s">
        <v>1567</v>
      </c>
      <c r="B193" s="6">
        <v>43567</v>
      </c>
      <c r="C193" s="3" t="s">
        <v>1568</v>
      </c>
      <c r="D193" s="5"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s="5" t="str">
        <f t="shared" si="7"/>
        <v>Liberica</v>
      </c>
      <c r="O193" s="4" t="str">
        <f t="shared" si="8"/>
        <v>Dark</v>
      </c>
      <c r="P193" s="5" t="str">
        <f>_xlfn.XLOOKUP(Orders[[#This Row],[Customer ID]],customers!$A$1:$A$1001,customers!$I$1:$I$1001,,0)</f>
        <v>Yes</v>
      </c>
    </row>
    <row r="194" spans="1:16" x14ac:dyDescent="0.3">
      <c r="A194" s="3" t="s">
        <v>1573</v>
      </c>
      <c r="B194" s="6">
        <v>43919</v>
      </c>
      <c r="C194" s="3" t="s">
        <v>1574</v>
      </c>
      <c r="D194" s="5"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5" t="str">
        <f>INDEX(products!$A$1:$G$49,MATCH(orders!$D194,products!$A$1:$A$49,0),MATCH(orders!I$1,products!$A$1:$G$1,0))</f>
        <v>Exc</v>
      </c>
      <c r="J194" s="5"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s="5" t="str">
        <f t="shared" si="7"/>
        <v>Excelsa</v>
      </c>
      <c r="O194" s="4" t="str">
        <f t="shared" si="8"/>
        <v>Dark</v>
      </c>
      <c r="P194" s="5" t="str">
        <f>_xlfn.XLOOKUP(Orders[[#This Row],[Customer ID]],customers!$A$1:$A$1001,customers!$I$1:$I$1001,,0)</f>
        <v>Yes</v>
      </c>
    </row>
    <row r="195" spans="1:16" x14ac:dyDescent="0.3">
      <c r="A195" s="3" t="s">
        <v>1579</v>
      </c>
      <c r="B195" s="6">
        <v>44644</v>
      </c>
      <c r="C195" s="3" t="s">
        <v>1580</v>
      </c>
      <c r="D195" s="5"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s="5" t="str">
        <f t="shared" ref="N195:N258" si="10">IF(I195="Rob","Robusta",IF(I195="Exc","Excelsa",IF(I195="Ara","Arabica",IF(I195="Lib","Liberica",""))))</f>
        <v>Excelsa</v>
      </c>
      <c r="O195" s="4" t="str">
        <f t="shared" ref="O195:O258" si="11">IF(J195="M","Medium",IF(J195="L","Light",IF(J195="D","Dark","")))</f>
        <v>Light</v>
      </c>
      <c r="P195" s="5" t="str">
        <f>_xlfn.XLOOKUP(Orders[[#This Row],[Customer ID]],customers!$A$1:$A$1001,customers!$I$1:$I$1001,,0)</f>
        <v>No</v>
      </c>
    </row>
    <row r="196" spans="1:16" x14ac:dyDescent="0.3">
      <c r="A196" s="3" t="s">
        <v>1584</v>
      </c>
      <c r="B196" s="6">
        <v>44398</v>
      </c>
      <c r="C196" s="3" t="s">
        <v>1585</v>
      </c>
      <c r="D196" s="5"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s="5" t="str">
        <f t="shared" si="10"/>
        <v>Excelsa</v>
      </c>
      <c r="O196" s="4" t="str">
        <f t="shared" si="11"/>
        <v>Dark</v>
      </c>
      <c r="P196" s="5" t="str">
        <f>_xlfn.XLOOKUP(Orders[[#This Row],[Customer ID]],customers!$A$1:$A$1001,customers!$I$1:$I$1001,,0)</f>
        <v>No</v>
      </c>
    </row>
    <row r="197" spans="1:16" x14ac:dyDescent="0.3">
      <c r="A197" s="3" t="s">
        <v>1590</v>
      </c>
      <c r="B197" s="6">
        <v>43683</v>
      </c>
      <c r="C197" s="3" t="s">
        <v>1591</v>
      </c>
      <c r="D197" s="5"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s="5" t="str">
        <f t="shared" si="10"/>
        <v>Arabica</v>
      </c>
      <c r="O197" s="4" t="str">
        <f t="shared" si="11"/>
        <v>Light</v>
      </c>
      <c r="P197" s="5" t="str">
        <f>_xlfn.XLOOKUP(Orders[[#This Row],[Customer ID]],customers!$A$1:$A$1001,customers!$I$1:$I$1001,,0)</f>
        <v>No</v>
      </c>
    </row>
    <row r="198" spans="1:16" x14ac:dyDescent="0.3">
      <c r="A198" s="3" t="s">
        <v>1596</v>
      </c>
      <c r="B198" s="6">
        <v>44339</v>
      </c>
      <c r="C198" s="3" t="s">
        <v>1597</v>
      </c>
      <c r="D198" s="5"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s="5" t="str">
        <f t="shared" si="10"/>
        <v>Excelsa</v>
      </c>
      <c r="O198" s="4" t="str">
        <f t="shared" si="11"/>
        <v>Light</v>
      </c>
      <c r="P198" s="5" t="str">
        <f>_xlfn.XLOOKUP(Orders[[#This Row],[Customer ID]],customers!$A$1:$A$1001,customers!$I$1:$I$1001,,0)</f>
        <v>No</v>
      </c>
    </row>
    <row r="199" spans="1:16" x14ac:dyDescent="0.3">
      <c r="A199" s="3" t="s">
        <v>1596</v>
      </c>
      <c r="B199" s="6">
        <v>44339</v>
      </c>
      <c r="C199" s="3" t="s">
        <v>1597</v>
      </c>
      <c r="D199" s="5"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s="5" t="str">
        <f t="shared" si="10"/>
        <v>Liberica</v>
      </c>
      <c r="O199" s="4" t="str">
        <f t="shared" si="11"/>
        <v>Dark</v>
      </c>
      <c r="P199" s="5" t="str">
        <f>_xlfn.XLOOKUP(Orders[[#This Row],[Customer ID]],customers!$A$1:$A$1001,customers!$I$1:$I$1001,,0)</f>
        <v>No</v>
      </c>
    </row>
    <row r="200" spans="1:16" x14ac:dyDescent="0.3">
      <c r="A200" s="3" t="s">
        <v>1596</v>
      </c>
      <c r="B200" s="6">
        <v>44339</v>
      </c>
      <c r="C200" s="3" t="s">
        <v>1597</v>
      </c>
      <c r="D200" s="5"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s="5" t="str">
        <f t="shared" si="10"/>
        <v>Liberica</v>
      </c>
      <c r="O200" s="4" t="str">
        <f t="shared" si="11"/>
        <v>Dark</v>
      </c>
      <c r="P200" s="5" t="str">
        <f>_xlfn.XLOOKUP(Orders[[#This Row],[Customer ID]],customers!$A$1:$A$1001,customers!$I$1:$I$1001,,0)</f>
        <v>No</v>
      </c>
    </row>
    <row r="201" spans="1:16" x14ac:dyDescent="0.3">
      <c r="A201" s="3" t="s">
        <v>1596</v>
      </c>
      <c r="B201" s="6">
        <v>44339</v>
      </c>
      <c r="C201" s="3" t="s">
        <v>1597</v>
      </c>
      <c r="D201" s="5"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s="5" t="str">
        <f t="shared" si="10"/>
        <v>Liberica</v>
      </c>
      <c r="O201" s="4" t="str">
        <f t="shared" si="11"/>
        <v>Light</v>
      </c>
      <c r="P201" s="5" t="str">
        <f>_xlfn.XLOOKUP(Orders[[#This Row],[Customer ID]],customers!$A$1:$A$1001,customers!$I$1:$I$1001,,0)</f>
        <v>No</v>
      </c>
    </row>
    <row r="202" spans="1:16" x14ac:dyDescent="0.3">
      <c r="A202" s="3" t="s">
        <v>1596</v>
      </c>
      <c r="B202" s="6">
        <v>44339</v>
      </c>
      <c r="C202" s="3" t="s">
        <v>1597</v>
      </c>
      <c r="D202" s="5"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s="5" t="str">
        <f t="shared" si="10"/>
        <v>Excelsa</v>
      </c>
      <c r="O202" s="4" t="str">
        <f t="shared" si="11"/>
        <v>Medium</v>
      </c>
      <c r="P202" s="5" t="str">
        <f>_xlfn.XLOOKUP(Orders[[#This Row],[Customer ID]],customers!$A$1:$A$1001,customers!$I$1:$I$1001,,0)</f>
        <v>No</v>
      </c>
    </row>
    <row r="203" spans="1:16" x14ac:dyDescent="0.3">
      <c r="A203" s="3" t="s">
        <v>1621</v>
      </c>
      <c r="B203" s="6">
        <v>44294</v>
      </c>
      <c r="C203" s="3" t="s">
        <v>1622</v>
      </c>
      <c r="D203" s="5"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s="5" t="str">
        <f t="shared" si="10"/>
        <v>Liberica</v>
      </c>
      <c r="O203" s="4" t="str">
        <f t="shared" si="11"/>
        <v>Light</v>
      </c>
      <c r="P203" s="5" t="str">
        <f>_xlfn.XLOOKUP(Orders[[#This Row],[Customer ID]],customers!$A$1:$A$1001,customers!$I$1:$I$1001,,0)</f>
        <v>No</v>
      </c>
    </row>
    <row r="204" spans="1:16" x14ac:dyDescent="0.3">
      <c r="A204" s="3" t="s">
        <v>1626</v>
      </c>
      <c r="B204" s="6">
        <v>44486</v>
      </c>
      <c r="C204" s="3" t="s">
        <v>1627</v>
      </c>
      <c r="D204" s="5"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s="5" t="str">
        <f t="shared" si="10"/>
        <v>Liberica</v>
      </c>
      <c r="O204" s="4" t="str">
        <f t="shared" si="11"/>
        <v>Dark</v>
      </c>
      <c r="P204" s="5" t="str">
        <f>_xlfn.XLOOKUP(Orders[[#This Row],[Customer ID]],customers!$A$1:$A$1001,customers!$I$1:$I$1001,,0)</f>
        <v>Yes</v>
      </c>
    </row>
    <row r="205" spans="1:16" x14ac:dyDescent="0.3">
      <c r="A205" s="3" t="s">
        <v>1632</v>
      </c>
      <c r="B205" s="6">
        <v>44608</v>
      </c>
      <c r="C205" s="3" t="s">
        <v>1633</v>
      </c>
      <c r="D205" s="5"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s="5" t="str">
        <f t="shared" si="10"/>
        <v>Liberica</v>
      </c>
      <c r="O205" s="4" t="str">
        <f t="shared" si="11"/>
        <v>Light</v>
      </c>
      <c r="P205" s="5" t="str">
        <f>_xlfn.XLOOKUP(Orders[[#This Row],[Customer ID]],customers!$A$1:$A$1001,customers!$I$1:$I$1001,,0)</f>
        <v>No</v>
      </c>
    </row>
    <row r="206" spans="1:16" x14ac:dyDescent="0.3">
      <c r="A206" s="3" t="s">
        <v>1638</v>
      </c>
      <c r="B206" s="6">
        <v>44027</v>
      </c>
      <c r="C206" s="3" t="s">
        <v>1639</v>
      </c>
      <c r="D206" s="5"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s="5" t="str">
        <f t="shared" si="10"/>
        <v>Excelsa</v>
      </c>
      <c r="O206" s="4" t="str">
        <f t="shared" si="11"/>
        <v>Medium</v>
      </c>
      <c r="P206" s="5" t="str">
        <f>_xlfn.XLOOKUP(Orders[[#This Row],[Customer ID]],customers!$A$1:$A$1001,customers!$I$1:$I$1001,,0)</f>
        <v>No</v>
      </c>
    </row>
    <row r="207" spans="1:16" x14ac:dyDescent="0.3">
      <c r="A207" s="3" t="s">
        <v>1643</v>
      </c>
      <c r="B207" s="6">
        <v>43883</v>
      </c>
      <c r="C207" s="3" t="s">
        <v>1644</v>
      </c>
      <c r="D207" s="5"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s="5" t="str">
        <f t="shared" si="10"/>
        <v>Robusta</v>
      </c>
      <c r="O207" s="4" t="str">
        <f t="shared" si="11"/>
        <v>Dark</v>
      </c>
      <c r="P207" s="5" t="str">
        <f>_xlfn.XLOOKUP(Orders[[#This Row],[Customer ID]],customers!$A$1:$A$1001,customers!$I$1:$I$1001,,0)</f>
        <v>Yes</v>
      </c>
    </row>
    <row r="208" spans="1:16" x14ac:dyDescent="0.3">
      <c r="A208" s="3" t="s">
        <v>1648</v>
      </c>
      <c r="B208" s="6">
        <v>44211</v>
      </c>
      <c r="C208" s="3" t="s">
        <v>1649</v>
      </c>
      <c r="D208" s="5"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s="5" t="str">
        <f t="shared" si="10"/>
        <v>Arabica</v>
      </c>
      <c r="O208" s="4" t="str">
        <f t="shared" si="11"/>
        <v>Medium</v>
      </c>
      <c r="P208" s="5" t="str">
        <f>_xlfn.XLOOKUP(Orders[[#This Row],[Customer ID]],customers!$A$1:$A$1001,customers!$I$1:$I$1001,,0)</f>
        <v>No</v>
      </c>
    </row>
    <row r="209" spans="1:16" x14ac:dyDescent="0.3">
      <c r="A209" s="3" t="s">
        <v>1653</v>
      </c>
      <c r="B209" s="6">
        <v>44207</v>
      </c>
      <c r="C209" s="3" t="s">
        <v>1654</v>
      </c>
      <c r="D209" s="5"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s="5" t="str">
        <f t="shared" si="10"/>
        <v>Arabica</v>
      </c>
      <c r="O209" s="4" t="str">
        <f t="shared" si="11"/>
        <v>Medium</v>
      </c>
      <c r="P209" s="5" t="str">
        <f>_xlfn.XLOOKUP(Orders[[#This Row],[Customer ID]],customers!$A$1:$A$1001,customers!$I$1:$I$1001,,0)</f>
        <v>Yes</v>
      </c>
    </row>
    <row r="210" spans="1:16" x14ac:dyDescent="0.3">
      <c r="A210" s="3" t="s">
        <v>1659</v>
      </c>
      <c r="B210" s="6">
        <v>44659</v>
      </c>
      <c r="C210" s="3" t="s">
        <v>1660</v>
      </c>
      <c r="D210" s="5"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5" t="str">
        <f>INDEX(products!$A$1:$G$49,MATCH(orders!$D210,products!$A$1:$A$49,0),MATCH(orders!I$1,products!$A$1:$G$1,0))</f>
        <v>Exc</v>
      </c>
      <c r="J210" s="5"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s="5" t="str">
        <f t="shared" si="10"/>
        <v>Excelsa</v>
      </c>
      <c r="O210" s="4" t="str">
        <f t="shared" si="11"/>
        <v>Dark</v>
      </c>
      <c r="P210" s="5" t="str">
        <f>_xlfn.XLOOKUP(Orders[[#This Row],[Customer ID]],customers!$A$1:$A$1001,customers!$I$1:$I$1001,,0)</f>
        <v>Yes</v>
      </c>
    </row>
    <row r="211" spans="1:16" x14ac:dyDescent="0.3">
      <c r="A211" s="3" t="s">
        <v>1665</v>
      </c>
      <c r="B211" s="6">
        <v>44105</v>
      </c>
      <c r="C211" s="3" t="s">
        <v>1666</v>
      </c>
      <c r="D211" s="5"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s="5" t="str">
        <f t="shared" si="10"/>
        <v>Arabica</v>
      </c>
      <c r="O211" s="4" t="str">
        <f t="shared" si="11"/>
        <v>Medium</v>
      </c>
      <c r="P211" s="5" t="str">
        <f>_xlfn.XLOOKUP(Orders[[#This Row],[Customer ID]],customers!$A$1:$A$1001,customers!$I$1:$I$1001,,0)</f>
        <v>No</v>
      </c>
    </row>
    <row r="212" spans="1:16" x14ac:dyDescent="0.3">
      <c r="A212" s="3" t="s">
        <v>1671</v>
      </c>
      <c r="B212" s="6">
        <v>43766</v>
      </c>
      <c r="C212" s="3" t="s">
        <v>1672</v>
      </c>
      <c r="D212" s="5"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s="5" t="str">
        <f t="shared" si="10"/>
        <v>Liberica</v>
      </c>
      <c r="O212" s="4" t="str">
        <f t="shared" si="11"/>
        <v>Dark</v>
      </c>
      <c r="P212" s="5" t="str">
        <f>_xlfn.XLOOKUP(Orders[[#This Row],[Customer ID]],customers!$A$1:$A$1001,customers!$I$1:$I$1001,,0)</f>
        <v>Yes</v>
      </c>
    </row>
    <row r="213" spans="1:16" x14ac:dyDescent="0.3">
      <c r="A213" s="3" t="s">
        <v>1677</v>
      </c>
      <c r="B213" s="6">
        <v>44283</v>
      </c>
      <c r="C213" s="3" t="s">
        <v>1678</v>
      </c>
      <c r="D213" s="5"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s="5" t="str">
        <f t="shared" si="10"/>
        <v>Excelsa</v>
      </c>
      <c r="O213" s="4" t="str">
        <f t="shared" si="11"/>
        <v>Light</v>
      </c>
      <c r="P213" s="5" t="str">
        <f>_xlfn.XLOOKUP(Orders[[#This Row],[Customer ID]],customers!$A$1:$A$1001,customers!$I$1:$I$1001,,0)</f>
        <v>No</v>
      </c>
    </row>
    <row r="214" spans="1:16" x14ac:dyDescent="0.3">
      <c r="A214" s="3" t="s">
        <v>1682</v>
      </c>
      <c r="B214" s="6">
        <v>43921</v>
      </c>
      <c r="C214" s="3" t="s">
        <v>1683</v>
      </c>
      <c r="D214" s="5"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s="5" t="str">
        <f t="shared" si="10"/>
        <v>Excelsa</v>
      </c>
      <c r="O214" s="4" t="str">
        <f t="shared" si="11"/>
        <v>Dark</v>
      </c>
      <c r="P214" s="5" t="str">
        <f>_xlfn.XLOOKUP(Orders[[#This Row],[Customer ID]],customers!$A$1:$A$1001,customers!$I$1:$I$1001,,0)</f>
        <v>Yes</v>
      </c>
    </row>
    <row r="215" spans="1:16" x14ac:dyDescent="0.3">
      <c r="A215" s="3" t="s">
        <v>1688</v>
      </c>
      <c r="B215" s="6">
        <v>44646</v>
      </c>
      <c r="C215" s="3" t="s">
        <v>1689</v>
      </c>
      <c r="D215" s="5"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s="5" t="str">
        <f t="shared" si="10"/>
        <v>Robusta</v>
      </c>
      <c r="O215" s="4" t="str">
        <f t="shared" si="11"/>
        <v>Dark</v>
      </c>
      <c r="P215" s="5" t="str">
        <f>_xlfn.XLOOKUP(Orders[[#This Row],[Customer ID]],customers!$A$1:$A$1001,customers!$I$1:$I$1001,,0)</f>
        <v>No</v>
      </c>
    </row>
    <row r="216" spans="1:16" x14ac:dyDescent="0.3">
      <c r="A216" s="3" t="s">
        <v>1694</v>
      </c>
      <c r="B216" s="6">
        <v>43775</v>
      </c>
      <c r="C216" s="3" t="s">
        <v>1695</v>
      </c>
      <c r="D216" s="5"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5" t="str">
        <f>INDEX(products!$A$1:$G$49,MATCH(orders!$D216,products!$A$1:$A$49,0),MATCH(orders!I$1,products!$A$1:$G$1,0))</f>
        <v>Lib</v>
      </c>
      <c r="J216" s="5"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s="5" t="str">
        <f t="shared" si="10"/>
        <v>Liberica</v>
      </c>
      <c r="O216" s="4" t="str">
        <f t="shared" si="11"/>
        <v>Light</v>
      </c>
      <c r="P216" s="5" t="str">
        <f>_xlfn.XLOOKUP(Orders[[#This Row],[Customer ID]],customers!$A$1:$A$1001,customers!$I$1:$I$1001,,0)</f>
        <v>No</v>
      </c>
    </row>
    <row r="217" spans="1:16" x14ac:dyDescent="0.3">
      <c r="A217" s="3" t="s">
        <v>1701</v>
      </c>
      <c r="B217" s="6">
        <v>43829</v>
      </c>
      <c r="C217" s="3" t="s">
        <v>1702</v>
      </c>
      <c r="D217" s="5"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s="5" t="str">
        <f t="shared" si="10"/>
        <v>Liberica</v>
      </c>
      <c r="O217" s="4" t="str">
        <f t="shared" si="11"/>
        <v>Dark</v>
      </c>
      <c r="P217" s="5" t="str">
        <f>_xlfn.XLOOKUP(Orders[[#This Row],[Customer ID]],customers!$A$1:$A$1001,customers!$I$1:$I$1001,,0)</f>
        <v>No</v>
      </c>
    </row>
    <row r="218" spans="1:16" x14ac:dyDescent="0.3">
      <c r="A218" s="3" t="s">
        <v>1707</v>
      </c>
      <c r="B218" s="6">
        <v>44470</v>
      </c>
      <c r="C218" s="3" t="s">
        <v>1708</v>
      </c>
      <c r="D218" s="5"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s="5" t="str">
        <f t="shared" si="10"/>
        <v>Liberica</v>
      </c>
      <c r="O218" s="4" t="str">
        <f t="shared" si="11"/>
        <v>Medium</v>
      </c>
      <c r="P218" s="5" t="str">
        <f>_xlfn.XLOOKUP(Orders[[#This Row],[Customer ID]],customers!$A$1:$A$1001,customers!$I$1:$I$1001,,0)</f>
        <v>Yes</v>
      </c>
    </row>
    <row r="219" spans="1:16" x14ac:dyDescent="0.3">
      <c r="A219" s="3" t="s">
        <v>1713</v>
      </c>
      <c r="B219" s="6">
        <v>44174</v>
      </c>
      <c r="C219" s="3" t="s">
        <v>1714</v>
      </c>
      <c r="D219" s="5"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s="5" t="str">
        <f t="shared" si="10"/>
        <v>Excelsa</v>
      </c>
      <c r="O219" s="4" t="str">
        <f t="shared" si="11"/>
        <v>Light</v>
      </c>
      <c r="P219" s="5" t="str">
        <f>_xlfn.XLOOKUP(Orders[[#This Row],[Customer ID]],customers!$A$1:$A$1001,customers!$I$1:$I$1001,,0)</f>
        <v>No</v>
      </c>
    </row>
    <row r="220" spans="1:16" x14ac:dyDescent="0.3">
      <c r="A220" s="3" t="s">
        <v>1719</v>
      </c>
      <c r="B220" s="6">
        <v>44317</v>
      </c>
      <c r="C220" s="3" t="s">
        <v>1720</v>
      </c>
      <c r="D220" s="5"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5" t="str">
        <f>INDEX(products!$A$1:$G$49,MATCH(orders!$D220,products!$A$1:$A$49,0),MATCH(orders!I$1,products!$A$1:$G$1,0))</f>
        <v>Ara</v>
      </c>
      <c r="J220" s="5"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s="5" t="str">
        <f t="shared" si="10"/>
        <v>Arabica</v>
      </c>
      <c r="O220" s="4" t="str">
        <f t="shared" si="11"/>
        <v>Medium</v>
      </c>
      <c r="P220" s="5" t="str">
        <f>_xlfn.XLOOKUP(Orders[[#This Row],[Customer ID]],customers!$A$1:$A$1001,customers!$I$1:$I$1001,,0)</f>
        <v>Yes</v>
      </c>
    </row>
    <row r="221" spans="1:16" x14ac:dyDescent="0.3">
      <c r="A221" s="3" t="s">
        <v>1725</v>
      </c>
      <c r="B221" s="6">
        <v>44777</v>
      </c>
      <c r="C221" s="3" t="s">
        <v>1726</v>
      </c>
      <c r="D221" s="5"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s="5" t="str">
        <f t="shared" si="10"/>
        <v>Robusta</v>
      </c>
      <c r="O221" s="4" t="str">
        <f t="shared" si="11"/>
        <v>Light</v>
      </c>
      <c r="P221" s="5" t="str">
        <f>_xlfn.XLOOKUP(Orders[[#This Row],[Customer ID]],customers!$A$1:$A$1001,customers!$I$1:$I$1001,,0)</f>
        <v>No</v>
      </c>
    </row>
    <row r="222" spans="1:16" x14ac:dyDescent="0.3">
      <c r="A222" s="3" t="s">
        <v>1725</v>
      </c>
      <c r="B222" s="6">
        <v>44777</v>
      </c>
      <c r="C222" s="3" t="s">
        <v>1726</v>
      </c>
      <c r="D222" s="5"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s="5" t="str">
        <f t="shared" si="10"/>
        <v>Robusta</v>
      </c>
      <c r="O222" s="4" t="str">
        <f t="shared" si="11"/>
        <v>Medium</v>
      </c>
      <c r="P222" s="5" t="str">
        <f>_xlfn.XLOOKUP(Orders[[#This Row],[Customer ID]],customers!$A$1:$A$1001,customers!$I$1:$I$1001,,0)</f>
        <v>No</v>
      </c>
    </row>
    <row r="223" spans="1:16" x14ac:dyDescent="0.3">
      <c r="A223" s="3" t="s">
        <v>1736</v>
      </c>
      <c r="B223" s="6">
        <v>44513</v>
      </c>
      <c r="C223" s="3" t="s">
        <v>1737</v>
      </c>
      <c r="D223" s="5"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s="5" t="str">
        <f t="shared" si="10"/>
        <v>Arabica</v>
      </c>
      <c r="O223" s="4" t="str">
        <f t="shared" si="11"/>
        <v>Light</v>
      </c>
      <c r="P223" s="5" t="str">
        <f>_xlfn.XLOOKUP(Orders[[#This Row],[Customer ID]],customers!$A$1:$A$1001,customers!$I$1:$I$1001,,0)</f>
        <v>Yes</v>
      </c>
    </row>
    <row r="224" spans="1:16" x14ac:dyDescent="0.3">
      <c r="A224" s="3" t="s">
        <v>1742</v>
      </c>
      <c r="B224" s="6">
        <v>44090</v>
      </c>
      <c r="C224" s="3" t="s">
        <v>1743</v>
      </c>
      <c r="D224" s="5"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s="5" t="str">
        <f t="shared" si="10"/>
        <v>Liberica</v>
      </c>
      <c r="O224" s="4" t="str">
        <f t="shared" si="11"/>
        <v>Dark</v>
      </c>
      <c r="P224" s="5" t="str">
        <f>_xlfn.XLOOKUP(Orders[[#This Row],[Customer ID]],customers!$A$1:$A$1001,customers!$I$1:$I$1001,,0)</f>
        <v>No</v>
      </c>
    </row>
    <row r="225" spans="1:16" x14ac:dyDescent="0.3">
      <c r="A225" s="3" t="s">
        <v>1748</v>
      </c>
      <c r="B225" s="6">
        <v>44109</v>
      </c>
      <c r="C225" s="3" t="s">
        <v>1749</v>
      </c>
      <c r="D225" s="5"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s="5" t="str">
        <f t="shared" si="10"/>
        <v>Excelsa</v>
      </c>
      <c r="O225" s="4" t="str">
        <f t="shared" si="11"/>
        <v>Light</v>
      </c>
      <c r="P225" s="5" t="str">
        <f>_xlfn.XLOOKUP(Orders[[#This Row],[Customer ID]],customers!$A$1:$A$1001,customers!$I$1:$I$1001,,0)</f>
        <v>Yes</v>
      </c>
    </row>
    <row r="226" spans="1:16" x14ac:dyDescent="0.3">
      <c r="A226" s="3" t="s">
        <v>1753</v>
      </c>
      <c r="B226" s="6">
        <v>43836</v>
      </c>
      <c r="C226" s="3" t="s">
        <v>1754</v>
      </c>
      <c r="D226" s="5"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s="5" t="str">
        <f t="shared" si="10"/>
        <v>Liberica</v>
      </c>
      <c r="O226" s="4" t="str">
        <f t="shared" si="11"/>
        <v>Dark</v>
      </c>
      <c r="P226" s="5" t="str">
        <f>_xlfn.XLOOKUP(Orders[[#This Row],[Customer ID]],customers!$A$1:$A$1001,customers!$I$1:$I$1001,,0)</f>
        <v>Yes</v>
      </c>
    </row>
    <row r="227" spans="1:16" x14ac:dyDescent="0.3">
      <c r="A227" s="3" t="s">
        <v>1759</v>
      </c>
      <c r="B227" s="6">
        <v>44337</v>
      </c>
      <c r="C227" s="3" t="s">
        <v>1760</v>
      </c>
      <c r="D227" s="5"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5" t="str">
        <f>INDEX(products!$A$1:$G$49,MATCH(orders!$D227,products!$A$1:$A$49,0),MATCH(orders!I$1,products!$A$1:$G$1,0))</f>
        <v>Rob</v>
      </c>
      <c r="J227" s="5"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s="5" t="str">
        <f t="shared" si="10"/>
        <v>Robusta</v>
      </c>
      <c r="O227" s="4" t="str">
        <f t="shared" si="11"/>
        <v>Light</v>
      </c>
      <c r="P227" s="5" t="str">
        <f>_xlfn.XLOOKUP(Orders[[#This Row],[Customer ID]],customers!$A$1:$A$1001,customers!$I$1:$I$1001,,0)</f>
        <v>No</v>
      </c>
    </row>
    <row r="228" spans="1:16" x14ac:dyDescent="0.3">
      <c r="A228" s="3" t="s">
        <v>1765</v>
      </c>
      <c r="B228" s="6">
        <v>43887</v>
      </c>
      <c r="C228" s="3" t="s">
        <v>1766</v>
      </c>
      <c r="D228" s="5"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s="5" t="str">
        <f t="shared" si="10"/>
        <v>Arabica</v>
      </c>
      <c r="O228" s="4" t="str">
        <f t="shared" si="11"/>
        <v>Medium</v>
      </c>
      <c r="P228" s="5" t="str">
        <f>_xlfn.XLOOKUP(Orders[[#This Row],[Customer ID]],customers!$A$1:$A$1001,customers!$I$1:$I$1001,,0)</f>
        <v>No</v>
      </c>
    </row>
    <row r="229" spans="1:16" x14ac:dyDescent="0.3">
      <c r="A229" s="3" t="s">
        <v>1771</v>
      </c>
      <c r="B229" s="6">
        <v>43880</v>
      </c>
      <c r="C229" s="3" t="s">
        <v>1772</v>
      </c>
      <c r="D229" s="5"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s="5" t="str">
        <f t="shared" si="10"/>
        <v>Robusta</v>
      </c>
      <c r="O229" s="4" t="str">
        <f t="shared" si="11"/>
        <v>Dark</v>
      </c>
      <c r="P229" s="5" t="str">
        <f>_xlfn.XLOOKUP(Orders[[#This Row],[Customer ID]],customers!$A$1:$A$1001,customers!$I$1:$I$1001,,0)</f>
        <v>Yes</v>
      </c>
    </row>
    <row r="230" spans="1:16" x14ac:dyDescent="0.3">
      <c r="A230" s="3" t="s">
        <v>1777</v>
      </c>
      <c r="B230" s="6">
        <v>44376</v>
      </c>
      <c r="C230" s="3" t="s">
        <v>1778</v>
      </c>
      <c r="D230" s="5"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s="5" t="str">
        <f t="shared" si="10"/>
        <v>Robusta</v>
      </c>
      <c r="O230" s="4" t="str">
        <f t="shared" si="11"/>
        <v>Light</v>
      </c>
      <c r="P230" s="5" t="str">
        <f>_xlfn.XLOOKUP(Orders[[#This Row],[Customer ID]],customers!$A$1:$A$1001,customers!$I$1:$I$1001,,0)</f>
        <v>No</v>
      </c>
    </row>
    <row r="231" spans="1:16" x14ac:dyDescent="0.3">
      <c r="A231" s="3" t="s">
        <v>1783</v>
      </c>
      <c r="B231" s="6">
        <v>44282</v>
      </c>
      <c r="C231" s="3" t="s">
        <v>1784</v>
      </c>
      <c r="D231" s="5"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s="5" t="str">
        <f t="shared" si="10"/>
        <v>Liberica</v>
      </c>
      <c r="O231" s="4" t="str">
        <f t="shared" si="11"/>
        <v>Medium</v>
      </c>
      <c r="P231" s="5" t="str">
        <f>_xlfn.XLOOKUP(Orders[[#This Row],[Customer ID]],customers!$A$1:$A$1001,customers!$I$1:$I$1001,,0)</f>
        <v>No</v>
      </c>
    </row>
    <row r="232" spans="1:16" x14ac:dyDescent="0.3">
      <c r="A232" s="3" t="s">
        <v>1789</v>
      </c>
      <c r="B232" s="6">
        <v>44496</v>
      </c>
      <c r="C232" s="3" t="s">
        <v>1790</v>
      </c>
      <c r="D232" s="5"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s="5" t="str">
        <f t="shared" si="10"/>
        <v>Arabica</v>
      </c>
      <c r="O232" s="4" t="str">
        <f t="shared" si="11"/>
        <v>Medium</v>
      </c>
      <c r="P232" s="5" t="str">
        <f>_xlfn.XLOOKUP(Orders[[#This Row],[Customer ID]],customers!$A$1:$A$1001,customers!$I$1:$I$1001,,0)</f>
        <v>No</v>
      </c>
    </row>
    <row r="233" spans="1:16" x14ac:dyDescent="0.3">
      <c r="A233" s="3" t="s">
        <v>1795</v>
      </c>
      <c r="B233" s="6">
        <v>43628</v>
      </c>
      <c r="C233" s="3" t="s">
        <v>1796</v>
      </c>
      <c r="D233" s="5"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s="5" t="str">
        <f t="shared" si="10"/>
        <v>Liberica</v>
      </c>
      <c r="O233" s="4" t="str">
        <f t="shared" si="11"/>
        <v>Medium</v>
      </c>
      <c r="P233" s="5" t="str">
        <f>_xlfn.XLOOKUP(Orders[[#This Row],[Customer ID]],customers!$A$1:$A$1001,customers!$I$1:$I$1001,,0)</f>
        <v>Yes</v>
      </c>
    </row>
    <row r="234" spans="1:16" x14ac:dyDescent="0.3">
      <c r="A234" s="3" t="s">
        <v>1800</v>
      </c>
      <c r="B234" s="6">
        <v>44010</v>
      </c>
      <c r="C234" s="3" t="s">
        <v>1801</v>
      </c>
      <c r="D234" s="5"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s="5" t="str">
        <f t="shared" si="10"/>
        <v>Liberica</v>
      </c>
      <c r="O234" s="4" t="str">
        <f t="shared" si="11"/>
        <v>Light</v>
      </c>
      <c r="P234" s="5" t="str">
        <f>_xlfn.XLOOKUP(Orders[[#This Row],[Customer ID]],customers!$A$1:$A$1001,customers!$I$1:$I$1001,,0)</f>
        <v>No</v>
      </c>
    </row>
    <row r="235" spans="1:16" x14ac:dyDescent="0.3">
      <c r="A235" s="3" t="s">
        <v>1806</v>
      </c>
      <c r="B235" s="6">
        <v>44278</v>
      </c>
      <c r="C235" s="3" t="s">
        <v>1807</v>
      </c>
      <c r="D235" s="5"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s="5" t="str">
        <f t="shared" si="10"/>
        <v>Excelsa</v>
      </c>
      <c r="O235" s="4" t="str">
        <f t="shared" si="11"/>
        <v>Medium</v>
      </c>
      <c r="P235" s="5" t="str">
        <f>_xlfn.XLOOKUP(Orders[[#This Row],[Customer ID]],customers!$A$1:$A$1001,customers!$I$1:$I$1001,,0)</f>
        <v>No</v>
      </c>
    </row>
    <row r="236" spans="1:16" x14ac:dyDescent="0.3">
      <c r="A236" s="3" t="s">
        <v>1812</v>
      </c>
      <c r="B236" s="6">
        <v>44602</v>
      </c>
      <c r="C236" s="3" t="s">
        <v>1813</v>
      </c>
      <c r="D236" s="5"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s="5" t="str">
        <f t="shared" si="10"/>
        <v>Liberica</v>
      </c>
      <c r="O236" s="4" t="str">
        <f t="shared" si="11"/>
        <v>Light</v>
      </c>
      <c r="P236" s="5" t="str">
        <f>_xlfn.XLOOKUP(Orders[[#This Row],[Customer ID]],customers!$A$1:$A$1001,customers!$I$1:$I$1001,,0)</f>
        <v>No</v>
      </c>
    </row>
    <row r="237" spans="1:16" x14ac:dyDescent="0.3">
      <c r="A237" s="3" t="s">
        <v>1818</v>
      </c>
      <c r="B237" s="6">
        <v>43571</v>
      </c>
      <c r="C237" s="3" t="s">
        <v>1819</v>
      </c>
      <c r="D237" s="5"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5" t="str">
        <f>INDEX(products!$A$1:$G$49,MATCH(orders!$D237,products!$A$1:$A$49,0),MATCH(orders!I$1,products!$A$1:$G$1,0))</f>
        <v>Lib</v>
      </c>
      <c r="J237" s="5"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s="5" t="str">
        <f t="shared" si="10"/>
        <v>Liberica</v>
      </c>
      <c r="O237" s="4" t="str">
        <f t="shared" si="11"/>
        <v>Light</v>
      </c>
      <c r="P237" s="5" t="str">
        <f>_xlfn.XLOOKUP(Orders[[#This Row],[Customer ID]],customers!$A$1:$A$1001,customers!$I$1:$I$1001,,0)</f>
        <v>No</v>
      </c>
    </row>
    <row r="238" spans="1:16" x14ac:dyDescent="0.3">
      <c r="A238" s="3" t="s">
        <v>1822</v>
      </c>
      <c r="B238" s="6">
        <v>43873</v>
      </c>
      <c r="C238" s="3" t="s">
        <v>1823</v>
      </c>
      <c r="D238" s="5"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5" t="str">
        <f>INDEX(products!$A$1:$G$49,MATCH(orders!$D238,products!$A$1:$A$49,0),MATCH(orders!I$1,products!$A$1:$G$1,0))</f>
        <v>Lib</v>
      </c>
      <c r="J238" s="5"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s="5" t="str">
        <f t="shared" si="10"/>
        <v>Liberica</v>
      </c>
      <c r="O238" s="4" t="str">
        <f t="shared" si="11"/>
        <v>Dark</v>
      </c>
      <c r="P238" s="5" t="str">
        <f>_xlfn.XLOOKUP(Orders[[#This Row],[Customer ID]],customers!$A$1:$A$1001,customers!$I$1:$I$1001,,0)</f>
        <v>No</v>
      </c>
    </row>
    <row r="239" spans="1:16" x14ac:dyDescent="0.3">
      <c r="A239" s="3" t="s">
        <v>1828</v>
      </c>
      <c r="B239" s="6">
        <v>44563</v>
      </c>
      <c r="C239" s="3" t="s">
        <v>1829</v>
      </c>
      <c r="D239" s="5"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s="5" t="str">
        <f t="shared" si="10"/>
        <v>Robusta</v>
      </c>
      <c r="O239" s="4" t="str">
        <f t="shared" si="11"/>
        <v>Light</v>
      </c>
      <c r="P239" s="5" t="str">
        <f>_xlfn.XLOOKUP(Orders[[#This Row],[Customer ID]],customers!$A$1:$A$1001,customers!$I$1:$I$1001,,0)</f>
        <v>Yes</v>
      </c>
    </row>
    <row r="240" spans="1:16" x14ac:dyDescent="0.3">
      <c r="A240" s="3" t="s">
        <v>1833</v>
      </c>
      <c r="B240" s="6">
        <v>44172</v>
      </c>
      <c r="C240" s="3" t="s">
        <v>1834</v>
      </c>
      <c r="D240" s="5"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s="5" t="str">
        <f t="shared" si="10"/>
        <v>Robusta</v>
      </c>
      <c r="O240" s="4" t="str">
        <f t="shared" si="11"/>
        <v>Medium</v>
      </c>
      <c r="P240" s="5" t="str">
        <f>_xlfn.XLOOKUP(Orders[[#This Row],[Customer ID]],customers!$A$1:$A$1001,customers!$I$1:$I$1001,,0)</f>
        <v>Yes</v>
      </c>
    </row>
    <row r="241" spans="1:16" x14ac:dyDescent="0.3">
      <c r="A241" s="3" t="s">
        <v>1839</v>
      </c>
      <c r="B241" s="6">
        <v>43881</v>
      </c>
      <c r="C241" s="3" t="s">
        <v>1840</v>
      </c>
      <c r="D241" s="5"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s="5" t="str">
        <f t="shared" si="10"/>
        <v>Excelsa</v>
      </c>
      <c r="O241" s="4" t="str">
        <f t="shared" si="11"/>
        <v>Light</v>
      </c>
      <c r="P241" s="5" t="str">
        <f>_xlfn.XLOOKUP(Orders[[#This Row],[Customer ID]],customers!$A$1:$A$1001,customers!$I$1:$I$1001,,0)</f>
        <v>No</v>
      </c>
    </row>
    <row r="242" spans="1:16" x14ac:dyDescent="0.3">
      <c r="A242" s="3" t="s">
        <v>1845</v>
      </c>
      <c r="B242" s="6">
        <v>43993</v>
      </c>
      <c r="C242" s="3" t="s">
        <v>1846</v>
      </c>
      <c r="D242" s="5"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s="5" t="str">
        <f t="shared" si="10"/>
        <v>Arabica</v>
      </c>
      <c r="O242" s="4" t="str">
        <f t="shared" si="11"/>
        <v>Medium</v>
      </c>
      <c r="P242" s="5" t="str">
        <f>_xlfn.XLOOKUP(Orders[[#This Row],[Customer ID]],customers!$A$1:$A$1001,customers!$I$1:$I$1001,,0)</f>
        <v>Yes</v>
      </c>
    </row>
    <row r="243" spans="1:16" x14ac:dyDescent="0.3">
      <c r="A243" s="3" t="s">
        <v>1849</v>
      </c>
      <c r="B243" s="6">
        <v>44082</v>
      </c>
      <c r="C243" s="3" t="s">
        <v>1850</v>
      </c>
      <c r="D243" s="5"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s="5" t="str">
        <f t="shared" si="10"/>
        <v>Robusta</v>
      </c>
      <c r="O243" s="4" t="str">
        <f t="shared" si="11"/>
        <v>Medium</v>
      </c>
      <c r="P243" s="5" t="str">
        <f>_xlfn.XLOOKUP(Orders[[#This Row],[Customer ID]],customers!$A$1:$A$1001,customers!$I$1:$I$1001,,0)</f>
        <v>No</v>
      </c>
    </row>
    <row r="244" spans="1:16" x14ac:dyDescent="0.3">
      <c r="A244" s="3" t="s">
        <v>1854</v>
      </c>
      <c r="B244" s="6">
        <v>43918</v>
      </c>
      <c r="C244" s="3" t="s">
        <v>1855</v>
      </c>
      <c r="D244" s="5"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s="5" t="str">
        <f t="shared" si="10"/>
        <v>Excelsa</v>
      </c>
      <c r="O244" s="4" t="str">
        <f t="shared" si="11"/>
        <v>Dark</v>
      </c>
      <c r="P244" s="5" t="str">
        <f>_xlfn.XLOOKUP(Orders[[#This Row],[Customer ID]],customers!$A$1:$A$1001,customers!$I$1:$I$1001,,0)</f>
        <v>Yes</v>
      </c>
    </row>
    <row r="245" spans="1:16" x14ac:dyDescent="0.3">
      <c r="A245" s="3" t="s">
        <v>1860</v>
      </c>
      <c r="B245" s="6">
        <v>44114</v>
      </c>
      <c r="C245" s="3" t="s">
        <v>1861</v>
      </c>
      <c r="D245" s="5"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s="5" t="str">
        <f t="shared" si="10"/>
        <v>Excelsa</v>
      </c>
      <c r="O245" s="4" t="str">
        <f t="shared" si="11"/>
        <v>Dark</v>
      </c>
      <c r="P245" s="5" t="str">
        <f>_xlfn.XLOOKUP(Orders[[#This Row],[Customer ID]],customers!$A$1:$A$1001,customers!$I$1:$I$1001,,0)</f>
        <v>Yes</v>
      </c>
    </row>
    <row r="246" spans="1:16" x14ac:dyDescent="0.3">
      <c r="A246" s="3" t="s">
        <v>1866</v>
      </c>
      <c r="B246" s="6">
        <v>44702</v>
      </c>
      <c r="C246" s="3" t="s">
        <v>1867</v>
      </c>
      <c r="D246" s="5"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s="5" t="str">
        <f t="shared" si="10"/>
        <v>Liberica</v>
      </c>
      <c r="O246" s="4" t="str">
        <f t="shared" si="11"/>
        <v>Medium</v>
      </c>
      <c r="P246" s="5" t="str">
        <f>_xlfn.XLOOKUP(Orders[[#This Row],[Customer ID]],customers!$A$1:$A$1001,customers!$I$1:$I$1001,,0)</f>
        <v>No</v>
      </c>
    </row>
    <row r="247" spans="1:16" x14ac:dyDescent="0.3">
      <c r="A247" s="3" t="s">
        <v>1872</v>
      </c>
      <c r="B247" s="6">
        <v>43951</v>
      </c>
      <c r="C247" s="3" t="s">
        <v>1873</v>
      </c>
      <c r="D247" s="5"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s="5" t="str">
        <f t="shared" si="10"/>
        <v>Liberica</v>
      </c>
      <c r="O247" s="4" t="str">
        <f t="shared" si="11"/>
        <v>Light</v>
      </c>
      <c r="P247" s="5" t="str">
        <f>_xlfn.XLOOKUP(Orders[[#This Row],[Customer ID]],customers!$A$1:$A$1001,customers!$I$1:$I$1001,,0)</f>
        <v>Yes</v>
      </c>
    </row>
    <row r="248" spans="1:16" x14ac:dyDescent="0.3">
      <c r="A248" s="3" t="s">
        <v>1878</v>
      </c>
      <c r="B248" s="6">
        <v>44542</v>
      </c>
      <c r="C248" s="3" t="s">
        <v>1879</v>
      </c>
      <c r="D248" s="5"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s="5" t="str">
        <f t="shared" si="10"/>
        <v>Liberica</v>
      </c>
      <c r="O248" s="4" t="str">
        <f t="shared" si="11"/>
        <v>Dark</v>
      </c>
      <c r="P248" s="5" t="str">
        <f>_xlfn.XLOOKUP(Orders[[#This Row],[Customer ID]],customers!$A$1:$A$1001,customers!$I$1:$I$1001,,0)</f>
        <v>No</v>
      </c>
    </row>
    <row r="249" spans="1:16" x14ac:dyDescent="0.3">
      <c r="A249" s="3" t="s">
        <v>1884</v>
      </c>
      <c r="B249" s="6">
        <v>44131</v>
      </c>
      <c r="C249" s="3" t="s">
        <v>1885</v>
      </c>
      <c r="D249" s="5"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5" t="str">
        <f>INDEX(products!$A$1:$G$49,MATCH(orders!$D249,products!$A$1:$A$49,0),MATCH(orders!I$1,products!$A$1:$G$1,0))</f>
        <v>Rob</v>
      </c>
      <c r="J249" s="5"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s="5" t="str">
        <f t="shared" si="10"/>
        <v>Robusta</v>
      </c>
      <c r="O249" s="4" t="str">
        <f t="shared" si="11"/>
        <v>Light</v>
      </c>
      <c r="P249" s="5" t="str">
        <f>_xlfn.XLOOKUP(Orders[[#This Row],[Customer ID]],customers!$A$1:$A$1001,customers!$I$1:$I$1001,,0)</f>
        <v>Yes</v>
      </c>
    </row>
    <row r="250" spans="1:16" x14ac:dyDescent="0.3">
      <c r="A250" s="3" t="s">
        <v>1889</v>
      </c>
      <c r="B250" s="6">
        <v>44019</v>
      </c>
      <c r="C250" s="3" t="s">
        <v>1890</v>
      </c>
      <c r="D250" s="5"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s="5" t="str">
        <f t="shared" si="10"/>
        <v>Arabica</v>
      </c>
      <c r="O250" s="4" t="str">
        <f t="shared" si="11"/>
        <v>Dark</v>
      </c>
      <c r="P250" s="5" t="str">
        <f>_xlfn.XLOOKUP(Orders[[#This Row],[Customer ID]],customers!$A$1:$A$1001,customers!$I$1:$I$1001,,0)</f>
        <v>Yes</v>
      </c>
    </row>
    <row r="251" spans="1:16" x14ac:dyDescent="0.3">
      <c r="A251" s="3" t="s">
        <v>1895</v>
      </c>
      <c r="B251" s="6">
        <v>43861</v>
      </c>
      <c r="C251" s="3" t="s">
        <v>1935</v>
      </c>
      <c r="D251" s="5"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s="5" t="str">
        <f t="shared" si="10"/>
        <v>Liberica</v>
      </c>
      <c r="O251" s="4" t="str">
        <f t="shared" si="11"/>
        <v>Light</v>
      </c>
      <c r="P251" s="5" t="str">
        <f>_xlfn.XLOOKUP(Orders[[#This Row],[Customer ID]],customers!$A$1:$A$1001,customers!$I$1:$I$1001,,0)</f>
        <v>Yes</v>
      </c>
    </row>
    <row r="252" spans="1:16" x14ac:dyDescent="0.3">
      <c r="A252" s="3" t="s">
        <v>1900</v>
      </c>
      <c r="B252" s="6">
        <v>43879</v>
      </c>
      <c r="C252" s="3" t="s">
        <v>1901</v>
      </c>
      <c r="D252" s="5"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s="5" t="str">
        <f t="shared" si="10"/>
        <v>Robusta</v>
      </c>
      <c r="O252" s="4" t="str">
        <f t="shared" si="11"/>
        <v>Medium</v>
      </c>
      <c r="P252" s="5" t="str">
        <f>_xlfn.XLOOKUP(Orders[[#This Row],[Customer ID]],customers!$A$1:$A$1001,customers!$I$1:$I$1001,,0)</f>
        <v>Yes</v>
      </c>
    </row>
    <row r="253" spans="1:16" x14ac:dyDescent="0.3">
      <c r="A253" s="3" t="s">
        <v>1906</v>
      </c>
      <c r="B253" s="6">
        <v>44360</v>
      </c>
      <c r="C253" s="3" t="s">
        <v>1907</v>
      </c>
      <c r="D253" s="5"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s="5" t="str">
        <f t="shared" si="10"/>
        <v>Excelsa</v>
      </c>
      <c r="O253" s="4" t="str">
        <f t="shared" si="11"/>
        <v>Medium</v>
      </c>
      <c r="P253" s="5" t="str">
        <f>_xlfn.XLOOKUP(Orders[[#This Row],[Customer ID]],customers!$A$1:$A$1001,customers!$I$1:$I$1001,,0)</f>
        <v>Yes</v>
      </c>
    </row>
    <row r="254" spans="1:16" x14ac:dyDescent="0.3">
      <c r="A254" s="3" t="s">
        <v>1912</v>
      </c>
      <c r="B254" s="6">
        <v>44779</v>
      </c>
      <c r="C254" s="3" t="s">
        <v>1913</v>
      </c>
      <c r="D254" s="5"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s="5" t="str">
        <f t="shared" si="10"/>
        <v>Arabica</v>
      </c>
      <c r="O254" s="4" t="str">
        <f t="shared" si="11"/>
        <v>Dark</v>
      </c>
      <c r="P254" s="5" t="str">
        <f>_xlfn.XLOOKUP(Orders[[#This Row],[Customer ID]],customers!$A$1:$A$1001,customers!$I$1:$I$1001,,0)</f>
        <v>No</v>
      </c>
    </row>
    <row r="255" spans="1:16" x14ac:dyDescent="0.3">
      <c r="A255" s="3" t="s">
        <v>1917</v>
      </c>
      <c r="B255" s="6">
        <v>44523</v>
      </c>
      <c r="C255" s="3" t="s">
        <v>1918</v>
      </c>
      <c r="D255" s="5"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s="5" t="str">
        <f t="shared" si="10"/>
        <v>Liberica</v>
      </c>
      <c r="O255" s="4" t="str">
        <f t="shared" si="11"/>
        <v>Medium</v>
      </c>
      <c r="P255" s="5" t="str">
        <f>_xlfn.XLOOKUP(Orders[[#This Row],[Customer ID]],customers!$A$1:$A$1001,customers!$I$1:$I$1001,,0)</f>
        <v>No</v>
      </c>
    </row>
    <row r="256" spans="1:16" x14ac:dyDescent="0.3">
      <c r="A256" s="3" t="s">
        <v>1923</v>
      </c>
      <c r="B256" s="6">
        <v>44482</v>
      </c>
      <c r="C256" s="3" t="s">
        <v>1924</v>
      </c>
      <c r="D256" s="5"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s="5" t="str">
        <f t="shared" si="10"/>
        <v>Robusta</v>
      </c>
      <c r="O256" s="4" t="str">
        <f t="shared" si="11"/>
        <v>Light</v>
      </c>
      <c r="P256" s="5" t="str">
        <f>_xlfn.XLOOKUP(Orders[[#This Row],[Customer ID]],customers!$A$1:$A$1001,customers!$I$1:$I$1001,,0)</f>
        <v>No</v>
      </c>
    </row>
    <row r="257" spans="1:16" x14ac:dyDescent="0.3">
      <c r="A257" s="3" t="s">
        <v>1928</v>
      </c>
      <c r="B257" s="6">
        <v>44439</v>
      </c>
      <c r="C257" s="3" t="s">
        <v>1929</v>
      </c>
      <c r="D257" s="5"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s="5" t="str">
        <f t="shared" si="10"/>
        <v>Robusta</v>
      </c>
      <c r="O257" s="4" t="str">
        <f t="shared" si="11"/>
        <v>Light</v>
      </c>
      <c r="P257" s="5" t="str">
        <f>_xlfn.XLOOKUP(Orders[[#This Row],[Customer ID]],customers!$A$1:$A$1001,customers!$I$1:$I$1001,,0)</f>
        <v>No</v>
      </c>
    </row>
    <row r="258" spans="1:16" x14ac:dyDescent="0.3">
      <c r="A258" s="3" t="s">
        <v>1934</v>
      </c>
      <c r="B258" s="6">
        <v>43846</v>
      </c>
      <c r="C258" s="3" t="s">
        <v>1935</v>
      </c>
      <c r="D258" s="5"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s="5" t="str">
        <f t="shared" si="10"/>
        <v>Liberica</v>
      </c>
      <c r="O258" s="4" t="str">
        <f t="shared" si="11"/>
        <v>Medium</v>
      </c>
      <c r="P258" s="5" t="str">
        <f>_xlfn.XLOOKUP(Orders[[#This Row],[Customer ID]],customers!$A$1:$A$1001,customers!$I$1:$I$1001,,0)</f>
        <v>Yes</v>
      </c>
    </row>
    <row r="259" spans="1:16" x14ac:dyDescent="0.3">
      <c r="A259" s="3" t="s">
        <v>1940</v>
      </c>
      <c r="B259" s="6">
        <v>44676</v>
      </c>
      <c r="C259" s="3" t="s">
        <v>1941</v>
      </c>
      <c r="D259" s="5"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s="5" t="str">
        <f t="shared" ref="N259:N322" si="13">IF(I259="Rob","Robusta",IF(I259="Exc","Excelsa",IF(I259="Ara","Arabica",IF(I259="Lib","Liberica",""))))</f>
        <v>Excelsa</v>
      </c>
      <c r="O259" s="4" t="str">
        <f t="shared" ref="O259:O322" si="14">IF(J259="M","Medium",IF(J259="L","Light",IF(J259="D","Dark","")))</f>
        <v>Dark</v>
      </c>
      <c r="P259" s="5" t="str">
        <f>_xlfn.XLOOKUP(Orders[[#This Row],[Customer ID]],customers!$A$1:$A$1001,customers!$I$1:$I$1001,,0)</f>
        <v>Yes</v>
      </c>
    </row>
    <row r="260" spans="1:16" x14ac:dyDescent="0.3">
      <c r="A260" s="3" t="s">
        <v>1946</v>
      </c>
      <c r="B260" s="6">
        <v>44513</v>
      </c>
      <c r="C260" s="3" t="s">
        <v>1947</v>
      </c>
      <c r="D260" s="5"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s="5" t="str">
        <f t="shared" si="13"/>
        <v>Excelsa</v>
      </c>
      <c r="O260" s="4" t="str">
        <f t="shared" si="14"/>
        <v>Dark</v>
      </c>
      <c r="P260" s="5" t="str">
        <f>_xlfn.XLOOKUP(Orders[[#This Row],[Customer ID]],customers!$A$1:$A$1001,customers!$I$1:$I$1001,,0)</f>
        <v>No</v>
      </c>
    </row>
    <row r="261" spans="1:16" x14ac:dyDescent="0.3">
      <c r="A261" s="3" t="s">
        <v>1952</v>
      </c>
      <c r="B261" s="6">
        <v>44355</v>
      </c>
      <c r="C261" s="3" t="s">
        <v>1953</v>
      </c>
      <c r="D261" s="5"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s="5" t="str">
        <f t="shared" si="13"/>
        <v>Robusta</v>
      </c>
      <c r="O261" s="4" t="str">
        <f t="shared" si="14"/>
        <v>Medium</v>
      </c>
      <c r="P261" s="5" t="str">
        <f>_xlfn.XLOOKUP(Orders[[#This Row],[Customer ID]],customers!$A$1:$A$1001,customers!$I$1:$I$1001,,0)</f>
        <v>No</v>
      </c>
    </row>
    <row r="262" spans="1:16" x14ac:dyDescent="0.3">
      <c r="A262" s="3" t="s">
        <v>1958</v>
      </c>
      <c r="B262" s="6">
        <v>44156</v>
      </c>
      <c r="C262" s="3" t="s">
        <v>1959</v>
      </c>
      <c r="D262" s="5"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s="5" t="str">
        <f t="shared" si="13"/>
        <v>Robusta</v>
      </c>
      <c r="O262" s="4" t="str">
        <f t="shared" si="14"/>
        <v>Light</v>
      </c>
      <c r="P262" s="5" t="str">
        <f>_xlfn.XLOOKUP(Orders[[#This Row],[Customer ID]],customers!$A$1:$A$1001,customers!$I$1:$I$1001,,0)</f>
        <v>Yes</v>
      </c>
    </row>
    <row r="263" spans="1:16" x14ac:dyDescent="0.3">
      <c r="A263" s="3" t="s">
        <v>1963</v>
      </c>
      <c r="B263" s="6">
        <v>43538</v>
      </c>
      <c r="C263" s="3" t="s">
        <v>1964</v>
      </c>
      <c r="D263" s="5"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s="5" t="str">
        <f t="shared" si="13"/>
        <v>Robusta</v>
      </c>
      <c r="O263" s="4" t="str">
        <f t="shared" si="14"/>
        <v>Light</v>
      </c>
      <c r="P263" s="5" t="str">
        <f>_xlfn.XLOOKUP(Orders[[#This Row],[Customer ID]],customers!$A$1:$A$1001,customers!$I$1:$I$1001,,0)</f>
        <v>Yes</v>
      </c>
    </row>
    <row r="264" spans="1:16" x14ac:dyDescent="0.3">
      <c r="A264" s="3" t="s">
        <v>1969</v>
      </c>
      <c r="B264" s="6">
        <v>43693</v>
      </c>
      <c r="C264" s="3" t="s">
        <v>1970</v>
      </c>
      <c r="D264" s="5"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s="5" t="str">
        <f t="shared" si="13"/>
        <v>Excelsa</v>
      </c>
      <c r="O264" s="4" t="str">
        <f t="shared" si="14"/>
        <v>Medium</v>
      </c>
      <c r="P264" s="5" t="str">
        <f>_xlfn.XLOOKUP(Orders[[#This Row],[Customer ID]],customers!$A$1:$A$1001,customers!$I$1:$I$1001,,0)</f>
        <v>No</v>
      </c>
    </row>
    <row r="265" spans="1:16" x14ac:dyDescent="0.3">
      <c r="A265" s="3" t="s">
        <v>1975</v>
      </c>
      <c r="B265" s="6">
        <v>43577</v>
      </c>
      <c r="C265" s="3" t="s">
        <v>1976</v>
      </c>
      <c r="D265" s="5"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s="5" t="str">
        <f t="shared" si="13"/>
        <v>Liberica</v>
      </c>
      <c r="O265" s="4" t="str">
        <f t="shared" si="14"/>
        <v>Medium</v>
      </c>
      <c r="P265" s="5" t="str">
        <f>_xlfn.XLOOKUP(Orders[[#This Row],[Customer ID]],customers!$A$1:$A$1001,customers!$I$1:$I$1001,,0)</f>
        <v>No</v>
      </c>
    </row>
    <row r="266" spans="1:16" x14ac:dyDescent="0.3">
      <c r="A266" s="3" t="s">
        <v>1980</v>
      </c>
      <c r="B266" s="6">
        <v>44683</v>
      </c>
      <c r="C266" s="3" t="s">
        <v>1981</v>
      </c>
      <c r="D266" s="5"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5" t="str">
        <f>INDEX(products!$A$1:$G$49,MATCH(orders!$D266,products!$A$1:$A$49,0),MATCH(orders!I$1,products!$A$1:$G$1,0))</f>
        <v>Rob</v>
      </c>
      <c r="J266" s="5"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s="5" t="str">
        <f t="shared" si="13"/>
        <v>Robusta</v>
      </c>
      <c r="O266" s="4" t="str">
        <f t="shared" si="14"/>
        <v>Light</v>
      </c>
      <c r="P266" s="5" t="str">
        <f>_xlfn.XLOOKUP(Orders[[#This Row],[Customer ID]],customers!$A$1:$A$1001,customers!$I$1:$I$1001,,0)</f>
        <v>Yes</v>
      </c>
    </row>
    <row r="267" spans="1:16" x14ac:dyDescent="0.3">
      <c r="A267" s="3" t="s">
        <v>1986</v>
      </c>
      <c r="B267" s="6">
        <v>43872</v>
      </c>
      <c r="C267" s="3" t="s">
        <v>1987</v>
      </c>
      <c r="D267" s="5"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s="5" t="str">
        <f t="shared" si="13"/>
        <v>Arabica</v>
      </c>
      <c r="O267" s="4" t="str">
        <f t="shared" si="14"/>
        <v>Dark</v>
      </c>
      <c r="P267" s="5" t="str">
        <f>_xlfn.XLOOKUP(Orders[[#This Row],[Customer ID]],customers!$A$1:$A$1001,customers!$I$1:$I$1001,,0)</f>
        <v>Yes</v>
      </c>
    </row>
    <row r="268" spans="1:16" x14ac:dyDescent="0.3">
      <c r="A268" s="3" t="s">
        <v>1992</v>
      </c>
      <c r="B268" s="6">
        <v>44283</v>
      </c>
      <c r="C268" s="3" t="s">
        <v>1993</v>
      </c>
      <c r="D268" s="5"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s="5" t="str">
        <f t="shared" si="13"/>
        <v>Excelsa</v>
      </c>
      <c r="O268" s="4" t="str">
        <f t="shared" si="14"/>
        <v>Dark</v>
      </c>
      <c r="P268" s="5" t="str">
        <f>_xlfn.XLOOKUP(Orders[[#This Row],[Customer ID]],customers!$A$1:$A$1001,customers!$I$1:$I$1001,,0)</f>
        <v>No</v>
      </c>
    </row>
    <row r="269" spans="1:16" x14ac:dyDescent="0.3">
      <c r="A269" s="3" t="s">
        <v>1998</v>
      </c>
      <c r="B269" s="6">
        <v>44324</v>
      </c>
      <c r="C269" s="3" t="s">
        <v>1999</v>
      </c>
      <c r="D269" s="5"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s="5" t="str">
        <f t="shared" si="13"/>
        <v>Excelsa</v>
      </c>
      <c r="O269" s="4" t="str">
        <f t="shared" si="14"/>
        <v>Dark</v>
      </c>
      <c r="P269" s="5" t="str">
        <f>_xlfn.XLOOKUP(Orders[[#This Row],[Customer ID]],customers!$A$1:$A$1001,customers!$I$1:$I$1001,,0)</f>
        <v>Yes</v>
      </c>
    </row>
    <row r="270" spans="1:16" x14ac:dyDescent="0.3">
      <c r="A270" s="3" t="s">
        <v>2004</v>
      </c>
      <c r="B270" s="6">
        <v>43790</v>
      </c>
      <c r="C270" s="3" t="s">
        <v>1672</v>
      </c>
      <c r="D270" s="5"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s="5" t="str">
        <f t="shared" si="13"/>
        <v>Arabica</v>
      </c>
      <c r="O270" s="4" t="str">
        <f t="shared" si="14"/>
        <v>Dark</v>
      </c>
      <c r="P270" s="5" t="str">
        <f>_xlfn.XLOOKUP(Orders[[#This Row],[Customer ID]],customers!$A$1:$A$1001,customers!$I$1:$I$1001,,0)</f>
        <v>Yes</v>
      </c>
    </row>
    <row r="271" spans="1:16" x14ac:dyDescent="0.3">
      <c r="A271" s="3" t="s">
        <v>2009</v>
      </c>
      <c r="B271" s="6">
        <v>44333</v>
      </c>
      <c r="C271" s="3" t="s">
        <v>2010</v>
      </c>
      <c r="D271" s="5"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s="5" t="str">
        <f t="shared" si="13"/>
        <v>Arabica</v>
      </c>
      <c r="O271" s="4" t="str">
        <f t="shared" si="14"/>
        <v>Dark</v>
      </c>
      <c r="P271" s="5" t="str">
        <f>_xlfn.XLOOKUP(Orders[[#This Row],[Customer ID]],customers!$A$1:$A$1001,customers!$I$1:$I$1001,,0)</f>
        <v>No</v>
      </c>
    </row>
    <row r="272" spans="1:16" x14ac:dyDescent="0.3">
      <c r="A272" s="3" t="s">
        <v>2015</v>
      </c>
      <c r="B272" s="6">
        <v>43655</v>
      </c>
      <c r="C272" s="3" t="s">
        <v>2016</v>
      </c>
      <c r="D272" s="5"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5" t="str">
        <f>INDEX(products!$A$1:$G$49,MATCH(orders!$D272,products!$A$1:$A$49,0),MATCH(orders!I$1,products!$A$1:$G$1,0))</f>
        <v>Exc</v>
      </c>
      <c r="J272" s="5"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s="5" t="str">
        <f t="shared" si="13"/>
        <v>Excelsa</v>
      </c>
      <c r="O272" s="4" t="str">
        <f t="shared" si="14"/>
        <v>Dark</v>
      </c>
      <c r="P272" s="5" t="str">
        <f>_xlfn.XLOOKUP(Orders[[#This Row],[Customer ID]],customers!$A$1:$A$1001,customers!$I$1:$I$1001,,0)</f>
        <v>Yes</v>
      </c>
    </row>
    <row r="273" spans="1:16" x14ac:dyDescent="0.3">
      <c r="A273" s="3" t="s">
        <v>2019</v>
      </c>
      <c r="B273" s="6">
        <v>43971</v>
      </c>
      <c r="C273" s="3" t="s">
        <v>2020</v>
      </c>
      <c r="D273" s="5"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s="5" t="str">
        <f t="shared" si="13"/>
        <v>Arabica</v>
      </c>
      <c r="O273" s="4" t="str">
        <f t="shared" si="14"/>
        <v>Dark</v>
      </c>
      <c r="P273" s="5" t="str">
        <f>_xlfn.XLOOKUP(Orders[[#This Row],[Customer ID]],customers!$A$1:$A$1001,customers!$I$1:$I$1001,,0)</f>
        <v>Yes</v>
      </c>
    </row>
    <row r="274" spans="1:16" x14ac:dyDescent="0.3">
      <c r="A274" s="3" t="s">
        <v>2025</v>
      </c>
      <c r="B274" s="6">
        <v>44435</v>
      </c>
      <c r="C274" s="3" t="s">
        <v>2026</v>
      </c>
      <c r="D274" s="5"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5" t="str">
        <f>INDEX(products!$A$1:$G$49,MATCH(orders!$D274,products!$A$1:$A$49,0),MATCH(orders!I$1,products!$A$1:$G$1,0))</f>
        <v>Rob</v>
      </c>
      <c r="J274" s="5"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s="5" t="str">
        <f t="shared" si="13"/>
        <v>Robusta</v>
      </c>
      <c r="O274" s="4" t="str">
        <f t="shared" si="14"/>
        <v>Light</v>
      </c>
      <c r="P274" s="5" t="str">
        <f>_xlfn.XLOOKUP(Orders[[#This Row],[Customer ID]],customers!$A$1:$A$1001,customers!$I$1:$I$1001,,0)</f>
        <v>Yes</v>
      </c>
    </row>
    <row r="275" spans="1:16" x14ac:dyDescent="0.3">
      <c r="A275" s="3" t="s">
        <v>2032</v>
      </c>
      <c r="B275" s="6">
        <v>44681</v>
      </c>
      <c r="C275" s="3" t="s">
        <v>2033</v>
      </c>
      <c r="D275" s="5"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s="5" t="str">
        <f t="shared" si="13"/>
        <v>Arabica</v>
      </c>
      <c r="O275" s="4" t="str">
        <f t="shared" si="14"/>
        <v>Light</v>
      </c>
      <c r="P275" s="5" t="str">
        <f>_xlfn.XLOOKUP(Orders[[#This Row],[Customer ID]],customers!$A$1:$A$1001,customers!$I$1:$I$1001,,0)</f>
        <v>No</v>
      </c>
    </row>
    <row r="276" spans="1:16" x14ac:dyDescent="0.3">
      <c r="A276" s="3" t="s">
        <v>2038</v>
      </c>
      <c r="B276" s="6">
        <v>43985</v>
      </c>
      <c r="C276" s="3" t="s">
        <v>2039</v>
      </c>
      <c r="D276" s="5"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s="5" t="str">
        <f t="shared" si="13"/>
        <v>Arabica</v>
      </c>
      <c r="O276" s="4" t="str">
        <f t="shared" si="14"/>
        <v>Medium</v>
      </c>
      <c r="P276" s="5" t="str">
        <f>_xlfn.XLOOKUP(Orders[[#This Row],[Customer ID]],customers!$A$1:$A$1001,customers!$I$1:$I$1001,,0)</f>
        <v>No</v>
      </c>
    </row>
    <row r="277" spans="1:16" x14ac:dyDescent="0.3">
      <c r="A277" s="3" t="s">
        <v>2044</v>
      </c>
      <c r="B277" s="6">
        <v>44725</v>
      </c>
      <c r="C277" s="3" t="s">
        <v>2045</v>
      </c>
      <c r="D277" s="5"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s="5" t="str">
        <f t="shared" si="13"/>
        <v>Excelsa</v>
      </c>
      <c r="O277" s="4" t="str">
        <f t="shared" si="14"/>
        <v>Light</v>
      </c>
      <c r="P277" s="5" t="str">
        <f>_xlfn.XLOOKUP(Orders[[#This Row],[Customer ID]],customers!$A$1:$A$1001,customers!$I$1:$I$1001,,0)</f>
        <v>No</v>
      </c>
    </row>
    <row r="278" spans="1:16" x14ac:dyDescent="0.3">
      <c r="A278" s="3" t="s">
        <v>2050</v>
      </c>
      <c r="B278" s="6">
        <v>43992</v>
      </c>
      <c r="C278" s="3" t="s">
        <v>2051</v>
      </c>
      <c r="D278" s="5"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5" t="str">
        <f>INDEX(products!$A$1:$G$49,MATCH(orders!$D278,products!$A$1:$A$49,0),MATCH(orders!I$1,products!$A$1:$G$1,0))</f>
        <v>Rob</v>
      </c>
      <c r="J278" s="5"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s="5" t="str">
        <f t="shared" si="13"/>
        <v>Robusta</v>
      </c>
      <c r="O278" s="4" t="str">
        <f t="shared" si="14"/>
        <v>Light</v>
      </c>
      <c r="P278" s="5" t="str">
        <f>_xlfn.XLOOKUP(Orders[[#This Row],[Customer ID]],customers!$A$1:$A$1001,customers!$I$1:$I$1001,,0)</f>
        <v>Yes</v>
      </c>
    </row>
    <row r="279" spans="1:16" x14ac:dyDescent="0.3">
      <c r="A279" s="3" t="s">
        <v>2056</v>
      </c>
      <c r="B279" s="6">
        <v>44183</v>
      </c>
      <c r="C279" s="3" t="s">
        <v>2057</v>
      </c>
      <c r="D279" s="5"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s="5" t="str">
        <f t="shared" si="13"/>
        <v>Excelsa</v>
      </c>
      <c r="O279" s="4" t="str">
        <f t="shared" si="14"/>
        <v>Light</v>
      </c>
      <c r="P279" s="5" t="str">
        <f>_xlfn.XLOOKUP(Orders[[#This Row],[Customer ID]],customers!$A$1:$A$1001,customers!$I$1:$I$1001,,0)</f>
        <v>No</v>
      </c>
    </row>
    <row r="280" spans="1:16" x14ac:dyDescent="0.3">
      <c r="A280" s="3" t="s">
        <v>2062</v>
      </c>
      <c r="B280" s="6">
        <v>43708</v>
      </c>
      <c r="C280" s="3" t="s">
        <v>2063</v>
      </c>
      <c r="D280" s="5"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s="5" t="str">
        <f t="shared" si="13"/>
        <v>Arabica</v>
      </c>
      <c r="O280" s="4" t="str">
        <f t="shared" si="14"/>
        <v>Light</v>
      </c>
      <c r="P280" s="5" t="str">
        <f>_xlfn.XLOOKUP(Orders[[#This Row],[Customer ID]],customers!$A$1:$A$1001,customers!$I$1:$I$1001,,0)</f>
        <v>Yes</v>
      </c>
    </row>
    <row r="281" spans="1:16" x14ac:dyDescent="0.3">
      <c r="A281" s="3" t="s">
        <v>2068</v>
      </c>
      <c r="B281" s="6">
        <v>43521</v>
      </c>
      <c r="C281" s="3" t="s">
        <v>2069</v>
      </c>
      <c r="D281" s="5"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s="5" t="str">
        <f t="shared" si="13"/>
        <v>Liberica</v>
      </c>
      <c r="O281" s="4" t="str">
        <f t="shared" si="14"/>
        <v>Medium</v>
      </c>
      <c r="P281" s="5" t="str">
        <f>_xlfn.XLOOKUP(Orders[[#This Row],[Customer ID]],customers!$A$1:$A$1001,customers!$I$1:$I$1001,,0)</f>
        <v>Yes</v>
      </c>
    </row>
    <row r="282" spans="1:16" x14ac:dyDescent="0.3">
      <c r="A282" s="3" t="s">
        <v>2074</v>
      </c>
      <c r="B282" s="6">
        <v>44234</v>
      </c>
      <c r="C282" s="3" t="s">
        <v>2075</v>
      </c>
      <c r="D282" s="5"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s="5" t="str">
        <f t="shared" si="13"/>
        <v>Excelsa</v>
      </c>
      <c r="O282" s="4" t="str">
        <f t="shared" si="14"/>
        <v>Medium</v>
      </c>
      <c r="P282" s="5" t="str">
        <f>_xlfn.XLOOKUP(Orders[[#This Row],[Customer ID]],customers!$A$1:$A$1001,customers!$I$1:$I$1001,,0)</f>
        <v>Yes</v>
      </c>
    </row>
    <row r="283" spans="1:16" x14ac:dyDescent="0.3">
      <c r="A283" s="3" t="s">
        <v>2079</v>
      </c>
      <c r="B283" s="6">
        <v>44210</v>
      </c>
      <c r="C283" s="3" t="s">
        <v>2080</v>
      </c>
      <c r="D283" s="5"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s="5" t="str">
        <f t="shared" si="13"/>
        <v>Excelsa</v>
      </c>
      <c r="O283" s="4" t="str">
        <f t="shared" si="14"/>
        <v>Light</v>
      </c>
      <c r="P283" s="5" t="str">
        <f>_xlfn.XLOOKUP(Orders[[#This Row],[Customer ID]],customers!$A$1:$A$1001,customers!$I$1:$I$1001,,0)</f>
        <v>Yes</v>
      </c>
    </row>
    <row r="284" spans="1:16" x14ac:dyDescent="0.3">
      <c r="A284" s="3" t="s">
        <v>2085</v>
      </c>
      <c r="B284" s="6">
        <v>43520</v>
      </c>
      <c r="C284" s="3" t="s">
        <v>2086</v>
      </c>
      <c r="D284" s="5"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s="5" t="str">
        <f t="shared" si="13"/>
        <v>Arabica</v>
      </c>
      <c r="O284" s="4" t="str">
        <f t="shared" si="14"/>
        <v>Light</v>
      </c>
      <c r="P284" s="5" t="str">
        <f>_xlfn.XLOOKUP(Orders[[#This Row],[Customer ID]],customers!$A$1:$A$1001,customers!$I$1:$I$1001,,0)</f>
        <v>No</v>
      </c>
    </row>
    <row r="285" spans="1:16" x14ac:dyDescent="0.3">
      <c r="A285" s="3" t="s">
        <v>2091</v>
      </c>
      <c r="B285" s="6">
        <v>43639</v>
      </c>
      <c r="C285" s="3" t="s">
        <v>2092</v>
      </c>
      <c r="D285" s="5"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s="5" t="str">
        <f t="shared" si="13"/>
        <v>Robusta</v>
      </c>
      <c r="O285" s="4" t="str">
        <f t="shared" si="14"/>
        <v>Dark</v>
      </c>
      <c r="P285" s="5" t="str">
        <f>_xlfn.XLOOKUP(Orders[[#This Row],[Customer ID]],customers!$A$1:$A$1001,customers!$I$1:$I$1001,,0)</f>
        <v>Yes</v>
      </c>
    </row>
    <row r="286" spans="1:16" x14ac:dyDescent="0.3">
      <c r="A286" s="3" t="s">
        <v>2097</v>
      </c>
      <c r="B286" s="6">
        <v>43960</v>
      </c>
      <c r="C286" s="3" t="s">
        <v>2098</v>
      </c>
      <c r="D286" s="5"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s="5" t="str">
        <f t="shared" si="13"/>
        <v>Excelsa</v>
      </c>
      <c r="O286" s="4" t="str">
        <f t="shared" si="14"/>
        <v>Medium</v>
      </c>
      <c r="P286" s="5" t="str">
        <f>_xlfn.XLOOKUP(Orders[[#This Row],[Customer ID]],customers!$A$1:$A$1001,customers!$I$1:$I$1001,,0)</f>
        <v>No</v>
      </c>
    </row>
    <row r="287" spans="1:16" x14ac:dyDescent="0.3">
      <c r="A287" s="3" t="s">
        <v>2102</v>
      </c>
      <c r="B287" s="6">
        <v>44030</v>
      </c>
      <c r="C287" s="3" t="s">
        <v>2103</v>
      </c>
      <c r="D287" s="5"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s="5" t="str">
        <f t="shared" si="13"/>
        <v>Liberica</v>
      </c>
      <c r="O287" s="4" t="str">
        <f t="shared" si="14"/>
        <v>Light</v>
      </c>
      <c r="P287" s="5" t="str">
        <f>_xlfn.XLOOKUP(Orders[[#This Row],[Customer ID]],customers!$A$1:$A$1001,customers!$I$1:$I$1001,,0)</f>
        <v>No</v>
      </c>
    </row>
    <row r="288" spans="1:16" x14ac:dyDescent="0.3">
      <c r="A288" s="3" t="s">
        <v>2107</v>
      </c>
      <c r="B288" s="6">
        <v>43755</v>
      </c>
      <c r="C288" s="3" t="s">
        <v>2108</v>
      </c>
      <c r="D288" s="5"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s="5" t="str">
        <f t="shared" si="13"/>
        <v>Arabica</v>
      </c>
      <c r="O288" s="4" t="str">
        <f t="shared" si="14"/>
        <v>Medium</v>
      </c>
      <c r="P288" s="5" t="str">
        <f>_xlfn.XLOOKUP(Orders[[#This Row],[Customer ID]],customers!$A$1:$A$1001,customers!$I$1:$I$1001,,0)</f>
        <v>Yes</v>
      </c>
    </row>
    <row r="289" spans="1:16" x14ac:dyDescent="0.3">
      <c r="A289" s="3" t="s">
        <v>2112</v>
      </c>
      <c r="B289" s="6">
        <v>44697</v>
      </c>
      <c r="C289" s="3" t="s">
        <v>2113</v>
      </c>
      <c r="D289" s="5"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s="5" t="str">
        <f t="shared" si="13"/>
        <v>Robusta</v>
      </c>
      <c r="O289" s="4" t="str">
        <f t="shared" si="14"/>
        <v>Light</v>
      </c>
      <c r="P289" s="5" t="str">
        <f>_xlfn.XLOOKUP(Orders[[#This Row],[Customer ID]],customers!$A$1:$A$1001,customers!$I$1:$I$1001,,0)</f>
        <v>No</v>
      </c>
    </row>
    <row r="290" spans="1:16" x14ac:dyDescent="0.3">
      <c r="A290" s="3" t="s">
        <v>2118</v>
      </c>
      <c r="B290" s="6">
        <v>44279</v>
      </c>
      <c r="C290" s="3" t="s">
        <v>2119</v>
      </c>
      <c r="D290" s="5"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5" t="str">
        <f>INDEX(products!$A$1:$G$49,MATCH(orders!$D290,products!$A$1:$A$49,0),MATCH(orders!I$1,products!$A$1:$G$1,0))</f>
        <v>Exc</v>
      </c>
      <c r="J290" s="5"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s="5" t="str">
        <f t="shared" si="13"/>
        <v>Excelsa</v>
      </c>
      <c r="O290" s="4" t="str">
        <f t="shared" si="14"/>
        <v>Medium</v>
      </c>
      <c r="P290" s="5" t="str">
        <f>_xlfn.XLOOKUP(Orders[[#This Row],[Customer ID]],customers!$A$1:$A$1001,customers!$I$1:$I$1001,,0)</f>
        <v>Yes</v>
      </c>
    </row>
    <row r="291" spans="1:16" x14ac:dyDescent="0.3">
      <c r="A291" s="3" t="s">
        <v>2123</v>
      </c>
      <c r="B291" s="6">
        <v>43772</v>
      </c>
      <c r="C291" s="3" t="s">
        <v>2124</v>
      </c>
      <c r="D291" s="5"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s="5" t="str">
        <f t="shared" si="13"/>
        <v>Robusta</v>
      </c>
      <c r="O291" s="4" t="str">
        <f t="shared" si="14"/>
        <v>Dark</v>
      </c>
      <c r="P291" s="5" t="str">
        <f>_xlfn.XLOOKUP(Orders[[#This Row],[Customer ID]],customers!$A$1:$A$1001,customers!$I$1:$I$1001,,0)</f>
        <v>Yes</v>
      </c>
    </row>
    <row r="292" spans="1:16" x14ac:dyDescent="0.3">
      <c r="A292" s="3" t="s">
        <v>2127</v>
      </c>
      <c r="B292" s="6">
        <v>44497</v>
      </c>
      <c r="C292" s="3" t="s">
        <v>2128</v>
      </c>
      <c r="D292" s="5"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s="5" t="str">
        <f t="shared" si="13"/>
        <v>Arabica</v>
      </c>
      <c r="O292" s="4" t="str">
        <f t="shared" si="14"/>
        <v>Dark</v>
      </c>
      <c r="P292" s="5" t="str">
        <f>_xlfn.XLOOKUP(Orders[[#This Row],[Customer ID]],customers!$A$1:$A$1001,customers!$I$1:$I$1001,,0)</f>
        <v>No</v>
      </c>
    </row>
    <row r="293" spans="1:16" x14ac:dyDescent="0.3">
      <c r="A293" s="3" t="s">
        <v>2133</v>
      </c>
      <c r="B293" s="6">
        <v>44181</v>
      </c>
      <c r="C293" s="3" t="s">
        <v>2134</v>
      </c>
      <c r="D293" s="5"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5" t="str">
        <f>INDEX(products!$A$1:$G$49,MATCH(orders!$D293,products!$A$1:$A$49,0),MATCH(orders!I$1,products!$A$1:$G$1,0))</f>
        <v>Exc</v>
      </c>
      <c r="J293" s="5"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s="5" t="str">
        <f t="shared" si="13"/>
        <v>Excelsa</v>
      </c>
      <c r="O293" s="4" t="str">
        <f t="shared" si="14"/>
        <v>Medium</v>
      </c>
      <c r="P293" s="5" t="str">
        <f>_xlfn.XLOOKUP(Orders[[#This Row],[Customer ID]],customers!$A$1:$A$1001,customers!$I$1:$I$1001,,0)</f>
        <v>No</v>
      </c>
    </row>
    <row r="294" spans="1:16" x14ac:dyDescent="0.3">
      <c r="A294" s="3" t="s">
        <v>2137</v>
      </c>
      <c r="B294" s="6">
        <v>44529</v>
      </c>
      <c r="C294" s="3" t="s">
        <v>2138</v>
      </c>
      <c r="D294" s="5"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s="5" t="str">
        <f t="shared" si="13"/>
        <v>Arabica</v>
      </c>
      <c r="O294" s="4" t="str">
        <f t="shared" si="14"/>
        <v>Dark</v>
      </c>
      <c r="P294" s="5" t="str">
        <f>_xlfn.XLOOKUP(Orders[[#This Row],[Customer ID]],customers!$A$1:$A$1001,customers!$I$1:$I$1001,,0)</f>
        <v>No</v>
      </c>
    </row>
    <row r="295" spans="1:16" x14ac:dyDescent="0.3">
      <c r="A295" s="3" t="s">
        <v>2142</v>
      </c>
      <c r="B295" s="6">
        <v>44275</v>
      </c>
      <c r="C295" s="3" t="s">
        <v>2143</v>
      </c>
      <c r="D295" s="5"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s="5" t="str">
        <f t="shared" si="13"/>
        <v>Arabica</v>
      </c>
      <c r="O295" s="4" t="str">
        <f t="shared" si="14"/>
        <v>Dark</v>
      </c>
      <c r="P295" s="5" t="str">
        <f>_xlfn.XLOOKUP(Orders[[#This Row],[Customer ID]],customers!$A$1:$A$1001,customers!$I$1:$I$1001,,0)</f>
        <v>No</v>
      </c>
    </row>
    <row r="296" spans="1:16" x14ac:dyDescent="0.3">
      <c r="A296" s="3" t="s">
        <v>2148</v>
      </c>
      <c r="B296" s="6">
        <v>44659</v>
      </c>
      <c r="C296" s="3" t="s">
        <v>2149</v>
      </c>
      <c r="D296" s="5"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s="5" t="str">
        <f t="shared" si="13"/>
        <v>Excelsa</v>
      </c>
      <c r="O296" s="4" t="str">
        <f t="shared" si="14"/>
        <v>Light</v>
      </c>
      <c r="P296" s="5" t="str">
        <f>_xlfn.XLOOKUP(Orders[[#This Row],[Customer ID]],customers!$A$1:$A$1001,customers!$I$1:$I$1001,,0)</f>
        <v>No</v>
      </c>
    </row>
    <row r="297" spans="1:16" x14ac:dyDescent="0.3">
      <c r="A297" s="3" t="s">
        <v>2153</v>
      </c>
      <c r="B297" s="6">
        <v>44057</v>
      </c>
      <c r="C297" s="3" t="s">
        <v>2154</v>
      </c>
      <c r="D297" s="5"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s="5" t="str">
        <f t="shared" si="13"/>
        <v>Excelsa</v>
      </c>
      <c r="O297" s="4" t="str">
        <f t="shared" si="14"/>
        <v>Medium</v>
      </c>
      <c r="P297" s="5" t="str">
        <f>_xlfn.XLOOKUP(Orders[[#This Row],[Customer ID]],customers!$A$1:$A$1001,customers!$I$1:$I$1001,,0)</f>
        <v>No</v>
      </c>
    </row>
    <row r="298" spans="1:16" x14ac:dyDescent="0.3">
      <c r="A298" s="3" t="s">
        <v>2157</v>
      </c>
      <c r="B298" s="6">
        <v>43597</v>
      </c>
      <c r="C298" s="3" t="s">
        <v>2158</v>
      </c>
      <c r="D298" s="5"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s="5" t="str">
        <f t="shared" si="13"/>
        <v>Robusta</v>
      </c>
      <c r="O298" s="4" t="str">
        <f t="shared" si="14"/>
        <v>Medium</v>
      </c>
      <c r="P298" s="5" t="str">
        <f>_xlfn.XLOOKUP(Orders[[#This Row],[Customer ID]],customers!$A$1:$A$1001,customers!$I$1:$I$1001,,0)</f>
        <v>Yes</v>
      </c>
    </row>
    <row r="299" spans="1:16" x14ac:dyDescent="0.3">
      <c r="A299" s="3" t="s">
        <v>2163</v>
      </c>
      <c r="B299" s="6">
        <v>44258</v>
      </c>
      <c r="C299" s="3" t="s">
        <v>2164</v>
      </c>
      <c r="D299" s="5"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s="5" t="str">
        <f t="shared" si="13"/>
        <v>Robusta</v>
      </c>
      <c r="O299" s="4" t="str">
        <f t="shared" si="14"/>
        <v>Dark</v>
      </c>
      <c r="P299" s="5" t="str">
        <f>_xlfn.XLOOKUP(Orders[[#This Row],[Customer ID]],customers!$A$1:$A$1001,customers!$I$1:$I$1001,,0)</f>
        <v>Yes</v>
      </c>
    </row>
    <row r="300" spans="1:16" x14ac:dyDescent="0.3">
      <c r="A300" s="3" t="s">
        <v>2169</v>
      </c>
      <c r="B300" s="6">
        <v>43872</v>
      </c>
      <c r="C300" s="3" t="s">
        <v>2170</v>
      </c>
      <c r="D300" s="5"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s="5" t="str">
        <f t="shared" si="13"/>
        <v>Excelsa</v>
      </c>
      <c r="O300" s="4" t="str">
        <f t="shared" si="14"/>
        <v>Light</v>
      </c>
      <c r="P300" s="5" t="str">
        <f>_xlfn.XLOOKUP(Orders[[#This Row],[Customer ID]],customers!$A$1:$A$1001,customers!$I$1:$I$1001,,0)</f>
        <v>Yes</v>
      </c>
    </row>
    <row r="301" spans="1:16" x14ac:dyDescent="0.3">
      <c r="A301" s="3" t="s">
        <v>2175</v>
      </c>
      <c r="B301" s="6">
        <v>43582</v>
      </c>
      <c r="C301" s="3" t="s">
        <v>2176</v>
      </c>
      <c r="D301" s="5"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s="5" t="str">
        <f t="shared" si="13"/>
        <v>Excelsa</v>
      </c>
      <c r="O301" s="4" t="str">
        <f t="shared" si="14"/>
        <v>Light</v>
      </c>
      <c r="P301" s="5" t="str">
        <f>_xlfn.XLOOKUP(Orders[[#This Row],[Customer ID]],customers!$A$1:$A$1001,customers!$I$1:$I$1001,,0)</f>
        <v>Yes</v>
      </c>
    </row>
    <row r="302" spans="1:16" x14ac:dyDescent="0.3">
      <c r="A302" s="3" t="s">
        <v>2181</v>
      </c>
      <c r="B302" s="6">
        <v>44646</v>
      </c>
      <c r="C302" s="3" t="s">
        <v>2182</v>
      </c>
      <c r="D302" s="5"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s="5" t="str">
        <f t="shared" si="13"/>
        <v>Arabica</v>
      </c>
      <c r="O302" s="4" t="str">
        <f t="shared" si="14"/>
        <v>Light</v>
      </c>
      <c r="P302" s="5" t="str">
        <f>_xlfn.XLOOKUP(Orders[[#This Row],[Customer ID]],customers!$A$1:$A$1001,customers!$I$1:$I$1001,,0)</f>
        <v>Yes</v>
      </c>
    </row>
    <row r="303" spans="1:16" x14ac:dyDescent="0.3">
      <c r="A303" s="3" t="s">
        <v>2187</v>
      </c>
      <c r="B303" s="6">
        <v>44102</v>
      </c>
      <c r="C303" s="3" t="s">
        <v>2188</v>
      </c>
      <c r="D303" s="5"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s="5" t="str">
        <f t="shared" si="13"/>
        <v>Liberica</v>
      </c>
      <c r="O303" s="4" t="str">
        <f t="shared" si="14"/>
        <v>Dark</v>
      </c>
      <c r="P303" s="5" t="str">
        <f>_xlfn.XLOOKUP(Orders[[#This Row],[Customer ID]],customers!$A$1:$A$1001,customers!$I$1:$I$1001,,0)</f>
        <v>Yes</v>
      </c>
    </row>
    <row r="304" spans="1:16" x14ac:dyDescent="0.3">
      <c r="A304" s="3" t="s">
        <v>2193</v>
      </c>
      <c r="B304" s="6">
        <v>43762</v>
      </c>
      <c r="C304" s="3" t="s">
        <v>2194</v>
      </c>
      <c r="D304" s="5"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s="5" t="str">
        <f t="shared" si="13"/>
        <v>Arabica</v>
      </c>
      <c r="O304" s="4" t="str">
        <f t="shared" si="14"/>
        <v>Medium</v>
      </c>
      <c r="P304" s="5" t="str">
        <f>_xlfn.XLOOKUP(Orders[[#This Row],[Customer ID]],customers!$A$1:$A$1001,customers!$I$1:$I$1001,,0)</f>
        <v>No</v>
      </c>
    </row>
    <row r="305" spans="1:16" x14ac:dyDescent="0.3">
      <c r="A305" s="3" t="s">
        <v>2199</v>
      </c>
      <c r="B305" s="6">
        <v>44412</v>
      </c>
      <c r="C305" s="3" t="s">
        <v>2200</v>
      </c>
      <c r="D305" s="5"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s="5" t="str">
        <f t="shared" si="13"/>
        <v>Excelsa</v>
      </c>
      <c r="O305" s="4" t="str">
        <f t="shared" si="14"/>
        <v>Dark</v>
      </c>
      <c r="P305" s="5" t="str">
        <f>_xlfn.XLOOKUP(Orders[[#This Row],[Customer ID]],customers!$A$1:$A$1001,customers!$I$1:$I$1001,,0)</f>
        <v>Yes</v>
      </c>
    </row>
    <row r="306" spans="1:16" x14ac:dyDescent="0.3">
      <c r="A306" s="3" t="s">
        <v>2204</v>
      </c>
      <c r="B306" s="6">
        <v>43828</v>
      </c>
      <c r="C306" s="3" t="s">
        <v>2245</v>
      </c>
      <c r="D306" s="5"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s="5" t="str">
        <f t="shared" si="13"/>
        <v>Arabica</v>
      </c>
      <c r="O306" s="4" t="str">
        <f t="shared" si="14"/>
        <v>Light</v>
      </c>
      <c r="P306" s="5" t="str">
        <f>_xlfn.XLOOKUP(Orders[[#This Row],[Customer ID]],customers!$A$1:$A$1001,customers!$I$1:$I$1001,,0)</f>
        <v>Yes</v>
      </c>
    </row>
    <row r="307" spans="1:16" x14ac:dyDescent="0.3">
      <c r="A307" s="3" t="s">
        <v>2209</v>
      </c>
      <c r="B307" s="6">
        <v>43796</v>
      </c>
      <c r="C307" s="3" t="s">
        <v>2210</v>
      </c>
      <c r="D307" s="5"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s="5" t="str">
        <f t="shared" si="13"/>
        <v>Liberica</v>
      </c>
      <c r="O307" s="4" t="str">
        <f t="shared" si="14"/>
        <v>Medium</v>
      </c>
      <c r="P307" s="5" t="str">
        <f>_xlfn.XLOOKUP(Orders[[#This Row],[Customer ID]],customers!$A$1:$A$1001,customers!$I$1:$I$1001,,0)</f>
        <v>No</v>
      </c>
    </row>
    <row r="308" spans="1:16" x14ac:dyDescent="0.3">
      <c r="A308" s="3" t="s">
        <v>2215</v>
      </c>
      <c r="B308" s="6">
        <v>43890</v>
      </c>
      <c r="C308" s="3" t="s">
        <v>2216</v>
      </c>
      <c r="D308" s="5"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s="5" t="str">
        <f t="shared" si="13"/>
        <v>Robusta</v>
      </c>
      <c r="O308" s="4" t="str">
        <f t="shared" si="14"/>
        <v>Medium</v>
      </c>
      <c r="P308" s="5" t="str">
        <f>_xlfn.XLOOKUP(Orders[[#This Row],[Customer ID]],customers!$A$1:$A$1001,customers!$I$1:$I$1001,,0)</f>
        <v>No</v>
      </c>
    </row>
    <row r="309" spans="1:16" x14ac:dyDescent="0.3">
      <c r="A309" s="3" t="s">
        <v>2221</v>
      </c>
      <c r="B309" s="6">
        <v>44227</v>
      </c>
      <c r="C309" s="3" t="s">
        <v>2222</v>
      </c>
      <c r="D309" s="5"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s="5" t="str">
        <f t="shared" si="13"/>
        <v>Arabica</v>
      </c>
      <c r="O309" s="4" t="str">
        <f t="shared" si="14"/>
        <v>Medium</v>
      </c>
      <c r="P309" s="5" t="str">
        <f>_xlfn.XLOOKUP(Orders[[#This Row],[Customer ID]],customers!$A$1:$A$1001,customers!$I$1:$I$1001,,0)</f>
        <v>Yes</v>
      </c>
    </row>
    <row r="310" spans="1:16" x14ac:dyDescent="0.3">
      <c r="A310" s="3" t="s">
        <v>2227</v>
      </c>
      <c r="B310" s="6">
        <v>44729</v>
      </c>
      <c r="C310" s="3" t="s">
        <v>2228</v>
      </c>
      <c r="D310" s="5"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s="5" t="str">
        <f t="shared" si="13"/>
        <v>Arabica</v>
      </c>
      <c r="O310" s="4" t="str">
        <f t="shared" si="14"/>
        <v>Medium</v>
      </c>
      <c r="P310" s="5" t="str">
        <f>_xlfn.XLOOKUP(Orders[[#This Row],[Customer ID]],customers!$A$1:$A$1001,customers!$I$1:$I$1001,,0)</f>
        <v>No</v>
      </c>
    </row>
    <row r="311" spans="1:16" x14ac:dyDescent="0.3">
      <c r="A311" s="3" t="s">
        <v>2232</v>
      </c>
      <c r="B311" s="6">
        <v>43864</v>
      </c>
      <c r="C311" s="3" t="s">
        <v>2233</v>
      </c>
      <c r="D311" s="5"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s="5" t="str">
        <f t="shared" si="13"/>
        <v>Liberica</v>
      </c>
      <c r="O311" s="4" t="str">
        <f t="shared" si="14"/>
        <v>Medium</v>
      </c>
      <c r="P311" s="5" t="str">
        <f>_xlfn.XLOOKUP(Orders[[#This Row],[Customer ID]],customers!$A$1:$A$1001,customers!$I$1:$I$1001,,0)</f>
        <v>Yes</v>
      </c>
    </row>
    <row r="312" spans="1:16" x14ac:dyDescent="0.3">
      <c r="A312" s="3" t="s">
        <v>2238</v>
      </c>
      <c r="B312" s="6">
        <v>44586</v>
      </c>
      <c r="C312" s="3" t="s">
        <v>2239</v>
      </c>
      <c r="D312" s="5"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5" t="str">
        <f>INDEX(products!$A$1:$G$49,MATCH(orders!$D312,products!$A$1:$A$49,0),MATCH(orders!I$1,products!$A$1:$G$1,0))</f>
        <v>Exc</v>
      </c>
      <c r="J312" s="5"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s="5" t="str">
        <f t="shared" si="13"/>
        <v>Excelsa</v>
      </c>
      <c r="O312" s="4" t="str">
        <f t="shared" si="14"/>
        <v>Light</v>
      </c>
      <c r="P312" s="5" t="str">
        <f>_xlfn.XLOOKUP(Orders[[#This Row],[Customer ID]],customers!$A$1:$A$1001,customers!$I$1:$I$1001,,0)</f>
        <v>No</v>
      </c>
    </row>
    <row r="313" spans="1:16" x14ac:dyDescent="0.3">
      <c r="A313" s="3" t="s">
        <v>2244</v>
      </c>
      <c r="B313" s="6">
        <v>43951</v>
      </c>
      <c r="C313" s="3" t="s">
        <v>2245</v>
      </c>
      <c r="D313" s="5"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s="5" t="str">
        <f t="shared" si="13"/>
        <v>Excelsa</v>
      </c>
      <c r="O313" s="4" t="str">
        <f t="shared" si="14"/>
        <v>Medium</v>
      </c>
      <c r="P313" s="5" t="str">
        <f>_xlfn.XLOOKUP(Orders[[#This Row],[Customer ID]],customers!$A$1:$A$1001,customers!$I$1:$I$1001,,0)</f>
        <v>Yes</v>
      </c>
    </row>
    <row r="314" spans="1:16" x14ac:dyDescent="0.3">
      <c r="A314" s="3" t="s">
        <v>2250</v>
      </c>
      <c r="B314" s="6">
        <v>44317</v>
      </c>
      <c r="C314" s="3" t="s">
        <v>2251</v>
      </c>
      <c r="D314" s="5"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s="5" t="str">
        <f t="shared" si="13"/>
        <v>Robusta</v>
      </c>
      <c r="O314" s="4" t="str">
        <f t="shared" si="14"/>
        <v>Medium</v>
      </c>
      <c r="P314" s="5" t="str">
        <f>_xlfn.XLOOKUP(Orders[[#This Row],[Customer ID]],customers!$A$1:$A$1001,customers!$I$1:$I$1001,,0)</f>
        <v>Yes</v>
      </c>
    </row>
    <row r="315" spans="1:16" x14ac:dyDescent="0.3">
      <c r="A315" s="3" t="s">
        <v>2256</v>
      </c>
      <c r="B315" s="6">
        <v>44497</v>
      </c>
      <c r="C315" s="3" t="s">
        <v>2257</v>
      </c>
      <c r="D315" s="5"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s="5" t="str">
        <f t="shared" si="13"/>
        <v>Robusta</v>
      </c>
      <c r="O315" s="4" t="str">
        <f t="shared" si="14"/>
        <v>Medium</v>
      </c>
      <c r="P315" s="5" t="str">
        <f>_xlfn.XLOOKUP(Orders[[#This Row],[Customer ID]],customers!$A$1:$A$1001,customers!$I$1:$I$1001,,0)</f>
        <v>Yes</v>
      </c>
    </row>
    <row r="316" spans="1:16" x14ac:dyDescent="0.3">
      <c r="A316" s="3" t="s">
        <v>2262</v>
      </c>
      <c r="B316" s="6">
        <v>44437</v>
      </c>
      <c r="C316" s="3" t="s">
        <v>2263</v>
      </c>
      <c r="D316" s="5"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s="5" t="str">
        <f t="shared" si="13"/>
        <v>Robusta</v>
      </c>
      <c r="O316" s="4" t="str">
        <f t="shared" si="14"/>
        <v>Dark</v>
      </c>
      <c r="P316" s="5" t="str">
        <f>_xlfn.XLOOKUP(Orders[[#This Row],[Customer ID]],customers!$A$1:$A$1001,customers!$I$1:$I$1001,,0)</f>
        <v>No</v>
      </c>
    </row>
    <row r="317" spans="1:16" x14ac:dyDescent="0.3">
      <c r="A317" s="3" t="s">
        <v>2267</v>
      </c>
      <c r="B317" s="6">
        <v>43826</v>
      </c>
      <c r="C317" s="3" t="s">
        <v>2268</v>
      </c>
      <c r="D317" s="5"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s="5" t="str">
        <f t="shared" si="13"/>
        <v>Excelsa</v>
      </c>
      <c r="O317" s="4" t="str">
        <f t="shared" si="14"/>
        <v>Light</v>
      </c>
      <c r="P317" s="5" t="str">
        <f>_xlfn.XLOOKUP(Orders[[#This Row],[Customer ID]],customers!$A$1:$A$1001,customers!$I$1:$I$1001,,0)</f>
        <v>Yes</v>
      </c>
    </row>
    <row r="318" spans="1:16" x14ac:dyDescent="0.3">
      <c r="A318" s="3" t="s">
        <v>2273</v>
      </c>
      <c r="B318" s="6">
        <v>43641</v>
      </c>
      <c r="C318" s="3" t="s">
        <v>2274</v>
      </c>
      <c r="D318" s="5"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5" t="str">
        <f>INDEX(products!$A$1:$G$49,MATCH(orders!$D318,products!$A$1:$A$49,0),MATCH(orders!I$1,products!$A$1:$G$1,0))</f>
        <v>Exc</v>
      </c>
      <c r="J318" s="5"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s="5" t="str">
        <f t="shared" si="13"/>
        <v>Excelsa</v>
      </c>
      <c r="O318" s="4" t="str">
        <f t="shared" si="14"/>
        <v>Light</v>
      </c>
      <c r="P318" s="5" t="str">
        <f>_xlfn.XLOOKUP(Orders[[#This Row],[Customer ID]],customers!$A$1:$A$1001,customers!$I$1:$I$1001,,0)</f>
        <v>No</v>
      </c>
    </row>
    <row r="319" spans="1:16" x14ac:dyDescent="0.3">
      <c r="A319" s="3" t="s">
        <v>2279</v>
      </c>
      <c r="B319" s="6">
        <v>43526</v>
      </c>
      <c r="C319" s="3" t="s">
        <v>2280</v>
      </c>
      <c r="D319" s="5"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s="5" t="str">
        <f t="shared" si="13"/>
        <v>Excelsa</v>
      </c>
      <c r="O319" s="4" t="str">
        <f t="shared" si="14"/>
        <v>Dark</v>
      </c>
      <c r="P319" s="5" t="str">
        <f>_xlfn.XLOOKUP(Orders[[#This Row],[Customer ID]],customers!$A$1:$A$1001,customers!$I$1:$I$1001,,0)</f>
        <v>No</v>
      </c>
    </row>
    <row r="320" spans="1:16" x14ac:dyDescent="0.3">
      <c r="A320" s="3" t="s">
        <v>2285</v>
      </c>
      <c r="B320" s="6">
        <v>44563</v>
      </c>
      <c r="C320" s="3" t="s">
        <v>2286</v>
      </c>
      <c r="D320" s="5"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s="5" t="str">
        <f t="shared" si="13"/>
        <v>Arabica</v>
      </c>
      <c r="O320" s="4" t="str">
        <f t="shared" si="14"/>
        <v>Medium</v>
      </c>
      <c r="P320" s="5" t="str">
        <f>_xlfn.XLOOKUP(Orders[[#This Row],[Customer ID]],customers!$A$1:$A$1001,customers!$I$1:$I$1001,,0)</f>
        <v>Yes</v>
      </c>
    </row>
    <row r="321" spans="1:16" x14ac:dyDescent="0.3">
      <c r="A321" s="3" t="s">
        <v>2291</v>
      </c>
      <c r="B321" s="6">
        <v>43676</v>
      </c>
      <c r="C321" s="3" t="s">
        <v>2292</v>
      </c>
      <c r="D321" s="5"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s="5" t="str">
        <f t="shared" si="13"/>
        <v>Excelsa</v>
      </c>
      <c r="O321" s="4" t="str">
        <f t="shared" si="14"/>
        <v>Medium</v>
      </c>
      <c r="P321" s="5" t="str">
        <f>_xlfn.XLOOKUP(Orders[[#This Row],[Customer ID]],customers!$A$1:$A$1001,customers!$I$1:$I$1001,,0)</f>
        <v>Yes</v>
      </c>
    </row>
    <row r="322" spans="1:16" x14ac:dyDescent="0.3">
      <c r="A322" s="3" t="s">
        <v>2291</v>
      </c>
      <c r="B322" s="6">
        <v>43676</v>
      </c>
      <c r="C322" s="3" t="s">
        <v>2292</v>
      </c>
      <c r="D322" s="5"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s="5" t="str">
        <f t="shared" si="13"/>
        <v>Arabica</v>
      </c>
      <c r="O322" s="4" t="str">
        <f t="shared" si="14"/>
        <v>Light</v>
      </c>
      <c r="P322" s="5" t="str">
        <f>_xlfn.XLOOKUP(Orders[[#This Row],[Customer ID]],customers!$A$1:$A$1001,customers!$I$1:$I$1001,,0)</f>
        <v>Yes</v>
      </c>
    </row>
    <row r="323" spans="1:16" x14ac:dyDescent="0.3">
      <c r="A323" s="3" t="s">
        <v>2301</v>
      </c>
      <c r="B323" s="6">
        <v>44170</v>
      </c>
      <c r="C323" s="3" t="s">
        <v>2302</v>
      </c>
      <c r="D323" s="5"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5" t="str">
        <f>INDEX(products!$A$1:$G$49,MATCH(orders!$D323,products!$A$1:$A$49,0),MATCH(orders!I$1,products!$A$1:$G$1,0))</f>
        <v>Ara</v>
      </c>
      <c r="J323" s="5"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s="5" t="str">
        <f t="shared" ref="N323:N386" si="16">IF(I323="Rob","Robusta",IF(I323="Exc","Excelsa",IF(I323="Ara","Arabica",IF(I323="Lib","Liberica",""))))</f>
        <v>Arabica</v>
      </c>
      <c r="O323" s="4" t="str">
        <f t="shared" ref="O323:O386" si="17">IF(J323="M","Medium",IF(J323="L","Light",IF(J323="D","Dark","")))</f>
        <v>Medium</v>
      </c>
      <c r="P323" s="5" t="str">
        <f>_xlfn.XLOOKUP(Orders[[#This Row],[Customer ID]],customers!$A$1:$A$1001,customers!$I$1:$I$1001,,0)</f>
        <v>Yes</v>
      </c>
    </row>
    <row r="324" spans="1:16" x14ac:dyDescent="0.3">
      <c r="A324" s="3" t="s">
        <v>2307</v>
      </c>
      <c r="B324" s="6">
        <v>44182</v>
      </c>
      <c r="C324" s="3" t="s">
        <v>2308</v>
      </c>
      <c r="D324" s="5"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5" t="str">
        <f>INDEX(products!$A$1:$G$49,MATCH(orders!$D324,products!$A$1:$A$49,0),MATCH(orders!I$1,products!$A$1:$G$1,0))</f>
        <v>Lib</v>
      </c>
      <c r="J324" s="5"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s="5" t="str">
        <f t="shared" si="16"/>
        <v>Liberica</v>
      </c>
      <c r="O324" s="4" t="str">
        <f t="shared" si="17"/>
        <v>Dark</v>
      </c>
      <c r="P324" s="5" t="str">
        <f>_xlfn.XLOOKUP(Orders[[#This Row],[Customer ID]],customers!$A$1:$A$1001,customers!$I$1:$I$1001,,0)</f>
        <v>No</v>
      </c>
    </row>
    <row r="325" spans="1:16" x14ac:dyDescent="0.3">
      <c r="A325" s="3" t="s">
        <v>2313</v>
      </c>
      <c r="B325" s="6">
        <v>44373</v>
      </c>
      <c r="C325" s="3" t="s">
        <v>2314</v>
      </c>
      <c r="D325" s="5"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s="5" t="str">
        <f t="shared" si="16"/>
        <v>Excelsa</v>
      </c>
      <c r="O325" s="4" t="str">
        <f t="shared" si="17"/>
        <v>Dark</v>
      </c>
      <c r="P325" s="5" t="str">
        <f>_xlfn.XLOOKUP(Orders[[#This Row],[Customer ID]],customers!$A$1:$A$1001,customers!$I$1:$I$1001,,0)</f>
        <v>Yes</v>
      </c>
    </row>
    <row r="326" spans="1:16" x14ac:dyDescent="0.3">
      <c r="A326" s="3" t="s">
        <v>2319</v>
      </c>
      <c r="B326" s="6">
        <v>43666</v>
      </c>
      <c r="C326" s="3" t="s">
        <v>2320</v>
      </c>
      <c r="D326" s="5"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s="5" t="str">
        <f t="shared" si="16"/>
        <v>Excelsa</v>
      </c>
      <c r="O326" s="4" t="str">
        <f t="shared" si="17"/>
        <v>Medium</v>
      </c>
      <c r="P326" s="5" t="str">
        <f>_xlfn.XLOOKUP(Orders[[#This Row],[Customer ID]],customers!$A$1:$A$1001,customers!$I$1:$I$1001,,0)</f>
        <v>No</v>
      </c>
    </row>
    <row r="327" spans="1:16" x14ac:dyDescent="0.3">
      <c r="A327" s="3" t="s">
        <v>2324</v>
      </c>
      <c r="B327" s="6">
        <v>44756</v>
      </c>
      <c r="C327" s="3" t="s">
        <v>2325</v>
      </c>
      <c r="D327" s="5"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s="5" t="str">
        <f t="shared" si="16"/>
        <v>Arabica</v>
      </c>
      <c r="O327" s="4" t="str">
        <f t="shared" si="17"/>
        <v>Light</v>
      </c>
      <c r="P327" s="5" t="str">
        <f>_xlfn.XLOOKUP(Orders[[#This Row],[Customer ID]],customers!$A$1:$A$1001,customers!$I$1:$I$1001,,0)</f>
        <v>Yes</v>
      </c>
    </row>
    <row r="328" spans="1:16" x14ac:dyDescent="0.3">
      <c r="A328" s="3" t="s">
        <v>2330</v>
      </c>
      <c r="B328" s="6">
        <v>44057</v>
      </c>
      <c r="C328" s="3" t="s">
        <v>2331</v>
      </c>
      <c r="D328" s="5"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s="5" t="str">
        <f t="shared" si="16"/>
        <v>Robusta</v>
      </c>
      <c r="O328" s="4" t="str">
        <f t="shared" si="17"/>
        <v>Dark</v>
      </c>
      <c r="P328" s="5" t="str">
        <f>_xlfn.XLOOKUP(Orders[[#This Row],[Customer ID]],customers!$A$1:$A$1001,customers!$I$1:$I$1001,,0)</f>
        <v>No</v>
      </c>
    </row>
    <row r="329" spans="1:16" x14ac:dyDescent="0.3">
      <c r="A329" s="3" t="s">
        <v>2335</v>
      </c>
      <c r="B329" s="6">
        <v>43579</v>
      </c>
      <c r="C329" s="3" t="s">
        <v>2336</v>
      </c>
      <c r="D329" s="5"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s="5" t="str">
        <f t="shared" si="16"/>
        <v>Robusta</v>
      </c>
      <c r="O329" s="4" t="str">
        <f t="shared" si="17"/>
        <v>Dark</v>
      </c>
      <c r="P329" s="5" t="str">
        <f>_xlfn.XLOOKUP(Orders[[#This Row],[Customer ID]],customers!$A$1:$A$1001,customers!$I$1:$I$1001,,0)</f>
        <v>Yes</v>
      </c>
    </row>
    <row r="330" spans="1:16" x14ac:dyDescent="0.3">
      <c r="A330" s="3" t="s">
        <v>2341</v>
      </c>
      <c r="B330" s="6">
        <v>43620</v>
      </c>
      <c r="C330" s="3" t="s">
        <v>2342</v>
      </c>
      <c r="D330" s="5"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s="5" t="str">
        <f t="shared" si="16"/>
        <v>Liberica</v>
      </c>
      <c r="O330" s="4" t="str">
        <f t="shared" si="17"/>
        <v>Light</v>
      </c>
      <c r="P330" s="5" t="str">
        <f>_xlfn.XLOOKUP(Orders[[#This Row],[Customer ID]],customers!$A$1:$A$1001,customers!$I$1:$I$1001,,0)</f>
        <v>Yes</v>
      </c>
    </row>
    <row r="331" spans="1:16" x14ac:dyDescent="0.3">
      <c r="A331" s="3" t="s">
        <v>2346</v>
      </c>
      <c r="B331" s="6">
        <v>44781</v>
      </c>
      <c r="C331" s="3" t="s">
        <v>2347</v>
      </c>
      <c r="D331" s="5"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s="5" t="str">
        <f t="shared" si="16"/>
        <v>Robusta</v>
      </c>
      <c r="O331" s="4" t="str">
        <f t="shared" si="17"/>
        <v>Dark</v>
      </c>
      <c r="P331" s="5" t="str">
        <f>_xlfn.XLOOKUP(Orders[[#This Row],[Customer ID]],customers!$A$1:$A$1001,customers!$I$1:$I$1001,,0)</f>
        <v>Yes</v>
      </c>
    </row>
    <row r="332" spans="1:16" x14ac:dyDescent="0.3">
      <c r="A332" s="3" t="s">
        <v>2351</v>
      </c>
      <c r="B332" s="6">
        <v>43782</v>
      </c>
      <c r="C332" s="3" t="s">
        <v>2280</v>
      </c>
      <c r="D332" s="5"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s="5" t="str">
        <f t="shared" si="16"/>
        <v>Robusta</v>
      </c>
      <c r="O332" s="4" t="str">
        <f t="shared" si="17"/>
        <v>Dark</v>
      </c>
      <c r="P332" s="5" t="str">
        <f>_xlfn.XLOOKUP(Orders[[#This Row],[Customer ID]],customers!$A$1:$A$1001,customers!$I$1:$I$1001,,0)</f>
        <v>No</v>
      </c>
    </row>
    <row r="333" spans="1:16" x14ac:dyDescent="0.3">
      <c r="A333" s="3" t="s">
        <v>2357</v>
      </c>
      <c r="B333" s="6">
        <v>43989</v>
      </c>
      <c r="C333" s="3" t="s">
        <v>2358</v>
      </c>
      <c r="D333" s="5"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s="5" t="str">
        <f t="shared" si="16"/>
        <v>Robusta</v>
      </c>
      <c r="O333" s="4" t="str">
        <f t="shared" si="17"/>
        <v>Medium</v>
      </c>
      <c r="P333" s="5" t="str">
        <f>_xlfn.XLOOKUP(Orders[[#This Row],[Customer ID]],customers!$A$1:$A$1001,customers!$I$1:$I$1001,,0)</f>
        <v>Yes</v>
      </c>
    </row>
    <row r="334" spans="1:16" x14ac:dyDescent="0.3">
      <c r="A334" s="3" t="s">
        <v>2363</v>
      </c>
      <c r="B334" s="6">
        <v>43689</v>
      </c>
      <c r="C334" s="3" t="s">
        <v>2364</v>
      </c>
      <c r="D334" s="5"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s="5" t="str">
        <f t="shared" si="16"/>
        <v>Arabica</v>
      </c>
      <c r="O334" s="4" t="str">
        <f t="shared" si="17"/>
        <v>Dark</v>
      </c>
      <c r="P334" s="5" t="str">
        <f>_xlfn.XLOOKUP(Orders[[#This Row],[Customer ID]],customers!$A$1:$A$1001,customers!$I$1:$I$1001,,0)</f>
        <v>Yes</v>
      </c>
    </row>
    <row r="335" spans="1:16" x14ac:dyDescent="0.3">
      <c r="A335" s="3" t="s">
        <v>2369</v>
      </c>
      <c r="B335" s="6">
        <v>43712</v>
      </c>
      <c r="C335" s="3" t="s">
        <v>2370</v>
      </c>
      <c r="D335" s="5"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s="5" t="str">
        <f t="shared" si="16"/>
        <v>Robusta</v>
      </c>
      <c r="O335" s="4" t="str">
        <f t="shared" si="17"/>
        <v>Medium</v>
      </c>
      <c r="P335" s="5" t="str">
        <f>_xlfn.XLOOKUP(Orders[[#This Row],[Customer ID]],customers!$A$1:$A$1001,customers!$I$1:$I$1001,,0)</f>
        <v>Yes</v>
      </c>
    </row>
    <row r="336" spans="1:16" x14ac:dyDescent="0.3">
      <c r="A336" s="3" t="s">
        <v>2375</v>
      </c>
      <c r="B336" s="6">
        <v>43742</v>
      </c>
      <c r="C336" s="3" t="s">
        <v>2376</v>
      </c>
      <c r="D336" s="5"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s="5" t="str">
        <f t="shared" si="16"/>
        <v>Robusta</v>
      </c>
      <c r="O336" s="4" t="str">
        <f t="shared" si="17"/>
        <v>Light</v>
      </c>
      <c r="P336" s="5" t="str">
        <f>_xlfn.XLOOKUP(Orders[[#This Row],[Customer ID]],customers!$A$1:$A$1001,customers!$I$1:$I$1001,,0)</f>
        <v>No</v>
      </c>
    </row>
    <row r="337" spans="1:16" x14ac:dyDescent="0.3">
      <c r="A337" s="3" t="s">
        <v>2379</v>
      </c>
      <c r="B337" s="6">
        <v>43885</v>
      </c>
      <c r="C337" s="3" t="s">
        <v>2380</v>
      </c>
      <c r="D337" s="5"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s="5" t="str">
        <f t="shared" si="16"/>
        <v>Liberica</v>
      </c>
      <c r="O337" s="4" t="str">
        <f t="shared" si="17"/>
        <v>Light</v>
      </c>
      <c r="P337" s="5" t="str">
        <f>_xlfn.XLOOKUP(Orders[[#This Row],[Customer ID]],customers!$A$1:$A$1001,customers!$I$1:$I$1001,,0)</f>
        <v>Yes</v>
      </c>
    </row>
    <row r="338" spans="1:16" x14ac:dyDescent="0.3">
      <c r="A338" s="3" t="s">
        <v>2385</v>
      </c>
      <c r="B338" s="6">
        <v>44434</v>
      </c>
      <c r="C338" s="3" t="s">
        <v>2386</v>
      </c>
      <c r="D338" s="5"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s="5" t="str">
        <f t="shared" si="16"/>
        <v>Arabica</v>
      </c>
      <c r="O338" s="4" t="str">
        <f t="shared" si="17"/>
        <v>Medium</v>
      </c>
      <c r="P338" s="5" t="str">
        <f>_xlfn.XLOOKUP(Orders[[#This Row],[Customer ID]],customers!$A$1:$A$1001,customers!$I$1:$I$1001,,0)</f>
        <v>No</v>
      </c>
    </row>
    <row r="339" spans="1:16" x14ac:dyDescent="0.3">
      <c r="A339" s="3" t="s">
        <v>2391</v>
      </c>
      <c r="B339" s="6">
        <v>44472</v>
      </c>
      <c r="C339" s="3" t="s">
        <v>2331</v>
      </c>
      <c r="D339" s="5"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s="5" t="str">
        <f t="shared" si="16"/>
        <v>Excelsa</v>
      </c>
      <c r="O339" s="4" t="str">
        <f t="shared" si="17"/>
        <v>Dark</v>
      </c>
      <c r="P339" s="5" t="str">
        <f>_xlfn.XLOOKUP(Orders[[#This Row],[Customer ID]],customers!$A$1:$A$1001,customers!$I$1:$I$1001,,0)</f>
        <v>No</v>
      </c>
    </row>
    <row r="340" spans="1:16" x14ac:dyDescent="0.3">
      <c r="A340" s="3" t="s">
        <v>2396</v>
      </c>
      <c r="B340" s="6">
        <v>43995</v>
      </c>
      <c r="C340" s="3" t="s">
        <v>2397</v>
      </c>
      <c r="D340" s="5"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s="5" t="str">
        <f t="shared" si="16"/>
        <v>Excelsa</v>
      </c>
      <c r="O340" s="4" t="str">
        <f t="shared" si="17"/>
        <v>Light</v>
      </c>
      <c r="P340" s="5" t="str">
        <f>_xlfn.XLOOKUP(Orders[[#This Row],[Customer ID]],customers!$A$1:$A$1001,customers!$I$1:$I$1001,,0)</f>
        <v>No</v>
      </c>
    </row>
    <row r="341" spans="1:16" x14ac:dyDescent="0.3">
      <c r="A341" s="3" t="s">
        <v>2402</v>
      </c>
      <c r="B341" s="6">
        <v>44256</v>
      </c>
      <c r="C341" s="3" t="s">
        <v>2403</v>
      </c>
      <c r="D341" s="5"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s="5" t="str">
        <f t="shared" si="16"/>
        <v>Excelsa</v>
      </c>
      <c r="O341" s="4" t="str">
        <f t="shared" si="17"/>
        <v>Dark</v>
      </c>
      <c r="P341" s="5" t="str">
        <f>_xlfn.XLOOKUP(Orders[[#This Row],[Customer ID]],customers!$A$1:$A$1001,customers!$I$1:$I$1001,,0)</f>
        <v>Yes</v>
      </c>
    </row>
    <row r="342" spans="1:16" x14ac:dyDescent="0.3">
      <c r="A342" s="3" t="s">
        <v>2408</v>
      </c>
      <c r="B342" s="6">
        <v>43528</v>
      </c>
      <c r="C342" s="3" t="s">
        <v>2409</v>
      </c>
      <c r="D342" s="5"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s="5" t="str">
        <f t="shared" si="16"/>
        <v>Excelsa</v>
      </c>
      <c r="O342" s="4" t="str">
        <f t="shared" si="17"/>
        <v>Dark</v>
      </c>
      <c r="P342" s="5" t="str">
        <f>_xlfn.XLOOKUP(Orders[[#This Row],[Customer ID]],customers!$A$1:$A$1001,customers!$I$1:$I$1001,,0)</f>
        <v>Yes</v>
      </c>
    </row>
    <row r="343" spans="1:16" x14ac:dyDescent="0.3">
      <c r="A343" s="3" t="s">
        <v>2414</v>
      </c>
      <c r="B343" s="6">
        <v>43751</v>
      </c>
      <c r="C343" s="3" t="s">
        <v>2415</v>
      </c>
      <c r="D343" s="5"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s="5" t="str">
        <f t="shared" si="16"/>
        <v>Excelsa</v>
      </c>
      <c r="O343" s="4" t="str">
        <f t="shared" si="17"/>
        <v>Light</v>
      </c>
      <c r="P343" s="5" t="str">
        <f>_xlfn.XLOOKUP(Orders[[#This Row],[Customer ID]],customers!$A$1:$A$1001,customers!$I$1:$I$1001,,0)</f>
        <v>No</v>
      </c>
    </row>
    <row r="344" spans="1:16" x14ac:dyDescent="0.3">
      <c r="A344" s="3" t="s">
        <v>2414</v>
      </c>
      <c r="B344" s="6">
        <v>43751</v>
      </c>
      <c r="C344" s="3" t="s">
        <v>2415</v>
      </c>
      <c r="D344" s="5"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s="5" t="str">
        <f t="shared" si="16"/>
        <v>Liberica</v>
      </c>
      <c r="O344" s="4" t="str">
        <f t="shared" si="17"/>
        <v>Dark</v>
      </c>
      <c r="P344" s="5" t="str">
        <f>_xlfn.XLOOKUP(Orders[[#This Row],[Customer ID]],customers!$A$1:$A$1001,customers!$I$1:$I$1001,,0)</f>
        <v>No</v>
      </c>
    </row>
    <row r="345" spans="1:16" x14ac:dyDescent="0.3">
      <c r="A345" s="3" t="s">
        <v>2424</v>
      </c>
      <c r="B345" s="6">
        <v>43692</v>
      </c>
      <c r="C345" s="3" t="s">
        <v>2425</v>
      </c>
      <c r="D345" s="5"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s="5" t="str">
        <f t="shared" si="16"/>
        <v>Robusta</v>
      </c>
      <c r="O345" s="4" t="str">
        <f t="shared" si="17"/>
        <v>Dark</v>
      </c>
      <c r="P345" s="5" t="str">
        <f>_xlfn.XLOOKUP(Orders[[#This Row],[Customer ID]],customers!$A$1:$A$1001,customers!$I$1:$I$1001,,0)</f>
        <v>No</v>
      </c>
    </row>
    <row r="346" spans="1:16" x14ac:dyDescent="0.3">
      <c r="A346" s="3" t="s">
        <v>2429</v>
      </c>
      <c r="B346" s="6">
        <v>44529</v>
      </c>
      <c r="C346" s="3" t="s">
        <v>2430</v>
      </c>
      <c r="D346" s="5"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5" t="str">
        <f>INDEX(products!$A$1:$G$49,MATCH(orders!$D346,products!$A$1:$A$49,0),MATCH(orders!I$1,products!$A$1:$G$1,0))</f>
        <v>Rob</v>
      </c>
      <c r="J346" s="5"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s="5" t="str">
        <f t="shared" si="16"/>
        <v>Robusta</v>
      </c>
      <c r="O346" s="4" t="str">
        <f t="shared" si="17"/>
        <v>Medium</v>
      </c>
      <c r="P346" s="5" t="str">
        <f>_xlfn.XLOOKUP(Orders[[#This Row],[Customer ID]],customers!$A$1:$A$1001,customers!$I$1:$I$1001,,0)</f>
        <v>Yes</v>
      </c>
    </row>
    <row r="347" spans="1:16" x14ac:dyDescent="0.3">
      <c r="A347" s="3" t="s">
        <v>2434</v>
      </c>
      <c r="B347" s="6">
        <v>43849</v>
      </c>
      <c r="C347" s="3" t="s">
        <v>2435</v>
      </c>
      <c r="D347" s="5"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s="5" t="str">
        <f t="shared" si="16"/>
        <v>Robusta</v>
      </c>
      <c r="O347" s="4" t="str">
        <f t="shared" si="17"/>
        <v>Light</v>
      </c>
      <c r="P347" s="5" t="str">
        <f>_xlfn.XLOOKUP(Orders[[#This Row],[Customer ID]],customers!$A$1:$A$1001,customers!$I$1:$I$1001,,0)</f>
        <v>No</v>
      </c>
    </row>
    <row r="348" spans="1:16" x14ac:dyDescent="0.3">
      <c r="A348" s="3" t="s">
        <v>2440</v>
      </c>
      <c r="B348" s="6">
        <v>44344</v>
      </c>
      <c r="C348" s="3" t="s">
        <v>2441</v>
      </c>
      <c r="D348" s="5"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s="5" t="str">
        <f t="shared" si="16"/>
        <v>Arabica</v>
      </c>
      <c r="O348" s="4" t="str">
        <f t="shared" si="17"/>
        <v>Light</v>
      </c>
      <c r="P348" s="5" t="str">
        <f>_xlfn.XLOOKUP(Orders[[#This Row],[Customer ID]],customers!$A$1:$A$1001,customers!$I$1:$I$1001,,0)</f>
        <v>Yes</v>
      </c>
    </row>
    <row r="349" spans="1:16" x14ac:dyDescent="0.3">
      <c r="A349" s="3" t="s">
        <v>2446</v>
      </c>
      <c r="B349" s="6">
        <v>44576</v>
      </c>
      <c r="C349" s="3" t="s">
        <v>2447</v>
      </c>
      <c r="D349" s="5"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s="5" t="str">
        <f t="shared" si="16"/>
        <v>Liberica</v>
      </c>
      <c r="O349" s="4" t="str">
        <f t="shared" si="17"/>
        <v>Medium</v>
      </c>
      <c r="P349" s="5" t="str">
        <f>_xlfn.XLOOKUP(Orders[[#This Row],[Customer ID]],customers!$A$1:$A$1001,customers!$I$1:$I$1001,,0)</f>
        <v>No</v>
      </c>
    </row>
    <row r="350" spans="1:16" x14ac:dyDescent="0.3">
      <c r="A350" s="3" t="s">
        <v>2452</v>
      </c>
      <c r="B350" s="6">
        <v>43803</v>
      </c>
      <c r="C350" s="3" t="s">
        <v>2453</v>
      </c>
      <c r="D350" s="5"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s="5" t="str">
        <f t="shared" si="16"/>
        <v>Excelsa</v>
      </c>
      <c r="O350" s="4" t="str">
        <f t="shared" si="17"/>
        <v>Light</v>
      </c>
      <c r="P350" s="5" t="str">
        <f>_xlfn.XLOOKUP(Orders[[#This Row],[Customer ID]],customers!$A$1:$A$1001,customers!$I$1:$I$1001,,0)</f>
        <v>No</v>
      </c>
    </row>
    <row r="351" spans="1:16" x14ac:dyDescent="0.3">
      <c r="A351" s="3" t="s">
        <v>2458</v>
      </c>
      <c r="B351" s="6">
        <v>44743</v>
      </c>
      <c r="C351" s="3" t="s">
        <v>2459</v>
      </c>
      <c r="D351" s="5"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s="5" t="str">
        <f t="shared" si="16"/>
        <v>Robusta</v>
      </c>
      <c r="O351" s="4" t="str">
        <f t="shared" si="17"/>
        <v>Light</v>
      </c>
      <c r="P351" s="5" t="str">
        <f>_xlfn.XLOOKUP(Orders[[#This Row],[Customer ID]],customers!$A$1:$A$1001,customers!$I$1:$I$1001,,0)</f>
        <v>No</v>
      </c>
    </row>
    <row r="352" spans="1:16" x14ac:dyDescent="0.3">
      <c r="A352" s="3" t="s">
        <v>2464</v>
      </c>
      <c r="B352" s="6">
        <v>43592</v>
      </c>
      <c r="C352" s="3" t="s">
        <v>2465</v>
      </c>
      <c r="D352" s="5"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s="5" t="str">
        <f t="shared" si="16"/>
        <v>Arabica</v>
      </c>
      <c r="O352" s="4" t="str">
        <f t="shared" si="17"/>
        <v>Dark</v>
      </c>
      <c r="P352" s="5" t="str">
        <f>_xlfn.XLOOKUP(Orders[[#This Row],[Customer ID]],customers!$A$1:$A$1001,customers!$I$1:$I$1001,,0)</f>
        <v>No</v>
      </c>
    </row>
    <row r="353" spans="1:16" x14ac:dyDescent="0.3">
      <c r="A353" s="3" t="s">
        <v>2470</v>
      </c>
      <c r="B353" s="6">
        <v>44066</v>
      </c>
      <c r="C353" s="3" t="s">
        <v>2471</v>
      </c>
      <c r="D353" s="5"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s="5" t="str">
        <f t="shared" si="16"/>
        <v>Arabica</v>
      </c>
      <c r="O353" s="4" t="str">
        <f t="shared" si="17"/>
        <v>Medium</v>
      </c>
      <c r="P353" s="5" t="str">
        <f>_xlfn.XLOOKUP(Orders[[#This Row],[Customer ID]],customers!$A$1:$A$1001,customers!$I$1:$I$1001,,0)</f>
        <v>No</v>
      </c>
    </row>
    <row r="354" spans="1:16" x14ac:dyDescent="0.3">
      <c r="A354" s="3" t="s">
        <v>2476</v>
      </c>
      <c r="B354" s="6">
        <v>43984</v>
      </c>
      <c r="C354" s="3" t="s">
        <v>2331</v>
      </c>
      <c r="D354" s="5"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s="5" t="str">
        <f t="shared" si="16"/>
        <v>Excelsa</v>
      </c>
      <c r="O354" s="4" t="str">
        <f t="shared" si="17"/>
        <v>Dark</v>
      </c>
      <c r="P354" s="5" t="str">
        <f>_xlfn.XLOOKUP(Orders[[#This Row],[Customer ID]],customers!$A$1:$A$1001,customers!$I$1:$I$1001,,0)</f>
        <v>No</v>
      </c>
    </row>
    <row r="355" spans="1:16" x14ac:dyDescent="0.3">
      <c r="A355" s="3" t="s">
        <v>2482</v>
      </c>
      <c r="B355" s="6">
        <v>43860</v>
      </c>
      <c r="C355" s="3" t="s">
        <v>2483</v>
      </c>
      <c r="D355" s="5"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s="5" t="str">
        <f t="shared" si="16"/>
        <v>Arabica</v>
      </c>
      <c r="O355" s="4" t="str">
        <f t="shared" si="17"/>
        <v>Medium</v>
      </c>
      <c r="P355" s="5" t="str">
        <f>_xlfn.XLOOKUP(Orders[[#This Row],[Customer ID]],customers!$A$1:$A$1001,customers!$I$1:$I$1001,,0)</f>
        <v>Yes</v>
      </c>
    </row>
    <row r="356" spans="1:16" x14ac:dyDescent="0.3">
      <c r="A356" s="3" t="s">
        <v>2487</v>
      </c>
      <c r="B356" s="6">
        <v>43876</v>
      </c>
      <c r="C356" s="3" t="s">
        <v>2488</v>
      </c>
      <c r="D356" s="5"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s="5" t="str">
        <f t="shared" si="16"/>
        <v>Arabica</v>
      </c>
      <c r="O356" s="4" t="str">
        <f t="shared" si="17"/>
        <v>Medium</v>
      </c>
      <c r="P356" s="5" t="str">
        <f>_xlfn.XLOOKUP(Orders[[#This Row],[Customer ID]],customers!$A$1:$A$1001,customers!$I$1:$I$1001,,0)</f>
        <v>No</v>
      </c>
    </row>
    <row r="357" spans="1:16" x14ac:dyDescent="0.3">
      <c r="A357" s="3" t="s">
        <v>2492</v>
      </c>
      <c r="B357" s="6">
        <v>44358</v>
      </c>
      <c r="C357" s="3" t="s">
        <v>2493</v>
      </c>
      <c r="D357" s="5"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s="5" t="str">
        <f t="shared" si="16"/>
        <v>Arabica</v>
      </c>
      <c r="O357" s="4" t="str">
        <f t="shared" si="17"/>
        <v>Dark</v>
      </c>
      <c r="P357" s="5" t="str">
        <f>_xlfn.XLOOKUP(Orders[[#This Row],[Customer ID]],customers!$A$1:$A$1001,customers!$I$1:$I$1001,,0)</f>
        <v>Yes</v>
      </c>
    </row>
    <row r="358" spans="1:16" x14ac:dyDescent="0.3">
      <c r="A358" s="3" t="s">
        <v>2498</v>
      </c>
      <c r="B358" s="6">
        <v>44631</v>
      </c>
      <c r="C358" s="3" t="s">
        <v>2499</v>
      </c>
      <c r="D358" s="5"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s="5" t="str">
        <f t="shared" si="16"/>
        <v>Liberica</v>
      </c>
      <c r="O358" s="4" t="str">
        <f t="shared" si="17"/>
        <v>Dark</v>
      </c>
      <c r="P358" s="5" t="str">
        <f>_xlfn.XLOOKUP(Orders[[#This Row],[Customer ID]],customers!$A$1:$A$1001,customers!$I$1:$I$1001,,0)</f>
        <v>Yes</v>
      </c>
    </row>
    <row r="359" spans="1:16" x14ac:dyDescent="0.3">
      <c r="A359" s="3" t="s">
        <v>2504</v>
      </c>
      <c r="B359" s="6">
        <v>44448</v>
      </c>
      <c r="C359" s="3" t="s">
        <v>2505</v>
      </c>
      <c r="D359" s="5"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s="5" t="str">
        <f t="shared" si="16"/>
        <v>Arabica</v>
      </c>
      <c r="O359" s="4" t="str">
        <f t="shared" si="17"/>
        <v>Medium</v>
      </c>
      <c r="P359" s="5" t="str">
        <f>_xlfn.XLOOKUP(Orders[[#This Row],[Customer ID]],customers!$A$1:$A$1001,customers!$I$1:$I$1001,,0)</f>
        <v>No</v>
      </c>
    </row>
    <row r="360" spans="1:16" x14ac:dyDescent="0.3">
      <c r="A360" s="3" t="s">
        <v>2509</v>
      </c>
      <c r="B360" s="6">
        <v>43599</v>
      </c>
      <c r="C360" s="3" t="s">
        <v>2510</v>
      </c>
      <c r="D360" s="5"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s="5" t="str">
        <f t="shared" si="16"/>
        <v>Arabica</v>
      </c>
      <c r="O360" s="4" t="str">
        <f t="shared" si="17"/>
        <v>Light</v>
      </c>
      <c r="P360" s="5" t="str">
        <f>_xlfn.XLOOKUP(Orders[[#This Row],[Customer ID]],customers!$A$1:$A$1001,customers!$I$1:$I$1001,,0)</f>
        <v>No</v>
      </c>
    </row>
    <row r="361" spans="1:16" x14ac:dyDescent="0.3">
      <c r="A361" s="3" t="s">
        <v>2515</v>
      </c>
      <c r="B361" s="6">
        <v>43563</v>
      </c>
      <c r="C361" s="3" t="s">
        <v>2516</v>
      </c>
      <c r="D361" s="5"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s="5" t="str">
        <f t="shared" si="16"/>
        <v>Robusta</v>
      </c>
      <c r="O361" s="4" t="str">
        <f t="shared" si="17"/>
        <v>Light</v>
      </c>
      <c r="P361" s="5" t="str">
        <f>_xlfn.XLOOKUP(Orders[[#This Row],[Customer ID]],customers!$A$1:$A$1001,customers!$I$1:$I$1001,,0)</f>
        <v>No</v>
      </c>
    </row>
    <row r="362" spans="1:16" x14ac:dyDescent="0.3">
      <c r="A362" s="3" t="s">
        <v>2521</v>
      </c>
      <c r="B362" s="6">
        <v>44058</v>
      </c>
      <c r="C362" s="3" t="s">
        <v>2522</v>
      </c>
      <c r="D362" s="5"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s="5" t="str">
        <f t="shared" si="16"/>
        <v>Robusta</v>
      </c>
      <c r="O362" s="4" t="str">
        <f t="shared" si="17"/>
        <v>Dark</v>
      </c>
      <c r="P362" s="5" t="str">
        <f>_xlfn.XLOOKUP(Orders[[#This Row],[Customer ID]],customers!$A$1:$A$1001,customers!$I$1:$I$1001,,0)</f>
        <v>No</v>
      </c>
    </row>
    <row r="363" spans="1:16" x14ac:dyDescent="0.3">
      <c r="A363" s="3" t="s">
        <v>2521</v>
      </c>
      <c r="B363" s="6">
        <v>44058</v>
      </c>
      <c r="C363" s="3" t="s">
        <v>2522</v>
      </c>
      <c r="D363" s="5"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s="5" t="str">
        <f t="shared" si="16"/>
        <v>Robusta</v>
      </c>
      <c r="O363" s="4" t="str">
        <f t="shared" si="17"/>
        <v>Medium</v>
      </c>
      <c r="P363" s="5" t="str">
        <f>_xlfn.XLOOKUP(Orders[[#This Row],[Customer ID]],customers!$A$1:$A$1001,customers!$I$1:$I$1001,,0)</f>
        <v>No</v>
      </c>
    </row>
    <row r="364" spans="1:16" x14ac:dyDescent="0.3">
      <c r="A364" s="3" t="s">
        <v>2532</v>
      </c>
      <c r="B364" s="6">
        <v>44686</v>
      </c>
      <c r="C364" s="3" t="s">
        <v>2533</v>
      </c>
      <c r="D364" s="5"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s="5" t="str">
        <f t="shared" si="16"/>
        <v>Excelsa</v>
      </c>
      <c r="O364" s="4" t="str">
        <f t="shared" si="17"/>
        <v>Light</v>
      </c>
      <c r="P364" s="5" t="str">
        <f>_xlfn.XLOOKUP(Orders[[#This Row],[Customer ID]],customers!$A$1:$A$1001,customers!$I$1:$I$1001,,0)</f>
        <v>Yes</v>
      </c>
    </row>
    <row r="365" spans="1:16" x14ac:dyDescent="0.3">
      <c r="A365" s="3" t="s">
        <v>2538</v>
      </c>
      <c r="B365" s="6">
        <v>44282</v>
      </c>
      <c r="C365" s="3" t="s">
        <v>2539</v>
      </c>
      <c r="D365" s="5"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s="5" t="str">
        <f t="shared" si="16"/>
        <v>Liberica</v>
      </c>
      <c r="O365" s="4" t="str">
        <f t="shared" si="17"/>
        <v>Medium</v>
      </c>
      <c r="P365" s="5" t="str">
        <f>_xlfn.XLOOKUP(Orders[[#This Row],[Customer ID]],customers!$A$1:$A$1001,customers!$I$1:$I$1001,,0)</f>
        <v>No</v>
      </c>
    </row>
    <row r="366" spans="1:16" x14ac:dyDescent="0.3">
      <c r="A366" s="3" t="s">
        <v>2543</v>
      </c>
      <c r="B366" s="6">
        <v>43582</v>
      </c>
      <c r="C366" s="3" t="s">
        <v>2544</v>
      </c>
      <c r="D366" s="5"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s="5" t="str">
        <f t="shared" si="16"/>
        <v>Excelsa</v>
      </c>
      <c r="O366" s="4" t="str">
        <f t="shared" si="17"/>
        <v>Dark</v>
      </c>
      <c r="P366" s="5" t="str">
        <f>_xlfn.XLOOKUP(Orders[[#This Row],[Customer ID]],customers!$A$1:$A$1001,customers!$I$1:$I$1001,,0)</f>
        <v>Yes</v>
      </c>
    </row>
    <row r="367" spans="1:16" x14ac:dyDescent="0.3">
      <c r="A367" s="3" t="s">
        <v>2549</v>
      </c>
      <c r="B367" s="6">
        <v>44464</v>
      </c>
      <c r="C367" s="3" t="s">
        <v>2550</v>
      </c>
      <c r="D367" s="5"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s="5" t="str">
        <f t="shared" si="16"/>
        <v>Liberica</v>
      </c>
      <c r="O367" s="4" t="str">
        <f t="shared" si="17"/>
        <v>Dark</v>
      </c>
      <c r="P367" s="5" t="str">
        <f>_xlfn.XLOOKUP(Orders[[#This Row],[Customer ID]],customers!$A$1:$A$1001,customers!$I$1:$I$1001,,0)</f>
        <v>No</v>
      </c>
    </row>
    <row r="368" spans="1:16" x14ac:dyDescent="0.3">
      <c r="A368" s="3" t="s">
        <v>2554</v>
      </c>
      <c r="B368" s="6">
        <v>43874</v>
      </c>
      <c r="C368" s="3" t="s">
        <v>2555</v>
      </c>
      <c r="D368" s="5"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s="5" t="str">
        <f t="shared" si="16"/>
        <v>Excelsa</v>
      </c>
      <c r="O368" s="4" t="str">
        <f t="shared" si="17"/>
        <v>Dark</v>
      </c>
      <c r="P368" s="5" t="str">
        <f>_xlfn.XLOOKUP(Orders[[#This Row],[Customer ID]],customers!$A$1:$A$1001,customers!$I$1:$I$1001,,0)</f>
        <v>No</v>
      </c>
    </row>
    <row r="369" spans="1:16" x14ac:dyDescent="0.3">
      <c r="A369" s="3" t="s">
        <v>2559</v>
      </c>
      <c r="B369" s="6">
        <v>44393</v>
      </c>
      <c r="C369" s="3" t="s">
        <v>2560</v>
      </c>
      <c r="D369" s="5"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s="5" t="str">
        <f t="shared" si="16"/>
        <v>Liberica</v>
      </c>
      <c r="O369" s="4" t="str">
        <f t="shared" si="17"/>
        <v>Medium</v>
      </c>
      <c r="P369" s="5" t="str">
        <f>_xlfn.XLOOKUP(Orders[[#This Row],[Customer ID]],customers!$A$1:$A$1001,customers!$I$1:$I$1001,,0)</f>
        <v>Yes</v>
      </c>
    </row>
    <row r="370" spans="1:16" x14ac:dyDescent="0.3">
      <c r="A370" s="3" t="s">
        <v>2563</v>
      </c>
      <c r="B370" s="6">
        <v>44692</v>
      </c>
      <c r="C370" s="3" t="s">
        <v>2564</v>
      </c>
      <c r="D370" s="5"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s="5" t="str">
        <f t="shared" si="16"/>
        <v>Excelsa</v>
      </c>
      <c r="O370" s="4" t="str">
        <f t="shared" si="17"/>
        <v>Medium</v>
      </c>
      <c r="P370" s="5" t="str">
        <f>_xlfn.XLOOKUP(Orders[[#This Row],[Customer ID]],customers!$A$1:$A$1001,customers!$I$1:$I$1001,,0)</f>
        <v>No</v>
      </c>
    </row>
    <row r="371" spans="1:16" x14ac:dyDescent="0.3">
      <c r="A371" s="3" t="s">
        <v>2569</v>
      </c>
      <c r="B371" s="6">
        <v>43500</v>
      </c>
      <c r="C371" s="3" t="s">
        <v>2570</v>
      </c>
      <c r="D371" s="5"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s="5" t="str">
        <f t="shared" si="16"/>
        <v>Excelsa</v>
      </c>
      <c r="O371" s="4" t="str">
        <f t="shared" si="17"/>
        <v>Light</v>
      </c>
      <c r="P371" s="5" t="str">
        <f>_xlfn.XLOOKUP(Orders[[#This Row],[Customer ID]],customers!$A$1:$A$1001,customers!$I$1:$I$1001,,0)</f>
        <v>Yes</v>
      </c>
    </row>
    <row r="372" spans="1:16" x14ac:dyDescent="0.3">
      <c r="A372" s="3" t="s">
        <v>2573</v>
      </c>
      <c r="B372" s="6">
        <v>43501</v>
      </c>
      <c r="C372" s="3" t="s">
        <v>2574</v>
      </c>
      <c r="D372" s="5"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s="5" t="str">
        <f t="shared" si="16"/>
        <v>Excelsa</v>
      </c>
      <c r="O372" s="4" t="str">
        <f t="shared" si="17"/>
        <v>Dark</v>
      </c>
      <c r="P372" s="5" t="str">
        <f>_xlfn.XLOOKUP(Orders[[#This Row],[Customer ID]],customers!$A$1:$A$1001,customers!$I$1:$I$1001,,0)</f>
        <v>Yes</v>
      </c>
    </row>
    <row r="373" spans="1:16" x14ac:dyDescent="0.3">
      <c r="A373" s="3" t="s">
        <v>2579</v>
      </c>
      <c r="B373" s="6">
        <v>44705</v>
      </c>
      <c r="C373" s="3" t="s">
        <v>2580</v>
      </c>
      <c r="D373" s="5"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s="5" t="str">
        <f t="shared" si="16"/>
        <v>Arabica</v>
      </c>
      <c r="O373" s="4" t="str">
        <f t="shared" si="17"/>
        <v>Light</v>
      </c>
      <c r="P373" s="5" t="str">
        <f>_xlfn.XLOOKUP(Orders[[#This Row],[Customer ID]],customers!$A$1:$A$1001,customers!$I$1:$I$1001,,0)</f>
        <v>Yes</v>
      </c>
    </row>
    <row r="374" spans="1:16" x14ac:dyDescent="0.3">
      <c r="A374" s="3" t="s">
        <v>2585</v>
      </c>
      <c r="B374" s="6">
        <v>44108</v>
      </c>
      <c r="C374" s="3" t="s">
        <v>2586</v>
      </c>
      <c r="D374" s="5"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s="5" t="str">
        <f t="shared" si="16"/>
        <v>Robusta</v>
      </c>
      <c r="O374" s="4" t="str">
        <f t="shared" si="17"/>
        <v>Light</v>
      </c>
      <c r="P374" s="5" t="str">
        <f>_xlfn.XLOOKUP(Orders[[#This Row],[Customer ID]],customers!$A$1:$A$1001,customers!$I$1:$I$1001,,0)</f>
        <v>No</v>
      </c>
    </row>
    <row r="375" spans="1:16" x14ac:dyDescent="0.3">
      <c r="A375" s="3" t="s">
        <v>2591</v>
      </c>
      <c r="B375" s="6">
        <v>44742</v>
      </c>
      <c r="C375" s="3" t="s">
        <v>2592</v>
      </c>
      <c r="D375" s="5"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5" t="str">
        <f>INDEX(products!$A$1:$G$49,MATCH(orders!$D375,products!$A$1:$A$49,0),MATCH(orders!I$1,products!$A$1:$G$1,0))</f>
        <v>Ara</v>
      </c>
      <c r="J375" s="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s="5" t="str">
        <f t="shared" si="16"/>
        <v>Arabica</v>
      </c>
      <c r="O375" s="4" t="str">
        <f t="shared" si="17"/>
        <v>Dark</v>
      </c>
      <c r="P375" s="5" t="str">
        <f>_xlfn.XLOOKUP(Orders[[#This Row],[Customer ID]],customers!$A$1:$A$1001,customers!$I$1:$I$1001,,0)</f>
        <v>Yes</v>
      </c>
    </row>
    <row r="376" spans="1:16" x14ac:dyDescent="0.3">
      <c r="A376" s="3" t="s">
        <v>2597</v>
      </c>
      <c r="B376" s="6">
        <v>44125</v>
      </c>
      <c r="C376" s="3" t="s">
        <v>2598</v>
      </c>
      <c r="D376" s="5"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s="5" t="str">
        <f t="shared" si="16"/>
        <v>Liberica</v>
      </c>
      <c r="O376" s="4" t="str">
        <f t="shared" si="17"/>
        <v>Light</v>
      </c>
      <c r="P376" s="5" t="str">
        <f>_xlfn.XLOOKUP(Orders[[#This Row],[Customer ID]],customers!$A$1:$A$1001,customers!$I$1:$I$1001,,0)</f>
        <v>Yes</v>
      </c>
    </row>
    <row r="377" spans="1:16" x14ac:dyDescent="0.3">
      <c r="A377" s="3" t="s">
        <v>2603</v>
      </c>
      <c r="B377" s="6">
        <v>44120</v>
      </c>
      <c r="C377" s="3" t="s">
        <v>2604</v>
      </c>
      <c r="D377" s="5"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s="5" t="str">
        <f t="shared" si="16"/>
        <v>Arabica</v>
      </c>
      <c r="O377" s="4" t="str">
        <f t="shared" si="17"/>
        <v>Medium</v>
      </c>
      <c r="P377" s="5" t="str">
        <f>_xlfn.XLOOKUP(Orders[[#This Row],[Customer ID]],customers!$A$1:$A$1001,customers!$I$1:$I$1001,,0)</f>
        <v>Yes</v>
      </c>
    </row>
    <row r="378" spans="1:16" x14ac:dyDescent="0.3">
      <c r="A378" s="3" t="s">
        <v>2609</v>
      </c>
      <c r="B378" s="6">
        <v>44097</v>
      </c>
      <c r="C378" s="3" t="s">
        <v>2610</v>
      </c>
      <c r="D378" s="5"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s="5" t="str">
        <f t="shared" si="16"/>
        <v>Robusta</v>
      </c>
      <c r="O378" s="4" t="str">
        <f t="shared" si="17"/>
        <v>Medium</v>
      </c>
      <c r="P378" s="5" t="str">
        <f>_xlfn.XLOOKUP(Orders[[#This Row],[Customer ID]],customers!$A$1:$A$1001,customers!$I$1:$I$1001,,0)</f>
        <v>Yes</v>
      </c>
    </row>
    <row r="379" spans="1:16" x14ac:dyDescent="0.3">
      <c r="A379" s="3" t="s">
        <v>2615</v>
      </c>
      <c r="B379" s="6">
        <v>43532</v>
      </c>
      <c r="C379" s="3" t="s">
        <v>2616</v>
      </c>
      <c r="D379" s="5"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5" t="str">
        <f>INDEX(products!$A$1:$G$49,MATCH(orders!$D379,products!$A$1:$A$49,0),MATCH(orders!I$1,products!$A$1:$G$1,0))</f>
        <v>Rob</v>
      </c>
      <c r="J379" s="5"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s="5" t="str">
        <f t="shared" si="16"/>
        <v>Robusta</v>
      </c>
      <c r="O379" s="4" t="str">
        <f t="shared" si="17"/>
        <v>Dark</v>
      </c>
      <c r="P379" s="5" t="str">
        <f>_xlfn.XLOOKUP(Orders[[#This Row],[Customer ID]],customers!$A$1:$A$1001,customers!$I$1:$I$1001,,0)</f>
        <v>No</v>
      </c>
    </row>
    <row r="380" spans="1:16" x14ac:dyDescent="0.3">
      <c r="A380" s="3" t="s">
        <v>2621</v>
      </c>
      <c r="B380" s="6">
        <v>44377</v>
      </c>
      <c r="C380" s="3" t="s">
        <v>2622</v>
      </c>
      <c r="D380" s="5"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5" t="str">
        <f>INDEX(products!$A$1:$G$49,MATCH(orders!$D380,products!$A$1:$A$49,0),MATCH(orders!I$1,products!$A$1:$G$1,0))</f>
        <v>Ara</v>
      </c>
      <c r="J380" s="5"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s="5" t="str">
        <f t="shared" si="16"/>
        <v>Arabica</v>
      </c>
      <c r="O380" s="4" t="str">
        <f t="shared" si="17"/>
        <v>Light</v>
      </c>
      <c r="P380" s="5" t="str">
        <f>_xlfn.XLOOKUP(Orders[[#This Row],[Customer ID]],customers!$A$1:$A$1001,customers!$I$1:$I$1001,,0)</f>
        <v>Yes</v>
      </c>
    </row>
    <row r="381" spans="1:16" x14ac:dyDescent="0.3">
      <c r="A381" s="3" t="s">
        <v>2627</v>
      </c>
      <c r="B381" s="6">
        <v>43690</v>
      </c>
      <c r="C381" s="3" t="s">
        <v>2628</v>
      </c>
      <c r="D381" s="5"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s="5" t="str">
        <f t="shared" si="16"/>
        <v>Robusta</v>
      </c>
      <c r="O381" s="4" t="str">
        <f t="shared" si="17"/>
        <v>Light</v>
      </c>
      <c r="P381" s="5" t="str">
        <f>_xlfn.XLOOKUP(Orders[[#This Row],[Customer ID]],customers!$A$1:$A$1001,customers!$I$1:$I$1001,,0)</f>
        <v>Yes</v>
      </c>
    </row>
    <row r="382" spans="1:16" x14ac:dyDescent="0.3">
      <c r="A382" s="3" t="s">
        <v>2632</v>
      </c>
      <c r="B382" s="6">
        <v>44249</v>
      </c>
      <c r="C382" s="3" t="s">
        <v>2331</v>
      </c>
      <c r="D382" s="5"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s="5" t="str">
        <f t="shared" si="16"/>
        <v>Liberica</v>
      </c>
      <c r="O382" s="4" t="str">
        <f t="shared" si="17"/>
        <v>Dark</v>
      </c>
      <c r="P382" s="5" t="str">
        <f>_xlfn.XLOOKUP(Orders[[#This Row],[Customer ID]],customers!$A$1:$A$1001,customers!$I$1:$I$1001,,0)</f>
        <v>No</v>
      </c>
    </row>
    <row r="383" spans="1:16" x14ac:dyDescent="0.3">
      <c r="A383" s="3" t="s">
        <v>2638</v>
      </c>
      <c r="B383" s="6">
        <v>44646</v>
      </c>
      <c r="C383" s="3" t="s">
        <v>2639</v>
      </c>
      <c r="D383" s="5"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s="5" t="str">
        <f t="shared" si="16"/>
        <v>Arabica</v>
      </c>
      <c r="O383" s="4" t="str">
        <f t="shared" si="17"/>
        <v>Dark</v>
      </c>
      <c r="P383" s="5" t="str">
        <f>_xlfn.XLOOKUP(Orders[[#This Row],[Customer ID]],customers!$A$1:$A$1001,customers!$I$1:$I$1001,,0)</f>
        <v>Yes</v>
      </c>
    </row>
    <row r="384" spans="1:16" x14ac:dyDescent="0.3">
      <c r="A384" s="3" t="s">
        <v>2644</v>
      </c>
      <c r="B384" s="6">
        <v>43840</v>
      </c>
      <c r="C384" s="3" t="s">
        <v>2645</v>
      </c>
      <c r="D384" s="5"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s="5" t="str">
        <f t="shared" si="16"/>
        <v>Excelsa</v>
      </c>
      <c r="O384" s="4" t="str">
        <f t="shared" si="17"/>
        <v>Dark</v>
      </c>
      <c r="P384" s="5" t="str">
        <f>_xlfn.XLOOKUP(Orders[[#This Row],[Customer ID]],customers!$A$1:$A$1001,customers!$I$1:$I$1001,,0)</f>
        <v>No</v>
      </c>
    </row>
    <row r="385" spans="1:16" x14ac:dyDescent="0.3">
      <c r="A385" s="3" t="s">
        <v>2650</v>
      </c>
      <c r="B385" s="6">
        <v>43586</v>
      </c>
      <c r="C385" s="3" t="s">
        <v>2651</v>
      </c>
      <c r="D385" s="5"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s="5" t="str">
        <f t="shared" si="16"/>
        <v>Excelsa</v>
      </c>
      <c r="O385" s="4" t="str">
        <f t="shared" si="17"/>
        <v>Light</v>
      </c>
      <c r="P385" s="5" t="str">
        <f>_xlfn.XLOOKUP(Orders[[#This Row],[Customer ID]],customers!$A$1:$A$1001,customers!$I$1:$I$1001,,0)</f>
        <v>Yes</v>
      </c>
    </row>
    <row r="386" spans="1:16" x14ac:dyDescent="0.3">
      <c r="A386" s="3" t="s">
        <v>2655</v>
      </c>
      <c r="B386" s="6">
        <v>43870</v>
      </c>
      <c r="C386" s="3" t="s">
        <v>2656</v>
      </c>
      <c r="D386" s="5"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s="5" t="str">
        <f t="shared" si="16"/>
        <v>Arabica</v>
      </c>
      <c r="O386" s="4" t="str">
        <f t="shared" si="17"/>
        <v>Light</v>
      </c>
      <c r="P386" s="5" t="str">
        <f>_xlfn.XLOOKUP(Orders[[#This Row],[Customer ID]],customers!$A$1:$A$1001,customers!$I$1:$I$1001,,0)</f>
        <v>No</v>
      </c>
    </row>
    <row r="387" spans="1:16" x14ac:dyDescent="0.3">
      <c r="A387" s="3" t="s">
        <v>2660</v>
      </c>
      <c r="B387" s="6">
        <v>44559</v>
      </c>
      <c r="C387" s="3" t="s">
        <v>2661</v>
      </c>
      <c r="D387" s="5"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s="5" t="str">
        <f t="shared" ref="N387:N450" si="19">IF(I387="Rob","Robusta",IF(I387="Exc","Excelsa",IF(I387="Ara","Arabica",IF(I387="Lib","Liberica",""))))</f>
        <v>Liberica</v>
      </c>
      <c r="O387" s="4" t="str">
        <f t="shared" ref="O387:O450" si="20">IF(J387="M","Medium",IF(J387="L","Light",IF(J387="D","Dark","")))</f>
        <v>Medium</v>
      </c>
      <c r="P387" s="5" t="str">
        <f>_xlfn.XLOOKUP(Orders[[#This Row],[Customer ID]],customers!$A$1:$A$1001,customers!$I$1:$I$1001,,0)</f>
        <v>Yes</v>
      </c>
    </row>
    <row r="388" spans="1:16" x14ac:dyDescent="0.3">
      <c r="A388" s="3" t="s">
        <v>2666</v>
      </c>
      <c r="B388" s="6">
        <v>44083</v>
      </c>
      <c r="C388" s="3" t="s">
        <v>2667</v>
      </c>
      <c r="D388" s="5"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s="5" t="str">
        <f t="shared" si="19"/>
        <v>Arabica</v>
      </c>
      <c r="O388" s="4" t="str">
        <f t="shared" si="20"/>
        <v>Dark</v>
      </c>
      <c r="P388" s="5" t="str">
        <f>_xlfn.XLOOKUP(Orders[[#This Row],[Customer ID]],customers!$A$1:$A$1001,customers!$I$1:$I$1001,,0)</f>
        <v>Yes</v>
      </c>
    </row>
    <row r="389" spans="1:16" x14ac:dyDescent="0.3">
      <c r="A389" s="3" t="s">
        <v>2671</v>
      </c>
      <c r="B389" s="6">
        <v>44455</v>
      </c>
      <c r="C389" s="3" t="s">
        <v>2672</v>
      </c>
      <c r="D389" s="5"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s="5" t="str">
        <f t="shared" si="19"/>
        <v>Excelsa</v>
      </c>
      <c r="O389" s="4" t="str">
        <f t="shared" si="20"/>
        <v>Light</v>
      </c>
      <c r="P389" s="5" t="str">
        <f>_xlfn.XLOOKUP(Orders[[#This Row],[Customer ID]],customers!$A$1:$A$1001,customers!$I$1:$I$1001,,0)</f>
        <v>Yes</v>
      </c>
    </row>
    <row r="390" spans="1:16" x14ac:dyDescent="0.3">
      <c r="A390" s="3" t="s">
        <v>2677</v>
      </c>
      <c r="B390" s="6">
        <v>44130</v>
      </c>
      <c r="C390" s="3" t="s">
        <v>2678</v>
      </c>
      <c r="D390" s="5"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s="5" t="str">
        <f t="shared" si="19"/>
        <v>Liberica</v>
      </c>
      <c r="O390" s="4" t="str">
        <f t="shared" si="20"/>
        <v>Dark</v>
      </c>
      <c r="P390" s="5" t="str">
        <f>_xlfn.XLOOKUP(Orders[[#This Row],[Customer ID]],customers!$A$1:$A$1001,customers!$I$1:$I$1001,,0)</f>
        <v>Yes</v>
      </c>
    </row>
    <row r="391" spans="1:16" x14ac:dyDescent="0.3">
      <c r="A391" s="3" t="s">
        <v>2683</v>
      </c>
      <c r="B391" s="6">
        <v>43536</v>
      </c>
      <c r="C391" s="3" t="s">
        <v>2684</v>
      </c>
      <c r="D391" s="5"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s="5" t="str">
        <f t="shared" si="19"/>
        <v>Liberica</v>
      </c>
      <c r="O391" s="4" t="str">
        <f t="shared" si="20"/>
        <v>Dark</v>
      </c>
      <c r="P391" s="5" t="str">
        <f>_xlfn.XLOOKUP(Orders[[#This Row],[Customer ID]],customers!$A$1:$A$1001,customers!$I$1:$I$1001,,0)</f>
        <v>Yes</v>
      </c>
    </row>
    <row r="392" spans="1:16" x14ac:dyDescent="0.3">
      <c r="A392" s="3" t="s">
        <v>2689</v>
      </c>
      <c r="B392" s="6">
        <v>44245</v>
      </c>
      <c r="C392" s="3" t="s">
        <v>2690</v>
      </c>
      <c r="D392" s="5"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s="5" t="str">
        <f t="shared" si="19"/>
        <v>Excelsa</v>
      </c>
      <c r="O392" s="4" t="str">
        <f t="shared" si="20"/>
        <v>Dark</v>
      </c>
      <c r="P392" s="5" t="str">
        <f>_xlfn.XLOOKUP(Orders[[#This Row],[Customer ID]],customers!$A$1:$A$1001,customers!$I$1:$I$1001,,0)</f>
        <v>Yes</v>
      </c>
    </row>
    <row r="393" spans="1:16" x14ac:dyDescent="0.3">
      <c r="A393" s="3" t="s">
        <v>2694</v>
      </c>
      <c r="B393" s="6">
        <v>44133</v>
      </c>
      <c r="C393" s="3" t="s">
        <v>2695</v>
      </c>
      <c r="D393" s="5"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s="5" t="str">
        <f t="shared" si="19"/>
        <v>Arabica</v>
      </c>
      <c r="O393" s="4" t="str">
        <f t="shared" si="20"/>
        <v>Medium</v>
      </c>
      <c r="P393" s="5" t="str">
        <f>_xlfn.XLOOKUP(Orders[[#This Row],[Customer ID]],customers!$A$1:$A$1001,customers!$I$1:$I$1001,,0)</f>
        <v>No</v>
      </c>
    </row>
    <row r="394" spans="1:16" x14ac:dyDescent="0.3">
      <c r="A394" s="3" t="s">
        <v>2699</v>
      </c>
      <c r="B394" s="6">
        <v>44445</v>
      </c>
      <c r="C394" s="3" t="s">
        <v>2700</v>
      </c>
      <c r="D394" s="5"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s="5" t="str">
        <f t="shared" si="19"/>
        <v>Excelsa</v>
      </c>
      <c r="O394" s="4" t="str">
        <f t="shared" si="20"/>
        <v>Light</v>
      </c>
      <c r="P394" s="5" t="str">
        <f>_xlfn.XLOOKUP(Orders[[#This Row],[Customer ID]],customers!$A$1:$A$1001,customers!$I$1:$I$1001,,0)</f>
        <v>No</v>
      </c>
    </row>
    <row r="395" spans="1:16" x14ac:dyDescent="0.3">
      <c r="A395" s="3" t="s">
        <v>2699</v>
      </c>
      <c r="B395" s="6">
        <v>44445</v>
      </c>
      <c r="C395" s="3" t="s">
        <v>2700</v>
      </c>
      <c r="D395" s="5"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s="5" t="str">
        <f t="shared" si="19"/>
        <v>Arabica</v>
      </c>
      <c r="O395" s="4" t="str">
        <f t="shared" si="20"/>
        <v>Light</v>
      </c>
      <c r="P395" s="5" t="str">
        <f>_xlfn.XLOOKUP(Orders[[#This Row],[Customer ID]],customers!$A$1:$A$1001,customers!$I$1:$I$1001,,0)</f>
        <v>No</v>
      </c>
    </row>
    <row r="396" spans="1:16" x14ac:dyDescent="0.3">
      <c r="A396" s="3" t="s">
        <v>2710</v>
      </c>
      <c r="B396" s="6">
        <v>44083</v>
      </c>
      <c r="C396" s="3" t="s">
        <v>2711</v>
      </c>
      <c r="D396" s="5"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s="5" t="str">
        <f t="shared" si="19"/>
        <v>Robusta</v>
      </c>
      <c r="O396" s="4" t="str">
        <f t="shared" si="20"/>
        <v>Light</v>
      </c>
      <c r="P396" s="5" t="str">
        <f>_xlfn.XLOOKUP(Orders[[#This Row],[Customer ID]],customers!$A$1:$A$1001,customers!$I$1:$I$1001,,0)</f>
        <v>No</v>
      </c>
    </row>
    <row r="397" spans="1:16" x14ac:dyDescent="0.3">
      <c r="A397" s="3" t="s">
        <v>2716</v>
      </c>
      <c r="B397" s="6">
        <v>44465</v>
      </c>
      <c r="C397" s="3" t="s">
        <v>2717</v>
      </c>
      <c r="D397" s="5"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s="5" t="str">
        <f t="shared" si="19"/>
        <v>Liberica</v>
      </c>
      <c r="O397" s="4" t="str">
        <f t="shared" si="20"/>
        <v>Dark</v>
      </c>
      <c r="P397" s="5" t="str">
        <f>_xlfn.XLOOKUP(Orders[[#This Row],[Customer ID]],customers!$A$1:$A$1001,customers!$I$1:$I$1001,,0)</f>
        <v>Yes</v>
      </c>
    </row>
    <row r="398" spans="1:16" x14ac:dyDescent="0.3">
      <c r="A398" s="3" t="s">
        <v>2721</v>
      </c>
      <c r="B398" s="6">
        <v>44140</v>
      </c>
      <c r="C398" s="3" t="s">
        <v>2722</v>
      </c>
      <c r="D398" s="5"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s="5" t="str">
        <f t="shared" si="19"/>
        <v>Arabica</v>
      </c>
      <c r="O398" s="4" t="str">
        <f t="shared" si="20"/>
        <v>Light</v>
      </c>
      <c r="P398" s="5" t="str">
        <f>_xlfn.XLOOKUP(Orders[[#This Row],[Customer ID]],customers!$A$1:$A$1001,customers!$I$1:$I$1001,,0)</f>
        <v>No</v>
      </c>
    </row>
    <row r="399" spans="1:16" x14ac:dyDescent="0.3">
      <c r="A399" s="3" t="s">
        <v>2727</v>
      </c>
      <c r="B399" s="6">
        <v>43720</v>
      </c>
      <c r="C399" s="3" t="s">
        <v>2728</v>
      </c>
      <c r="D399" s="5"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s="5" t="str">
        <f t="shared" si="19"/>
        <v>Liberica</v>
      </c>
      <c r="O399" s="4" t="str">
        <f t="shared" si="20"/>
        <v>Dark</v>
      </c>
      <c r="P399" s="5" t="str">
        <f>_xlfn.XLOOKUP(Orders[[#This Row],[Customer ID]],customers!$A$1:$A$1001,customers!$I$1:$I$1001,,0)</f>
        <v>Yes</v>
      </c>
    </row>
    <row r="400" spans="1:16" x14ac:dyDescent="0.3">
      <c r="A400" s="3" t="s">
        <v>2733</v>
      </c>
      <c r="B400" s="6">
        <v>43677</v>
      </c>
      <c r="C400" s="3" t="s">
        <v>2734</v>
      </c>
      <c r="D400" s="5"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s="5" t="str">
        <f t="shared" si="19"/>
        <v>Arabica</v>
      </c>
      <c r="O400" s="4" t="str">
        <f t="shared" si="20"/>
        <v>Dark</v>
      </c>
      <c r="P400" s="5" t="str">
        <f>_xlfn.XLOOKUP(Orders[[#This Row],[Customer ID]],customers!$A$1:$A$1001,customers!$I$1:$I$1001,,0)</f>
        <v>Yes</v>
      </c>
    </row>
    <row r="401" spans="1:16" x14ac:dyDescent="0.3">
      <c r="A401" s="3" t="s">
        <v>2739</v>
      </c>
      <c r="B401" s="6">
        <v>43539</v>
      </c>
      <c r="C401" s="3" t="s">
        <v>2740</v>
      </c>
      <c r="D401" s="5"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s="5" t="str">
        <f t="shared" si="19"/>
        <v>Excelsa</v>
      </c>
      <c r="O401" s="4" t="str">
        <f t="shared" si="20"/>
        <v>Dark</v>
      </c>
      <c r="P401" s="5" t="str">
        <f>_xlfn.XLOOKUP(Orders[[#This Row],[Customer ID]],customers!$A$1:$A$1001,customers!$I$1:$I$1001,,0)</f>
        <v>No</v>
      </c>
    </row>
    <row r="402" spans="1:16" x14ac:dyDescent="0.3">
      <c r="A402" s="3" t="s">
        <v>2745</v>
      </c>
      <c r="B402" s="6">
        <v>44332</v>
      </c>
      <c r="C402" s="3" t="s">
        <v>2746</v>
      </c>
      <c r="D402" s="5"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s="5" t="str">
        <f t="shared" si="19"/>
        <v>Liberica</v>
      </c>
      <c r="O402" s="4" t="str">
        <f t="shared" si="20"/>
        <v>Light</v>
      </c>
      <c r="P402" s="5" t="str">
        <f>_xlfn.XLOOKUP(Orders[[#This Row],[Customer ID]],customers!$A$1:$A$1001,customers!$I$1:$I$1001,,0)</f>
        <v>No</v>
      </c>
    </row>
    <row r="403" spans="1:16" x14ac:dyDescent="0.3">
      <c r="A403" s="3" t="s">
        <v>2751</v>
      </c>
      <c r="B403" s="6">
        <v>43591</v>
      </c>
      <c r="C403" s="3" t="s">
        <v>2752</v>
      </c>
      <c r="D403" s="5"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s="5" t="str">
        <f t="shared" si="19"/>
        <v>Liberica</v>
      </c>
      <c r="O403" s="4" t="str">
        <f t="shared" si="20"/>
        <v>Medium</v>
      </c>
      <c r="P403" s="5" t="str">
        <f>_xlfn.XLOOKUP(Orders[[#This Row],[Customer ID]],customers!$A$1:$A$1001,customers!$I$1:$I$1001,,0)</f>
        <v>Yes</v>
      </c>
    </row>
    <row r="404" spans="1:16" x14ac:dyDescent="0.3">
      <c r="A404" s="3" t="s">
        <v>2757</v>
      </c>
      <c r="B404" s="6">
        <v>43502</v>
      </c>
      <c r="C404" s="3" t="s">
        <v>2758</v>
      </c>
      <c r="D404" s="5"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s="5" t="str">
        <f t="shared" si="19"/>
        <v>Robusta</v>
      </c>
      <c r="O404" s="4" t="str">
        <f t="shared" si="20"/>
        <v>Dark</v>
      </c>
      <c r="P404" s="5" t="str">
        <f>_xlfn.XLOOKUP(Orders[[#This Row],[Customer ID]],customers!$A$1:$A$1001,customers!$I$1:$I$1001,,0)</f>
        <v>Yes</v>
      </c>
    </row>
    <row r="405" spans="1:16" x14ac:dyDescent="0.3">
      <c r="A405" s="3" t="s">
        <v>2763</v>
      </c>
      <c r="B405" s="6">
        <v>44295</v>
      </c>
      <c r="C405" s="3" t="s">
        <v>2764</v>
      </c>
      <c r="D405" s="5"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s="5" t="str">
        <f t="shared" si="19"/>
        <v>Liberica</v>
      </c>
      <c r="O405" s="4" t="str">
        <f t="shared" si="20"/>
        <v>Light</v>
      </c>
      <c r="P405" s="5" t="str">
        <f>_xlfn.XLOOKUP(Orders[[#This Row],[Customer ID]],customers!$A$1:$A$1001,customers!$I$1:$I$1001,,0)</f>
        <v>No</v>
      </c>
    </row>
    <row r="406" spans="1:16" x14ac:dyDescent="0.3">
      <c r="A406" s="3" t="s">
        <v>2769</v>
      </c>
      <c r="B406" s="6">
        <v>43971</v>
      </c>
      <c r="C406" s="3" t="s">
        <v>2770</v>
      </c>
      <c r="D406" s="5"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5" t="str">
        <f>INDEX(products!$A$1:$G$49,MATCH(orders!$D406,products!$A$1:$A$49,0),MATCH(orders!I$1,products!$A$1:$G$1,0))</f>
        <v>Ara</v>
      </c>
      <c r="J406" s="5"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s="5" t="str">
        <f t="shared" si="19"/>
        <v>Arabica</v>
      </c>
      <c r="O406" s="4" t="str">
        <f t="shared" si="20"/>
        <v>Dark</v>
      </c>
      <c r="P406" s="5" t="str">
        <f>_xlfn.XLOOKUP(Orders[[#This Row],[Customer ID]],customers!$A$1:$A$1001,customers!$I$1:$I$1001,,0)</f>
        <v>No</v>
      </c>
    </row>
    <row r="407" spans="1:16" x14ac:dyDescent="0.3">
      <c r="A407" s="3" t="s">
        <v>2775</v>
      </c>
      <c r="B407" s="6">
        <v>44167</v>
      </c>
      <c r="C407" s="3" t="s">
        <v>2776</v>
      </c>
      <c r="D407" s="5"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s="5" t="str">
        <f t="shared" si="19"/>
        <v>Excelsa</v>
      </c>
      <c r="O407" s="4" t="str">
        <f t="shared" si="20"/>
        <v>Medium</v>
      </c>
      <c r="P407" s="5" t="str">
        <f>_xlfn.XLOOKUP(Orders[[#This Row],[Customer ID]],customers!$A$1:$A$1001,customers!$I$1:$I$1001,,0)</f>
        <v>Yes</v>
      </c>
    </row>
    <row r="408" spans="1:16" x14ac:dyDescent="0.3">
      <c r="A408" s="3" t="s">
        <v>2781</v>
      </c>
      <c r="B408" s="6">
        <v>44416</v>
      </c>
      <c r="C408" s="3" t="s">
        <v>2782</v>
      </c>
      <c r="D408" s="5"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s="5" t="str">
        <f t="shared" si="19"/>
        <v>Excelsa</v>
      </c>
      <c r="O408" s="4" t="str">
        <f t="shared" si="20"/>
        <v>Medium</v>
      </c>
      <c r="P408" s="5" t="str">
        <f>_xlfn.XLOOKUP(Orders[[#This Row],[Customer ID]],customers!$A$1:$A$1001,customers!$I$1:$I$1001,,0)</f>
        <v>Yes</v>
      </c>
    </row>
    <row r="409" spans="1:16" x14ac:dyDescent="0.3">
      <c r="A409" s="3" t="s">
        <v>2787</v>
      </c>
      <c r="B409" s="6">
        <v>44595</v>
      </c>
      <c r="C409" s="3" t="s">
        <v>2788</v>
      </c>
      <c r="D409" s="5"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5" t="str">
        <f>INDEX(products!$A$1:$G$49,MATCH(orders!$D409,products!$A$1:$A$49,0),MATCH(orders!I$1,products!$A$1:$G$1,0))</f>
        <v>Exc</v>
      </c>
      <c r="J409" s="5"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s="5" t="str">
        <f t="shared" si="19"/>
        <v>Excelsa</v>
      </c>
      <c r="O409" s="4" t="str">
        <f t="shared" si="20"/>
        <v>Medium</v>
      </c>
      <c r="P409" s="5" t="str">
        <f>_xlfn.XLOOKUP(Orders[[#This Row],[Customer ID]],customers!$A$1:$A$1001,customers!$I$1:$I$1001,,0)</f>
        <v>No</v>
      </c>
    </row>
    <row r="410" spans="1:16" x14ac:dyDescent="0.3">
      <c r="A410" s="3" t="s">
        <v>2792</v>
      </c>
      <c r="B410" s="6">
        <v>44659</v>
      </c>
      <c r="C410" s="3" t="s">
        <v>2793</v>
      </c>
      <c r="D410" s="5"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s="5" t="str">
        <f t="shared" si="19"/>
        <v>Arabica</v>
      </c>
      <c r="O410" s="4" t="str">
        <f t="shared" si="20"/>
        <v>Medium</v>
      </c>
      <c r="P410" s="5" t="str">
        <f>_xlfn.XLOOKUP(Orders[[#This Row],[Customer ID]],customers!$A$1:$A$1001,customers!$I$1:$I$1001,,0)</f>
        <v>Yes</v>
      </c>
    </row>
    <row r="411" spans="1:16" x14ac:dyDescent="0.3">
      <c r="A411" s="3" t="s">
        <v>2798</v>
      </c>
      <c r="B411" s="6">
        <v>44203</v>
      </c>
      <c r="C411" s="3" t="s">
        <v>2799</v>
      </c>
      <c r="D411" s="5"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5" t="str">
        <f>INDEX(products!$A$1:$G$49,MATCH(orders!$D411,products!$A$1:$A$49,0),MATCH(orders!I$1,products!$A$1:$G$1,0))</f>
        <v>Lib</v>
      </c>
      <c r="J411" s="5"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s="5" t="str">
        <f t="shared" si="19"/>
        <v>Liberica</v>
      </c>
      <c r="O411" s="4" t="str">
        <f t="shared" si="20"/>
        <v>Light</v>
      </c>
      <c r="P411" s="5" t="str">
        <f>_xlfn.XLOOKUP(Orders[[#This Row],[Customer ID]],customers!$A$1:$A$1001,customers!$I$1:$I$1001,,0)</f>
        <v>Yes</v>
      </c>
    </row>
    <row r="412" spans="1:16" x14ac:dyDescent="0.3">
      <c r="A412" s="3" t="s">
        <v>2803</v>
      </c>
      <c r="B412" s="6">
        <v>44441</v>
      </c>
      <c r="C412" s="3" t="s">
        <v>2804</v>
      </c>
      <c r="D412" s="5"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s="5" t="str">
        <f t="shared" si="19"/>
        <v>Arabica</v>
      </c>
      <c r="O412" s="4" t="str">
        <f t="shared" si="20"/>
        <v>Light</v>
      </c>
      <c r="P412" s="5" t="str">
        <f>_xlfn.XLOOKUP(Orders[[#This Row],[Customer ID]],customers!$A$1:$A$1001,customers!$I$1:$I$1001,,0)</f>
        <v>No</v>
      </c>
    </row>
    <row r="413" spans="1:16" x14ac:dyDescent="0.3">
      <c r="A413" s="3" t="s">
        <v>2808</v>
      </c>
      <c r="B413" s="6">
        <v>44504</v>
      </c>
      <c r="C413" s="3" t="s">
        <v>2809</v>
      </c>
      <c r="D413" s="5"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s="5" t="str">
        <f t="shared" si="19"/>
        <v>Liberica</v>
      </c>
      <c r="O413" s="4" t="str">
        <f t="shared" si="20"/>
        <v>Medium</v>
      </c>
      <c r="P413" s="5" t="str">
        <f>_xlfn.XLOOKUP(Orders[[#This Row],[Customer ID]],customers!$A$1:$A$1001,customers!$I$1:$I$1001,,0)</f>
        <v>Yes</v>
      </c>
    </row>
    <row r="414" spans="1:16" x14ac:dyDescent="0.3">
      <c r="A414" s="3" t="s">
        <v>2813</v>
      </c>
      <c r="B414" s="6">
        <v>44410</v>
      </c>
      <c r="C414" s="3" t="s">
        <v>2814</v>
      </c>
      <c r="D414" s="5"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s="5" t="str">
        <f t="shared" si="19"/>
        <v>Arabica</v>
      </c>
      <c r="O414" s="4" t="str">
        <f t="shared" si="20"/>
        <v>Medium</v>
      </c>
      <c r="P414" s="5" t="str">
        <f>_xlfn.XLOOKUP(Orders[[#This Row],[Customer ID]],customers!$A$1:$A$1001,customers!$I$1:$I$1001,,0)</f>
        <v>Yes</v>
      </c>
    </row>
    <row r="415" spans="1:16" x14ac:dyDescent="0.3">
      <c r="A415" s="3" t="s">
        <v>2818</v>
      </c>
      <c r="B415" s="6">
        <v>43857</v>
      </c>
      <c r="C415" s="3" t="s">
        <v>2819</v>
      </c>
      <c r="D415" s="5"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s="5" t="str">
        <f t="shared" si="19"/>
        <v>Liberica</v>
      </c>
      <c r="O415" s="4" t="str">
        <f t="shared" si="20"/>
        <v>Light</v>
      </c>
      <c r="P415" s="5" t="str">
        <f>_xlfn.XLOOKUP(Orders[[#This Row],[Customer ID]],customers!$A$1:$A$1001,customers!$I$1:$I$1001,,0)</f>
        <v>Yes</v>
      </c>
    </row>
    <row r="416" spans="1:16" x14ac:dyDescent="0.3">
      <c r="A416" s="3" t="s">
        <v>2824</v>
      </c>
      <c r="B416" s="6">
        <v>43802</v>
      </c>
      <c r="C416" s="3" t="s">
        <v>2825</v>
      </c>
      <c r="D416" s="5"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s="5" t="str">
        <f t="shared" si="19"/>
        <v>Robusta</v>
      </c>
      <c r="O416" s="4" t="str">
        <f t="shared" si="20"/>
        <v>Light</v>
      </c>
      <c r="P416" s="5" t="str">
        <f>_xlfn.XLOOKUP(Orders[[#This Row],[Customer ID]],customers!$A$1:$A$1001,customers!$I$1:$I$1001,,0)</f>
        <v>Yes</v>
      </c>
    </row>
    <row r="417" spans="1:16" x14ac:dyDescent="0.3">
      <c r="A417" s="3" t="s">
        <v>2829</v>
      </c>
      <c r="B417" s="6">
        <v>43683</v>
      </c>
      <c r="C417" s="3" t="s">
        <v>2830</v>
      </c>
      <c r="D417" s="5"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s="5" t="str">
        <f t="shared" si="19"/>
        <v>Robusta</v>
      </c>
      <c r="O417" s="4" t="str">
        <f t="shared" si="20"/>
        <v>Medium</v>
      </c>
      <c r="P417" s="5" t="str">
        <f>_xlfn.XLOOKUP(Orders[[#This Row],[Customer ID]],customers!$A$1:$A$1001,customers!$I$1:$I$1001,,0)</f>
        <v>No</v>
      </c>
    </row>
    <row r="418" spans="1:16" x14ac:dyDescent="0.3">
      <c r="A418" s="3" t="s">
        <v>2834</v>
      </c>
      <c r="B418" s="6">
        <v>43901</v>
      </c>
      <c r="C418" s="3" t="s">
        <v>2835</v>
      </c>
      <c r="D418" s="5"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s="5" t="str">
        <f t="shared" si="19"/>
        <v>Arabica</v>
      </c>
      <c r="O418" s="4" t="str">
        <f t="shared" si="20"/>
        <v>Light</v>
      </c>
      <c r="P418" s="5" t="str">
        <f>_xlfn.XLOOKUP(Orders[[#This Row],[Customer ID]],customers!$A$1:$A$1001,customers!$I$1:$I$1001,,0)</f>
        <v>Yes</v>
      </c>
    </row>
    <row r="419" spans="1:16" x14ac:dyDescent="0.3">
      <c r="A419" s="3" t="s">
        <v>2839</v>
      </c>
      <c r="B419" s="6">
        <v>44457</v>
      </c>
      <c r="C419" s="3" t="s">
        <v>2840</v>
      </c>
      <c r="D419" s="5"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s="5" t="str">
        <f t="shared" si="19"/>
        <v>Arabica</v>
      </c>
      <c r="O419" s="4" t="str">
        <f t="shared" si="20"/>
        <v>Light</v>
      </c>
      <c r="P419" s="5" t="str">
        <f>_xlfn.XLOOKUP(Orders[[#This Row],[Customer ID]],customers!$A$1:$A$1001,customers!$I$1:$I$1001,,0)</f>
        <v>Yes</v>
      </c>
    </row>
    <row r="420" spans="1:16" x14ac:dyDescent="0.3">
      <c r="A420" s="3" t="s">
        <v>2844</v>
      </c>
      <c r="B420" s="6">
        <v>44142</v>
      </c>
      <c r="C420" s="3" t="s">
        <v>2845</v>
      </c>
      <c r="D420" s="5"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s="5" t="str">
        <f t="shared" si="19"/>
        <v>Arabica</v>
      </c>
      <c r="O420" s="4" t="str">
        <f t="shared" si="20"/>
        <v>Light</v>
      </c>
      <c r="P420" s="5" t="str">
        <f>_xlfn.XLOOKUP(Orders[[#This Row],[Customer ID]],customers!$A$1:$A$1001,customers!$I$1:$I$1001,,0)</f>
        <v>Yes</v>
      </c>
    </row>
    <row r="421" spans="1:16" x14ac:dyDescent="0.3">
      <c r="A421" s="3" t="s">
        <v>2849</v>
      </c>
      <c r="B421" s="6">
        <v>44739</v>
      </c>
      <c r="C421" s="3" t="s">
        <v>2850</v>
      </c>
      <c r="D421" s="5"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s="5" t="str">
        <f t="shared" si="19"/>
        <v>Liberica</v>
      </c>
      <c r="O421" s="4" t="str">
        <f t="shared" si="20"/>
        <v>Medium</v>
      </c>
      <c r="P421" s="5" t="str">
        <f>_xlfn.XLOOKUP(Orders[[#This Row],[Customer ID]],customers!$A$1:$A$1001,customers!$I$1:$I$1001,,0)</f>
        <v>Yes</v>
      </c>
    </row>
    <row r="422" spans="1:16" x14ac:dyDescent="0.3">
      <c r="A422" s="3" t="s">
        <v>2855</v>
      </c>
      <c r="B422" s="6">
        <v>43866</v>
      </c>
      <c r="C422" s="3" t="s">
        <v>2586</v>
      </c>
      <c r="D422" s="5"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s="5" t="str">
        <f t="shared" si="19"/>
        <v>Liberica</v>
      </c>
      <c r="O422" s="4" t="str">
        <f t="shared" si="20"/>
        <v>Dark</v>
      </c>
      <c r="P422" s="5" t="str">
        <f>_xlfn.XLOOKUP(Orders[[#This Row],[Customer ID]],customers!$A$1:$A$1001,customers!$I$1:$I$1001,,0)</f>
        <v>No</v>
      </c>
    </row>
    <row r="423" spans="1:16" x14ac:dyDescent="0.3">
      <c r="A423" s="3" t="s">
        <v>2855</v>
      </c>
      <c r="B423" s="6">
        <v>43866</v>
      </c>
      <c r="C423" s="3" t="s">
        <v>2586</v>
      </c>
      <c r="D423" s="5"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s="5" t="str">
        <f t="shared" si="19"/>
        <v>Arabica</v>
      </c>
      <c r="O423" s="4" t="str">
        <f t="shared" si="20"/>
        <v>Dark</v>
      </c>
      <c r="P423" s="5" t="str">
        <f>_xlfn.XLOOKUP(Orders[[#This Row],[Customer ID]],customers!$A$1:$A$1001,customers!$I$1:$I$1001,,0)</f>
        <v>No</v>
      </c>
    </row>
    <row r="424" spans="1:16" x14ac:dyDescent="0.3">
      <c r="A424" s="3" t="s">
        <v>2866</v>
      </c>
      <c r="B424" s="6">
        <v>43868</v>
      </c>
      <c r="C424" s="3" t="s">
        <v>2867</v>
      </c>
      <c r="D424" s="5"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s="5" t="str">
        <f t="shared" si="19"/>
        <v>Arabica</v>
      </c>
      <c r="O424" s="4" t="str">
        <f t="shared" si="20"/>
        <v>Dark</v>
      </c>
      <c r="P424" s="5" t="str">
        <f>_xlfn.XLOOKUP(Orders[[#This Row],[Customer ID]],customers!$A$1:$A$1001,customers!$I$1:$I$1001,,0)</f>
        <v>No</v>
      </c>
    </row>
    <row r="425" spans="1:16" x14ac:dyDescent="0.3">
      <c r="A425" s="3" t="s">
        <v>2871</v>
      </c>
      <c r="B425" s="6">
        <v>44183</v>
      </c>
      <c r="C425" s="3" t="s">
        <v>2872</v>
      </c>
      <c r="D425" s="5"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s="5" t="str">
        <f t="shared" si="19"/>
        <v>Robusta</v>
      </c>
      <c r="O425" s="4" t="str">
        <f t="shared" si="20"/>
        <v>Medium</v>
      </c>
      <c r="P425" s="5" t="str">
        <f>_xlfn.XLOOKUP(Orders[[#This Row],[Customer ID]],customers!$A$1:$A$1001,customers!$I$1:$I$1001,,0)</f>
        <v>No</v>
      </c>
    </row>
    <row r="426" spans="1:16" x14ac:dyDescent="0.3">
      <c r="A426" s="3" t="s">
        <v>2876</v>
      </c>
      <c r="B426" s="6">
        <v>44431</v>
      </c>
      <c r="C426" s="3" t="s">
        <v>2877</v>
      </c>
      <c r="D426" s="5"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s="5" t="str">
        <f t="shared" si="19"/>
        <v>Excelsa</v>
      </c>
      <c r="O426" s="4" t="str">
        <f t="shared" si="20"/>
        <v>Light</v>
      </c>
      <c r="P426" s="5" t="str">
        <f>_xlfn.XLOOKUP(Orders[[#This Row],[Customer ID]],customers!$A$1:$A$1001,customers!$I$1:$I$1001,,0)</f>
        <v>Yes</v>
      </c>
    </row>
    <row r="427" spans="1:16" x14ac:dyDescent="0.3">
      <c r="A427" s="3" t="s">
        <v>2882</v>
      </c>
      <c r="B427" s="6">
        <v>44428</v>
      </c>
      <c r="C427" s="3" t="s">
        <v>2883</v>
      </c>
      <c r="D427" s="5"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s="5" t="str">
        <f t="shared" si="19"/>
        <v>Robusta</v>
      </c>
      <c r="O427" s="4" t="str">
        <f t="shared" si="20"/>
        <v>Dark</v>
      </c>
      <c r="P427" s="5" t="str">
        <f>_xlfn.XLOOKUP(Orders[[#This Row],[Customer ID]],customers!$A$1:$A$1001,customers!$I$1:$I$1001,,0)</f>
        <v>No</v>
      </c>
    </row>
    <row r="428" spans="1:16" x14ac:dyDescent="0.3">
      <c r="A428" s="3" t="s">
        <v>2888</v>
      </c>
      <c r="B428" s="6">
        <v>43556</v>
      </c>
      <c r="C428" s="3" t="s">
        <v>2889</v>
      </c>
      <c r="D428" s="5"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5" t="str">
        <f>INDEX(products!$A$1:$G$49,MATCH(orders!$D428,products!$A$1:$A$49,0),MATCH(orders!I$1,products!$A$1:$G$1,0))</f>
        <v>Rob</v>
      </c>
      <c r="J428" s="5"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s="5" t="str">
        <f t="shared" si="19"/>
        <v>Robusta</v>
      </c>
      <c r="O428" s="4" t="str">
        <f t="shared" si="20"/>
        <v>Light</v>
      </c>
      <c r="P428" s="5" t="str">
        <f>_xlfn.XLOOKUP(Orders[[#This Row],[Customer ID]],customers!$A$1:$A$1001,customers!$I$1:$I$1001,,0)</f>
        <v>Yes</v>
      </c>
    </row>
    <row r="429" spans="1:16" x14ac:dyDescent="0.3">
      <c r="A429" s="3" t="s">
        <v>2894</v>
      </c>
      <c r="B429" s="6">
        <v>44224</v>
      </c>
      <c r="C429" s="3" t="s">
        <v>2895</v>
      </c>
      <c r="D429" s="5"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s="5" t="str">
        <f t="shared" si="19"/>
        <v>Arabica</v>
      </c>
      <c r="O429" s="4" t="str">
        <f t="shared" si="20"/>
        <v>Medium</v>
      </c>
      <c r="P429" s="5" t="str">
        <f>_xlfn.XLOOKUP(Orders[[#This Row],[Customer ID]],customers!$A$1:$A$1001,customers!$I$1:$I$1001,,0)</f>
        <v>Yes</v>
      </c>
    </row>
    <row r="430" spans="1:16" x14ac:dyDescent="0.3">
      <c r="A430" s="3" t="s">
        <v>2899</v>
      </c>
      <c r="B430" s="6">
        <v>43759</v>
      </c>
      <c r="C430" s="3" t="s">
        <v>2900</v>
      </c>
      <c r="D430" s="5"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s="5" t="str">
        <f t="shared" si="19"/>
        <v>Robusta</v>
      </c>
      <c r="O430" s="4" t="str">
        <f t="shared" si="20"/>
        <v>Light</v>
      </c>
      <c r="P430" s="5" t="str">
        <f>_xlfn.XLOOKUP(Orders[[#This Row],[Customer ID]],customers!$A$1:$A$1001,customers!$I$1:$I$1001,,0)</f>
        <v>No</v>
      </c>
    </row>
    <row r="431" spans="1:16" x14ac:dyDescent="0.3">
      <c r="A431" s="3" t="s">
        <v>2905</v>
      </c>
      <c r="B431" s="6">
        <v>44367</v>
      </c>
      <c r="C431" s="3" t="s">
        <v>2586</v>
      </c>
      <c r="D431" s="5"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s="5" t="str">
        <f t="shared" si="19"/>
        <v>Arabica</v>
      </c>
      <c r="O431" s="4" t="str">
        <f t="shared" si="20"/>
        <v>Light</v>
      </c>
      <c r="P431" s="5" t="str">
        <f>_xlfn.XLOOKUP(Orders[[#This Row],[Customer ID]],customers!$A$1:$A$1001,customers!$I$1:$I$1001,,0)</f>
        <v>No</v>
      </c>
    </row>
    <row r="432" spans="1:16" x14ac:dyDescent="0.3">
      <c r="A432" s="3" t="s">
        <v>2911</v>
      </c>
      <c r="B432" s="6">
        <v>44504</v>
      </c>
      <c r="C432" s="3" t="s">
        <v>2912</v>
      </c>
      <c r="D432" s="5"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s="5" t="str">
        <f t="shared" si="19"/>
        <v>Robusta</v>
      </c>
      <c r="O432" s="4" t="str">
        <f t="shared" si="20"/>
        <v>Dark</v>
      </c>
      <c r="P432" s="5" t="str">
        <f>_xlfn.XLOOKUP(Orders[[#This Row],[Customer ID]],customers!$A$1:$A$1001,customers!$I$1:$I$1001,,0)</f>
        <v>Yes</v>
      </c>
    </row>
    <row r="433" spans="1:16" x14ac:dyDescent="0.3">
      <c r="A433" s="3" t="s">
        <v>2917</v>
      </c>
      <c r="B433" s="6">
        <v>44291</v>
      </c>
      <c r="C433" s="3" t="s">
        <v>2918</v>
      </c>
      <c r="D433" s="5"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5" t="str">
        <f>INDEX(products!$A$1:$G$49,MATCH(orders!$D433,products!$A$1:$A$49,0),MATCH(orders!I$1,products!$A$1:$G$1,0))</f>
        <v>Exc</v>
      </c>
      <c r="J433" s="5"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s="5" t="str">
        <f t="shared" si="19"/>
        <v>Excelsa</v>
      </c>
      <c r="O433" s="4" t="str">
        <f t="shared" si="20"/>
        <v>Dark</v>
      </c>
      <c r="P433" s="5" t="str">
        <f>_xlfn.XLOOKUP(Orders[[#This Row],[Customer ID]],customers!$A$1:$A$1001,customers!$I$1:$I$1001,,0)</f>
        <v>Yes</v>
      </c>
    </row>
    <row r="434" spans="1:16" x14ac:dyDescent="0.3">
      <c r="A434" s="3" t="s">
        <v>2923</v>
      </c>
      <c r="B434" s="6">
        <v>43808</v>
      </c>
      <c r="C434" s="3" t="s">
        <v>2924</v>
      </c>
      <c r="D434" s="5"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s="5" t="str">
        <f t="shared" si="19"/>
        <v>Arabica</v>
      </c>
      <c r="O434" s="4" t="str">
        <f t="shared" si="20"/>
        <v>Medium</v>
      </c>
      <c r="P434" s="5" t="str">
        <f>_xlfn.XLOOKUP(Orders[[#This Row],[Customer ID]],customers!$A$1:$A$1001,customers!$I$1:$I$1001,,0)</f>
        <v>No</v>
      </c>
    </row>
    <row r="435" spans="1:16" x14ac:dyDescent="0.3">
      <c r="A435" s="3" t="s">
        <v>2928</v>
      </c>
      <c r="B435" s="6">
        <v>44563</v>
      </c>
      <c r="C435" s="3" t="s">
        <v>2929</v>
      </c>
      <c r="D435" s="5"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s="5" t="str">
        <f t="shared" si="19"/>
        <v>Liberica</v>
      </c>
      <c r="O435" s="4" t="str">
        <f t="shared" si="20"/>
        <v>Medium</v>
      </c>
      <c r="P435" s="5" t="str">
        <f>_xlfn.XLOOKUP(Orders[[#This Row],[Customer ID]],customers!$A$1:$A$1001,customers!$I$1:$I$1001,,0)</f>
        <v>Yes</v>
      </c>
    </row>
    <row r="436" spans="1:16" x14ac:dyDescent="0.3">
      <c r="A436" s="3" t="s">
        <v>2934</v>
      </c>
      <c r="B436" s="6">
        <v>43807</v>
      </c>
      <c r="C436" s="3" t="s">
        <v>2935</v>
      </c>
      <c r="D436" s="5"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s="5" t="str">
        <f t="shared" si="19"/>
        <v>Arabica</v>
      </c>
      <c r="O436" s="4" t="str">
        <f t="shared" si="20"/>
        <v>Medium</v>
      </c>
      <c r="P436" s="5" t="str">
        <f>_xlfn.XLOOKUP(Orders[[#This Row],[Customer ID]],customers!$A$1:$A$1001,customers!$I$1:$I$1001,,0)</f>
        <v>No</v>
      </c>
    </row>
    <row r="437" spans="1:16" x14ac:dyDescent="0.3">
      <c r="A437" s="3" t="s">
        <v>2939</v>
      </c>
      <c r="B437" s="6">
        <v>44528</v>
      </c>
      <c r="C437" s="3" t="s">
        <v>2940</v>
      </c>
      <c r="D437" s="5"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s="5" t="str">
        <f t="shared" si="19"/>
        <v>Excelsa</v>
      </c>
      <c r="O437" s="4" t="str">
        <f t="shared" si="20"/>
        <v>Medium</v>
      </c>
      <c r="P437" s="5" t="str">
        <f>_xlfn.XLOOKUP(Orders[[#This Row],[Customer ID]],customers!$A$1:$A$1001,customers!$I$1:$I$1001,,0)</f>
        <v>No</v>
      </c>
    </row>
    <row r="438" spans="1:16" x14ac:dyDescent="0.3">
      <c r="A438" s="3" t="s">
        <v>2945</v>
      </c>
      <c r="B438" s="6">
        <v>44631</v>
      </c>
      <c r="C438" s="3" t="s">
        <v>2946</v>
      </c>
      <c r="D438" s="5"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s="5" t="str">
        <f t="shared" si="19"/>
        <v>Liberica</v>
      </c>
      <c r="O438" s="4" t="str">
        <f t="shared" si="20"/>
        <v>Light</v>
      </c>
      <c r="P438" s="5" t="str">
        <f>_xlfn.XLOOKUP(Orders[[#This Row],[Customer ID]],customers!$A$1:$A$1001,customers!$I$1:$I$1001,,0)</f>
        <v>Yes</v>
      </c>
    </row>
    <row r="439" spans="1:16" x14ac:dyDescent="0.3">
      <c r="A439" s="3" t="s">
        <v>2951</v>
      </c>
      <c r="B439" s="6">
        <v>44213</v>
      </c>
      <c r="C439" s="3" t="s">
        <v>2952</v>
      </c>
      <c r="D439" s="5"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s="5" t="str">
        <f t="shared" si="19"/>
        <v>Liberica</v>
      </c>
      <c r="O439" s="4" t="str">
        <f t="shared" si="20"/>
        <v>Dark</v>
      </c>
      <c r="P439" s="5" t="str">
        <f>_xlfn.XLOOKUP(Orders[[#This Row],[Customer ID]],customers!$A$1:$A$1001,customers!$I$1:$I$1001,,0)</f>
        <v>No</v>
      </c>
    </row>
    <row r="440" spans="1:16" x14ac:dyDescent="0.3">
      <c r="A440" s="3" t="s">
        <v>2956</v>
      </c>
      <c r="B440" s="6">
        <v>43483</v>
      </c>
      <c r="C440" s="3" t="s">
        <v>3042</v>
      </c>
      <c r="D440" s="5"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s="5" t="str">
        <f t="shared" si="19"/>
        <v>Liberica</v>
      </c>
      <c r="O440" s="4" t="str">
        <f t="shared" si="20"/>
        <v>Dark</v>
      </c>
      <c r="P440" s="5" t="str">
        <f>_xlfn.XLOOKUP(Orders[[#This Row],[Customer ID]],customers!$A$1:$A$1001,customers!$I$1:$I$1001,,0)</f>
        <v>No</v>
      </c>
    </row>
    <row r="441" spans="1:16" x14ac:dyDescent="0.3">
      <c r="A441" s="3" t="s">
        <v>2962</v>
      </c>
      <c r="B441" s="6">
        <v>43562</v>
      </c>
      <c r="C441" s="3" t="s">
        <v>2963</v>
      </c>
      <c r="D441" s="5"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5" t="str">
        <f>INDEX(products!$A$1:$G$49,MATCH(orders!$D441,products!$A$1:$A$49,0),MATCH(orders!I$1,products!$A$1:$G$1,0))</f>
        <v>Exc</v>
      </c>
      <c r="J441" s="5"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s="5" t="str">
        <f t="shared" si="19"/>
        <v>Excelsa</v>
      </c>
      <c r="O441" s="4" t="str">
        <f t="shared" si="20"/>
        <v>Light</v>
      </c>
      <c r="P441" s="5" t="str">
        <f>_xlfn.XLOOKUP(Orders[[#This Row],[Customer ID]],customers!$A$1:$A$1001,customers!$I$1:$I$1001,,0)</f>
        <v>No</v>
      </c>
    </row>
    <row r="442" spans="1:16" x14ac:dyDescent="0.3">
      <c r="A442" s="3" t="s">
        <v>2968</v>
      </c>
      <c r="B442" s="6">
        <v>44230</v>
      </c>
      <c r="C442" s="3" t="s">
        <v>2969</v>
      </c>
      <c r="D442" s="5"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s="5" t="str">
        <f t="shared" si="19"/>
        <v>Arabica</v>
      </c>
      <c r="O442" s="4" t="str">
        <f t="shared" si="20"/>
        <v>Medium</v>
      </c>
      <c r="P442" s="5" t="str">
        <f>_xlfn.XLOOKUP(Orders[[#This Row],[Customer ID]],customers!$A$1:$A$1001,customers!$I$1:$I$1001,,0)</f>
        <v>Yes</v>
      </c>
    </row>
    <row r="443" spans="1:16" x14ac:dyDescent="0.3">
      <c r="A443" s="3" t="s">
        <v>2974</v>
      </c>
      <c r="B443" s="6">
        <v>43573</v>
      </c>
      <c r="C443" s="3" t="s">
        <v>2975</v>
      </c>
      <c r="D443" s="5"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5" t="str">
        <f>INDEX(products!$A$1:$G$49,MATCH(orders!$D443,products!$A$1:$A$49,0),MATCH(orders!I$1,products!$A$1:$G$1,0))</f>
        <v>Exc</v>
      </c>
      <c r="J443" s="5"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s="5" t="str">
        <f t="shared" si="19"/>
        <v>Excelsa</v>
      </c>
      <c r="O443" s="4" t="str">
        <f t="shared" si="20"/>
        <v>Dark</v>
      </c>
      <c r="P443" s="5" t="str">
        <f>_xlfn.XLOOKUP(Orders[[#This Row],[Customer ID]],customers!$A$1:$A$1001,customers!$I$1:$I$1001,,0)</f>
        <v>Yes</v>
      </c>
    </row>
    <row r="444" spans="1:16" x14ac:dyDescent="0.3">
      <c r="A444" s="3" t="s">
        <v>2980</v>
      </c>
      <c r="B444" s="6">
        <v>44384</v>
      </c>
      <c r="C444" s="3" t="s">
        <v>2981</v>
      </c>
      <c r="D444" s="5"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s="5" t="str">
        <f t="shared" si="19"/>
        <v>Robusta</v>
      </c>
      <c r="O444" s="4" t="str">
        <f t="shared" si="20"/>
        <v>Light</v>
      </c>
      <c r="P444" s="5" t="str">
        <f>_xlfn.XLOOKUP(Orders[[#This Row],[Customer ID]],customers!$A$1:$A$1001,customers!$I$1:$I$1001,,0)</f>
        <v>No</v>
      </c>
    </row>
    <row r="445" spans="1:16" x14ac:dyDescent="0.3">
      <c r="A445" s="3" t="s">
        <v>2986</v>
      </c>
      <c r="B445" s="6">
        <v>44250</v>
      </c>
      <c r="C445" s="3" t="s">
        <v>2987</v>
      </c>
      <c r="D445" s="5"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5" t="str">
        <f>INDEX(products!$A$1:$G$49,MATCH(orders!$D445,products!$A$1:$A$49,0),MATCH(orders!I$1,products!$A$1:$G$1,0))</f>
        <v>Exc</v>
      </c>
      <c r="J445" s="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s="5" t="str">
        <f t="shared" si="19"/>
        <v>Excelsa</v>
      </c>
      <c r="O445" s="4" t="str">
        <f t="shared" si="20"/>
        <v>Light</v>
      </c>
      <c r="P445" s="5" t="str">
        <f>_xlfn.XLOOKUP(Orders[[#This Row],[Customer ID]],customers!$A$1:$A$1001,customers!$I$1:$I$1001,,0)</f>
        <v>Yes</v>
      </c>
    </row>
    <row r="446" spans="1:16" x14ac:dyDescent="0.3">
      <c r="A446" s="3" t="s">
        <v>2992</v>
      </c>
      <c r="B446" s="6">
        <v>44418</v>
      </c>
      <c r="C446" s="3" t="s">
        <v>2993</v>
      </c>
      <c r="D446" s="5"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5" t="str">
        <f>INDEX(products!$A$1:$G$49,MATCH(orders!$D446,products!$A$1:$A$49,0),MATCH(orders!I$1,products!$A$1:$G$1,0))</f>
        <v>Exc</v>
      </c>
      <c r="J446" s="5"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s="5" t="str">
        <f t="shared" si="19"/>
        <v>Excelsa</v>
      </c>
      <c r="O446" s="4" t="str">
        <f t="shared" si="20"/>
        <v>Medium</v>
      </c>
      <c r="P446" s="5" t="str">
        <f>_xlfn.XLOOKUP(Orders[[#This Row],[Customer ID]],customers!$A$1:$A$1001,customers!$I$1:$I$1001,,0)</f>
        <v>No</v>
      </c>
    </row>
    <row r="447" spans="1:16" x14ac:dyDescent="0.3">
      <c r="A447" s="3" t="s">
        <v>2999</v>
      </c>
      <c r="B447" s="6">
        <v>43784</v>
      </c>
      <c r="C447" s="3" t="s">
        <v>3000</v>
      </c>
      <c r="D447" s="5"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5" t="str">
        <f>INDEX(products!$A$1:$G$49,MATCH(orders!$D447,products!$A$1:$A$49,0),MATCH(orders!I$1,products!$A$1:$G$1,0))</f>
        <v>Lib</v>
      </c>
      <c r="J447" s="5"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s="5" t="str">
        <f t="shared" si="19"/>
        <v>Liberica</v>
      </c>
      <c r="O447" s="4" t="str">
        <f t="shared" si="20"/>
        <v>Medium</v>
      </c>
      <c r="P447" s="5" t="str">
        <f>_xlfn.XLOOKUP(Orders[[#This Row],[Customer ID]],customers!$A$1:$A$1001,customers!$I$1:$I$1001,,0)</f>
        <v>Yes</v>
      </c>
    </row>
    <row r="448" spans="1:16" x14ac:dyDescent="0.3">
      <c r="A448" s="3" t="s">
        <v>3004</v>
      </c>
      <c r="B448" s="6">
        <v>43816</v>
      </c>
      <c r="C448" s="3" t="s">
        <v>3005</v>
      </c>
      <c r="D448" s="5"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s="5" t="str">
        <f t="shared" si="19"/>
        <v>Liberica</v>
      </c>
      <c r="O448" s="4" t="str">
        <f t="shared" si="20"/>
        <v>Medium</v>
      </c>
      <c r="P448" s="5" t="str">
        <f>_xlfn.XLOOKUP(Orders[[#This Row],[Customer ID]],customers!$A$1:$A$1001,customers!$I$1:$I$1001,,0)</f>
        <v>Yes</v>
      </c>
    </row>
    <row r="449" spans="1:16" x14ac:dyDescent="0.3">
      <c r="A449" s="3" t="s">
        <v>3010</v>
      </c>
      <c r="B449" s="6">
        <v>43908</v>
      </c>
      <c r="C449" s="3" t="s">
        <v>3011</v>
      </c>
      <c r="D449" s="5"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s="5" t="str">
        <f t="shared" si="19"/>
        <v>Robusta</v>
      </c>
      <c r="O449" s="4" t="str">
        <f t="shared" si="20"/>
        <v>Medium</v>
      </c>
      <c r="P449" s="5" t="str">
        <f>_xlfn.XLOOKUP(Orders[[#This Row],[Customer ID]],customers!$A$1:$A$1001,customers!$I$1:$I$1001,,0)</f>
        <v>No</v>
      </c>
    </row>
    <row r="450" spans="1:16" x14ac:dyDescent="0.3">
      <c r="A450" s="3" t="s">
        <v>3015</v>
      </c>
      <c r="B450" s="6">
        <v>44718</v>
      </c>
      <c r="C450" s="3" t="s">
        <v>3016</v>
      </c>
      <c r="D450" s="5"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5" t="str">
        <f>INDEX(products!$A$1:$G$49,MATCH(orders!$D450,products!$A$1:$A$49,0),MATCH(orders!I$1,products!$A$1:$G$1,0))</f>
        <v>Rob</v>
      </c>
      <c r="J450" s="5"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s="5" t="str">
        <f t="shared" si="19"/>
        <v>Robusta</v>
      </c>
      <c r="O450" s="4" t="str">
        <f t="shared" si="20"/>
        <v>Light</v>
      </c>
      <c r="P450" s="5" t="str">
        <f>_xlfn.XLOOKUP(Orders[[#This Row],[Customer ID]],customers!$A$1:$A$1001,customers!$I$1:$I$1001,,0)</f>
        <v>No</v>
      </c>
    </row>
    <row r="451" spans="1:16" x14ac:dyDescent="0.3">
      <c r="A451" s="3" t="s">
        <v>3021</v>
      </c>
      <c r="B451" s="6">
        <v>44336</v>
      </c>
      <c r="C451" s="3" t="s">
        <v>3022</v>
      </c>
      <c r="D451" s="5"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s="5" t="str">
        <f t="shared" ref="N451:N514" si="22">IF(I451="Rob","Robusta",IF(I451="Exc","Excelsa",IF(I451="Ara","Arabica",IF(I451="Lib","Liberica",""))))</f>
        <v>Robusta</v>
      </c>
      <c r="O451" s="4" t="str">
        <f t="shared" ref="O451:O514" si="23">IF(J451="M","Medium",IF(J451="L","Light",IF(J451="D","Dark","")))</f>
        <v>Dark</v>
      </c>
      <c r="P451" s="5" t="str">
        <f>_xlfn.XLOOKUP(Orders[[#This Row],[Customer ID]],customers!$A$1:$A$1001,customers!$I$1:$I$1001,,0)</f>
        <v>No</v>
      </c>
    </row>
    <row r="452" spans="1:16" x14ac:dyDescent="0.3">
      <c r="A452" s="3" t="s">
        <v>3027</v>
      </c>
      <c r="B452" s="6">
        <v>44207</v>
      </c>
      <c r="C452" s="3" t="s">
        <v>3028</v>
      </c>
      <c r="D452" s="5"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5" t="str">
        <f>INDEX(products!$A$1:$G$49,MATCH(orders!$D452,products!$A$1:$A$49,0),MATCH(orders!I$1,products!$A$1:$G$1,0))</f>
        <v>Lib</v>
      </c>
      <c r="J452" s="5"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s="5" t="str">
        <f t="shared" si="22"/>
        <v>Liberica</v>
      </c>
      <c r="O452" s="4" t="str">
        <f t="shared" si="23"/>
        <v>Light</v>
      </c>
      <c r="P452" s="5" t="str">
        <f>_xlfn.XLOOKUP(Orders[[#This Row],[Customer ID]],customers!$A$1:$A$1001,customers!$I$1:$I$1001,,0)</f>
        <v>No</v>
      </c>
    </row>
    <row r="453" spans="1:16" x14ac:dyDescent="0.3">
      <c r="A453" s="3" t="s">
        <v>3035</v>
      </c>
      <c r="B453" s="6">
        <v>43518</v>
      </c>
      <c r="C453" s="3" t="s">
        <v>3036</v>
      </c>
      <c r="D453" s="5"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s="5" t="str">
        <f t="shared" si="22"/>
        <v>Robusta</v>
      </c>
      <c r="O453" s="4" t="str">
        <f t="shared" si="23"/>
        <v>Dark</v>
      </c>
      <c r="P453" s="5" t="str">
        <f>_xlfn.XLOOKUP(Orders[[#This Row],[Customer ID]],customers!$A$1:$A$1001,customers!$I$1:$I$1001,,0)</f>
        <v>Yes</v>
      </c>
    </row>
    <row r="454" spans="1:16" x14ac:dyDescent="0.3">
      <c r="A454" s="3" t="s">
        <v>3041</v>
      </c>
      <c r="B454" s="6">
        <v>44524</v>
      </c>
      <c r="C454" s="3" t="s">
        <v>3042</v>
      </c>
      <c r="D454" s="5"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s="5" t="str">
        <f t="shared" si="22"/>
        <v>Arabica</v>
      </c>
      <c r="O454" s="4" t="str">
        <f t="shared" si="23"/>
        <v>Light</v>
      </c>
      <c r="P454" s="5" t="str">
        <f>_xlfn.XLOOKUP(Orders[[#This Row],[Customer ID]],customers!$A$1:$A$1001,customers!$I$1:$I$1001,,0)</f>
        <v>No</v>
      </c>
    </row>
    <row r="455" spans="1:16" x14ac:dyDescent="0.3">
      <c r="A455" s="3" t="s">
        <v>3047</v>
      </c>
      <c r="B455" s="6">
        <v>44579</v>
      </c>
      <c r="C455" s="3" t="s">
        <v>3048</v>
      </c>
      <c r="D455" s="5"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s="5" t="str">
        <f t="shared" si="22"/>
        <v>Liberica</v>
      </c>
      <c r="O455" s="4" t="str">
        <f t="shared" si="23"/>
        <v>Light</v>
      </c>
      <c r="P455" s="5" t="str">
        <f>_xlfn.XLOOKUP(Orders[[#This Row],[Customer ID]],customers!$A$1:$A$1001,customers!$I$1:$I$1001,,0)</f>
        <v>No</v>
      </c>
    </row>
    <row r="456" spans="1:16" x14ac:dyDescent="0.3">
      <c r="A456" s="3" t="s">
        <v>3053</v>
      </c>
      <c r="B456" s="6">
        <v>44421</v>
      </c>
      <c r="C456" s="3" t="s">
        <v>3054</v>
      </c>
      <c r="D456" s="5"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5" t="str">
        <f>INDEX(products!$A$1:$G$49,MATCH(orders!$D456,products!$A$1:$A$49,0),MATCH(orders!I$1,products!$A$1:$G$1,0))</f>
        <v>Rob</v>
      </c>
      <c r="J456" s="5"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s="5" t="str">
        <f t="shared" si="22"/>
        <v>Robusta</v>
      </c>
      <c r="O456" s="4" t="str">
        <f t="shared" si="23"/>
        <v>Dark</v>
      </c>
      <c r="P456" s="5" t="str">
        <f>_xlfn.XLOOKUP(Orders[[#This Row],[Customer ID]],customers!$A$1:$A$1001,customers!$I$1:$I$1001,,0)</f>
        <v>Yes</v>
      </c>
    </row>
    <row r="457" spans="1:16" x14ac:dyDescent="0.3">
      <c r="A457" s="3" t="s">
        <v>3058</v>
      </c>
      <c r="B457" s="6">
        <v>43841</v>
      </c>
      <c r="C457" s="3" t="s">
        <v>3059</v>
      </c>
      <c r="D457" s="5"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5" t="str">
        <f>INDEX(products!$A$1:$G$49,MATCH(orders!$D457,products!$A$1:$A$49,0),MATCH(orders!I$1,products!$A$1:$G$1,0))</f>
        <v>Lib</v>
      </c>
      <c r="J457" s="5"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s="5" t="str">
        <f t="shared" si="22"/>
        <v>Liberica</v>
      </c>
      <c r="O457" s="4" t="str">
        <f t="shared" si="23"/>
        <v>Light</v>
      </c>
      <c r="P457" s="5" t="str">
        <f>_xlfn.XLOOKUP(Orders[[#This Row],[Customer ID]],customers!$A$1:$A$1001,customers!$I$1:$I$1001,,0)</f>
        <v>Yes</v>
      </c>
    </row>
    <row r="458" spans="1:16" x14ac:dyDescent="0.3">
      <c r="A458" s="3" t="s">
        <v>3064</v>
      </c>
      <c r="B458" s="6">
        <v>44017</v>
      </c>
      <c r="C458" s="3" t="s">
        <v>3065</v>
      </c>
      <c r="D458" s="5"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s="5" t="str">
        <f t="shared" si="22"/>
        <v>Robusta</v>
      </c>
      <c r="O458" s="4" t="str">
        <f t="shared" si="23"/>
        <v>Dark</v>
      </c>
      <c r="P458" s="5" t="str">
        <f>_xlfn.XLOOKUP(Orders[[#This Row],[Customer ID]],customers!$A$1:$A$1001,customers!$I$1:$I$1001,,0)</f>
        <v>No</v>
      </c>
    </row>
    <row r="459" spans="1:16" x14ac:dyDescent="0.3">
      <c r="A459" s="3" t="s">
        <v>3070</v>
      </c>
      <c r="B459" s="6">
        <v>43671</v>
      </c>
      <c r="C459" s="3" t="s">
        <v>3071</v>
      </c>
      <c r="D459" s="5"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s="5" t="str">
        <f t="shared" si="22"/>
        <v>Liberica</v>
      </c>
      <c r="O459" s="4" t="str">
        <f t="shared" si="23"/>
        <v>Light</v>
      </c>
      <c r="P459" s="5" t="str">
        <f>_xlfn.XLOOKUP(Orders[[#This Row],[Customer ID]],customers!$A$1:$A$1001,customers!$I$1:$I$1001,,0)</f>
        <v>No</v>
      </c>
    </row>
    <row r="460" spans="1:16" x14ac:dyDescent="0.3">
      <c r="A460" s="3" t="s">
        <v>3076</v>
      </c>
      <c r="B460" s="6">
        <v>44707</v>
      </c>
      <c r="C460" s="3" t="s">
        <v>3077</v>
      </c>
      <c r="D460" s="5"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s="5" t="str">
        <f t="shared" si="22"/>
        <v>Arabica</v>
      </c>
      <c r="O460" s="4" t="str">
        <f t="shared" si="23"/>
        <v>Medium</v>
      </c>
      <c r="P460" s="5" t="str">
        <f>_xlfn.XLOOKUP(Orders[[#This Row],[Customer ID]],customers!$A$1:$A$1001,customers!$I$1:$I$1001,,0)</f>
        <v>No</v>
      </c>
    </row>
    <row r="461" spans="1:16" x14ac:dyDescent="0.3">
      <c r="A461" s="3" t="s">
        <v>3082</v>
      </c>
      <c r="B461" s="6">
        <v>43840</v>
      </c>
      <c r="C461" s="3" t="s">
        <v>3083</v>
      </c>
      <c r="D461" s="5"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s="5" t="str">
        <f t="shared" si="22"/>
        <v>Liberica</v>
      </c>
      <c r="O461" s="4" t="str">
        <f t="shared" si="23"/>
        <v>Light</v>
      </c>
      <c r="P461" s="5" t="str">
        <f>_xlfn.XLOOKUP(Orders[[#This Row],[Customer ID]],customers!$A$1:$A$1001,customers!$I$1:$I$1001,,0)</f>
        <v>No</v>
      </c>
    </row>
    <row r="462" spans="1:16" x14ac:dyDescent="0.3">
      <c r="A462" s="3" t="s">
        <v>3088</v>
      </c>
      <c r="B462" s="6">
        <v>43602</v>
      </c>
      <c r="C462" s="3" t="s">
        <v>3089</v>
      </c>
      <c r="D462" s="5"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5" t="str">
        <f>INDEX(products!$A$1:$G$49,MATCH(orders!$D462,products!$A$1:$A$49,0),MATCH(orders!I$1,products!$A$1:$G$1,0))</f>
        <v>Rob</v>
      </c>
      <c r="J462" s="5"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s="5" t="str">
        <f t="shared" si="22"/>
        <v>Robusta</v>
      </c>
      <c r="O462" s="4" t="str">
        <f t="shared" si="23"/>
        <v>Dark</v>
      </c>
      <c r="P462" s="5" t="str">
        <f>_xlfn.XLOOKUP(Orders[[#This Row],[Customer ID]],customers!$A$1:$A$1001,customers!$I$1:$I$1001,,0)</f>
        <v>Yes</v>
      </c>
    </row>
    <row r="463" spans="1:16" x14ac:dyDescent="0.3">
      <c r="A463" s="3" t="s">
        <v>3094</v>
      </c>
      <c r="B463" s="6">
        <v>44036</v>
      </c>
      <c r="C463" s="3" t="s">
        <v>3095</v>
      </c>
      <c r="D463" s="5"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s="5" t="str">
        <f t="shared" si="22"/>
        <v>Robusta</v>
      </c>
      <c r="O463" s="4" t="str">
        <f t="shared" si="23"/>
        <v>Dark</v>
      </c>
      <c r="P463" s="5" t="str">
        <f>_xlfn.XLOOKUP(Orders[[#This Row],[Customer ID]],customers!$A$1:$A$1001,customers!$I$1:$I$1001,,0)</f>
        <v>Yes</v>
      </c>
    </row>
    <row r="464" spans="1:16" x14ac:dyDescent="0.3">
      <c r="A464" s="3" t="s">
        <v>3100</v>
      </c>
      <c r="B464" s="6">
        <v>44124</v>
      </c>
      <c r="C464" s="3" t="s">
        <v>3101</v>
      </c>
      <c r="D464" s="5"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s="5" t="str">
        <f t="shared" si="22"/>
        <v>Arabica</v>
      </c>
      <c r="O464" s="4" t="str">
        <f t="shared" si="23"/>
        <v>Dark</v>
      </c>
      <c r="P464" s="5" t="str">
        <f>_xlfn.XLOOKUP(Orders[[#This Row],[Customer ID]],customers!$A$1:$A$1001,customers!$I$1:$I$1001,,0)</f>
        <v>Yes</v>
      </c>
    </row>
    <row r="465" spans="1:16" x14ac:dyDescent="0.3">
      <c r="A465" s="3" t="s">
        <v>3106</v>
      </c>
      <c r="B465" s="6">
        <v>43730</v>
      </c>
      <c r="C465" s="3" t="s">
        <v>3107</v>
      </c>
      <c r="D465" s="5"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5" t="str">
        <f>INDEX(products!$A$1:$G$49,MATCH(orders!$D465,products!$A$1:$A$49,0),MATCH(orders!I$1,products!$A$1:$G$1,0))</f>
        <v>Exc</v>
      </c>
      <c r="J465" s="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s="5" t="str">
        <f t="shared" si="22"/>
        <v>Excelsa</v>
      </c>
      <c r="O465" s="4" t="str">
        <f t="shared" si="23"/>
        <v>Medium</v>
      </c>
      <c r="P465" s="5" t="str">
        <f>_xlfn.XLOOKUP(Orders[[#This Row],[Customer ID]],customers!$A$1:$A$1001,customers!$I$1:$I$1001,,0)</f>
        <v>No</v>
      </c>
    </row>
    <row r="466" spans="1:16" x14ac:dyDescent="0.3">
      <c r="A466" s="3" t="s">
        <v>3112</v>
      </c>
      <c r="B466" s="6">
        <v>43989</v>
      </c>
      <c r="C466" s="3" t="s">
        <v>3113</v>
      </c>
      <c r="D466" s="5"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s="5" t="str">
        <f t="shared" si="22"/>
        <v>Liberica</v>
      </c>
      <c r="O466" s="4" t="str">
        <f t="shared" si="23"/>
        <v>Dark</v>
      </c>
      <c r="P466" s="5" t="str">
        <f>_xlfn.XLOOKUP(Orders[[#This Row],[Customer ID]],customers!$A$1:$A$1001,customers!$I$1:$I$1001,,0)</f>
        <v>No</v>
      </c>
    </row>
    <row r="467" spans="1:16" x14ac:dyDescent="0.3">
      <c r="A467" s="3" t="s">
        <v>3118</v>
      </c>
      <c r="B467" s="6">
        <v>43814</v>
      </c>
      <c r="C467" s="3" t="s">
        <v>3119</v>
      </c>
      <c r="D467" s="5"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s="5" t="str">
        <f t="shared" si="22"/>
        <v>Robusta</v>
      </c>
      <c r="O467" s="4" t="str">
        <f t="shared" si="23"/>
        <v>Dark</v>
      </c>
      <c r="P467" s="5" t="str">
        <f>_xlfn.XLOOKUP(Orders[[#This Row],[Customer ID]],customers!$A$1:$A$1001,customers!$I$1:$I$1001,,0)</f>
        <v>Yes</v>
      </c>
    </row>
    <row r="468" spans="1:16" x14ac:dyDescent="0.3">
      <c r="A468" s="3" t="s">
        <v>3124</v>
      </c>
      <c r="B468" s="6">
        <v>44171</v>
      </c>
      <c r="C468" s="3" t="s">
        <v>3125</v>
      </c>
      <c r="D468" s="5"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s="5" t="str">
        <f t="shared" si="22"/>
        <v>Arabica</v>
      </c>
      <c r="O468" s="4" t="str">
        <f t="shared" si="23"/>
        <v>Dark</v>
      </c>
      <c r="P468" s="5" t="str">
        <f>_xlfn.XLOOKUP(Orders[[#This Row],[Customer ID]],customers!$A$1:$A$1001,customers!$I$1:$I$1001,,0)</f>
        <v>Yes</v>
      </c>
    </row>
    <row r="469" spans="1:16" x14ac:dyDescent="0.3">
      <c r="A469" s="3" t="s">
        <v>3130</v>
      </c>
      <c r="B469" s="6">
        <v>44536</v>
      </c>
      <c r="C469" s="3" t="s">
        <v>3131</v>
      </c>
      <c r="D469" s="5"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s="5" t="str">
        <f t="shared" si="22"/>
        <v>Arabica</v>
      </c>
      <c r="O469" s="4" t="str">
        <f t="shared" si="23"/>
        <v>Dark</v>
      </c>
      <c r="P469" s="5" t="str">
        <f>_xlfn.XLOOKUP(Orders[[#This Row],[Customer ID]],customers!$A$1:$A$1001,customers!$I$1:$I$1001,,0)</f>
        <v>No</v>
      </c>
    </row>
    <row r="470" spans="1:16" x14ac:dyDescent="0.3">
      <c r="A470" s="3" t="s">
        <v>3136</v>
      </c>
      <c r="B470" s="6">
        <v>44023</v>
      </c>
      <c r="C470" s="3" t="s">
        <v>3137</v>
      </c>
      <c r="D470" s="5"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s="5" t="str">
        <f t="shared" si="22"/>
        <v>Excelsa</v>
      </c>
      <c r="O470" s="4" t="str">
        <f t="shared" si="23"/>
        <v>Medium</v>
      </c>
      <c r="P470" s="5" t="str">
        <f>_xlfn.XLOOKUP(Orders[[#This Row],[Customer ID]],customers!$A$1:$A$1001,customers!$I$1:$I$1001,,0)</f>
        <v>Yes</v>
      </c>
    </row>
    <row r="471" spans="1:16" x14ac:dyDescent="0.3">
      <c r="A471" s="3" t="s">
        <v>3141</v>
      </c>
      <c r="B471" s="6">
        <v>44375</v>
      </c>
      <c r="C471" s="3" t="s">
        <v>3194</v>
      </c>
      <c r="D471" s="5"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s="5" t="str">
        <f t="shared" si="22"/>
        <v>Excelsa</v>
      </c>
      <c r="O471" s="4" t="str">
        <f t="shared" si="23"/>
        <v>Light</v>
      </c>
      <c r="P471" s="5" t="str">
        <f>_xlfn.XLOOKUP(Orders[[#This Row],[Customer ID]],customers!$A$1:$A$1001,customers!$I$1:$I$1001,,0)</f>
        <v>Yes</v>
      </c>
    </row>
    <row r="472" spans="1:16" x14ac:dyDescent="0.3">
      <c r="A472" s="3" t="s">
        <v>3147</v>
      </c>
      <c r="B472" s="6">
        <v>44656</v>
      </c>
      <c r="C472" s="3" t="s">
        <v>3148</v>
      </c>
      <c r="D472" s="5"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s="5" t="str">
        <f t="shared" si="22"/>
        <v>Arabica</v>
      </c>
      <c r="O472" s="4" t="str">
        <f t="shared" si="23"/>
        <v>Medium</v>
      </c>
      <c r="P472" s="5" t="str">
        <f>_xlfn.XLOOKUP(Orders[[#This Row],[Customer ID]],customers!$A$1:$A$1001,customers!$I$1:$I$1001,,0)</f>
        <v>Yes</v>
      </c>
    </row>
    <row r="473" spans="1:16" x14ac:dyDescent="0.3">
      <c r="A473" s="3" t="s">
        <v>3153</v>
      </c>
      <c r="B473" s="6">
        <v>44644</v>
      </c>
      <c r="C473" s="3" t="s">
        <v>3154</v>
      </c>
      <c r="D473" s="5"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s="5" t="str">
        <f t="shared" si="22"/>
        <v>Liberica</v>
      </c>
      <c r="O473" s="4" t="str">
        <f t="shared" si="23"/>
        <v>Medium</v>
      </c>
      <c r="P473" s="5" t="str">
        <f>_xlfn.XLOOKUP(Orders[[#This Row],[Customer ID]],customers!$A$1:$A$1001,customers!$I$1:$I$1001,,0)</f>
        <v>Yes</v>
      </c>
    </row>
    <row r="474" spans="1:16" x14ac:dyDescent="0.3">
      <c r="A474" s="3" t="s">
        <v>3158</v>
      </c>
      <c r="B474" s="6">
        <v>43869</v>
      </c>
      <c r="C474" s="3" t="s">
        <v>3159</v>
      </c>
      <c r="D474" s="5"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s="5" t="str">
        <f t="shared" si="22"/>
        <v>Arabica</v>
      </c>
      <c r="O474" s="4" t="str">
        <f t="shared" si="23"/>
        <v>Dark</v>
      </c>
      <c r="P474" s="5" t="str">
        <f>_xlfn.XLOOKUP(Orders[[#This Row],[Customer ID]],customers!$A$1:$A$1001,customers!$I$1:$I$1001,,0)</f>
        <v>No</v>
      </c>
    </row>
    <row r="475" spans="1:16" x14ac:dyDescent="0.3">
      <c r="A475" s="3" t="s">
        <v>3164</v>
      </c>
      <c r="B475" s="6">
        <v>44603</v>
      </c>
      <c r="C475" s="3" t="s">
        <v>3165</v>
      </c>
      <c r="D475" s="5"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s="5" t="str">
        <f t="shared" si="22"/>
        <v>Arabica</v>
      </c>
      <c r="O475" s="4" t="str">
        <f t="shared" si="23"/>
        <v>Light</v>
      </c>
      <c r="P475" s="5" t="str">
        <f>_xlfn.XLOOKUP(Orders[[#This Row],[Customer ID]],customers!$A$1:$A$1001,customers!$I$1:$I$1001,,0)</f>
        <v>No</v>
      </c>
    </row>
    <row r="476" spans="1:16" x14ac:dyDescent="0.3">
      <c r="A476" s="3" t="s">
        <v>3170</v>
      </c>
      <c r="B476" s="6">
        <v>44014</v>
      </c>
      <c r="C476" s="3" t="s">
        <v>3171</v>
      </c>
      <c r="D476" s="5"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5" t="str">
        <f>INDEX(products!$A$1:$G$49,MATCH(orders!$D476,products!$A$1:$A$49,0),MATCH(orders!I$1,products!$A$1:$G$1,0))</f>
        <v>Exc</v>
      </c>
      <c r="J476" s="5"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s="5" t="str">
        <f t="shared" si="22"/>
        <v>Excelsa</v>
      </c>
      <c r="O476" s="4" t="str">
        <f t="shared" si="23"/>
        <v>Medium</v>
      </c>
      <c r="P476" s="5" t="str">
        <f>_xlfn.XLOOKUP(Orders[[#This Row],[Customer ID]],customers!$A$1:$A$1001,customers!$I$1:$I$1001,,0)</f>
        <v>Yes</v>
      </c>
    </row>
    <row r="477" spans="1:16" x14ac:dyDescent="0.3">
      <c r="A477" s="3" t="s">
        <v>3176</v>
      </c>
      <c r="B477" s="6">
        <v>44767</v>
      </c>
      <c r="C477" s="3" t="s">
        <v>3177</v>
      </c>
      <c r="D477" s="5"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s="5" t="str">
        <f t="shared" si="22"/>
        <v>Liberica</v>
      </c>
      <c r="O477" s="4" t="str">
        <f t="shared" si="23"/>
        <v>Medium</v>
      </c>
      <c r="P477" s="5" t="str">
        <f>_xlfn.XLOOKUP(Orders[[#This Row],[Customer ID]],customers!$A$1:$A$1001,customers!$I$1:$I$1001,,0)</f>
        <v>No</v>
      </c>
    </row>
    <row r="478" spans="1:16" x14ac:dyDescent="0.3">
      <c r="A478" s="3" t="s">
        <v>3181</v>
      </c>
      <c r="B478" s="6">
        <v>44274</v>
      </c>
      <c r="C478" s="3" t="s">
        <v>3182</v>
      </c>
      <c r="D478" s="5"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s="5" t="str">
        <f t="shared" si="22"/>
        <v>Excelsa</v>
      </c>
      <c r="O478" s="4" t="str">
        <f t="shared" si="23"/>
        <v>Light</v>
      </c>
      <c r="P478" s="5" t="str">
        <f>_xlfn.XLOOKUP(Orders[[#This Row],[Customer ID]],customers!$A$1:$A$1001,customers!$I$1:$I$1001,,0)</f>
        <v>Yes</v>
      </c>
    </row>
    <row r="479" spans="1:16" x14ac:dyDescent="0.3">
      <c r="A479" s="3" t="s">
        <v>3187</v>
      </c>
      <c r="B479" s="6">
        <v>43962</v>
      </c>
      <c r="C479" s="3" t="s">
        <v>3188</v>
      </c>
      <c r="D479" s="5"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s="5" t="str">
        <f t="shared" si="22"/>
        <v>Liberica</v>
      </c>
      <c r="O479" s="4" t="str">
        <f t="shared" si="23"/>
        <v>Medium</v>
      </c>
      <c r="P479" s="5" t="str">
        <f>_xlfn.XLOOKUP(Orders[[#This Row],[Customer ID]],customers!$A$1:$A$1001,customers!$I$1:$I$1001,,0)</f>
        <v>No</v>
      </c>
    </row>
    <row r="480" spans="1:16" x14ac:dyDescent="0.3">
      <c r="A480" s="3" t="s">
        <v>3193</v>
      </c>
      <c r="B480" s="6">
        <v>43624</v>
      </c>
      <c r="C480" s="3" t="s">
        <v>3194</v>
      </c>
      <c r="D480" s="5"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s="5" t="str">
        <f t="shared" si="22"/>
        <v>Robusta</v>
      </c>
      <c r="O480" s="4" t="str">
        <f t="shared" si="23"/>
        <v>Dark</v>
      </c>
      <c r="P480" s="5" t="str">
        <f>_xlfn.XLOOKUP(Orders[[#This Row],[Customer ID]],customers!$A$1:$A$1001,customers!$I$1:$I$1001,,0)</f>
        <v>Yes</v>
      </c>
    </row>
    <row r="481" spans="1:16" x14ac:dyDescent="0.3">
      <c r="A481" s="3" t="s">
        <v>3193</v>
      </c>
      <c r="B481" s="6">
        <v>43624</v>
      </c>
      <c r="C481" s="3" t="s">
        <v>3194</v>
      </c>
      <c r="D481" s="5"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s="5" t="str">
        <f t="shared" si="22"/>
        <v>Excelsa</v>
      </c>
      <c r="O481" s="4" t="str">
        <f t="shared" si="23"/>
        <v>Medium</v>
      </c>
      <c r="P481" s="5" t="str">
        <f>_xlfn.XLOOKUP(Orders[[#This Row],[Customer ID]],customers!$A$1:$A$1001,customers!$I$1:$I$1001,,0)</f>
        <v>Yes</v>
      </c>
    </row>
    <row r="482" spans="1:16" x14ac:dyDescent="0.3">
      <c r="A482" s="3" t="s">
        <v>3193</v>
      </c>
      <c r="B482" s="6">
        <v>43624</v>
      </c>
      <c r="C482" s="3" t="s">
        <v>3194</v>
      </c>
      <c r="D482" s="5"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s="5" t="str">
        <f t="shared" si="22"/>
        <v>Excelsa</v>
      </c>
      <c r="O482" s="4" t="str">
        <f t="shared" si="23"/>
        <v>Medium</v>
      </c>
      <c r="P482" s="5" t="str">
        <f>_xlfn.XLOOKUP(Orders[[#This Row],[Customer ID]],customers!$A$1:$A$1001,customers!$I$1:$I$1001,,0)</f>
        <v>Yes</v>
      </c>
    </row>
    <row r="483" spans="1:16" x14ac:dyDescent="0.3">
      <c r="A483" s="3" t="s">
        <v>3208</v>
      </c>
      <c r="B483" s="6">
        <v>43747</v>
      </c>
      <c r="C483" s="3" t="s">
        <v>3209</v>
      </c>
      <c r="D483" s="5"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s="5" t="str">
        <f t="shared" si="22"/>
        <v>Robusta</v>
      </c>
      <c r="O483" s="4" t="str">
        <f t="shared" si="23"/>
        <v>Light</v>
      </c>
      <c r="P483" s="5" t="str">
        <f>_xlfn.XLOOKUP(Orders[[#This Row],[Customer ID]],customers!$A$1:$A$1001,customers!$I$1:$I$1001,,0)</f>
        <v>No</v>
      </c>
    </row>
    <row r="484" spans="1:16" x14ac:dyDescent="0.3">
      <c r="A484" s="3" t="s">
        <v>3214</v>
      </c>
      <c r="B484" s="6">
        <v>44247</v>
      </c>
      <c r="C484" s="3" t="s">
        <v>3215</v>
      </c>
      <c r="D484" s="5"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s="5" t="str">
        <f t="shared" si="22"/>
        <v>Excelsa</v>
      </c>
      <c r="O484" s="4" t="str">
        <f t="shared" si="23"/>
        <v>Dark</v>
      </c>
      <c r="P484" s="5" t="str">
        <f>_xlfn.XLOOKUP(Orders[[#This Row],[Customer ID]],customers!$A$1:$A$1001,customers!$I$1:$I$1001,,0)</f>
        <v>Yes</v>
      </c>
    </row>
    <row r="485" spans="1:16" x14ac:dyDescent="0.3">
      <c r="A485" s="3" t="s">
        <v>3220</v>
      </c>
      <c r="B485" s="6">
        <v>43790</v>
      </c>
      <c r="C485" s="3" t="s">
        <v>3221</v>
      </c>
      <c r="D485" s="5"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s="5" t="str">
        <f t="shared" si="22"/>
        <v>Liberica</v>
      </c>
      <c r="O485" s="4" t="str">
        <f t="shared" si="23"/>
        <v>Dark</v>
      </c>
      <c r="P485" s="5" t="str">
        <f>_xlfn.XLOOKUP(Orders[[#This Row],[Customer ID]],customers!$A$1:$A$1001,customers!$I$1:$I$1001,,0)</f>
        <v>Yes</v>
      </c>
    </row>
    <row r="486" spans="1:16" x14ac:dyDescent="0.3">
      <c r="A486" s="3" t="s">
        <v>3225</v>
      </c>
      <c r="B486" s="6">
        <v>44479</v>
      </c>
      <c r="C486" s="3" t="s">
        <v>3226</v>
      </c>
      <c r="D486" s="5"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s="5" t="str">
        <f t="shared" si="22"/>
        <v>Liberica</v>
      </c>
      <c r="O486" s="4" t="str">
        <f t="shared" si="23"/>
        <v>Light</v>
      </c>
      <c r="P486" s="5" t="str">
        <f>_xlfn.XLOOKUP(Orders[[#This Row],[Customer ID]],customers!$A$1:$A$1001,customers!$I$1:$I$1001,,0)</f>
        <v>No</v>
      </c>
    </row>
    <row r="487" spans="1:16" x14ac:dyDescent="0.3">
      <c r="A487" s="3" t="s">
        <v>3230</v>
      </c>
      <c r="B487" s="6">
        <v>44413</v>
      </c>
      <c r="C487" s="3" t="s">
        <v>3231</v>
      </c>
      <c r="D487" s="5"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5" t="str">
        <f>INDEX(products!$A$1:$G$49,MATCH(orders!$D487,products!$A$1:$A$49,0),MATCH(orders!I$1,products!$A$1:$G$1,0))</f>
        <v>Rob</v>
      </c>
      <c r="J487" s="5"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s="5" t="str">
        <f t="shared" si="22"/>
        <v>Robusta</v>
      </c>
      <c r="O487" s="4" t="str">
        <f t="shared" si="23"/>
        <v>Light</v>
      </c>
      <c r="P487" s="5" t="str">
        <f>_xlfn.XLOOKUP(Orders[[#This Row],[Customer ID]],customers!$A$1:$A$1001,customers!$I$1:$I$1001,,0)</f>
        <v>Yes</v>
      </c>
    </row>
    <row r="488" spans="1:16" x14ac:dyDescent="0.3">
      <c r="A488" s="3" t="s">
        <v>3236</v>
      </c>
      <c r="B488" s="6">
        <v>44043</v>
      </c>
      <c r="C488" s="3" t="s">
        <v>3237</v>
      </c>
      <c r="D488" s="5"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5" t="str">
        <f>INDEX(products!$A$1:$G$49,MATCH(orders!$D488,products!$A$1:$A$49,0),MATCH(orders!I$1,products!$A$1:$G$1,0))</f>
        <v>Lib</v>
      </c>
      <c r="J488" s="5"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s="5" t="str">
        <f t="shared" si="22"/>
        <v>Liberica</v>
      </c>
      <c r="O488" s="4" t="str">
        <f t="shared" si="23"/>
        <v>Medium</v>
      </c>
      <c r="P488" s="5" t="str">
        <f>_xlfn.XLOOKUP(Orders[[#This Row],[Customer ID]],customers!$A$1:$A$1001,customers!$I$1:$I$1001,,0)</f>
        <v>Yes</v>
      </c>
    </row>
    <row r="489" spans="1:16" x14ac:dyDescent="0.3">
      <c r="A489" s="3" t="s">
        <v>3242</v>
      </c>
      <c r="B489" s="6">
        <v>44093</v>
      </c>
      <c r="C489" s="3" t="s">
        <v>3243</v>
      </c>
      <c r="D489" s="5"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5" t="str">
        <f>INDEX(products!$A$1:$G$49,MATCH(orders!$D489,products!$A$1:$A$49,0),MATCH(orders!I$1,products!$A$1:$G$1,0))</f>
        <v>Exc</v>
      </c>
      <c r="J489" s="5"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s="5" t="str">
        <f t="shared" si="22"/>
        <v>Excelsa</v>
      </c>
      <c r="O489" s="4" t="str">
        <f t="shared" si="23"/>
        <v>Dark</v>
      </c>
      <c r="P489" s="5" t="str">
        <f>_xlfn.XLOOKUP(Orders[[#This Row],[Customer ID]],customers!$A$1:$A$1001,customers!$I$1:$I$1001,,0)</f>
        <v>No</v>
      </c>
    </row>
    <row r="490" spans="1:16" x14ac:dyDescent="0.3">
      <c r="A490" s="3" t="s">
        <v>3248</v>
      </c>
      <c r="B490" s="6">
        <v>43954</v>
      </c>
      <c r="C490" s="3" t="s">
        <v>3249</v>
      </c>
      <c r="D490" s="5"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5" t="str">
        <f>INDEX(products!$A$1:$G$49,MATCH(orders!$D490,products!$A$1:$A$49,0),MATCH(orders!I$1,products!$A$1:$G$1,0))</f>
        <v>Rob</v>
      </c>
      <c r="J490" s="5"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s="5" t="str">
        <f t="shared" si="22"/>
        <v>Robusta</v>
      </c>
      <c r="O490" s="4" t="str">
        <f t="shared" si="23"/>
        <v>Medium</v>
      </c>
      <c r="P490" s="5" t="str">
        <f>_xlfn.XLOOKUP(Orders[[#This Row],[Customer ID]],customers!$A$1:$A$1001,customers!$I$1:$I$1001,,0)</f>
        <v>Yes</v>
      </c>
    </row>
    <row r="491" spans="1:16" x14ac:dyDescent="0.3">
      <c r="A491" s="3" t="s">
        <v>3254</v>
      </c>
      <c r="B491" s="6">
        <v>43654</v>
      </c>
      <c r="C491" s="3" t="s">
        <v>3255</v>
      </c>
      <c r="D491" s="5"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s="5" t="str">
        <f t="shared" si="22"/>
        <v>Liberica</v>
      </c>
      <c r="O491" s="4" t="str">
        <f t="shared" si="23"/>
        <v>Light</v>
      </c>
      <c r="P491" s="5" t="str">
        <f>_xlfn.XLOOKUP(Orders[[#This Row],[Customer ID]],customers!$A$1:$A$1001,customers!$I$1:$I$1001,,0)</f>
        <v>No</v>
      </c>
    </row>
    <row r="492" spans="1:16" x14ac:dyDescent="0.3">
      <c r="A492" s="3" t="s">
        <v>3260</v>
      </c>
      <c r="B492" s="6">
        <v>43764</v>
      </c>
      <c r="C492" s="3" t="s">
        <v>3261</v>
      </c>
      <c r="D492" s="5"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s="5" t="str">
        <f t="shared" si="22"/>
        <v>Liberica</v>
      </c>
      <c r="O492" s="4" t="str">
        <f t="shared" si="23"/>
        <v>Dark</v>
      </c>
      <c r="P492" s="5" t="str">
        <f>_xlfn.XLOOKUP(Orders[[#This Row],[Customer ID]],customers!$A$1:$A$1001,customers!$I$1:$I$1001,,0)</f>
        <v>No</v>
      </c>
    </row>
    <row r="493" spans="1:16" x14ac:dyDescent="0.3">
      <c r="A493" s="3" t="s">
        <v>3266</v>
      </c>
      <c r="B493" s="6">
        <v>44101</v>
      </c>
      <c r="C493" s="3" t="s">
        <v>3267</v>
      </c>
      <c r="D493" s="5"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s="5" t="str">
        <f t="shared" si="22"/>
        <v>Liberica</v>
      </c>
      <c r="O493" s="4" t="str">
        <f t="shared" si="23"/>
        <v>Dark</v>
      </c>
      <c r="P493" s="5" t="str">
        <f>_xlfn.XLOOKUP(Orders[[#This Row],[Customer ID]],customers!$A$1:$A$1001,customers!$I$1:$I$1001,,0)</f>
        <v>No</v>
      </c>
    </row>
    <row r="494" spans="1:16" x14ac:dyDescent="0.3">
      <c r="A494" s="3" t="s">
        <v>3271</v>
      </c>
      <c r="B494" s="6">
        <v>44620</v>
      </c>
      <c r="C494" s="3" t="s">
        <v>3272</v>
      </c>
      <c r="D494" s="5"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s="5" t="str">
        <f t="shared" si="22"/>
        <v>Excelsa</v>
      </c>
      <c r="O494" s="4" t="str">
        <f t="shared" si="23"/>
        <v>Medium</v>
      </c>
      <c r="P494" s="5" t="str">
        <f>_xlfn.XLOOKUP(Orders[[#This Row],[Customer ID]],customers!$A$1:$A$1001,customers!$I$1:$I$1001,,0)</f>
        <v>Yes</v>
      </c>
    </row>
    <row r="495" spans="1:16" x14ac:dyDescent="0.3">
      <c r="A495" s="3" t="s">
        <v>3277</v>
      </c>
      <c r="B495" s="6">
        <v>44090</v>
      </c>
      <c r="C495" s="3" t="s">
        <v>3278</v>
      </c>
      <c r="D495" s="5"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s="5" t="str">
        <f t="shared" si="22"/>
        <v>Robusta</v>
      </c>
      <c r="O495" s="4" t="str">
        <f t="shared" si="23"/>
        <v>Medium</v>
      </c>
      <c r="P495" s="5" t="str">
        <f>_xlfn.XLOOKUP(Orders[[#This Row],[Customer ID]],customers!$A$1:$A$1001,customers!$I$1:$I$1001,,0)</f>
        <v>No</v>
      </c>
    </row>
    <row r="496" spans="1:16" x14ac:dyDescent="0.3">
      <c r="A496" s="3" t="s">
        <v>3283</v>
      </c>
      <c r="B496" s="6">
        <v>44132</v>
      </c>
      <c r="C496" s="3" t="s">
        <v>3284</v>
      </c>
      <c r="D496" s="5"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s="5" t="str">
        <f t="shared" si="22"/>
        <v>Liberica</v>
      </c>
      <c r="O496" s="4" t="str">
        <f t="shared" si="23"/>
        <v>Light</v>
      </c>
      <c r="P496" s="5" t="str">
        <f>_xlfn.XLOOKUP(Orders[[#This Row],[Customer ID]],customers!$A$1:$A$1001,customers!$I$1:$I$1001,,0)</f>
        <v>No</v>
      </c>
    </row>
    <row r="497" spans="1:16" x14ac:dyDescent="0.3">
      <c r="A497" s="3" t="s">
        <v>3289</v>
      </c>
      <c r="B497" s="6">
        <v>43710</v>
      </c>
      <c r="C497" s="3" t="s">
        <v>3290</v>
      </c>
      <c r="D497" s="5"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s="5" t="str">
        <f t="shared" si="22"/>
        <v>Liberica</v>
      </c>
      <c r="O497" s="4" t="str">
        <f t="shared" si="23"/>
        <v>Light</v>
      </c>
      <c r="P497" s="5" t="str">
        <f>_xlfn.XLOOKUP(Orders[[#This Row],[Customer ID]],customers!$A$1:$A$1001,customers!$I$1:$I$1001,,0)</f>
        <v>Yes</v>
      </c>
    </row>
    <row r="498" spans="1:16" x14ac:dyDescent="0.3">
      <c r="A498" s="3" t="s">
        <v>3294</v>
      </c>
      <c r="B498" s="6">
        <v>44438</v>
      </c>
      <c r="C498" s="3" t="s">
        <v>3295</v>
      </c>
      <c r="D498" s="5"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s="5" t="str">
        <f t="shared" si="22"/>
        <v>Excelsa</v>
      </c>
      <c r="O498" s="4" t="str">
        <f t="shared" si="23"/>
        <v>Dark</v>
      </c>
      <c r="P498" s="5" t="str">
        <f>_xlfn.XLOOKUP(Orders[[#This Row],[Customer ID]],customers!$A$1:$A$1001,customers!$I$1:$I$1001,,0)</f>
        <v>No</v>
      </c>
    </row>
    <row r="499" spans="1:16" x14ac:dyDescent="0.3">
      <c r="A499" s="3" t="s">
        <v>3300</v>
      </c>
      <c r="B499" s="6">
        <v>44351</v>
      </c>
      <c r="C499" s="3" t="s">
        <v>3301</v>
      </c>
      <c r="D499" s="5"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5" t="str">
        <f>INDEX(products!$A$1:$G$49,MATCH(orders!$D499,products!$A$1:$A$49,0),MATCH(orders!I$1,products!$A$1:$G$1,0))</f>
        <v>Ara</v>
      </c>
      <c r="J499" s="5"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s="5" t="str">
        <f t="shared" si="22"/>
        <v>Arabica</v>
      </c>
      <c r="O499" s="4" t="str">
        <f t="shared" si="23"/>
        <v>Dark</v>
      </c>
      <c r="P499" s="5" t="str">
        <f>_xlfn.XLOOKUP(Orders[[#This Row],[Customer ID]],customers!$A$1:$A$1001,customers!$I$1:$I$1001,,0)</f>
        <v>No</v>
      </c>
    </row>
    <row r="500" spans="1:16" x14ac:dyDescent="0.3">
      <c r="A500" s="3" t="s">
        <v>3307</v>
      </c>
      <c r="B500" s="6">
        <v>44159</v>
      </c>
      <c r="C500" s="3" t="s">
        <v>3368</v>
      </c>
      <c r="D500" s="5"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5" t="str">
        <f>INDEX(products!$A$1:$G$49,MATCH(orders!$D500,products!$A$1:$A$49,0),MATCH(orders!I$1,products!$A$1:$G$1,0))</f>
        <v>Rob</v>
      </c>
      <c r="J500" s="5"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s="5" t="str">
        <f t="shared" si="22"/>
        <v>Robusta</v>
      </c>
      <c r="O500" s="4" t="str">
        <f t="shared" si="23"/>
        <v>Medium</v>
      </c>
      <c r="P500" s="5" t="str">
        <f>_xlfn.XLOOKUP(Orders[[#This Row],[Customer ID]],customers!$A$1:$A$1001,customers!$I$1:$I$1001,,0)</f>
        <v>Yes</v>
      </c>
    </row>
    <row r="501" spans="1:16" x14ac:dyDescent="0.3">
      <c r="A501" s="3" t="s">
        <v>3313</v>
      </c>
      <c r="B501" s="6">
        <v>44003</v>
      </c>
      <c r="C501" s="3" t="s">
        <v>3314</v>
      </c>
      <c r="D501" s="5"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5" t="str">
        <f>INDEX(products!$A$1:$G$49,MATCH(orders!$D501,products!$A$1:$A$49,0),MATCH(orders!I$1,products!$A$1:$G$1,0))</f>
        <v>Rob</v>
      </c>
      <c r="J501" s="5"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s="5" t="str">
        <f t="shared" si="22"/>
        <v>Robusta</v>
      </c>
      <c r="O501" s="4" t="str">
        <f t="shared" si="23"/>
        <v>Dark</v>
      </c>
      <c r="P501" s="5" t="str">
        <f>_xlfn.XLOOKUP(Orders[[#This Row],[Customer ID]],customers!$A$1:$A$1001,customers!$I$1:$I$1001,,0)</f>
        <v>Yes</v>
      </c>
    </row>
    <row r="502" spans="1:16" x14ac:dyDescent="0.3">
      <c r="A502" s="3" t="s">
        <v>3318</v>
      </c>
      <c r="B502" s="6">
        <v>44025</v>
      </c>
      <c r="C502" s="3" t="s">
        <v>3319</v>
      </c>
      <c r="D502" s="5"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s="5" t="str">
        <f t="shared" si="22"/>
        <v>Robusta</v>
      </c>
      <c r="O502" s="4" t="str">
        <f t="shared" si="23"/>
        <v>Light</v>
      </c>
      <c r="P502" s="5" t="str">
        <f>_xlfn.XLOOKUP(Orders[[#This Row],[Customer ID]],customers!$A$1:$A$1001,customers!$I$1:$I$1001,,0)</f>
        <v>No</v>
      </c>
    </row>
    <row r="503" spans="1:16" x14ac:dyDescent="0.3">
      <c r="A503" s="3" t="s">
        <v>3323</v>
      </c>
      <c r="B503" s="6">
        <v>43467</v>
      </c>
      <c r="C503" s="3" t="s">
        <v>3324</v>
      </c>
      <c r="D503" s="5"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s="5" t="str">
        <f t="shared" si="22"/>
        <v>Robusta</v>
      </c>
      <c r="O503" s="4" t="str">
        <f t="shared" si="23"/>
        <v>Medium</v>
      </c>
      <c r="P503" s="5" t="str">
        <f>_xlfn.XLOOKUP(Orders[[#This Row],[Customer ID]],customers!$A$1:$A$1001,customers!$I$1:$I$1001,,0)</f>
        <v>No</v>
      </c>
    </row>
    <row r="504" spans="1:16" x14ac:dyDescent="0.3">
      <c r="A504" s="3" t="s">
        <v>3323</v>
      </c>
      <c r="B504" s="6">
        <v>43467</v>
      </c>
      <c r="C504" s="3" t="s">
        <v>3324</v>
      </c>
      <c r="D504" s="5"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s="5" t="str">
        <f t="shared" si="22"/>
        <v>Excelsa</v>
      </c>
      <c r="O504" s="4" t="str">
        <f t="shared" si="23"/>
        <v>Medium</v>
      </c>
      <c r="P504" s="5" t="str">
        <f>_xlfn.XLOOKUP(Orders[[#This Row],[Customer ID]],customers!$A$1:$A$1001,customers!$I$1:$I$1001,,0)</f>
        <v>No</v>
      </c>
    </row>
    <row r="505" spans="1:16" x14ac:dyDescent="0.3">
      <c r="A505" s="3" t="s">
        <v>3323</v>
      </c>
      <c r="B505" s="6">
        <v>43467</v>
      </c>
      <c r="C505" s="3" t="s">
        <v>3324</v>
      </c>
      <c r="D505" s="5"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s="5" t="str">
        <f t="shared" si="22"/>
        <v>Liberica</v>
      </c>
      <c r="O505" s="4" t="str">
        <f t="shared" si="23"/>
        <v>Dark</v>
      </c>
      <c r="P505" s="5" t="str">
        <f>_xlfn.XLOOKUP(Orders[[#This Row],[Customer ID]],customers!$A$1:$A$1001,customers!$I$1:$I$1001,,0)</f>
        <v>No</v>
      </c>
    </row>
    <row r="506" spans="1:16" x14ac:dyDescent="0.3">
      <c r="A506" s="3" t="s">
        <v>3323</v>
      </c>
      <c r="B506" s="6">
        <v>43467</v>
      </c>
      <c r="C506" s="3" t="s">
        <v>3324</v>
      </c>
      <c r="D506" s="5"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s="5" t="str">
        <f t="shared" si="22"/>
        <v>Liberica</v>
      </c>
      <c r="O506" s="4" t="str">
        <f t="shared" si="23"/>
        <v>Light</v>
      </c>
      <c r="P506" s="5" t="str">
        <f>_xlfn.XLOOKUP(Orders[[#This Row],[Customer ID]],customers!$A$1:$A$1001,customers!$I$1:$I$1001,,0)</f>
        <v>No</v>
      </c>
    </row>
    <row r="507" spans="1:16" x14ac:dyDescent="0.3">
      <c r="A507" s="3" t="s">
        <v>3343</v>
      </c>
      <c r="B507" s="6">
        <v>44609</v>
      </c>
      <c r="C507" s="3" t="s">
        <v>3344</v>
      </c>
      <c r="D507" s="5"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s="5" t="str">
        <f t="shared" si="22"/>
        <v>Liberica</v>
      </c>
      <c r="O507" s="4" t="str">
        <f t="shared" si="23"/>
        <v>Medium</v>
      </c>
      <c r="P507" s="5" t="str">
        <f>_xlfn.XLOOKUP(Orders[[#This Row],[Customer ID]],customers!$A$1:$A$1001,customers!$I$1:$I$1001,,0)</f>
        <v>No</v>
      </c>
    </row>
    <row r="508" spans="1:16" x14ac:dyDescent="0.3">
      <c r="A508" s="3" t="s">
        <v>3349</v>
      </c>
      <c r="B508" s="6">
        <v>44184</v>
      </c>
      <c r="C508" s="3" t="s">
        <v>3350</v>
      </c>
      <c r="D508" s="5"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s="5" t="str">
        <f t="shared" si="22"/>
        <v>Arabica</v>
      </c>
      <c r="O508" s="4" t="str">
        <f t="shared" si="23"/>
        <v>Light</v>
      </c>
      <c r="P508" s="5" t="str">
        <f>_xlfn.XLOOKUP(Orders[[#This Row],[Customer ID]],customers!$A$1:$A$1001,customers!$I$1:$I$1001,,0)</f>
        <v>Yes</v>
      </c>
    </row>
    <row r="509" spans="1:16" x14ac:dyDescent="0.3">
      <c r="A509" s="3" t="s">
        <v>3355</v>
      </c>
      <c r="B509" s="6">
        <v>43516</v>
      </c>
      <c r="C509" s="3" t="s">
        <v>3356</v>
      </c>
      <c r="D509" s="5"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s="5" t="str">
        <f t="shared" si="22"/>
        <v>Arabica</v>
      </c>
      <c r="O509" s="4" t="str">
        <f t="shared" si="23"/>
        <v>Light</v>
      </c>
      <c r="P509" s="5" t="str">
        <f>_xlfn.XLOOKUP(Orders[[#This Row],[Customer ID]],customers!$A$1:$A$1001,customers!$I$1:$I$1001,,0)</f>
        <v>Yes</v>
      </c>
    </row>
    <row r="510" spans="1:16" x14ac:dyDescent="0.3">
      <c r="A510" s="3" t="s">
        <v>3361</v>
      </c>
      <c r="B510" s="6">
        <v>44210</v>
      </c>
      <c r="C510" s="3" t="s">
        <v>3362</v>
      </c>
      <c r="D510" s="5"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5" t="str">
        <f>INDEX(products!$A$1:$G$49,MATCH(orders!$D510,products!$A$1:$A$49,0),MATCH(orders!I$1,products!$A$1:$G$1,0))</f>
        <v>Lib</v>
      </c>
      <c r="J510" s="5"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s="5" t="str">
        <f t="shared" si="22"/>
        <v>Liberica</v>
      </c>
      <c r="O510" s="4" t="str">
        <f t="shared" si="23"/>
        <v>Dark</v>
      </c>
      <c r="P510" s="5" t="str">
        <f>_xlfn.XLOOKUP(Orders[[#This Row],[Customer ID]],customers!$A$1:$A$1001,customers!$I$1:$I$1001,,0)</f>
        <v>No</v>
      </c>
    </row>
    <row r="511" spans="1:16" x14ac:dyDescent="0.3">
      <c r="A511" s="3" t="s">
        <v>3367</v>
      </c>
      <c r="B511" s="6">
        <v>43785</v>
      </c>
      <c r="C511" s="3" t="s">
        <v>3368</v>
      </c>
      <c r="D511" s="5"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5" t="str">
        <f>INDEX(products!$A$1:$G$49,MATCH(orders!$D511,products!$A$1:$A$49,0),MATCH(orders!I$1,products!$A$1:$G$1,0))</f>
        <v>Ara</v>
      </c>
      <c r="J511" s="5"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s="5" t="str">
        <f t="shared" si="22"/>
        <v>Arabica</v>
      </c>
      <c r="O511" s="4" t="str">
        <f t="shared" si="23"/>
        <v>Dark</v>
      </c>
      <c r="P511" s="5" t="str">
        <f>_xlfn.XLOOKUP(Orders[[#This Row],[Customer ID]],customers!$A$1:$A$1001,customers!$I$1:$I$1001,,0)</f>
        <v>Yes</v>
      </c>
    </row>
    <row r="512" spans="1:16" x14ac:dyDescent="0.3">
      <c r="A512" s="3" t="s">
        <v>3373</v>
      </c>
      <c r="B512" s="6">
        <v>43803</v>
      </c>
      <c r="C512" s="3" t="s">
        <v>3374</v>
      </c>
      <c r="D512" s="5"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5" t="str">
        <f>INDEX(products!$A$1:$G$49,MATCH(orders!$D512,products!$A$1:$A$49,0),MATCH(orders!I$1,products!$A$1:$G$1,0))</f>
        <v>Rob</v>
      </c>
      <c r="J512" s="5"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s="5" t="str">
        <f t="shared" si="22"/>
        <v>Robusta</v>
      </c>
      <c r="O512" s="4" t="str">
        <f t="shared" si="23"/>
        <v>Light</v>
      </c>
      <c r="P512" s="5" t="str">
        <f>_xlfn.XLOOKUP(Orders[[#This Row],[Customer ID]],customers!$A$1:$A$1001,customers!$I$1:$I$1001,,0)</f>
        <v>Yes</v>
      </c>
    </row>
    <row r="513" spans="1:16" x14ac:dyDescent="0.3">
      <c r="A513" s="3" t="s">
        <v>3379</v>
      </c>
      <c r="B513" s="6">
        <v>44043</v>
      </c>
      <c r="C513" s="3" t="s">
        <v>3380</v>
      </c>
      <c r="D513" s="5"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s="5" t="str">
        <f t="shared" si="22"/>
        <v>Arabica</v>
      </c>
      <c r="O513" s="4" t="str">
        <f t="shared" si="23"/>
        <v>Medium</v>
      </c>
      <c r="P513" s="5" t="str">
        <f>_xlfn.XLOOKUP(Orders[[#This Row],[Customer ID]],customers!$A$1:$A$1001,customers!$I$1:$I$1001,,0)</f>
        <v>Yes</v>
      </c>
    </row>
    <row r="514" spans="1:16" x14ac:dyDescent="0.3">
      <c r="A514" s="3" t="s">
        <v>3385</v>
      </c>
      <c r="B514" s="6">
        <v>43535</v>
      </c>
      <c r="C514" s="3" t="s">
        <v>3386</v>
      </c>
      <c r="D514" s="5"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s="5" t="str">
        <f t="shared" si="22"/>
        <v>Liberica</v>
      </c>
      <c r="O514" s="4" t="str">
        <f t="shared" si="23"/>
        <v>Light</v>
      </c>
      <c r="P514" s="5" t="str">
        <f>_xlfn.XLOOKUP(Orders[[#This Row],[Customer ID]],customers!$A$1:$A$1001,customers!$I$1:$I$1001,,0)</f>
        <v>No</v>
      </c>
    </row>
    <row r="515" spans="1:16" x14ac:dyDescent="0.3">
      <c r="A515" s="3" t="s">
        <v>3391</v>
      </c>
      <c r="B515" s="6">
        <v>44691</v>
      </c>
      <c r="C515" s="3" t="s">
        <v>3392</v>
      </c>
      <c r="D515" s="5"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s="5" t="str">
        <f t="shared" ref="N515:N578" si="25">IF(I515="Rob","Robusta",IF(I515="Exc","Excelsa",IF(I515="Ara","Arabica",IF(I515="Lib","Liberica",""))))</f>
        <v>Liberica</v>
      </c>
      <c r="O515" s="4" t="str">
        <f t="shared" ref="O515:O578" si="26">IF(J515="M","Medium",IF(J515="L","Light",IF(J515="D","Dark","")))</f>
        <v>Light</v>
      </c>
      <c r="P515" s="5" t="str">
        <f>_xlfn.XLOOKUP(Orders[[#This Row],[Customer ID]],customers!$A$1:$A$1001,customers!$I$1:$I$1001,,0)</f>
        <v>No</v>
      </c>
    </row>
    <row r="516" spans="1:16" x14ac:dyDescent="0.3">
      <c r="A516" s="3" t="s">
        <v>3396</v>
      </c>
      <c r="B516" s="6">
        <v>44555</v>
      </c>
      <c r="C516" s="3" t="s">
        <v>3397</v>
      </c>
      <c r="D516" s="5"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s="5" t="str">
        <f t="shared" si="25"/>
        <v>Liberica</v>
      </c>
      <c r="O516" s="4" t="str">
        <f t="shared" si="26"/>
        <v>Medium</v>
      </c>
      <c r="P516" s="5" t="str">
        <f>_xlfn.XLOOKUP(Orders[[#This Row],[Customer ID]],customers!$A$1:$A$1001,customers!$I$1:$I$1001,,0)</f>
        <v>Yes</v>
      </c>
    </row>
    <row r="517" spans="1:16" x14ac:dyDescent="0.3">
      <c r="A517" s="3" t="s">
        <v>3402</v>
      </c>
      <c r="B517" s="6">
        <v>44673</v>
      </c>
      <c r="C517" s="3" t="s">
        <v>3403</v>
      </c>
      <c r="D517" s="5"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s="5" t="str">
        <f t="shared" si="25"/>
        <v>Robusta</v>
      </c>
      <c r="O517" s="4" t="str">
        <f t="shared" si="26"/>
        <v>Light</v>
      </c>
      <c r="P517" s="5" t="str">
        <f>_xlfn.XLOOKUP(Orders[[#This Row],[Customer ID]],customers!$A$1:$A$1001,customers!$I$1:$I$1001,,0)</f>
        <v>No</v>
      </c>
    </row>
    <row r="518" spans="1:16" x14ac:dyDescent="0.3">
      <c r="A518" s="3" t="s">
        <v>3408</v>
      </c>
      <c r="B518" s="6">
        <v>44723</v>
      </c>
      <c r="C518" s="3" t="s">
        <v>3409</v>
      </c>
      <c r="D518" s="5"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s="5" t="str">
        <f t="shared" si="25"/>
        <v>Robusta</v>
      </c>
      <c r="O518" s="4" t="str">
        <f t="shared" si="26"/>
        <v>Dark</v>
      </c>
      <c r="P518" s="5" t="str">
        <f>_xlfn.XLOOKUP(Orders[[#This Row],[Customer ID]],customers!$A$1:$A$1001,customers!$I$1:$I$1001,,0)</f>
        <v>Yes</v>
      </c>
    </row>
    <row r="519" spans="1:16" x14ac:dyDescent="0.3">
      <c r="A519" s="3" t="s">
        <v>3413</v>
      </c>
      <c r="B519" s="6">
        <v>44678</v>
      </c>
      <c r="C519" s="3" t="s">
        <v>3414</v>
      </c>
      <c r="D519" s="5"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s="5" t="str">
        <f t="shared" si="25"/>
        <v>Liberica</v>
      </c>
      <c r="O519" s="4" t="str">
        <f t="shared" si="26"/>
        <v>Dark</v>
      </c>
      <c r="P519" s="5" t="str">
        <f>_xlfn.XLOOKUP(Orders[[#This Row],[Customer ID]],customers!$A$1:$A$1001,customers!$I$1:$I$1001,,0)</f>
        <v>No</v>
      </c>
    </row>
    <row r="520" spans="1:16" x14ac:dyDescent="0.3">
      <c r="A520" s="3" t="s">
        <v>3418</v>
      </c>
      <c r="B520" s="6">
        <v>44194</v>
      </c>
      <c r="C520" s="3" t="s">
        <v>3419</v>
      </c>
      <c r="D520" s="5"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s="5" t="str">
        <f t="shared" si="25"/>
        <v>Excelsa</v>
      </c>
      <c r="O520" s="4" t="str">
        <f t="shared" si="26"/>
        <v>Dark</v>
      </c>
      <c r="P520" s="5" t="str">
        <f>_xlfn.XLOOKUP(Orders[[#This Row],[Customer ID]],customers!$A$1:$A$1001,customers!$I$1:$I$1001,,0)</f>
        <v>No</v>
      </c>
    </row>
    <row r="521" spans="1:16" x14ac:dyDescent="0.3">
      <c r="A521" s="3" t="s">
        <v>3424</v>
      </c>
      <c r="B521" s="6">
        <v>44026</v>
      </c>
      <c r="C521" s="3" t="s">
        <v>3368</v>
      </c>
      <c r="D521" s="5"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5" t="str">
        <f>INDEX(products!$A$1:$G$49,MATCH(orders!$D521,products!$A$1:$A$49,0),MATCH(orders!I$1,products!$A$1:$G$1,0))</f>
        <v>Ara</v>
      </c>
      <c r="J521" s="5"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s="5" t="str">
        <f t="shared" si="25"/>
        <v>Arabica</v>
      </c>
      <c r="O521" s="4" t="str">
        <f t="shared" si="26"/>
        <v>Dark</v>
      </c>
      <c r="P521" s="5" t="str">
        <f>_xlfn.XLOOKUP(Orders[[#This Row],[Customer ID]],customers!$A$1:$A$1001,customers!$I$1:$I$1001,,0)</f>
        <v>Yes</v>
      </c>
    </row>
    <row r="522" spans="1:16" x14ac:dyDescent="0.3">
      <c r="A522" s="3" t="s">
        <v>3430</v>
      </c>
      <c r="B522" s="6">
        <v>44446</v>
      </c>
      <c r="C522" s="3" t="s">
        <v>3431</v>
      </c>
      <c r="D522" s="5"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s="5" t="str">
        <f t="shared" si="25"/>
        <v>Liberica</v>
      </c>
      <c r="O522" s="4" t="str">
        <f t="shared" si="26"/>
        <v>Dark</v>
      </c>
      <c r="P522" s="5" t="str">
        <f>_xlfn.XLOOKUP(Orders[[#This Row],[Customer ID]],customers!$A$1:$A$1001,customers!$I$1:$I$1001,,0)</f>
        <v>No</v>
      </c>
    </row>
    <row r="523" spans="1:16" x14ac:dyDescent="0.3">
      <c r="A523" s="3" t="s">
        <v>3430</v>
      </c>
      <c r="B523" s="6">
        <v>44446</v>
      </c>
      <c r="C523" s="3" t="s">
        <v>3431</v>
      </c>
      <c r="D523" s="5"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s="5" t="str">
        <f t="shared" si="25"/>
        <v>Robusta</v>
      </c>
      <c r="O523" s="4" t="str">
        <f t="shared" si="26"/>
        <v>Medium</v>
      </c>
      <c r="P523" s="5" t="str">
        <f>_xlfn.XLOOKUP(Orders[[#This Row],[Customer ID]],customers!$A$1:$A$1001,customers!$I$1:$I$1001,,0)</f>
        <v>No</v>
      </c>
    </row>
    <row r="524" spans="1:16" x14ac:dyDescent="0.3">
      <c r="A524" s="3" t="s">
        <v>3441</v>
      </c>
      <c r="B524" s="6">
        <v>43625</v>
      </c>
      <c r="C524" s="3" t="s">
        <v>3442</v>
      </c>
      <c r="D524" s="5"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s="5" t="str">
        <f t="shared" si="25"/>
        <v>Robusta</v>
      </c>
      <c r="O524" s="4" t="str">
        <f t="shared" si="26"/>
        <v>Medium</v>
      </c>
      <c r="P524" s="5" t="str">
        <f>_xlfn.XLOOKUP(Orders[[#This Row],[Customer ID]],customers!$A$1:$A$1001,customers!$I$1:$I$1001,,0)</f>
        <v>No</v>
      </c>
    </row>
    <row r="525" spans="1:16" x14ac:dyDescent="0.3">
      <c r="A525" s="3" t="s">
        <v>3447</v>
      </c>
      <c r="B525" s="6">
        <v>44129</v>
      </c>
      <c r="C525" s="3" t="s">
        <v>3448</v>
      </c>
      <c r="D525" s="5"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5" t="str">
        <f>INDEX(products!$A$1:$G$49,MATCH(orders!$D525,products!$A$1:$A$49,0),MATCH(orders!I$1,products!$A$1:$G$1,0))</f>
        <v>Lib</v>
      </c>
      <c r="J525" s="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s="5" t="str">
        <f t="shared" si="25"/>
        <v>Liberica</v>
      </c>
      <c r="O525" s="4" t="str">
        <f t="shared" si="26"/>
        <v>Dark</v>
      </c>
      <c r="P525" s="5" t="str">
        <f>_xlfn.XLOOKUP(Orders[[#This Row],[Customer ID]],customers!$A$1:$A$1001,customers!$I$1:$I$1001,,0)</f>
        <v>No</v>
      </c>
    </row>
    <row r="526" spans="1:16" x14ac:dyDescent="0.3">
      <c r="A526" s="3" t="s">
        <v>3453</v>
      </c>
      <c r="B526" s="6">
        <v>44255</v>
      </c>
      <c r="C526" s="3" t="s">
        <v>3454</v>
      </c>
      <c r="D526" s="5"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s="5" t="str">
        <f t="shared" si="25"/>
        <v>Liberica</v>
      </c>
      <c r="O526" s="4" t="str">
        <f t="shared" si="26"/>
        <v>Light</v>
      </c>
      <c r="P526" s="5" t="str">
        <f>_xlfn.XLOOKUP(Orders[[#This Row],[Customer ID]],customers!$A$1:$A$1001,customers!$I$1:$I$1001,,0)</f>
        <v>No</v>
      </c>
    </row>
    <row r="527" spans="1:16" x14ac:dyDescent="0.3">
      <c r="A527" s="3" t="s">
        <v>3458</v>
      </c>
      <c r="B527" s="6">
        <v>44038</v>
      </c>
      <c r="C527" s="3" t="s">
        <v>3459</v>
      </c>
      <c r="D527" s="5"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s="5" t="str">
        <f t="shared" si="25"/>
        <v>Robusta</v>
      </c>
      <c r="O527" s="4" t="str">
        <f t="shared" si="26"/>
        <v>Dark</v>
      </c>
      <c r="P527" s="5" t="str">
        <f>_xlfn.XLOOKUP(Orders[[#This Row],[Customer ID]],customers!$A$1:$A$1001,customers!$I$1:$I$1001,,0)</f>
        <v>Yes</v>
      </c>
    </row>
    <row r="528" spans="1:16" x14ac:dyDescent="0.3">
      <c r="A528" s="3" t="s">
        <v>3463</v>
      </c>
      <c r="B528" s="6">
        <v>44717</v>
      </c>
      <c r="C528" s="3" t="s">
        <v>3464</v>
      </c>
      <c r="D528" s="5"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s="5" t="str">
        <f t="shared" si="25"/>
        <v>Excelsa</v>
      </c>
      <c r="O528" s="4" t="str">
        <f t="shared" si="26"/>
        <v>Medium</v>
      </c>
      <c r="P528" s="5" t="str">
        <f>_xlfn.XLOOKUP(Orders[[#This Row],[Customer ID]],customers!$A$1:$A$1001,customers!$I$1:$I$1001,,0)</f>
        <v>Yes</v>
      </c>
    </row>
    <row r="529" spans="1:16" x14ac:dyDescent="0.3">
      <c r="A529" s="3" t="s">
        <v>3469</v>
      </c>
      <c r="B529" s="6">
        <v>43517</v>
      </c>
      <c r="C529" s="3" t="s">
        <v>3470</v>
      </c>
      <c r="D529" s="5"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s="5" t="str">
        <f t="shared" si="25"/>
        <v>Excelsa</v>
      </c>
      <c r="O529" s="4" t="str">
        <f t="shared" si="26"/>
        <v>Medium</v>
      </c>
      <c r="P529" s="5" t="str">
        <f>_xlfn.XLOOKUP(Orders[[#This Row],[Customer ID]],customers!$A$1:$A$1001,customers!$I$1:$I$1001,,0)</f>
        <v>No</v>
      </c>
    </row>
    <row r="530" spans="1:16" x14ac:dyDescent="0.3">
      <c r="A530" s="3" t="s">
        <v>3475</v>
      </c>
      <c r="B530" s="6">
        <v>43926</v>
      </c>
      <c r="C530" s="3" t="s">
        <v>3476</v>
      </c>
      <c r="D530" s="5"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s="5" t="str">
        <f t="shared" si="25"/>
        <v>Excelsa</v>
      </c>
      <c r="O530" s="4" t="str">
        <f t="shared" si="26"/>
        <v>Light</v>
      </c>
      <c r="P530" s="5" t="str">
        <f>_xlfn.XLOOKUP(Orders[[#This Row],[Customer ID]],customers!$A$1:$A$1001,customers!$I$1:$I$1001,,0)</f>
        <v>No</v>
      </c>
    </row>
    <row r="531" spans="1:16" x14ac:dyDescent="0.3">
      <c r="A531" s="3" t="s">
        <v>3481</v>
      </c>
      <c r="B531" s="6">
        <v>43475</v>
      </c>
      <c r="C531" s="3" t="s">
        <v>3482</v>
      </c>
      <c r="D531" s="5"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s="5" t="str">
        <f t="shared" si="25"/>
        <v>Robusta</v>
      </c>
      <c r="O531" s="4" t="str">
        <f t="shared" si="26"/>
        <v>Medium</v>
      </c>
      <c r="P531" s="5" t="str">
        <f>_xlfn.XLOOKUP(Orders[[#This Row],[Customer ID]],customers!$A$1:$A$1001,customers!$I$1:$I$1001,,0)</f>
        <v>No</v>
      </c>
    </row>
    <row r="532" spans="1:16" x14ac:dyDescent="0.3">
      <c r="A532" s="3" t="s">
        <v>3487</v>
      </c>
      <c r="B532" s="6">
        <v>44663</v>
      </c>
      <c r="C532" s="3" t="s">
        <v>3488</v>
      </c>
      <c r="D532" s="5"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s="5" t="str">
        <f t="shared" si="25"/>
        <v>Robusta</v>
      </c>
      <c r="O532" s="4" t="str">
        <f t="shared" si="26"/>
        <v>Medium</v>
      </c>
      <c r="P532" s="5" t="str">
        <f>_xlfn.XLOOKUP(Orders[[#This Row],[Customer ID]],customers!$A$1:$A$1001,customers!$I$1:$I$1001,,0)</f>
        <v>No</v>
      </c>
    </row>
    <row r="533" spans="1:16" x14ac:dyDescent="0.3">
      <c r="A533" s="3" t="s">
        <v>3493</v>
      </c>
      <c r="B533" s="6">
        <v>44591</v>
      </c>
      <c r="C533" s="3" t="s">
        <v>3494</v>
      </c>
      <c r="D533" s="5"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s="5" t="str">
        <f t="shared" si="25"/>
        <v>Robusta</v>
      </c>
      <c r="O533" s="4" t="str">
        <f t="shared" si="26"/>
        <v>Dark</v>
      </c>
      <c r="P533" s="5" t="str">
        <f>_xlfn.XLOOKUP(Orders[[#This Row],[Customer ID]],customers!$A$1:$A$1001,customers!$I$1:$I$1001,,0)</f>
        <v>No</v>
      </c>
    </row>
    <row r="534" spans="1:16" x14ac:dyDescent="0.3">
      <c r="A534" s="3" t="s">
        <v>3499</v>
      </c>
      <c r="B534" s="6">
        <v>44330</v>
      </c>
      <c r="C534" s="3" t="s">
        <v>3500</v>
      </c>
      <c r="D534" s="5"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s="5" t="str">
        <f t="shared" si="25"/>
        <v>Excelsa</v>
      </c>
      <c r="O534" s="4" t="str">
        <f t="shared" si="26"/>
        <v>Medium</v>
      </c>
      <c r="P534" s="5" t="str">
        <f>_xlfn.XLOOKUP(Orders[[#This Row],[Customer ID]],customers!$A$1:$A$1001,customers!$I$1:$I$1001,,0)</f>
        <v>Yes</v>
      </c>
    </row>
    <row r="535" spans="1:16" x14ac:dyDescent="0.3">
      <c r="A535" s="3" t="s">
        <v>3505</v>
      </c>
      <c r="B535" s="6">
        <v>44724</v>
      </c>
      <c r="C535" s="3" t="s">
        <v>3506</v>
      </c>
      <c r="D535" s="5"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s="5" t="str">
        <f t="shared" si="25"/>
        <v>Robusta</v>
      </c>
      <c r="O535" s="4" t="str">
        <f t="shared" si="26"/>
        <v>Dark</v>
      </c>
      <c r="P535" s="5" t="str">
        <f>_xlfn.XLOOKUP(Orders[[#This Row],[Customer ID]],customers!$A$1:$A$1001,customers!$I$1:$I$1001,,0)</f>
        <v>No</v>
      </c>
    </row>
    <row r="536" spans="1:16" x14ac:dyDescent="0.3">
      <c r="A536" s="3" t="s">
        <v>3510</v>
      </c>
      <c r="B536" s="6">
        <v>44563</v>
      </c>
      <c r="C536" s="3" t="s">
        <v>3511</v>
      </c>
      <c r="D536" s="5"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5" t="str">
        <f>INDEX(products!$A$1:$G$49,MATCH(orders!$D536,products!$A$1:$A$49,0),MATCH(orders!I$1,products!$A$1:$G$1,0))</f>
        <v>Rob</v>
      </c>
      <c r="J536" s="5"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s="5" t="str">
        <f t="shared" si="25"/>
        <v>Robusta</v>
      </c>
      <c r="O536" s="4" t="str">
        <f t="shared" si="26"/>
        <v>Medium</v>
      </c>
      <c r="P536" s="5" t="str">
        <f>_xlfn.XLOOKUP(Orders[[#This Row],[Customer ID]],customers!$A$1:$A$1001,customers!$I$1:$I$1001,,0)</f>
        <v>Yes</v>
      </c>
    </row>
    <row r="537" spans="1:16" x14ac:dyDescent="0.3">
      <c r="A537" s="3" t="s">
        <v>3516</v>
      </c>
      <c r="B537" s="6">
        <v>44585</v>
      </c>
      <c r="C537" s="3" t="s">
        <v>3517</v>
      </c>
      <c r="D537" s="5"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5" t="str">
        <f>INDEX(products!$A$1:$G$49,MATCH(orders!$D537,products!$A$1:$A$49,0),MATCH(orders!I$1,products!$A$1:$G$1,0))</f>
        <v>Lib</v>
      </c>
      <c r="J537" s="5"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s="5" t="str">
        <f t="shared" si="25"/>
        <v>Liberica</v>
      </c>
      <c r="O537" s="4" t="str">
        <f t="shared" si="26"/>
        <v>Light</v>
      </c>
      <c r="P537" s="5" t="str">
        <f>_xlfn.XLOOKUP(Orders[[#This Row],[Customer ID]],customers!$A$1:$A$1001,customers!$I$1:$I$1001,,0)</f>
        <v>No</v>
      </c>
    </row>
    <row r="538" spans="1:16" x14ac:dyDescent="0.3">
      <c r="A538" s="3" t="s">
        <v>3521</v>
      </c>
      <c r="B538" s="6">
        <v>43544</v>
      </c>
      <c r="C538" s="3" t="s">
        <v>3368</v>
      </c>
      <c r="D538" s="5"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5" t="str">
        <f>INDEX(products!$A$1:$G$49,MATCH(orders!$D538,products!$A$1:$A$49,0),MATCH(orders!I$1,products!$A$1:$G$1,0))</f>
        <v>Rob</v>
      </c>
      <c r="J538" s="5"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s="5" t="str">
        <f t="shared" si="25"/>
        <v>Robusta</v>
      </c>
      <c r="O538" s="4" t="str">
        <f t="shared" si="26"/>
        <v>Dark</v>
      </c>
      <c r="P538" s="5" t="str">
        <f>_xlfn.XLOOKUP(Orders[[#This Row],[Customer ID]],customers!$A$1:$A$1001,customers!$I$1:$I$1001,,0)</f>
        <v>Yes</v>
      </c>
    </row>
    <row r="539" spans="1:16" x14ac:dyDescent="0.3">
      <c r="A539" s="3" t="s">
        <v>3527</v>
      </c>
      <c r="B539" s="6">
        <v>44156</v>
      </c>
      <c r="C539" s="3" t="s">
        <v>3528</v>
      </c>
      <c r="D539" s="5"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s="5" t="str">
        <f t="shared" si="25"/>
        <v>Excelsa</v>
      </c>
      <c r="O539" s="4" t="str">
        <f t="shared" si="26"/>
        <v>Dark</v>
      </c>
      <c r="P539" s="5" t="str">
        <f>_xlfn.XLOOKUP(Orders[[#This Row],[Customer ID]],customers!$A$1:$A$1001,customers!$I$1:$I$1001,,0)</f>
        <v>Yes</v>
      </c>
    </row>
    <row r="540" spans="1:16" x14ac:dyDescent="0.3">
      <c r="A540" s="3" t="s">
        <v>3532</v>
      </c>
      <c r="B540" s="6">
        <v>44482</v>
      </c>
      <c r="C540" s="3" t="s">
        <v>3533</v>
      </c>
      <c r="D540" s="5"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s="5" t="str">
        <f t="shared" si="25"/>
        <v>Robusta</v>
      </c>
      <c r="O540" s="4" t="str">
        <f t="shared" si="26"/>
        <v>Dark</v>
      </c>
      <c r="P540" s="5" t="str">
        <f>_xlfn.XLOOKUP(Orders[[#This Row],[Customer ID]],customers!$A$1:$A$1001,customers!$I$1:$I$1001,,0)</f>
        <v>Yes</v>
      </c>
    </row>
    <row r="541" spans="1:16" x14ac:dyDescent="0.3">
      <c r="A541" s="3" t="s">
        <v>3537</v>
      </c>
      <c r="B541" s="6">
        <v>44488</v>
      </c>
      <c r="C541" s="3" t="s">
        <v>3538</v>
      </c>
      <c r="D541" s="5"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s="5" t="str">
        <f t="shared" si="25"/>
        <v>Robusta</v>
      </c>
      <c r="O541" s="4" t="str">
        <f t="shared" si="26"/>
        <v>Dark</v>
      </c>
      <c r="P541" s="5" t="str">
        <f>_xlfn.XLOOKUP(Orders[[#This Row],[Customer ID]],customers!$A$1:$A$1001,customers!$I$1:$I$1001,,0)</f>
        <v>No</v>
      </c>
    </row>
    <row r="542" spans="1:16" x14ac:dyDescent="0.3">
      <c r="A542" s="3" t="s">
        <v>3542</v>
      </c>
      <c r="B542" s="6">
        <v>43584</v>
      </c>
      <c r="C542" s="3" t="s">
        <v>3543</v>
      </c>
      <c r="D542" s="5"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s="5" t="str">
        <f t="shared" si="25"/>
        <v>Liberica</v>
      </c>
      <c r="O542" s="4" t="str">
        <f t="shared" si="26"/>
        <v>Light</v>
      </c>
      <c r="P542" s="5" t="str">
        <f>_xlfn.XLOOKUP(Orders[[#This Row],[Customer ID]],customers!$A$1:$A$1001,customers!$I$1:$I$1001,,0)</f>
        <v>Yes</v>
      </c>
    </row>
    <row r="543" spans="1:16" x14ac:dyDescent="0.3">
      <c r="A543" s="3" t="s">
        <v>3548</v>
      </c>
      <c r="B543" s="6">
        <v>43750</v>
      </c>
      <c r="C543" s="3" t="s">
        <v>3549</v>
      </c>
      <c r="D543" s="5"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5" t="str">
        <f>INDEX(products!$A$1:$G$49,MATCH(orders!$D543,products!$A$1:$A$49,0),MATCH(orders!I$1,products!$A$1:$G$1,0))</f>
        <v>Ara</v>
      </c>
      <c r="J543" s="5"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s="5" t="str">
        <f t="shared" si="25"/>
        <v>Arabica</v>
      </c>
      <c r="O543" s="4" t="str">
        <f t="shared" si="26"/>
        <v>Dark</v>
      </c>
      <c r="P543" s="5" t="str">
        <f>_xlfn.XLOOKUP(Orders[[#This Row],[Customer ID]],customers!$A$1:$A$1001,customers!$I$1:$I$1001,,0)</f>
        <v>Yes</v>
      </c>
    </row>
    <row r="544" spans="1:16" x14ac:dyDescent="0.3">
      <c r="A544" s="3" t="s">
        <v>3553</v>
      </c>
      <c r="B544" s="6">
        <v>44335</v>
      </c>
      <c r="C544" s="3" t="s">
        <v>3554</v>
      </c>
      <c r="D544" s="5"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s="5" t="str">
        <f t="shared" si="25"/>
        <v>Arabica</v>
      </c>
      <c r="O544" s="4" t="str">
        <f t="shared" si="26"/>
        <v>Medium</v>
      </c>
      <c r="P544" s="5" t="str">
        <f>_xlfn.XLOOKUP(Orders[[#This Row],[Customer ID]],customers!$A$1:$A$1001,customers!$I$1:$I$1001,,0)</f>
        <v>No</v>
      </c>
    </row>
    <row r="545" spans="1:16" x14ac:dyDescent="0.3">
      <c r="A545" s="3" t="s">
        <v>3559</v>
      </c>
      <c r="B545" s="6">
        <v>44380</v>
      </c>
      <c r="C545" s="3" t="s">
        <v>3560</v>
      </c>
      <c r="D545" s="5"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s="5" t="str">
        <f t="shared" si="25"/>
        <v>Robusta</v>
      </c>
      <c r="O545" s="4" t="str">
        <f t="shared" si="26"/>
        <v>Light</v>
      </c>
      <c r="P545" s="5" t="str">
        <f>_xlfn.XLOOKUP(Orders[[#This Row],[Customer ID]],customers!$A$1:$A$1001,customers!$I$1:$I$1001,,0)</f>
        <v>No</v>
      </c>
    </row>
    <row r="546" spans="1:16" x14ac:dyDescent="0.3">
      <c r="A546" s="3" t="s">
        <v>3565</v>
      </c>
      <c r="B546" s="6">
        <v>43869</v>
      </c>
      <c r="C546" s="3" t="s">
        <v>3566</v>
      </c>
      <c r="D546" s="5"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s="5" t="str">
        <f t="shared" si="25"/>
        <v>Arabica</v>
      </c>
      <c r="O546" s="4" t="str">
        <f t="shared" si="26"/>
        <v>Light</v>
      </c>
      <c r="P546" s="5" t="str">
        <f>_xlfn.XLOOKUP(Orders[[#This Row],[Customer ID]],customers!$A$1:$A$1001,customers!$I$1:$I$1001,,0)</f>
        <v>No</v>
      </c>
    </row>
    <row r="547" spans="1:16" x14ac:dyDescent="0.3">
      <c r="A547" s="3" t="s">
        <v>3571</v>
      </c>
      <c r="B547" s="6">
        <v>44120</v>
      </c>
      <c r="C547" s="3" t="s">
        <v>3572</v>
      </c>
      <c r="D547" s="5"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s="5" t="str">
        <f t="shared" si="25"/>
        <v>Liberica</v>
      </c>
      <c r="O547" s="4" t="str">
        <f t="shared" si="26"/>
        <v>Dark</v>
      </c>
      <c r="P547" s="5" t="str">
        <f>_xlfn.XLOOKUP(Orders[[#This Row],[Customer ID]],customers!$A$1:$A$1001,customers!$I$1:$I$1001,,0)</f>
        <v>No</v>
      </c>
    </row>
    <row r="548" spans="1:16" x14ac:dyDescent="0.3">
      <c r="A548" s="3" t="s">
        <v>3577</v>
      </c>
      <c r="B548" s="6">
        <v>44127</v>
      </c>
      <c r="C548" s="3" t="s">
        <v>3578</v>
      </c>
      <c r="D548" s="5"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5" t="str">
        <f>INDEX(products!$A$1:$G$49,MATCH(orders!$D548,products!$A$1:$A$49,0),MATCH(orders!I$1,products!$A$1:$G$1,0))</f>
        <v>Exc</v>
      </c>
      <c r="J548" s="5"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s="5" t="str">
        <f t="shared" si="25"/>
        <v>Excelsa</v>
      </c>
      <c r="O548" s="4" t="str">
        <f t="shared" si="26"/>
        <v>Dark</v>
      </c>
      <c r="P548" s="5" t="str">
        <f>_xlfn.XLOOKUP(Orders[[#This Row],[Customer ID]],customers!$A$1:$A$1001,customers!$I$1:$I$1001,,0)</f>
        <v>No</v>
      </c>
    </row>
    <row r="549" spans="1:16" x14ac:dyDescent="0.3">
      <c r="A549" s="3" t="s">
        <v>3582</v>
      </c>
      <c r="B549" s="6">
        <v>44265</v>
      </c>
      <c r="C549" s="3" t="s">
        <v>3594</v>
      </c>
      <c r="D549" s="5"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s="5" t="str">
        <f t="shared" si="25"/>
        <v>Robusta</v>
      </c>
      <c r="O549" s="4" t="str">
        <f t="shared" si="26"/>
        <v>Light</v>
      </c>
      <c r="P549" s="5" t="str">
        <f>_xlfn.XLOOKUP(Orders[[#This Row],[Customer ID]],customers!$A$1:$A$1001,customers!$I$1:$I$1001,,0)</f>
        <v>Yes</v>
      </c>
    </row>
    <row r="550" spans="1:16" x14ac:dyDescent="0.3">
      <c r="A550" s="3" t="s">
        <v>3587</v>
      </c>
      <c r="B550" s="6">
        <v>44384</v>
      </c>
      <c r="C550" s="3" t="s">
        <v>3588</v>
      </c>
      <c r="D550" s="5"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s="5" t="str">
        <f t="shared" si="25"/>
        <v>Excelsa</v>
      </c>
      <c r="O550" s="4" t="str">
        <f t="shared" si="26"/>
        <v>Light</v>
      </c>
      <c r="P550" s="5" t="str">
        <f>_xlfn.XLOOKUP(Orders[[#This Row],[Customer ID]],customers!$A$1:$A$1001,customers!$I$1:$I$1001,,0)</f>
        <v>Yes</v>
      </c>
    </row>
    <row r="551" spans="1:16" x14ac:dyDescent="0.3">
      <c r="A551" s="3" t="s">
        <v>3593</v>
      </c>
      <c r="B551" s="6">
        <v>44232</v>
      </c>
      <c r="C551" s="3" t="s">
        <v>3594</v>
      </c>
      <c r="D551" s="5"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s="5" t="str">
        <f t="shared" si="25"/>
        <v>Excelsa</v>
      </c>
      <c r="O551" s="4" t="str">
        <f t="shared" si="26"/>
        <v>Light</v>
      </c>
      <c r="P551" s="5" t="str">
        <f>_xlfn.XLOOKUP(Orders[[#This Row],[Customer ID]],customers!$A$1:$A$1001,customers!$I$1:$I$1001,,0)</f>
        <v>Yes</v>
      </c>
    </row>
    <row r="552" spans="1:16" x14ac:dyDescent="0.3">
      <c r="A552" s="3" t="s">
        <v>3599</v>
      </c>
      <c r="B552" s="6">
        <v>44176</v>
      </c>
      <c r="C552" s="3" t="s">
        <v>3600</v>
      </c>
      <c r="D552" s="5"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s="5" t="str">
        <f t="shared" si="25"/>
        <v>Liberica</v>
      </c>
      <c r="O552" s="4" t="str">
        <f t="shared" si="26"/>
        <v>Dark</v>
      </c>
      <c r="P552" s="5" t="str">
        <f>_xlfn.XLOOKUP(Orders[[#This Row],[Customer ID]],customers!$A$1:$A$1001,customers!$I$1:$I$1001,,0)</f>
        <v>Yes</v>
      </c>
    </row>
    <row r="553" spans="1:16" x14ac:dyDescent="0.3">
      <c r="A553" s="3" t="s">
        <v>3605</v>
      </c>
      <c r="B553" s="6">
        <v>44694</v>
      </c>
      <c r="C553" s="3" t="s">
        <v>3606</v>
      </c>
      <c r="D553" s="5"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s="5" t="str">
        <f t="shared" si="25"/>
        <v>Excelsa</v>
      </c>
      <c r="O553" s="4" t="str">
        <f t="shared" si="26"/>
        <v>Dark</v>
      </c>
      <c r="P553" s="5" t="str">
        <f>_xlfn.XLOOKUP(Orders[[#This Row],[Customer ID]],customers!$A$1:$A$1001,customers!$I$1:$I$1001,,0)</f>
        <v>No</v>
      </c>
    </row>
    <row r="554" spans="1:16" x14ac:dyDescent="0.3">
      <c r="A554" s="3" t="s">
        <v>3611</v>
      </c>
      <c r="B554" s="6">
        <v>43761</v>
      </c>
      <c r="C554" s="3" t="s">
        <v>3612</v>
      </c>
      <c r="D554" s="5"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s="5" t="str">
        <f t="shared" si="25"/>
        <v>Excelsa</v>
      </c>
      <c r="O554" s="4" t="str">
        <f t="shared" si="26"/>
        <v>Light</v>
      </c>
      <c r="P554" s="5" t="str">
        <f>_xlfn.XLOOKUP(Orders[[#This Row],[Customer ID]],customers!$A$1:$A$1001,customers!$I$1:$I$1001,,0)</f>
        <v>Yes</v>
      </c>
    </row>
    <row r="555" spans="1:16" x14ac:dyDescent="0.3">
      <c r="A555" s="3" t="s">
        <v>3617</v>
      </c>
      <c r="B555" s="6">
        <v>44085</v>
      </c>
      <c r="C555" s="3" t="s">
        <v>3618</v>
      </c>
      <c r="D555" s="5"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s="5" t="str">
        <f t="shared" si="25"/>
        <v>Excelsa</v>
      </c>
      <c r="O555" s="4" t="str">
        <f t="shared" si="26"/>
        <v>Medium</v>
      </c>
      <c r="P555" s="5" t="str">
        <f>_xlfn.XLOOKUP(Orders[[#This Row],[Customer ID]],customers!$A$1:$A$1001,customers!$I$1:$I$1001,,0)</f>
        <v>No</v>
      </c>
    </row>
    <row r="556" spans="1:16" x14ac:dyDescent="0.3">
      <c r="A556" s="3" t="s">
        <v>3622</v>
      </c>
      <c r="B556" s="6">
        <v>43737</v>
      </c>
      <c r="C556" s="3" t="s">
        <v>3623</v>
      </c>
      <c r="D556" s="5"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s="5" t="str">
        <f t="shared" si="25"/>
        <v>Robusta</v>
      </c>
      <c r="O556" s="4" t="str">
        <f t="shared" si="26"/>
        <v>Light</v>
      </c>
      <c r="P556" s="5" t="str">
        <f>_xlfn.XLOOKUP(Orders[[#This Row],[Customer ID]],customers!$A$1:$A$1001,customers!$I$1:$I$1001,,0)</f>
        <v>Yes</v>
      </c>
    </row>
    <row r="557" spans="1:16" x14ac:dyDescent="0.3">
      <c r="A557" s="3" t="s">
        <v>3627</v>
      </c>
      <c r="B557" s="6">
        <v>44258</v>
      </c>
      <c r="C557" s="3" t="s">
        <v>3628</v>
      </c>
      <c r="D557" s="5"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5" t="str">
        <f>INDEX(products!$A$1:$G$49,MATCH(orders!$D557,products!$A$1:$A$49,0),MATCH(orders!I$1,products!$A$1:$G$1,0))</f>
        <v>Exc</v>
      </c>
      <c r="J557" s="5"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s="5" t="str">
        <f t="shared" si="25"/>
        <v>Excelsa</v>
      </c>
      <c r="O557" s="4" t="str">
        <f t="shared" si="26"/>
        <v>Medium</v>
      </c>
      <c r="P557" s="5" t="str">
        <f>_xlfn.XLOOKUP(Orders[[#This Row],[Customer ID]],customers!$A$1:$A$1001,customers!$I$1:$I$1001,,0)</f>
        <v>No</v>
      </c>
    </row>
    <row r="558" spans="1:16" x14ac:dyDescent="0.3">
      <c r="A558" s="3" t="s">
        <v>3633</v>
      </c>
      <c r="B558" s="6">
        <v>44523</v>
      </c>
      <c r="C558" s="3" t="s">
        <v>3634</v>
      </c>
      <c r="D558" s="5"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s="5" t="str">
        <f t="shared" si="25"/>
        <v>Liberica</v>
      </c>
      <c r="O558" s="4" t="str">
        <f t="shared" si="26"/>
        <v>Medium</v>
      </c>
      <c r="P558" s="5" t="str">
        <f>_xlfn.XLOOKUP(Orders[[#This Row],[Customer ID]],customers!$A$1:$A$1001,customers!$I$1:$I$1001,,0)</f>
        <v>Yes</v>
      </c>
    </row>
    <row r="559" spans="1:16" x14ac:dyDescent="0.3">
      <c r="A559" s="3" t="s">
        <v>3638</v>
      </c>
      <c r="B559" s="6">
        <v>44506</v>
      </c>
      <c r="C559" s="3" t="s">
        <v>3368</v>
      </c>
      <c r="D559" s="5"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5" t="str">
        <f>INDEX(products!$A$1:$G$49,MATCH(orders!$D559,products!$A$1:$A$49,0),MATCH(orders!I$1,products!$A$1:$G$1,0))</f>
        <v>Exc</v>
      </c>
      <c r="J559" s="5"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s="5" t="str">
        <f t="shared" si="25"/>
        <v>Excelsa</v>
      </c>
      <c r="O559" s="4" t="str">
        <f t="shared" si="26"/>
        <v>Light</v>
      </c>
      <c r="P559" s="5" t="str">
        <f>_xlfn.XLOOKUP(Orders[[#This Row],[Customer ID]],customers!$A$1:$A$1001,customers!$I$1:$I$1001,,0)</f>
        <v>Yes</v>
      </c>
    </row>
    <row r="560" spans="1:16" x14ac:dyDescent="0.3">
      <c r="A560" s="3" t="s">
        <v>3643</v>
      </c>
      <c r="B560" s="6">
        <v>44225</v>
      </c>
      <c r="C560" s="3" t="s">
        <v>3644</v>
      </c>
      <c r="D560" s="5"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s="5" t="str">
        <f t="shared" si="25"/>
        <v>Liberica</v>
      </c>
      <c r="O560" s="4" t="str">
        <f t="shared" si="26"/>
        <v>Dark</v>
      </c>
      <c r="P560" s="5" t="str">
        <f>_xlfn.XLOOKUP(Orders[[#This Row],[Customer ID]],customers!$A$1:$A$1001,customers!$I$1:$I$1001,,0)</f>
        <v>Yes</v>
      </c>
    </row>
    <row r="561" spans="1:16" x14ac:dyDescent="0.3">
      <c r="A561" s="3" t="s">
        <v>3648</v>
      </c>
      <c r="B561" s="6">
        <v>44667</v>
      </c>
      <c r="C561" s="3" t="s">
        <v>3649</v>
      </c>
      <c r="D561" s="5"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s="5" t="str">
        <f t="shared" si="25"/>
        <v>Arabica</v>
      </c>
      <c r="O561" s="4" t="str">
        <f t="shared" si="26"/>
        <v>Light</v>
      </c>
      <c r="P561" s="5" t="str">
        <f>_xlfn.XLOOKUP(Orders[[#This Row],[Customer ID]],customers!$A$1:$A$1001,customers!$I$1:$I$1001,,0)</f>
        <v>Yes</v>
      </c>
    </row>
    <row r="562" spans="1:16" x14ac:dyDescent="0.3">
      <c r="A562" s="3" t="s">
        <v>3654</v>
      </c>
      <c r="B562" s="6">
        <v>44401</v>
      </c>
      <c r="C562" s="3" t="s">
        <v>3655</v>
      </c>
      <c r="D562" s="5"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s="5" t="str">
        <f t="shared" si="25"/>
        <v>Excelsa</v>
      </c>
      <c r="O562" s="4" t="str">
        <f t="shared" si="26"/>
        <v>Medium</v>
      </c>
      <c r="P562" s="5" t="str">
        <f>_xlfn.XLOOKUP(Orders[[#This Row],[Customer ID]],customers!$A$1:$A$1001,customers!$I$1:$I$1001,,0)</f>
        <v>Yes</v>
      </c>
    </row>
    <row r="563" spans="1:16" x14ac:dyDescent="0.3">
      <c r="A563" s="3" t="s">
        <v>3659</v>
      </c>
      <c r="B563" s="6">
        <v>43688</v>
      </c>
      <c r="C563" s="3" t="s">
        <v>3660</v>
      </c>
      <c r="D563" s="5"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5" t="str">
        <f>INDEX(products!$A$1:$G$49,MATCH(orders!$D563,products!$A$1:$A$49,0),MATCH(orders!I$1,products!$A$1:$G$1,0))</f>
        <v>Ara</v>
      </c>
      <c r="J563" s="5"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s="5" t="str">
        <f t="shared" si="25"/>
        <v>Arabica</v>
      </c>
      <c r="O563" s="4" t="str">
        <f t="shared" si="26"/>
        <v>Dark</v>
      </c>
      <c r="P563" s="5" t="str">
        <f>_xlfn.XLOOKUP(Orders[[#This Row],[Customer ID]],customers!$A$1:$A$1001,customers!$I$1:$I$1001,,0)</f>
        <v>Yes</v>
      </c>
    </row>
    <row r="564" spans="1:16" x14ac:dyDescent="0.3">
      <c r="A564" s="3" t="s">
        <v>3665</v>
      </c>
      <c r="B564" s="6">
        <v>43669</v>
      </c>
      <c r="C564" s="3" t="s">
        <v>3666</v>
      </c>
      <c r="D564" s="5"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s="5" t="str">
        <f t="shared" si="25"/>
        <v>Liberica</v>
      </c>
      <c r="O564" s="4" t="str">
        <f t="shared" si="26"/>
        <v>Light</v>
      </c>
      <c r="P564" s="5" t="str">
        <f>_xlfn.XLOOKUP(Orders[[#This Row],[Customer ID]],customers!$A$1:$A$1001,customers!$I$1:$I$1001,,0)</f>
        <v>No</v>
      </c>
    </row>
    <row r="565" spans="1:16" x14ac:dyDescent="0.3">
      <c r="A565" s="3" t="s">
        <v>3671</v>
      </c>
      <c r="B565" s="6">
        <v>43991</v>
      </c>
      <c r="C565" s="3" t="s">
        <v>3752</v>
      </c>
      <c r="D565" s="5"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s="5" t="str">
        <f t="shared" si="25"/>
        <v>Excelsa</v>
      </c>
      <c r="O565" s="4" t="str">
        <f t="shared" si="26"/>
        <v>Medium</v>
      </c>
      <c r="P565" s="5" t="str">
        <f>_xlfn.XLOOKUP(Orders[[#This Row],[Customer ID]],customers!$A$1:$A$1001,customers!$I$1:$I$1001,,0)</f>
        <v>No</v>
      </c>
    </row>
    <row r="566" spans="1:16" x14ac:dyDescent="0.3">
      <c r="A566" s="3" t="s">
        <v>3677</v>
      </c>
      <c r="B566" s="6">
        <v>43883</v>
      </c>
      <c r="C566" s="3" t="s">
        <v>3678</v>
      </c>
      <c r="D566" s="5"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s="5" t="str">
        <f t="shared" si="25"/>
        <v>Robusta</v>
      </c>
      <c r="O566" s="4" t="str">
        <f t="shared" si="26"/>
        <v>Light</v>
      </c>
      <c r="P566" s="5" t="str">
        <f>_xlfn.XLOOKUP(Orders[[#This Row],[Customer ID]],customers!$A$1:$A$1001,customers!$I$1:$I$1001,,0)</f>
        <v>No</v>
      </c>
    </row>
    <row r="567" spans="1:16" x14ac:dyDescent="0.3">
      <c r="A567" s="3" t="s">
        <v>3683</v>
      </c>
      <c r="B567" s="6">
        <v>44031</v>
      </c>
      <c r="C567" s="3" t="s">
        <v>3684</v>
      </c>
      <c r="D567" s="5"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s="5" t="str">
        <f t="shared" si="25"/>
        <v>Robusta</v>
      </c>
      <c r="O567" s="4" t="str">
        <f t="shared" si="26"/>
        <v>Dark</v>
      </c>
      <c r="P567" s="5" t="str">
        <f>_xlfn.XLOOKUP(Orders[[#This Row],[Customer ID]],customers!$A$1:$A$1001,customers!$I$1:$I$1001,,0)</f>
        <v>No</v>
      </c>
    </row>
    <row r="568" spans="1:16" x14ac:dyDescent="0.3">
      <c r="A568" s="3" t="s">
        <v>3689</v>
      </c>
      <c r="B568" s="6">
        <v>44459</v>
      </c>
      <c r="C568" s="3" t="s">
        <v>3690</v>
      </c>
      <c r="D568" s="5"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s="5" t="str">
        <f t="shared" si="25"/>
        <v>Arabica</v>
      </c>
      <c r="O568" s="4" t="str">
        <f t="shared" si="26"/>
        <v>Medium</v>
      </c>
      <c r="P568" s="5" t="str">
        <f>_xlfn.XLOOKUP(Orders[[#This Row],[Customer ID]],customers!$A$1:$A$1001,customers!$I$1:$I$1001,,0)</f>
        <v>Yes</v>
      </c>
    </row>
    <row r="569" spans="1:16" x14ac:dyDescent="0.3">
      <c r="A569" s="3" t="s">
        <v>3695</v>
      </c>
      <c r="B569" s="6">
        <v>44318</v>
      </c>
      <c r="C569" s="3" t="s">
        <v>3696</v>
      </c>
      <c r="D569" s="5"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5" t="str">
        <f>INDEX(products!$A$1:$G$49,MATCH(orders!$D569,products!$A$1:$A$49,0),MATCH(orders!I$1,products!$A$1:$G$1,0))</f>
        <v>Rob</v>
      </c>
      <c r="J569" s="5"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s="5" t="str">
        <f t="shared" si="25"/>
        <v>Robusta</v>
      </c>
      <c r="O569" s="4" t="str">
        <f t="shared" si="26"/>
        <v>Light</v>
      </c>
      <c r="P569" s="5" t="str">
        <f>_xlfn.XLOOKUP(Orders[[#This Row],[Customer ID]],customers!$A$1:$A$1001,customers!$I$1:$I$1001,,0)</f>
        <v>No</v>
      </c>
    </row>
    <row r="570" spans="1:16" x14ac:dyDescent="0.3">
      <c r="A570" s="3" t="s">
        <v>3700</v>
      </c>
      <c r="B570" s="6">
        <v>44526</v>
      </c>
      <c r="C570" s="3" t="s">
        <v>3701</v>
      </c>
      <c r="D570" s="5"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s="5" t="str">
        <f t="shared" si="25"/>
        <v>Liberica</v>
      </c>
      <c r="O570" s="4" t="str">
        <f t="shared" si="26"/>
        <v>Light</v>
      </c>
      <c r="P570" s="5" t="str">
        <f>_xlfn.XLOOKUP(Orders[[#This Row],[Customer ID]],customers!$A$1:$A$1001,customers!$I$1:$I$1001,,0)</f>
        <v>Yes</v>
      </c>
    </row>
    <row r="571" spans="1:16" x14ac:dyDescent="0.3">
      <c r="A571" s="3" t="s">
        <v>3706</v>
      </c>
      <c r="B571" s="6">
        <v>43879</v>
      </c>
      <c r="C571" s="3" t="s">
        <v>3752</v>
      </c>
      <c r="D571" s="5"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s="5" t="str">
        <f t="shared" si="25"/>
        <v>Arabica</v>
      </c>
      <c r="O571" s="4" t="str">
        <f t="shared" si="26"/>
        <v>Dark</v>
      </c>
      <c r="P571" s="5" t="str">
        <f>_xlfn.XLOOKUP(Orders[[#This Row],[Customer ID]],customers!$A$1:$A$1001,customers!$I$1:$I$1001,,0)</f>
        <v>No</v>
      </c>
    </row>
    <row r="572" spans="1:16" x14ac:dyDescent="0.3">
      <c r="A572" s="3" t="s">
        <v>3712</v>
      </c>
      <c r="B572" s="6">
        <v>43928</v>
      </c>
      <c r="C572" s="3" t="s">
        <v>3713</v>
      </c>
      <c r="D572" s="5"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s="5" t="str">
        <f t="shared" si="25"/>
        <v>Arabica</v>
      </c>
      <c r="O572" s="4" t="str">
        <f t="shared" si="26"/>
        <v>Medium</v>
      </c>
      <c r="P572" s="5" t="str">
        <f>_xlfn.XLOOKUP(Orders[[#This Row],[Customer ID]],customers!$A$1:$A$1001,customers!$I$1:$I$1001,,0)</f>
        <v>No</v>
      </c>
    </row>
    <row r="573" spans="1:16" x14ac:dyDescent="0.3">
      <c r="A573" s="3" t="s">
        <v>3718</v>
      </c>
      <c r="B573" s="6">
        <v>44592</v>
      </c>
      <c r="C573" s="3" t="s">
        <v>3719</v>
      </c>
      <c r="D573" s="5"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s="5" t="str">
        <f t="shared" si="25"/>
        <v>Excelsa</v>
      </c>
      <c r="O573" s="4" t="str">
        <f t="shared" si="26"/>
        <v>Light</v>
      </c>
      <c r="P573" s="5" t="str">
        <f>_xlfn.XLOOKUP(Orders[[#This Row],[Customer ID]],customers!$A$1:$A$1001,customers!$I$1:$I$1001,,0)</f>
        <v>No</v>
      </c>
    </row>
    <row r="574" spans="1:16" x14ac:dyDescent="0.3">
      <c r="A574" s="3" t="s">
        <v>3724</v>
      </c>
      <c r="B574" s="6">
        <v>43515</v>
      </c>
      <c r="C574" s="3" t="s">
        <v>3725</v>
      </c>
      <c r="D574" s="5"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s="5" t="str">
        <f t="shared" si="25"/>
        <v>Arabica</v>
      </c>
      <c r="O574" s="4" t="str">
        <f t="shared" si="26"/>
        <v>Dark</v>
      </c>
      <c r="P574" s="5" t="str">
        <f>_xlfn.XLOOKUP(Orders[[#This Row],[Customer ID]],customers!$A$1:$A$1001,customers!$I$1:$I$1001,,0)</f>
        <v>Yes</v>
      </c>
    </row>
    <row r="575" spans="1:16" x14ac:dyDescent="0.3">
      <c r="A575" s="3" t="s">
        <v>3728</v>
      </c>
      <c r="B575" s="6">
        <v>43781</v>
      </c>
      <c r="C575" s="3" t="s">
        <v>3729</v>
      </c>
      <c r="D575" s="5"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s="5" t="str">
        <f t="shared" si="25"/>
        <v>Arabica</v>
      </c>
      <c r="O575" s="4" t="str">
        <f t="shared" si="26"/>
        <v>Medium</v>
      </c>
      <c r="P575" s="5" t="str">
        <f>_xlfn.XLOOKUP(Orders[[#This Row],[Customer ID]],customers!$A$1:$A$1001,customers!$I$1:$I$1001,,0)</f>
        <v>No</v>
      </c>
    </row>
    <row r="576" spans="1:16" x14ac:dyDescent="0.3">
      <c r="A576" s="3" t="s">
        <v>3734</v>
      </c>
      <c r="B576" s="6">
        <v>44697</v>
      </c>
      <c r="C576" s="3" t="s">
        <v>3735</v>
      </c>
      <c r="D576" s="5"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s="5" t="str">
        <f t="shared" si="25"/>
        <v>Robusta</v>
      </c>
      <c r="O576" s="4" t="str">
        <f t="shared" si="26"/>
        <v>Light</v>
      </c>
      <c r="P576" s="5" t="str">
        <f>_xlfn.XLOOKUP(Orders[[#This Row],[Customer ID]],customers!$A$1:$A$1001,customers!$I$1:$I$1001,,0)</f>
        <v>Yes</v>
      </c>
    </row>
    <row r="577" spans="1:16" x14ac:dyDescent="0.3">
      <c r="A577" s="3" t="s">
        <v>3739</v>
      </c>
      <c r="B577" s="6">
        <v>44239</v>
      </c>
      <c r="C577" s="3" t="s">
        <v>3740</v>
      </c>
      <c r="D577" s="5"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s="5" t="str">
        <f t="shared" si="25"/>
        <v>Liberica</v>
      </c>
      <c r="O577" s="4" t="str">
        <f t="shared" si="26"/>
        <v>Medium</v>
      </c>
      <c r="P577" s="5" t="str">
        <f>_xlfn.XLOOKUP(Orders[[#This Row],[Customer ID]],customers!$A$1:$A$1001,customers!$I$1:$I$1001,,0)</f>
        <v>No</v>
      </c>
    </row>
    <row r="578" spans="1:16" x14ac:dyDescent="0.3">
      <c r="A578" s="3" t="s">
        <v>3745</v>
      </c>
      <c r="B578" s="6">
        <v>44290</v>
      </c>
      <c r="C578" s="3" t="s">
        <v>3746</v>
      </c>
      <c r="D578" s="5"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s="5" t="str">
        <f t="shared" si="25"/>
        <v>Arabica</v>
      </c>
      <c r="O578" s="4" t="str">
        <f t="shared" si="26"/>
        <v>Dark</v>
      </c>
      <c r="P578" s="5" t="str">
        <f>_xlfn.XLOOKUP(Orders[[#This Row],[Customer ID]],customers!$A$1:$A$1001,customers!$I$1:$I$1001,,0)</f>
        <v>No</v>
      </c>
    </row>
    <row r="579" spans="1:16" x14ac:dyDescent="0.3">
      <c r="A579" s="3" t="s">
        <v>3751</v>
      </c>
      <c r="B579" s="6">
        <v>44410</v>
      </c>
      <c r="C579" s="3" t="s">
        <v>3752</v>
      </c>
      <c r="D579" s="5"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s="5" t="str">
        <f t="shared" ref="N579:N642" si="28">IF(I579="Rob","Robusta",IF(I579="Exc","Excelsa",IF(I579="Ara","Arabica",IF(I579="Lib","Liberica",""))))</f>
        <v>Liberica</v>
      </c>
      <c r="O579" s="4" t="str">
        <f t="shared" ref="O579:O642" si="29">IF(J579="M","Medium",IF(J579="L","Light",IF(J579="D","Dark","")))</f>
        <v>Medium</v>
      </c>
      <c r="P579" s="5" t="str">
        <f>_xlfn.XLOOKUP(Orders[[#This Row],[Customer ID]],customers!$A$1:$A$1001,customers!$I$1:$I$1001,,0)</f>
        <v>No</v>
      </c>
    </row>
    <row r="580" spans="1:16" x14ac:dyDescent="0.3">
      <c r="A580" s="3" t="s">
        <v>3756</v>
      </c>
      <c r="B580" s="6">
        <v>44720</v>
      </c>
      <c r="C580" s="3" t="s">
        <v>3757</v>
      </c>
      <c r="D580" s="5"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5" t="str">
        <f>INDEX(products!$A$1:$G$49,MATCH(orders!$D580,products!$A$1:$A$49,0),MATCH(orders!I$1,products!$A$1:$G$1,0))</f>
        <v>Exc</v>
      </c>
      <c r="J580" s="5"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s="5" t="str">
        <f t="shared" si="28"/>
        <v>Excelsa</v>
      </c>
      <c r="O580" s="4" t="str">
        <f t="shared" si="29"/>
        <v>Light</v>
      </c>
      <c r="P580" s="5" t="str">
        <f>_xlfn.XLOOKUP(Orders[[#This Row],[Customer ID]],customers!$A$1:$A$1001,customers!$I$1:$I$1001,,0)</f>
        <v>No</v>
      </c>
    </row>
    <row r="581" spans="1:16" x14ac:dyDescent="0.3">
      <c r="A581" s="3" t="s">
        <v>3756</v>
      </c>
      <c r="B581" s="6">
        <v>44720</v>
      </c>
      <c r="C581" s="3" t="s">
        <v>3757</v>
      </c>
      <c r="D581" s="5"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5" t="str">
        <f>INDEX(products!$A$1:$G$49,MATCH(orders!$D581,products!$A$1:$A$49,0),MATCH(orders!I$1,products!$A$1:$G$1,0))</f>
        <v>Ara</v>
      </c>
      <c r="J581" s="5"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s="5" t="str">
        <f t="shared" si="28"/>
        <v>Arabica</v>
      </c>
      <c r="O581" s="4" t="str">
        <f t="shared" si="29"/>
        <v>Medium</v>
      </c>
      <c r="P581" s="5" t="str">
        <f>_xlfn.XLOOKUP(Orders[[#This Row],[Customer ID]],customers!$A$1:$A$1001,customers!$I$1:$I$1001,,0)</f>
        <v>No</v>
      </c>
    </row>
    <row r="582" spans="1:16" x14ac:dyDescent="0.3">
      <c r="A582" s="3" t="s">
        <v>3767</v>
      </c>
      <c r="B582" s="6">
        <v>43965</v>
      </c>
      <c r="C582" s="3" t="s">
        <v>3768</v>
      </c>
      <c r="D582" s="5"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s="5" t="str">
        <f t="shared" si="28"/>
        <v>Excelsa</v>
      </c>
      <c r="O582" s="4" t="str">
        <f t="shared" si="29"/>
        <v>Light</v>
      </c>
      <c r="P582" s="5" t="str">
        <f>_xlfn.XLOOKUP(Orders[[#This Row],[Customer ID]],customers!$A$1:$A$1001,customers!$I$1:$I$1001,,0)</f>
        <v>Yes</v>
      </c>
    </row>
    <row r="583" spans="1:16" x14ac:dyDescent="0.3">
      <c r="A583" s="3" t="s">
        <v>3773</v>
      </c>
      <c r="B583" s="6">
        <v>44190</v>
      </c>
      <c r="C583" s="3" t="s">
        <v>3774</v>
      </c>
      <c r="D583" s="5"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s="5" t="str">
        <f t="shared" si="28"/>
        <v>Excelsa</v>
      </c>
      <c r="O583" s="4" t="str">
        <f t="shared" si="29"/>
        <v>Light</v>
      </c>
      <c r="P583" s="5" t="str">
        <f>_xlfn.XLOOKUP(Orders[[#This Row],[Customer ID]],customers!$A$1:$A$1001,customers!$I$1:$I$1001,,0)</f>
        <v>Yes</v>
      </c>
    </row>
    <row r="584" spans="1:16" x14ac:dyDescent="0.3">
      <c r="A584" s="3" t="s">
        <v>3778</v>
      </c>
      <c r="B584" s="6">
        <v>44382</v>
      </c>
      <c r="C584" s="3" t="s">
        <v>3779</v>
      </c>
      <c r="D584" s="5"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s="5" t="str">
        <f t="shared" si="28"/>
        <v>Excelsa</v>
      </c>
      <c r="O584" s="4" t="str">
        <f t="shared" si="29"/>
        <v>Dark</v>
      </c>
      <c r="P584" s="5" t="str">
        <f>_xlfn.XLOOKUP(Orders[[#This Row],[Customer ID]],customers!$A$1:$A$1001,customers!$I$1:$I$1001,,0)</f>
        <v>No</v>
      </c>
    </row>
    <row r="585" spans="1:16" x14ac:dyDescent="0.3">
      <c r="A585" s="3" t="s">
        <v>3784</v>
      </c>
      <c r="B585" s="6">
        <v>43538</v>
      </c>
      <c r="C585" s="3" t="s">
        <v>3785</v>
      </c>
      <c r="D585" s="5"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s="5" t="str">
        <f t="shared" si="28"/>
        <v>Robusta</v>
      </c>
      <c r="O585" s="4" t="str">
        <f t="shared" si="29"/>
        <v>Light</v>
      </c>
      <c r="P585" s="5" t="str">
        <f>_xlfn.XLOOKUP(Orders[[#This Row],[Customer ID]],customers!$A$1:$A$1001,customers!$I$1:$I$1001,,0)</f>
        <v>Yes</v>
      </c>
    </row>
    <row r="586" spans="1:16" x14ac:dyDescent="0.3">
      <c r="A586" s="3" t="s">
        <v>3790</v>
      </c>
      <c r="B586" s="6">
        <v>44262</v>
      </c>
      <c r="C586" s="3" t="s">
        <v>3791</v>
      </c>
      <c r="D586" s="5"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s="5" t="str">
        <f t="shared" si="28"/>
        <v>Robusta</v>
      </c>
      <c r="O586" s="4" t="str">
        <f t="shared" si="29"/>
        <v>Light</v>
      </c>
      <c r="P586" s="5" t="str">
        <f>_xlfn.XLOOKUP(Orders[[#This Row],[Customer ID]],customers!$A$1:$A$1001,customers!$I$1:$I$1001,,0)</f>
        <v>No</v>
      </c>
    </row>
    <row r="587" spans="1:16" x14ac:dyDescent="0.3">
      <c r="A587" s="3" t="s">
        <v>3796</v>
      </c>
      <c r="B587" s="6">
        <v>44505</v>
      </c>
      <c r="C587" s="3" t="s">
        <v>3840</v>
      </c>
      <c r="D587" s="5"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s="5" t="str">
        <f t="shared" si="28"/>
        <v>Excelsa</v>
      </c>
      <c r="O587" s="4" t="str">
        <f t="shared" si="29"/>
        <v>Medium</v>
      </c>
      <c r="P587" s="5" t="str">
        <f>_xlfn.XLOOKUP(Orders[[#This Row],[Customer ID]],customers!$A$1:$A$1001,customers!$I$1:$I$1001,,0)</f>
        <v>Yes</v>
      </c>
    </row>
    <row r="588" spans="1:16" x14ac:dyDescent="0.3">
      <c r="A588" s="3" t="s">
        <v>3802</v>
      </c>
      <c r="B588" s="6">
        <v>43867</v>
      </c>
      <c r="C588" s="3" t="s">
        <v>3803</v>
      </c>
      <c r="D588" s="5"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s="5" t="str">
        <f t="shared" si="28"/>
        <v>Robusta</v>
      </c>
      <c r="O588" s="4" t="str">
        <f t="shared" si="29"/>
        <v>Light</v>
      </c>
      <c r="P588" s="5" t="str">
        <f>_xlfn.XLOOKUP(Orders[[#This Row],[Customer ID]],customers!$A$1:$A$1001,customers!$I$1:$I$1001,,0)</f>
        <v>No</v>
      </c>
    </row>
    <row r="589" spans="1:16" x14ac:dyDescent="0.3">
      <c r="A589" s="3" t="s">
        <v>3807</v>
      </c>
      <c r="B589" s="6">
        <v>44267</v>
      </c>
      <c r="C589" s="3" t="s">
        <v>3808</v>
      </c>
      <c r="D589" s="5"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s="5" t="str">
        <f t="shared" si="28"/>
        <v>Liberica</v>
      </c>
      <c r="O589" s="4" t="str">
        <f t="shared" si="29"/>
        <v>Dark</v>
      </c>
      <c r="P589" s="5" t="str">
        <f>_xlfn.XLOOKUP(Orders[[#This Row],[Customer ID]],customers!$A$1:$A$1001,customers!$I$1:$I$1001,,0)</f>
        <v>Yes</v>
      </c>
    </row>
    <row r="590" spans="1:16" x14ac:dyDescent="0.3">
      <c r="A590" s="3" t="s">
        <v>3812</v>
      </c>
      <c r="B590" s="6">
        <v>44046</v>
      </c>
      <c r="C590" s="3" t="s">
        <v>3813</v>
      </c>
      <c r="D590" s="5"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s="5" t="str">
        <f t="shared" si="28"/>
        <v>Robusta</v>
      </c>
      <c r="O590" s="4" t="str">
        <f t="shared" si="29"/>
        <v>Medium</v>
      </c>
      <c r="P590" s="5" t="str">
        <f>_xlfn.XLOOKUP(Orders[[#This Row],[Customer ID]],customers!$A$1:$A$1001,customers!$I$1:$I$1001,,0)</f>
        <v>Yes</v>
      </c>
    </row>
    <row r="591" spans="1:16" x14ac:dyDescent="0.3">
      <c r="A591" s="3" t="s">
        <v>3818</v>
      </c>
      <c r="B591" s="6">
        <v>43671</v>
      </c>
      <c r="C591" s="3" t="s">
        <v>3819</v>
      </c>
      <c r="D591" s="5"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s="5" t="str">
        <f t="shared" si="28"/>
        <v>Excelsa</v>
      </c>
      <c r="O591" s="4" t="str">
        <f t="shared" si="29"/>
        <v>Light</v>
      </c>
      <c r="P591" s="5" t="str">
        <f>_xlfn.XLOOKUP(Orders[[#This Row],[Customer ID]],customers!$A$1:$A$1001,customers!$I$1:$I$1001,,0)</f>
        <v>No</v>
      </c>
    </row>
    <row r="592" spans="1:16" x14ac:dyDescent="0.3">
      <c r="A592" s="3" t="s">
        <v>3823</v>
      </c>
      <c r="B592" s="6">
        <v>43950</v>
      </c>
      <c r="C592" s="3" t="s">
        <v>3824</v>
      </c>
      <c r="D592" s="5"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s="5" t="str">
        <f t="shared" si="28"/>
        <v>Excelsa</v>
      </c>
      <c r="O592" s="4" t="str">
        <f t="shared" si="29"/>
        <v>Medium</v>
      </c>
      <c r="P592" s="5" t="str">
        <f>_xlfn.XLOOKUP(Orders[[#This Row],[Customer ID]],customers!$A$1:$A$1001,customers!$I$1:$I$1001,,0)</f>
        <v>Yes</v>
      </c>
    </row>
    <row r="593" spans="1:16" x14ac:dyDescent="0.3">
      <c r="A593" s="3" t="s">
        <v>3829</v>
      </c>
      <c r="B593" s="6">
        <v>43587</v>
      </c>
      <c r="C593" s="3" t="s">
        <v>3830</v>
      </c>
      <c r="D593" s="5"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s="5" t="str">
        <f t="shared" si="28"/>
        <v>Robusta</v>
      </c>
      <c r="O593" s="4" t="str">
        <f t="shared" si="29"/>
        <v>Dark</v>
      </c>
      <c r="P593" s="5" t="str">
        <f>_xlfn.XLOOKUP(Orders[[#This Row],[Customer ID]],customers!$A$1:$A$1001,customers!$I$1:$I$1001,,0)</f>
        <v>Yes</v>
      </c>
    </row>
    <row r="594" spans="1:16" x14ac:dyDescent="0.3">
      <c r="A594" s="3" t="s">
        <v>3834</v>
      </c>
      <c r="B594" s="6">
        <v>44437</v>
      </c>
      <c r="C594" s="3" t="s">
        <v>3835</v>
      </c>
      <c r="D594" s="5"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s="5" t="str">
        <f t="shared" si="28"/>
        <v>Arabica</v>
      </c>
      <c r="O594" s="4" t="str">
        <f t="shared" si="29"/>
        <v>Medium</v>
      </c>
      <c r="P594" s="5" t="str">
        <f>_xlfn.XLOOKUP(Orders[[#This Row],[Customer ID]],customers!$A$1:$A$1001,customers!$I$1:$I$1001,,0)</f>
        <v>No</v>
      </c>
    </row>
    <row r="595" spans="1:16" x14ac:dyDescent="0.3">
      <c r="A595" s="3" t="s">
        <v>3839</v>
      </c>
      <c r="B595" s="6">
        <v>43903</v>
      </c>
      <c r="C595" s="3" t="s">
        <v>3840</v>
      </c>
      <c r="D595" s="5"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s="5" t="str">
        <f t="shared" si="28"/>
        <v>Excelsa</v>
      </c>
      <c r="O595" s="4" t="str">
        <f t="shared" si="29"/>
        <v>Dark</v>
      </c>
      <c r="P595" s="5" t="str">
        <f>_xlfn.XLOOKUP(Orders[[#This Row],[Customer ID]],customers!$A$1:$A$1001,customers!$I$1:$I$1001,,0)</f>
        <v>Yes</v>
      </c>
    </row>
    <row r="596" spans="1:16" x14ac:dyDescent="0.3">
      <c r="A596" s="3" t="s">
        <v>3844</v>
      </c>
      <c r="B596" s="6">
        <v>43512</v>
      </c>
      <c r="C596" s="3" t="s">
        <v>3845</v>
      </c>
      <c r="D596" s="5"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s="5" t="str">
        <f t="shared" si="28"/>
        <v>Arabica</v>
      </c>
      <c r="O596" s="4" t="str">
        <f t="shared" si="29"/>
        <v>Light</v>
      </c>
      <c r="P596" s="5" t="str">
        <f>_xlfn.XLOOKUP(Orders[[#This Row],[Customer ID]],customers!$A$1:$A$1001,customers!$I$1:$I$1001,,0)</f>
        <v>No</v>
      </c>
    </row>
    <row r="597" spans="1:16" x14ac:dyDescent="0.3">
      <c r="A597" s="3" t="s">
        <v>3850</v>
      </c>
      <c r="B597" s="6">
        <v>44527</v>
      </c>
      <c r="C597" s="3" t="s">
        <v>3851</v>
      </c>
      <c r="D597" s="5"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s="5" t="str">
        <f t="shared" si="28"/>
        <v>Excelsa</v>
      </c>
      <c r="O597" s="4" t="str">
        <f t="shared" si="29"/>
        <v>Light</v>
      </c>
      <c r="P597" s="5" t="str">
        <f>_xlfn.XLOOKUP(Orders[[#This Row],[Customer ID]],customers!$A$1:$A$1001,customers!$I$1:$I$1001,,0)</f>
        <v>No</v>
      </c>
    </row>
    <row r="598" spans="1:16" x14ac:dyDescent="0.3">
      <c r="A598" s="3" t="s">
        <v>3854</v>
      </c>
      <c r="B598" s="6">
        <v>44523</v>
      </c>
      <c r="C598" s="3" t="s">
        <v>3855</v>
      </c>
      <c r="D598" s="5"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s="5" t="str">
        <f t="shared" si="28"/>
        <v>Arabica</v>
      </c>
      <c r="O598" s="4" t="str">
        <f t="shared" si="29"/>
        <v>Medium</v>
      </c>
      <c r="P598" s="5" t="str">
        <f>_xlfn.XLOOKUP(Orders[[#This Row],[Customer ID]],customers!$A$1:$A$1001,customers!$I$1:$I$1001,,0)</f>
        <v>No</v>
      </c>
    </row>
    <row r="599" spans="1:16" x14ac:dyDescent="0.3">
      <c r="A599" s="3" t="s">
        <v>3860</v>
      </c>
      <c r="B599" s="6">
        <v>44532</v>
      </c>
      <c r="C599" s="3" t="s">
        <v>3861</v>
      </c>
      <c r="D599" s="5"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s="5" t="str">
        <f t="shared" si="28"/>
        <v>Liberica</v>
      </c>
      <c r="O599" s="4" t="str">
        <f t="shared" si="29"/>
        <v>Light</v>
      </c>
      <c r="P599" s="5" t="str">
        <f>_xlfn.XLOOKUP(Orders[[#This Row],[Customer ID]],customers!$A$1:$A$1001,customers!$I$1:$I$1001,,0)</f>
        <v>Yes</v>
      </c>
    </row>
    <row r="600" spans="1:16" x14ac:dyDescent="0.3">
      <c r="A600" s="3" t="s">
        <v>3866</v>
      </c>
      <c r="B600" s="6">
        <v>43471</v>
      </c>
      <c r="C600" s="3" t="s">
        <v>3867</v>
      </c>
      <c r="D600" s="5"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s="5" t="str">
        <f t="shared" si="28"/>
        <v>Robusta</v>
      </c>
      <c r="O600" s="4" t="str">
        <f t="shared" si="29"/>
        <v>Medium</v>
      </c>
      <c r="P600" s="5" t="str">
        <f>_xlfn.XLOOKUP(Orders[[#This Row],[Customer ID]],customers!$A$1:$A$1001,customers!$I$1:$I$1001,,0)</f>
        <v>Yes</v>
      </c>
    </row>
    <row r="601" spans="1:16" x14ac:dyDescent="0.3">
      <c r="A601" s="3" t="s">
        <v>3872</v>
      </c>
      <c r="B601" s="6">
        <v>44321</v>
      </c>
      <c r="C601" s="3" t="s">
        <v>3873</v>
      </c>
      <c r="D601" s="5"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s="5" t="str">
        <f t="shared" si="28"/>
        <v>Arabica</v>
      </c>
      <c r="O601" s="4" t="str">
        <f t="shared" si="29"/>
        <v>Dark</v>
      </c>
      <c r="P601" s="5" t="str">
        <f>_xlfn.XLOOKUP(Orders[[#This Row],[Customer ID]],customers!$A$1:$A$1001,customers!$I$1:$I$1001,,0)</f>
        <v>Yes</v>
      </c>
    </row>
    <row r="602" spans="1:16" x14ac:dyDescent="0.3">
      <c r="A602" s="3" t="s">
        <v>3877</v>
      </c>
      <c r="B602" s="6">
        <v>44492</v>
      </c>
      <c r="C602" s="3" t="s">
        <v>3878</v>
      </c>
      <c r="D602" s="5"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s="5" t="str">
        <f t="shared" si="28"/>
        <v>Liberica</v>
      </c>
      <c r="O602" s="4" t="str">
        <f t="shared" si="29"/>
        <v>Dark</v>
      </c>
      <c r="P602" s="5" t="str">
        <f>_xlfn.XLOOKUP(Orders[[#This Row],[Customer ID]],customers!$A$1:$A$1001,customers!$I$1:$I$1001,,0)</f>
        <v>No</v>
      </c>
    </row>
    <row r="603" spans="1:16" x14ac:dyDescent="0.3">
      <c r="A603" s="3" t="s">
        <v>3883</v>
      </c>
      <c r="B603" s="6">
        <v>43815</v>
      </c>
      <c r="C603" s="3" t="s">
        <v>3884</v>
      </c>
      <c r="D603" s="5"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s="5" t="str">
        <f t="shared" si="28"/>
        <v>Robusta</v>
      </c>
      <c r="O603" s="4" t="str">
        <f t="shared" si="29"/>
        <v>Light</v>
      </c>
      <c r="P603" s="5" t="str">
        <f>_xlfn.XLOOKUP(Orders[[#This Row],[Customer ID]],customers!$A$1:$A$1001,customers!$I$1:$I$1001,,0)</f>
        <v>Yes</v>
      </c>
    </row>
    <row r="604" spans="1:16" x14ac:dyDescent="0.3">
      <c r="A604" s="3" t="s">
        <v>3889</v>
      </c>
      <c r="B604" s="6">
        <v>43603</v>
      </c>
      <c r="C604" s="3" t="s">
        <v>3890</v>
      </c>
      <c r="D604" s="5"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s="5" t="str">
        <f t="shared" si="28"/>
        <v>Excelsa</v>
      </c>
      <c r="O604" s="4" t="str">
        <f t="shared" si="29"/>
        <v>Light</v>
      </c>
      <c r="P604" s="5" t="str">
        <f>_xlfn.XLOOKUP(Orders[[#This Row],[Customer ID]],customers!$A$1:$A$1001,customers!$I$1:$I$1001,,0)</f>
        <v>Yes</v>
      </c>
    </row>
    <row r="605" spans="1:16" x14ac:dyDescent="0.3">
      <c r="A605" s="3" t="s">
        <v>3895</v>
      </c>
      <c r="B605" s="6">
        <v>43660</v>
      </c>
      <c r="C605" s="3" t="s">
        <v>3896</v>
      </c>
      <c r="D605" s="5"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s="5" t="str">
        <f t="shared" si="28"/>
        <v>Robusta</v>
      </c>
      <c r="O605" s="4" t="str">
        <f t="shared" si="29"/>
        <v>Medium</v>
      </c>
      <c r="P605" s="5" t="str">
        <f>_xlfn.XLOOKUP(Orders[[#This Row],[Customer ID]],customers!$A$1:$A$1001,customers!$I$1:$I$1001,,0)</f>
        <v>No</v>
      </c>
    </row>
    <row r="606" spans="1:16" x14ac:dyDescent="0.3">
      <c r="A606" s="3" t="s">
        <v>3900</v>
      </c>
      <c r="B606" s="6">
        <v>44148</v>
      </c>
      <c r="C606" s="3" t="s">
        <v>3901</v>
      </c>
      <c r="D606" s="5"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5" t="str">
        <f>INDEX(products!$A$1:$G$49,MATCH(orders!$D606,products!$A$1:$A$49,0),MATCH(orders!I$1,products!$A$1:$G$1,0))</f>
        <v>Lib</v>
      </c>
      <c r="J606" s="5"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s="5" t="str">
        <f t="shared" si="28"/>
        <v>Liberica</v>
      </c>
      <c r="O606" s="4" t="str">
        <f t="shared" si="29"/>
        <v>Dark</v>
      </c>
      <c r="P606" s="5" t="str">
        <f>_xlfn.XLOOKUP(Orders[[#This Row],[Customer ID]],customers!$A$1:$A$1001,customers!$I$1:$I$1001,,0)</f>
        <v>No</v>
      </c>
    </row>
    <row r="607" spans="1:16" x14ac:dyDescent="0.3">
      <c r="A607" s="3" t="s">
        <v>3905</v>
      </c>
      <c r="B607" s="6">
        <v>44028</v>
      </c>
      <c r="C607" s="3" t="s">
        <v>3906</v>
      </c>
      <c r="D607" s="5"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s="5" t="str">
        <f t="shared" si="28"/>
        <v>Arabica</v>
      </c>
      <c r="O607" s="4" t="str">
        <f t="shared" si="29"/>
        <v>Light</v>
      </c>
      <c r="P607" s="5" t="str">
        <f>_xlfn.XLOOKUP(Orders[[#This Row],[Customer ID]],customers!$A$1:$A$1001,customers!$I$1:$I$1001,,0)</f>
        <v>Yes</v>
      </c>
    </row>
    <row r="608" spans="1:16" x14ac:dyDescent="0.3">
      <c r="A608" s="3" t="s">
        <v>3911</v>
      </c>
      <c r="B608" s="6">
        <v>44138</v>
      </c>
      <c r="C608" s="3" t="s">
        <v>3840</v>
      </c>
      <c r="D608" s="5"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s="5" t="str">
        <f t="shared" si="28"/>
        <v>Liberica</v>
      </c>
      <c r="O608" s="4" t="str">
        <f t="shared" si="29"/>
        <v>Light</v>
      </c>
      <c r="P608" s="5" t="str">
        <f>_xlfn.XLOOKUP(Orders[[#This Row],[Customer ID]],customers!$A$1:$A$1001,customers!$I$1:$I$1001,,0)</f>
        <v>Yes</v>
      </c>
    </row>
    <row r="609" spans="1:16" x14ac:dyDescent="0.3">
      <c r="A609" s="3" t="s">
        <v>3917</v>
      </c>
      <c r="B609" s="6">
        <v>44640</v>
      </c>
      <c r="C609" s="3" t="s">
        <v>3918</v>
      </c>
      <c r="D609" s="5"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s="5" t="str">
        <f t="shared" si="28"/>
        <v>Excelsa</v>
      </c>
      <c r="O609" s="4" t="str">
        <f t="shared" si="29"/>
        <v>Dark</v>
      </c>
      <c r="P609" s="5" t="str">
        <f>_xlfn.XLOOKUP(Orders[[#This Row],[Customer ID]],customers!$A$1:$A$1001,customers!$I$1:$I$1001,,0)</f>
        <v>Yes</v>
      </c>
    </row>
    <row r="610" spans="1:16" x14ac:dyDescent="0.3">
      <c r="A610" s="3" t="s">
        <v>3923</v>
      </c>
      <c r="B610" s="6">
        <v>44608</v>
      </c>
      <c r="C610" s="3" t="s">
        <v>3924</v>
      </c>
      <c r="D610" s="5"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s="5" t="str">
        <f t="shared" si="28"/>
        <v>Excelsa</v>
      </c>
      <c r="O610" s="4" t="str">
        <f t="shared" si="29"/>
        <v>Dark</v>
      </c>
      <c r="P610" s="5" t="str">
        <f>_xlfn.XLOOKUP(Orders[[#This Row],[Customer ID]],customers!$A$1:$A$1001,customers!$I$1:$I$1001,,0)</f>
        <v>No</v>
      </c>
    </row>
    <row r="611" spans="1:16" x14ac:dyDescent="0.3">
      <c r="A611" s="3" t="s">
        <v>3927</v>
      </c>
      <c r="B611" s="6">
        <v>44147</v>
      </c>
      <c r="C611" s="3" t="s">
        <v>3928</v>
      </c>
      <c r="D611" s="5"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s="5" t="str">
        <f t="shared" si="28"/>
        <v>Liberica</v>
      </c>
      <c r="O611" s="4" t="str">
        <f t="shared" si="29"/>
        <v>Medium</v>
      </c>
      <c r="P611" s="5" t="str">
        <f>_xlfn.XLOOKUP(Orders[[#This Row],[Customer ID]],customers!$A$1:$A$1001,customers!$I$1:$I$1001,,0)</f>
        <v>Yes</v>
      </c>
    </row>
    <row r="612" spans="1:16" x14ac:dyDescent="0.3">
      <c r="A612" s="3" t="s">
        <v>3933</v>
      </c>
      <c r="B612" s="6">
        <v>43743</v>
      </c>
      <c r="C612" s="3" t="s">
        <v>3934</v>
      </c>
      <c r="D612" s="5"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s="5" t="str">
        <f t="shared" si="28"/>
        <v>Robusta</v>
      </c>
      <c r="O612" s="4" t="str">
        <f t="shared" si="29"/>
        <v>Medium</v>
      </c>
      <c r="P612" s="5" t="str">
        <f>_xlfn.XLOOKUP(Orders[[#This Row],[Customer ID]],customers!$A$1:$A$1001,customers!$I$1:$I$1001,,0)</f>
        <v>No</v>
      </c>
    </row>
    <row r="613" spans="1:16" x14ac:dyDescent="0.3">
      <c r="A613" s="3" t="s">
        <v>3939</v>
      </c>
      <c r="B613" s="6">
        <v>43739</v>
      </c>
      <c r="C613" s="3" t="s">
        <v>3940</v>
      </c>
      <c r="D613" s="5"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s="5" t="str">
        <f t="shared" si="28"/>
        <v>Excelsa</v>
      </c>
      <c r="O613" s="4" t="str">
        <f t="shared" si="29"/>
        <v>Light</v>
      </c>
      <c r="P613" s="5" t="str">
        <f>_xlfn.XLOOKUP(Orders[[#This Row],[Customer ID]],customers!$A$1:$A$1001,customers!$I$1:$I$1001,,0)</f>
        <v>No</v>
      </c>
    </row>
    <row r="614" spans="1:16" x14ac:dyDescent="0.3">
      <c r="A614" s="3" t="s">
        <v>3945</v>
      </c>
      <c r="B614" s="6">
        <v>43896</v>
      </c>
      <c r="C614" s="3" t="s">
        <v>3946</v>
      </c>
      <c r="D614" s="5"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5" t="str">
        <f>INDEX(products!$A$1:$G$49,MATCH(orders!$D614,products!$A$1:$A$49,0),MATCH(orders!I$1,products!$A$1:$G$1,0))</f>
        <v>Ara</v>
      </c>
      <c r="J614" s="5"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s="5" t="str">
        <f t="shared" si="28"/>
        <v>Arabica</v>
      </c>
      <c r="O614" s="4" t="str">
        <f t="shared" si="29"/>
        <v>Medium</v>
      </c>
      <c r="P614" s="5" t="str">
        <f>_xlfn.XLOOKUP(Orders[[#This Row],[Customer ID]],customers!$A$1:$A$1001,customers!$I$1:$I$1001,,0)</f>
        <v>No</v>
      </c>
    </row>
    <row r="615" spans="1:16" x14ac:dyDescent="0.3">
      <c r="A615" s="3" t="s">
        <v>3950</v>
      </c>
      <c r="B615" s="6">
        <v>43761</v>
      </c>
      <c r="C615" s="3" t="s">
        <v>3951</v>
      </c>
      <c r="D615" s="5"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s="5" t="str">
        <f t="shared" si="28"/>
        <v>Robusta</v>
      </c>
      <c r="O615" s="4" t="str">
        <f t="shared" si="29"/>
        <v>Medium</v>
      </c>
      <c r="P615" s="5" t="str">
        <f>_xlfn.XLOOKUP(Orders[[#This Row],[Customer ID]],customers!$A$1:$A$1001,customers!$I$1:$I$1001,,0)</f>
        <v>No</v>
      </c>
    </row>
    <row r="616" spans="1:16" x14ac:dyDescent="0.3">
      <c r="A616" s="3" t="s">
        <v>3955</v>
      </c>
      <c r="B616" s="6">
        <v>43944</v>
      </c>
      <c r="C616" s="3" t="s">
        <v>3840</v>
      </c>
      <c r="D616" s="5"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s="5" t="str">
        <f t="shared" si="28"/>
        <v>Robusta</v>
      </c>
      <c r="O616" s="4" t="str">
        <f t="shared" si="29"/>
        <v>Medium</v>
      </c>
      <c r="P616" s="5" t="str">
        <f>_xlfn.XLOOKUP(Orders[[#This Row],[Customer ID]],customers!$A$1:$A$1001,customers!$I$1:$I$1001,,0)</f>
        <v>Yes</v>
      </c>
    </row>
    <row r="617" spans="1:16" x14ac:dyDescent="0.3">
      <c r="A617" s="3" t="s">
        <v>3960</v>
      </c>
      <c r="B617" s="6">
        <v>44006</v>
      </c>
      <c r="C617" s="3" t="s">
        <v>3961</v>
      </c>
      <c r="D617" s="5"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s="5" t="str">
        <f t="shared" si="28"/>
        <v>Liberica</v>
      </c>
      <c r="O617" s="4" t="str">
        <f t="shared" si="29"/>
        <v>Light</v>
      </c>
      <c r="P617" s="5" t="str">
        <f>_xlfn.XLOOKUP(Orders[[#This Row],[Customer ID]],customers!$A$1:$A$1001,customers!$I$1:$I$1001,,0)</f>
        <v>Yes</v>
      </c>
    </row>
    <row r="618" spans="1:16" x14ac:dyDescent="0.3">
      <c r="A618" s="3" t="s">
        <v>3966</v>
      </c>
      <c r="B618" s="6">
        <v>44271</v>
      </c>
      <c r="C618" s="3" t="s">
        <v>3967</v>
      </c>
      <c r="D618" s="5"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s="5" t="str">
        <f t="shared" si="28"/>
        <v>Excelsa</v>
      </c>
      <c r="O618" s="4" t="str">
        <f t="shared" si="29"/>
        <v>Medium</v>
      </c>
      <c r="P618" s="5" t="str">
        <f>_xlfn.XLOOKUP(Orders[[#This Row],[Customer ID]],customers!$A$1:$A$1001,customers!$I$1:$I$1001,,0)</f>
        <v>No</v>
      </c>
    </row>
    <row r="619" spans="1:16" x14ac:dyDescent="0.3">
      <c r="A619" s="3" t="s">
        <v>3972</v>
      </c>
      <c r="B619" s="6">
        <v>43928</v>
      </c>
      <c r="C619" s="3" t="s">
        <v>3973</v>
      </c>
      <c r="D619" s="5"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s="5" t="str">
        <f t="shared" si="28"/>
        <v>Liberica</v>
      </c>
      <c r="O619" s="4" t="str">
        <f t="shared" si="29"/>
        <v>Medium</v>
      </c>
      <c r="P619" s="5" t="str">
        <f>_xlfn.XLOOKUP(Orders[[#This Row],[Customer ID]],customers!$A$1:$A$1001,customers!$I$1:$I$1001,,0)</f>
        <v>No</v>
      </c>
    </row>
    <row r="620" spans="1:16" x14ac:dyDescent="0.3">
      <c r="A620" s="3" t="s">
        <v>3978</v>
      </c>
      <c r="B620" s="6">
        <v>44469</v>
      </c>
      <c r="C620" s="3" t="s">
        <v>3979</v>
      </c>
      <c r="D620" s="5"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s="5" t="str">
        <f t="shared" si="28"/>
        <v>Excelsa</v>
      </c>
      <c r="O620" s="4" t="str">
        <f t="shared" si="29"/>
        <v>Dark</v>
      </c>
      <c r="P620" s="5" t="str">
        <f>_xlfn.XLOOKUP(Orders[[#This Row],[Customer ID]],customers!$A$1:$A$1001,customers!$I$1:$I$1001,,0)</f>
        <v>Yes</v>
      </c>
    </row>
    <row r="621" spans="1:16" x14ac:dyDescent="0.3">
      <c r="A621" s="3" t="s">
        <v>3984</v>
      </c>
      <c r="B621" s="6">
        <v>44682</v>
      </c>
      <c r="C621" s="3" t="s">
        <v>3985</v>
      </c>
      <c r="D621" s="5"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s="5" t="str">
        <f t="shared" si="28"/>
        <v>Liberica</v>
      </c>
      <c r="O621" s="4" t="str">
        <f t="shared" si="29"/>
        <v>Dark</v>
      </c>
      <c r="P621" s="5" t="str">
        <f>_xlfn.XLOOKUP(Orders[[#This Row],[Customer ID]],customers!$A$1:$A$1001,customers!$I$1:$I$1001,,0)</f>
        <v>Yes</v>
      </c>
    </row>
    <row r="622" spans="1:16" x14ac:dyDescent="0.3">
      <c r="A622" s="3" t="s">
        <v>3990</v>
      </c>
      <c r="B622" s="6">
        <v>44217</v>
      </c>
      <c r="C622" s="3" t="s">
        <v>4042</v>
      </c>
      <c r="D622" s="5"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s="5" t="str">
        <f t="shared" si="28"/>
        <v>Arabica</v>
      </c>
      <c r="O622" s="4" t="str">
        <f t="shared" si="29"/>
        <v>Medium</v>
      </c>
      <c r="P622" s="5" t="str">
        <f>_xlfn.XLOOKUP(Orders[[#This Row],[Customer ID]],customers!$A$1:$A$1001,customers!$I$1:$I$1001,,0)</f>
        <v>No</v>
      </c>
    </row>
    <row r="623" spans="1:16" x14ac:dyDescent="0.3">
      <c r="A623" s="3" t="s">
        <v>3996</v>
      </c>
      <c r="B623" s="6">
        <v>44006</v>
      </c>
      <c r="C623" s="3" t="s">
        <v>3997</v>
      </c>
      <c r="D623" s="5"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s="5" t="str">
        <f t="shared" si="28"/>
        <v>Arabica</v>
      </c>
      <c r="O623" s="4" t="str">
        <f t="shared" si="29"/>
        <v>Light</v>
      </c>
      <c r="P623" s="5" t="str">
        <f>_xlfn.XLOOKUP(Orders[[#This Row],[Customer ID]],customers!$A$1:$A$1001,customers!$I$1:$I$1001,,0)</f>
        <v>No</v>
      </c>
    </row>
    <row r="624" spans="1:16" x14ac:dyDescent="0.3">
      <c r="A624" s="3" t="s">
        <v>4002</v>
      </c>
      <c r="B624" s="6">
        <v>43527</v>
      </c>
      <c r="C624" s="3" t="s">
        <v>4003</v>
      </c>
      <c r="D624" s="5"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s="5" t="str">
        <f t="shared" si="28"/>
        <v>Liberica</v>
      </c>
      <c r="O624" s="4" t="str">
        <f t="shared" si="29"/>
        <v>Medium</v>
      </c>
      <c r="P624" s="5" t="str">
        <f>_xlfn.XLOOKUP(Orders[[#This Row],[Customer ID]],customers!$A$1:$A$1001,customers!$I$1:$I$1001,,0)</f>
        <v>No</v>
      </c>
    </row>
    <row r="625" spans="1:16" x14ac:dyDescent="0.3">
      <c r="A625" s="3" t="s">
        <v>4007</v>
      </c>
      <c r="B625" s="6">
        <v>44224</v>
      </c>
      <c r="C625" s="3" t="s">
        <v>4008</v>
      </c>
      <c r="D625" s="5"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s="5" t="str">
        <f t="shared" si="28"/>
        <v>Excelsa</v>
      </c>
      <c r="O625" s="4" t="str">
        <f t="shared" si="29"/>
        <v>Dark</v>
      </c>
      <c r="P625" s="5" t="str">
        <f>_xlfn.XLOOKUP(Orders[[#This Row],[Customer ID]],customers!$A$1:$A$1001,customers!$I$1:$I$1001,,0)</f>
        <v>No</v>
      </c>
    </row>
    <row r="626" spans="1:16" x14ac:dyDescent="0.3">
      <c r="A626" s="3" t="s">
        <v>4012</v>
      </c>
      <c r="B626" s="6">
        <v>44010</v>
      </c>
      <c r="C626" s="3" t="s">
        <v>4013</v>
      </c>
      <c r="D626" s="5"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5" t="str">
        <f>INDEX(products!$A$1:$G$49,MATCH(orders!$D626,products!$A$1:$A$49,0),MATCH(orders!I$1,products!$A$1:$G$1,0))</f>
        <v>Exc</v>
      </c>
      <c r="J626" s="5"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s="5" t="str">
        <f t="shared" si="28"/>
        <v>Excelsa</v>
      </c>
      <c r="O626" s="4" t="str">
        <f t="shared" si="29"/>
        <v>Medium</v>
      </c>
      <c r="P626" s="5" t="str">
        <f>_xlfn.XLOOKUP(Orders[[#This Row],[Customer ID]],customers!$A$1:$A$1001,customers!$I$1:$I$1001,,0)</f>
        <v>Yes</v>
      </c>
    </row>
    <row r="627" spans="1:16" x14ac:dyDescent="0.3">
      <c r="A627" s="3" t="s">
        <v>4017</v>
      </c>
      <c r="B627" s="6">
        <v>44017</v>
      </c>
      <c r="C627" s="3" t="s">
        <v>4018</v>
      </c>
      <c r="D627" s="5"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s="5" t="str">
        <f t="shared" si="28"/>
        <v>Robusta</v>
      </c>
      <c r="O627" s="4" t="str">
        <f t="shared" si="29"/>
        <v>Light</v>
      </c>
      <c r="P627" s="5" t="str">
        <f>_xlfn.XLOOKUP(Orders[[#This Row],[Customer ID]],customers!$A$1:$A$1001,customers!$I$1:$I$1001,,0)</f>
        <v>No</v>
      </c>
    </row>
    <row r="628" spans="1:16" x14ac:dyDescent="0.3">
      <c r="A628" s="3" t="s">
        <v>4023</v>
      </c>
      <c r="B628" s="6">
        <v>43526</v>
      </c>
      <c r="C628" s="3" t="s">
        <v>4024</v>
      </c>
      <c r="D628" s="5"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s="5" t="str">
        <f t="shared" si="28"/>
        <v>Arabica</v>
      </c>
      <c r="O628" s="4" t="str">
        <f t="shared" si="29"/>
        <v>Medium</v>
      </c>
      <c r="P628" s="5" t="str">
        <f>_xlfn.XLOOKUP(Orders[[#This Row],[Customer ID]],customers!$A$1:$A$1001,customers!$I$1:$I$1001,,0)</f>
        <v>No</v>
      </c>
    </row>
    <row r="629" spans="1:16" x14ac:dyDescent="0.3">
      <c r="A629" s="3" t="s">
        <v>4029</v>
      </c>
      <c r="B629" s="6">
        <v>44682</v>
      </c>
      <c r="C629" s="3" t="s">
        <v>4030</v>
      </c>
      <c r="D629" s="5"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s="5" t="str">
        <f t="shared" si="28"/>
        <v>Excelsa</v>
      </c>
      <c r="O629" s="4" t="str">
        <f t="shared" si="29"/>
        <v>Medium</v>
      </c>
      <c r="P629" s="5" t="str">
        <f>_xlfn.XLOOKUP(Orders[[#This Row],[Customer ID]],customers!$A$1:$A$1001,customers!$I$1:$I$1001,,0)</f>
        <v>Yes</v>
      </c>
    </row>
    <row r="630" spans="1:16" x14ac:dyDescent="0.3">
      <c r="A630" s="3" t="s">
        <v>4035</v>
      </c>
      <c r="B630" s="6">
        <v>44680</v>
      </c>
      <c r="C630" s="3" t="s">
        <v>4036</v>
      </c>
      <c r="D630" s="5"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5" t="str">
        <f>INDEX(products!$A$1:$G$49,MATCH(orders!$D630,products!$A$1:$A$49,0),MATCH(orders!I$1,products!$A$1:$G$1,0))</f>
        <v>Exc</v>
      </c>
      <c r="J630" s="5"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s="5" t="str">
        <f t="shared" si="28"/>
        <v>Excelsa</v>
      </c>
      <c r="O630" s="4" t="str">
        <f t="shared" si="29"/>
        <v>Light</v>
      </c>
      <c r="P630" s="5" t="str">
        <f>_xlfn.XLOOKUP(Orders[[#This Row],[Customer ID]],customers!$A$1:$A$1001,customers!$I$1:$I$1001,,0)</f>
        <v>Yes</v>
      </c>
    </row>
    <row r="631" spans="1:16" x14ac:dyDescent="0.3">
      <c r="A631" s="3" t="s">
        <v>4035</v>
      </c>
      <c r="B631" s="6">
        <v>44680</v>
      </c>
      <c r="C631" s="3" t="s">
        <v>4036</v>
      </c>
      <c r="D631" s="5"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5" t="str">
        <f>INDEX(products!$A$1:$G$49,MATCH(orders!$D631,products!$A$1:$A$49,0),MATCH(orders!I$1,products!$A$1:$G$1,0))</f>
        <v>Lib</v>
      </c>
      <c r="J631" s="5"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s="5" t="str">
        <f t="shared" si="28"/>
        <v>Liberica</v>
      </c>
      <c r="O631" s="4" t="str">
        <f t="shared" si="29"/>
        <v>Dark</v>
      </c>
      <c r="P631" s="5" t="str">
        <f>_xlfn.XLOOKUP(Orders[[#This Row],[Customer ID]],customers!$A$1:$A$1001,customers!$I$1:$I$1001,,0)</f>
        <v>Yes</v>
      </c>
    </row>
    <row r="632" spans="1:16" x14ac:dyDescent="0.3">
      <c r="A632" s="3" t="s">
        <v>4035</v>
      </c>
      <c r="B632" s="6">
        <v>44680</v>
      </c>
      <c r="C632" s="3" t="s">
        <v>4036</v>
      </c>
      <c r="D632" s="5"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5" t="str">
        <f>INDEX(products!$A$1:$G$49,MATCH(orders!$D632,products!$A$1:$A$49,0),MATCH(orders!I$1,products!$A$1:$G$1,0))</f>
        <v>Ara</v>
      </c>
      <c r="J632" s="5"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s="5" t="str">
        <f t="shared" si="28"/>
        <v>Arabica</v>
      </c>
      <c r="O632" s="4" t="str">
        <f t="shared" si="29"/>
        <v>Dark</v>
      </c>
      <c r="P632" s="5" t="str">
        <f>_xlfn.XLOOKUP(Orders[[#This Row],[Customer ID]],customers!$A$1:$A$1001,customers!$I$1:$I$1001,,0)</f>
        <v>Yes</v>
      </c>
    </row>
    <row r="633" spans="1:16" x14ac:dyDescent="0.3">
      <c r="A633" s="3" t="s">
        <v>4035</v>
      </c>
      <c r="B633" s="6">
        <v>44680</v>
      </c>
      <c r="C633" s="3" t="s">
        <v>4036</v>
      </c>
      <c r="D633" s="5"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5" t="str">
        <f>INDEX(products!$A$1:$G$49,MATCH(orders!$D633,products!$A$1:$A$49,0),MATCH(orders!I$1,products!$A$1:$G$1,0))</f>
        <v>Rob</v>
      </c>
      <c r="J633" s="5"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s="5" t="str">
        <f t="shared" si="28"/>
        <v>Robusta</v>
      </c>
      <c r="O633" s="4" t="str">
        <f t="shared" si="29"/>
        <v>Dark</v>
      </c>
      <c r="P633" s="5" t="str">
        <f>_xlfn.XLOOKUP(Orders[[#This Row],[Customer ID]],customers!$A$1:$A$1001,customers!$I$1:$I$1001,,0)</f>
        <v>Yes</v>
      </c>
    </row>
    <row r="634" spans="1:16" x14ac:dyDescent="0.3">
      <c r="A634" s="3" t="s">
        <v>4056</v>
      </c>
      <c r="B634" s="6">
        <v>44049</v>
      </c>
      <c r="C634" s="3" t="s">
        <v>4057</v>
      </c>
      <c r="D634" s="5"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s="5" t="str">
        <f t="shared" si="28"/>
        <v>Excelsa</v>
      </c>
      <c r="O634" s="4" t="str">
        <f t="shared" si="29"/>
        <v>Light</v>
      </c>
      <c r="P634" s="5" t="str">
        <f>_xlfn.XLOOKUP(Orders[[#This Row],[Customer ID]],customers!$A$1:$A$1001,customers!$I$1:$I$1001,,0)</f>
        <v>No</v>
      </c>
    </row>
    <row r="635" spans="1:16" x14ac:dyDescent="0.3">
      <c r="A635" s="3" t="s">
        <v>4062</v>
      </c>
      <c r="B635" s="6">
        <v>43820</v>
      </c>
      <c r="C635" s="3" t="s">
        <v>4063</v>
      </c>
      <c r="D635" s="5"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s="5" t="str">
        <f t="shared" si="28"/>
        <v>Robusta</v>
      </c>
      <c r="O635" s="4" t="str">
        <f t="shared" si="29"/>
        <v>Light</v>
      </c>
      <c r="P635" s="5" t="str">
        <f>_xlfn.XLOOKUP(Orders[[#This Row],[Customer ID]],customers!$A$1:$A$1001,customers!$I$1:$I$1001,,0)</f>
        <v>No</v>
      </c>
    </row>
    <row r="636" spans="1:16" x14ac:dyDescent="0.3">
      <c r="A636" s="3" t="s">
        <v>4068</v>
      </c>
      <c r="B636" s="6">
        <v>43940</v>
      </c>
      <c r="C636" s="3" t="s">
        <v>4069</v>
      </c>
      <c r="D636" s="5"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s="5" t="str">
        <f t="shared" si="28"/>
        <v>Liberica</v>
      </c>
      <c r="O636" s="4" t="str">
        <f t="shared" si="29"/>
        <v>Medium</v>
      </c>
      <c r="P636" s="5" t="str">
        <f>_xlfn.XLOOKUP(Orders[[#This Row],[Customer ID]],customers!$A$1:$A$1001,customers!$I$1:$I$1001,,0)</f>
        <v>No</v>
      </c>
    </row>
    <row r="637" spans="1:16" x14ac:dyDescent="0.3">
      <c r="A637" s="3" t="s">
        <v>4074</v>
      </c>
      <c r="B637" s="6">
        <v>44578</v>
      </c>
      <c r="C637" s="3" t="s">
        <v>4075</v>
      </c>
      <c r="D637" s="5"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s="5" t="str">
        <f t="shared" si="28"/>
        <v>Excelsa</v>
      </c>
      <c r="O637" s="4" t="str">
        <f t="shared" si="29"/>
        <v>Light</v>
      </c>
      <c r="P637" s="5" t="str">
        <f>_xlfn.XLOOKUP(Orders[[#This Row],[Customer ID]],customers!$A$1:$A$1001,customers!$I$1:$I$1001,,0)</f>
        <v>Yes</v>
      </c>
    </row>
    <row r="638" spans="1:16" x14ac:dyDescent="0.3">
      <c r="A638" s="3" t="s">
        <v>4080</v>
      </c>
      <c r="B638" s="6">
        <v>43487</v>
      </c>
      <c r="C638" s="3" t="s">
        <v>4081</v>
      </c>
      <c r="D638" s="5"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s="5" t="str">
        <f t="shared" si="28"/>
        <v>Liberica</v>
      </c>
      <c r="O638" s="4" t="str">
        <f t="shared" si="29"/>
        <v>Light</v>
      </c>
      <c r="P638" s="5" t="str">
        <f>_xlfn.XLOOKUP(Orders[[#This Row],[Customer ID]],customers!$A$1:$A$1001,customers!$I$1:$I$1001,,0)</f>
        <v>Yes</v>
      </c>
    </row>
    <row r="639" spans="1:16" x14ac:dyDescent="0.3">
      <c r="A639" s="3" t="s">
        <v>4086</v>
      </c>
      <c r="B639" s="6">
        <v>43889</v>
      </c>
      <c r="C639" s="3" t="s">
        <v>4087</v>
      </c>
      <c r="D639" s="5"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5" t="str">
        <f>INDEX(products!$A$1:$G$49,MATCH(orders!$D639,products!$A$1:$A$49,0),MATCH(orders!I$1,products!$A$1:$G$1,0))</f>
        <v>Exc</v>
      </c>
      <c r="J639" s="5"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s="5" t="str">
        <f t="shared" si="28"/>
        <v>Excelsa</v>
      </c>
      <c r="O639" s="4" t="str">
        <f t="shared" si="29"/>
        <v>Medium</v>
      </c>
      <c r="P639" s="5" t="str">
        <f>_xlfn.XLOOKUP(Orders[[#This Row],[Customer ID]],customers!$A$1:$A$1001,customers!$I$1:$I$1001,,0)</f>
        <v>Yes</v>
      </c>
    </row>
    <row r="640" spans="1:16" x14ac:dyDescent="0.3">
      <c r="A640" s="3" t="s">
        <v>4093</v>
      </c>
      <c r="B640" s="6">
        <v>43684</v>
      </c>
      <c r="C640" s="3" t="s">
        <v>4094</v>
      </c>
      <c r="D640" s="5"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5" t="str">
        <f>INDEX(products!$A$1:$G$49,MATCH(orders!$D640,products!$A$1:$A$49,0),MATCH(orders!I$1,products!$A$1:$G$1,0))</f>
        <v>Ara</v>
      </c>
      <c r="J640" s="5"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s="5" t="str">
        <f t="shared" si="28"/>
        <v>Arabica</v>
      </c>
      <c r="O640" s="4" t="str">
        <f t="shared" si="29"/>
        <v>Medium</v>
      </c>
      <c r="P640" s="5" t="str">
        <f>_xlfn.XLOOKUP(Orders[[#This Row],[Customer ID]],customers!$A$1:$A$1001,customers!$I$1:$I$1001,,0)</f>
        <v>Yes</v>
      </c>
    </row>
    <row r="641" spans="1:16" x14ac:dyDescent="0.3">
      <c r="A641" s="3" t="s">
        <v>4098</v>
      </c>
      <c r="B641" s="6">
        <v>44331</v>
      </c>
      <c r="C641" s="3" t="s">
        <v>4099</v>
      </c>
      <c r="D641" s="5"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s="5" t="str">
        <f t="shared" si="28"/>
        <v>Liberica</v>
      </c>
      <c r="O641" s="4" t="str">
        <f t="shared" si="29"/>
        <v>Dark</v>
      </c>
      <c r="P641" s="5" t="str">
        <f>_xlfn.XLOOKUP(Orders[[#This Row],[Customer ID]],customers!$A$1:$A$1001,customers!$I$1:$I$1001,,0)</f>
        <v>Yes</v>
      </c>
    </row>
    <row r="642" spans="1:16" x14ac:dyDescent="0.3">
      <c r="A642" s="3" t="s">
        <v>4104</v>
      </c>
      <c r="B642" s="6">
        <v>44547</v>
      </c>
      <c r="C642" s="3" t="s">
        <v>4152</v>
      </c>
      <c r="D642" s="5"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s="5" t="str">
        <f t="shared" si="28"/>
        <v>Robusta</v>
      </c>
      <c r="O642" s="4" t="str">
        <f t="shared" si="29"/>
        <v>Light</v>
      </c>
      <c r="P642" s="5" t="str">
        <f>_xlfn.XLOOKUP(Orders[[#This Row],[Customer ID]],customers!$A$1:$A$1001,customers!$I$1:$I$1001,,0)</f>
        <v>No</v>
      </c>
    </row>
    <row r="643" spans="1:16" x14ac:dyDescent="0.3">
      <c r="A643" s="3" t="s">
        <v>4109</v>
      </c>
      <c r="B643" s="6">
        <v>44448</v>
      </c>
      <c r="C643" s="3" t="s">
        <v>4110</v>
      </c>
      <c r="D643" s="5"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s="5" t="str">
        <f t="shared" ref="N643:N706" si="31">IF(I643="Rob","Robusta",IF(I643="Exc","Excelsa",IF(I643="Ara","Arabica",IF(I643="Lib","Liberica",""))))</f>
        <v>Robusta</v>
      </c>
      <c r="O643" s="4" t="str">
        <f t="shared" ref="O643:O706" si="32">IF(J643="M","Medium",IF(J643="L","Light",IF(J643="D","Dark","")))</f>
        <v>Light</v>
      </c>
      <c r="P643" s="5" t="str">
        <f>_xlfn.XLOOKUP(Orders[[#This Row],[Customer ID]],customers!$A$1:$A$1001,customers!$I$1:$I$1001,,0)</f>
        <v>Yes</v>
      </c>
    </row>
    <row r="644" spans="1:16" x14ac:dyDescent="0.3">
      <c r="A644" s="3" t="s">
        <v>4115</v>
      </c>
      <c r="B644" s="6">
        <v>43880</v>
      </c>
      <c r="C644" s="3" t="s">
        <v>4116</v>
      </c>
      <c r="D644" s="5"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s="5" t="str">
        <f t="shared" si="31"/>
        <v>Excelsa</v>
      </c>
      <c r="O644" s="4" t="str">
        <f t="shared" si="32"/>
        <v>Medium</v>
      </c>
      <c r="P644" s="5" t="str">
        <f>_xlfn.XLOOKUP(Orders[[#This Row],[Customer ID]],customers!$A$1:$A$1001,customers!$I$1:$I$1001,,0)</f>
        <v>Yes</v>
      </c>
    </row>
    <row r="645" spans="1:16" x14ac:dyDescent="0.3">
      <c r="A645" s="3" t="s">
        <v>4123</v>
      </c>
      <c r="B645" s="6">
        <v>44011</v>
      </c>
      <c r="C645" s="3" t="s">
        <v>4124</v>
      </c>
      <c r="D645" s="5"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s="5" t="str">
        <f t="shared" si="31"/>
        <v>Excelsa</v>
      </c>
      <c r="O645" s="4" t="str">
        <f t="shared" si="32"/>
        <v>Light</v>
      </c>
      <c r="P645" s="5" t="str">
        <f>_xlfn.XLOOKUP(Orders[[#This Row],[Customer ID]],customers!$A$1:$A$1001,customers!$I$1:$I$1001,,0)</f>
        <v>Yes</v>
      </c>
    </row>
    <row r="646" spans="1:16" x14ac:dyDescent="0.3">
      <c r="A646" s="3" t="s">
        <v>4128</v>
      </c>
      <c r="B646" s="6">
        <v>44694</v>
      </c>
      <c r="C646" s="3" t="s">
        <v>4129</v>
      </c>
      <c r="D646" s="5"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s="5" t="str">
        <f t="shared" si="31"/>
        <v>Robusta</v>
      </c>
      <c r="O646" s="4" t="str">
        <f t="shared" si="32"/>
        <v>Dark</v>
      </c>
      <c r="P646" s="5" t="str">
        <f>_xlfn.XLOOKUP(Orders[[#This Row],[Customer ID]],customers!$A$1:$A$1001,customers!$I$1:$I$1001,,0)</f>
        <v>No</v>
      </c>
    </row>
    <row r="647" spans="1:16" x14ac:dyDescent="0.3">
      <c r="A647" s="3" t="s">
        <v>4133</v>
      </c>
      <c r="B647" s="6">
        <v>44106</v>
      </c>
      <c r="C647" s="3" t="s">
        <v>4134</v>
      </c>
      <c r="D647" s="5"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s="5" t="str">
        <f t="shared" si="31"/>
        <v>Arabica</v>
      </c>
      <c r="O647" s="4" t="str">
        <f t="shared" si="32"/>
        <v>Dark</v>
      </c>
      <c r="P647" s="5" t="str">
        <f>_xlfn.XLOOKUP(Orders[[#This Row],[Customer ID]],customers!$A$1:$A$1001,customers!$I$1:$I$1001,,0)</f>
        <v>Yes</v>
      </c>
    </row>
    <row r="648" spans="1:16" x14ac:dyDescent="0.3">
      <c r="A648" s="3" t="s">
        <v>4139</v>
      </c>
      <c r="B648" s="6">
        <v>44532</v>
      </c>
      <c r="C648" s="3" t="s">
        <v>4140</v>
      </c>
      <c r="D648" s="5"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s="5" t="str">
        <f t="shared" si="31"/>
        <v>Arabica</v>
      </c>
      <c r="O648" s="4" t="str">
        <f t="shared" si="32"/>
        <v>Dark</v>
      </c>
      <c r="P648" s="5" t="str">
        <f>_xlfn.XLOOKUP(Orders[[#This Row],[Customer ID]],customers!$A$1:$A$1001,customers!$I$1:$I$1001,,0)</f>
        <v>Yes</v>
      </c>
    </row>
    <row r="649" spans="1:16" x14ac:dyDescent="0.3">
      <c r="A649" s="3" t="s">
        <v>4145</v>
      </c>
      <c r="B649" s="6">
        <v>44502</v>
      </c>
      <c r="C649" s="3" t="s">
        <v>4146</v>
      </c>
      <c r="D649" s="5"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s="5" t="str">
        <f t="shared" si="31"/>
        <v>Liberica</v>
      </c>
      <c r="O649" s="4" t="str">
        <f t="shared" si="32"/>
        <v>Light</v>
      </c>
      <c r="P649" s="5" t="str">
        <f>_xlfn.XLOOKUP(Orders[[#This Row],[Customer ID]],customers!$A$1:$A$1001,customers!$I$1:$I$1001,,0)</f>
        <v>Yes</v>
      </c>
    </row>
    <row r="650" spans="1:16" x14ac:dyDescent="0.3">
      <c r="A650" s="3" t="s">
        <v>4151</v>
      </c>
      <c r="B650" s="6">
        <v>43884</v>
      </c>
      <c r="C650" s="3" t="s">
        <v>4152</v>
      </c>
      <c r="D650" s="5"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s="5" t="str">
        <f t="shared" si="31"/>
        <v>Robusta</v>
      </c>
      <c r="O650" s="4" t="str">
        <f t="shared" si="32"/>
        <v>Dark</v>
      </c>
      <c r="P650" s="5" t="str">
        <f>_xlfn.XLOOKUP(Orders[[#This Row],[Customer ID]],customers!$A$1:$A$1001,customers!$I$1:$I$1001,,0)</f>
        <v>No</v>
      </c>
    </row>
    <row r="651" spans="1:16" x14ac:dyDescent="0.3">
      <c r="A651" s="3" t="s">
        <v>4157</v>
      </c>
      <c r="B651" s="6">
        <v>44015</v>
      </c>
      <c r="C651" s="3" t="s">
        <v>4158</v>
      </c>
      <c r="D651" s="5"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s="5" t="str">
        <f t="shared" si="31"/>
        <v>Liberica</v>
      </c>
      <c r="O651" s="4" t="str">
        <f t="shared" si="32"/>
        <v>Light</v>
      </c>
      <c r="P651" s="5" t="str">
        <f>_xlfn.XLOOKUP(Orders[[#This Row],[Customer ID]],customers!$A$1:$A$1001,customers!$I$1:$I$1001,,0)</f>
        <v>No</v>
      </c>
    </row>
    <row r="652" spans="1:16" x14ac:dyDescent="0.3">
      <c r="A652" s="3" t="s">
        <v>4163</v>
      </c>
      <c r="B652" s="6">
        <v>43507</v>
      </c>
      <c r="C652" s="3" t="s">
        <v>4164</v>
      </c>
      <c r="D652" s="5"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s="5" t="str">
        <f t="shared" si="31"/>
        <v>Robusta</v>
      </c>
      <c r="O652" s="4" t="str">
        <f t="shared" si="32"/>
        <v>Dark</v>
      </c>
      <c r="P652" s="5" t="str">
        <f>_xlfn.XLOOKUP(Orders[[#This Row],[Customer ID]],customers!$A$1:$A$1001,customers!$I$1:$I$1001,,0)</f>
        <v>Yes</v>
      </c>
    </row>
    <row r="653" spans="1:16" x14ac:dyDescent="0.3">
      <c r="A653" s="3" t="s">
        <v>4169</v>
      </c>
      <c r="B653" s="6">
        <v>44084</v>
      </c>
      <c r="C653" s="3" t="s">
        <v>4170</v>
      </c>
      <c r="D653" s="5"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s="5" t="str">
        <f t="shared" si="31"/>
        <v>Robusta</v>
      </c>
      <c r="O653" s="4" t="str">
        <f t="shared" si="32"/>
        <v>Light</v>
      </c>
      <c r="P653" s="5" t="str">
        <f>_xlfn.XLOOKUP(Orders[[#This Row],[Customer ID]],customers!$A$1:$A$1001,customers!$I$1:$I$1001,,0)</f>
        <v>No</v>
      </c>
    </row>
    <row r="654" spans="1:16" x14ac:dyDescent="0.3">
      <c r="A654" s="3" t="s">
        <v>4174</v>
      </c>
      <c r="B654" s="6">
        <v>43892</v>
      </c>
      <c r="C654" s="3" t="s">
        <v>4175</v>
      </c>
      <c r="D654" s="5"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5" t="str">
        <f>INDEX(products!$A$1:$G$49,MATCH(orders!$D654,products!$A$1:$A$49,0),MATCH(orders!I$1,products!$A$1:$G$1,0))</f>
        <v>Lib</v>
      </c>
      <c r="J654" s="5"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s="5" t="str">
        <f t="shared" si="31"/>
        <v>Liberica</v>
      </c>
      <c r="O654" s="4" t="str">
        <f t="shared" si="32"/>
        <v>Light</v>
      </c>
      <c r="P654" s="5" t="str">
        <f>_xlfn.XLOOKUP(Orders[[#This Row],[Customer ID]],customers!$A$1:$A$1001,customers!$I$1:$I$1001,,0)</f>
        <v>No</v>
      </c>
    </row>
    <row r="655" spans="1:16" x14ac:dyDescent="0.3">
      <c r="A655" s="3" t="s">
        <v>4179</v>
      </c>
      <c r="B655" s="6">
        <v>44375</v>
      </c>
      <c r="C655" s="3" t="s">
        <v>4180</v>
      </c>
      <c r="D655" s="5"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s="5" t="str">
        <f t="shared" si="31"/>
        <v>Arabica</v>
      </c>
      <c r="O655" s="4" t="str">
        <f t="shared" si="32"/>
        <v>Medium</v>
      </c>
      <c r="P655" s="5" t="str">
        <f>_xlfn.XLOOKUP(Orders[[#This Row],[Customer ID]],customers!$A$1:$A$1001,customers!$I$1:$I$1001,,0)</f>
        <v>No</v>
      </c>
    </row>
    <row r="656" spans="1:16" x14ac:dyDescent="0.3">
      <c r="A656" s="3" t="s">
        <v>4185</v>
      </c>
      <c r="B656" s="6">
        <v>43476</v>
      </c>
      <c r="C656" s="3" t="s">
        <v>4186</v>
      </c>
      <c r="D656" s="5"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s="5" t="str">
        <f t="shared" si="31"/>
        <v>Arabica</v>
      </c>
      <c r="O656" s="4" t="str">
        <f t="shared" si="32"/>
        <v>Dark</v>
      </c>
      <c r="P656" s="5" t="str">
        <f>_xlfn.XLOOKUP(Orders[[#This Row],[Customer ID]],customers!$A$1:$A$1001,customers!$I$1:$I$1001,,0)</f>
        <v>No</v>
      </c>
    </row>
    <row r="657" spans="1:16" x14ac:dyDescent="0.3">
      <c r="A657" s="3" t="s">
        <v>4191</v>
      </c>
      <c r="B657" s="6">
        <v>43728</v>
      </c>
      <c r="C657" s="3" t="s">
        <v>4192</v>
      </c>
      <c r="D657" s="5"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s="5" t="str">
        <f t="shared" si="31"/>
        <v>Robusta</v>
      </c>
      <c r="O657" s="4" t="str">
        <f t="shared" si="32"/>
        <v>Medium</v>
      </c>
      <c r="P657" s="5" t="str">
        <f>_xlfn.XLOOKUP(Orders[[#This Row],[Customer ID]],customers!$A$1:$A$1001,customers!$I$1:$I$1001,,0)</f>
        <v>Yes</v>
      </c>
    </row>
    <row r="658" spans="1:16" x14ac:dyDescent="0.3">
      <c r="A658" s="3" t="s">
        <v>4196</v>
      </c>
      <c r="B658" s="6">
        <v>44485</v>
      </c>
      <c r="C658" s="3" t="s">
        <v>4197</v>
      </c>
      <c r="D658" s="5"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s="5" t="str">
        <f t="shared" si="31"/>
        <v>Liberica</v>
      </c>
      <c r="O658" s="4" t="str">
        <f t="shared" si="32"/>
        <v>Dark</v>
      </c>
      <c r="P658" s="5" t="str">
        <f>_xlfn.XLOOKUP(Orders[[#This Row],[Customer ID]],customers!$A$1:$A$1001,customers!$I$1:$I$1001,,0)</f>
        <v>No</v>
      </c>
    </row>
    <row r="659" spans="1:16" x14ac:dyDescent="0.3">
      <c r="A659" s="3" t="s">
        <v>4201</v>
      </c>
      <c r="B659" s="6">
        <v>43831</v>
      </c>
      <c r="C659" s="3" t="s">
        <v>4202</v>
      </c>
      <c r="D659" s="5"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s="5" t="str">
        <f t="shared" si="31"/>
        <v>Arabica</v>
      </c>
      <c r="O659" s="4" t="str">
        <f t="shared" si="32"/>
        <v>Medium</v>
      </c>
      <c r="P659" s="5" t="str">
        <f>_xlfn.XLOOKUP(Orders[[#This Row],[Customer ID]],customers!$A$1:$A$1001,customers!$I$1:$I$1001,,0)</f>
        <v>Yes</v>
      </c>
    </row>
    <row r="660" spans="1:16" x14ac:dyDescent="0.3">
      <c r="A660" s="3" t="s">
        <v>4207</v>
      </c>
      <c r="B660" s="6">
        <v>44630</v>
      </c>
      <c r="C660" s="3" t="s">
        <v>4263</v>
      </c>
      <c r="D660" s="5"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s="5" t="str">
        <f t="shared" si="31"/>
        <v>Excelsa</v>
      </c>
      <c r="O660" s="4" t="str">
        <f t="shared" si="32"/>
        <v>Medium</v>
      </c>
      <c r="P660" s="5" t="str">
        <f>_xlfn.XLOOKUP(Orders[[#This Row],[Customer ID]],customers!$A$1:$A$1001,customers!$I$1:$I$1001,,0)</f>
        <v>Yes</v>
      </c>
    </row>
    <row r="661" spans="1:16" x14ac:dyDescent="0.3">
      <c r="A661" s="3" t="s">
        <v>4211</v>
      </c>
      <c r="B661" s="6">
        <v>44693</v>
      </c>
      <c r="C661" s="3" t="s">
        <v>4212</v>
      </c>
      <c r="D661" s="5"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5" t="str">
        <f>INDEX(products!$A$1:$G$49,MATCH(orders!$D661,products!$A$1:$A$49,0),MATCH(orders!I$1,products!$A$1:$G$1,0))</f>
        <v>Ara</v>
      </c>
      <c r="J661" s="5"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s="5" t="str">
        <f t="shared" si="31"/>
        <v>Arabica</v>
      </c>
      <c r="O661" s="4" t="str">
        <f t="shared" si="32"/>
        <v>Dark</v>
      </c>
      <c r="P661" s="5" t="str">
        <f>_xlfn.XLOOKUP(Orders[[#This Row],[Customer ID]],customers!$A$1:$A$1001,customers!$I$1:$I$1001,,0)</f>
        <v>Yes</v>
      </c>
    </row>
    <row r="662" spans="1:16" x14ac:dyDescent="0.3">
      <c r="A662" s="3" t="s">
        <v>4217</v>
      </c>
      <c r="B662" s="6">
        <v>44084</v>
      </c>
      <c r="C662" s="3" t="s">
        <v>4218</v>
      </c>
      <c r="D662" s="5"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s="5" t="str">
        <f t="shared" si="31"/>
        <v>Excelsa</v>
      </c>
      <c r="O662" s="4" t="str">
        <f t="shared" si="32"/>
        <v>Light</v>
      </c>
      <c r="P662" s="5" t="str">
        <f>_xlfn.XLOOKUP(Orders[[#This Row],[Customer ID]],customers!$A$1:$A$1001,customers!$I$1:$I$1001,,0)</f>
        <v>No</v>
      </c>
    </row>
    <row r="663" spans="1:16" x14ac:dyDescent="0.3">
      <c r="A663" s="3" t="s">
        <v>4223</v>
      </c>
      <c r="B663" s="6">
        <v>44485</v>
      </c>
      <c r="C663" s="3" t="s">
        <v>4224</v>
      </c>
      <c r="D663" s="5"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s="5" t="str">
        <f t="shared" si="31"/>
        <v>Arabica</v>
      </c>
      <c r="O663" s="4" t="str">
        <f t="shared" si="32"/>
        <v>Medium</v>
      </c>
      <c r="P663" s="5" t="str">
        <f>_xlfn.XLOOKUP(Orders[[#This Row],[Customer ID]],customers!$A$1:$A$1001,customers!$I$1:$I$1001,,0)</f>
        <v>Yes</v>
      </c>
    </row>
    <row r="664" spans="1:16" x14ac:dyDescent="0.3">
      <c r="A664" s="3" t="s">
        <v>4229</v>
      </c>
      <c r="B664" s="6">
        <v>44364</v>
      </c>
      <c r="C664" s="3" t="s">
        <v>4230</v>
      </c>
      <c r="D664" s="5"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s="5" t="str">
        <f t="shared" si="31"/>
        <v>Liberica</v>
      </c>
      <c r="O664" s="4" t="str">
        <f t="shared" si="32"/>
        <v>Dark</v>
      </c>
      <c r="P664" s="5" t="str">
        <f>_xlfn.XLOOKUP(Orders[[#This Row],[Customer ID]],customers!$A$1:$A$1001,customers!$I$1:$I$1001,,0)</f>
        <v>No</v>
      </c>
    </row>
    <row r="665" spans="1:16" x14ac:dyDescent="0.3">
      <c r="A665" s="3" t="s">
        <v>4234</v>
      </c>
      <c r="B665" s="6">
        <v>43554</v>
      </c>
      <c r="C665" s="3" t="s">
        <v>4235</v>
      </c>
      <c r="D665" s="5"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s="5" t="str">
        <f t="shared" si="31"/>
        <v>Arabica</v>
      </c>
      <c r="O665" s="4" t="str">
        <f t="shared" si="32"/>
        <v>Medium</v>
      </c>
      <c r="P665" s="5" t="str">
        <f>_xlfn.XLOOKUP(Orders[[#This Row],[Customer ID]],customers!$A$1:$A$1001,customers!$I$1:$I$1001,,0)</f>
        <v>No</v>
      </c>
    </row>
    <row r="666" spans="1:16" x14ac:dyDescent="0.3">
      <c r="A666" s="3" t="s">
        <v>4239</v>
      </c>
      <c r="B666" s="6">
        <v>44549</v>
      </c>
      <c r="C666" s="3" t="s">
        <v>4240</v>
      </c>
      <c r="D666" s="5"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s="5" t="str">
        <f t="shared" si="31"/>
        <v>Excelsa</v>
      </c>
      <c r="O666" s="4" t="str">
        <f t="shared" si="32"/>
        <v>Dark</v>
      </c>
      <c r="P666" s="5" t="str">
        <f>_xlfn.XLOOKUP(Orders[[#This Row],[Customer ID]],customers!$A$1:$A$1001,customers!$I$1:$I$1001,,0)</f>
        <v>No</v>
      </c>
    </row>
    <row r="667" spans="1:16" x14ac:dyDescent="0.3">
      <c r="A667" s="3" t="s">
        <v>4239</v>
      </c>
      <c r="B667" s="6">
        <v>44549</v>
      </c>
      <c r="C667" s="3" t="s">
        <v>4240</v>
      </c>
      <c r="D667" s="5"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s="5" t="str">
        <f t="shared" si="31"/>
        <v>Liberica</v>
      </c>
      <c r="O667" s="4" t="str">
        <f t="shared" si="32"/>
        <v>Dark</v>
      </c>
      <c r="P667" s="5" t="str">
        <f>_xlfn.XLOOKUP(Orders[[#This Row],[Customer ID]],customers!$A$1:$A$1001,customers!$I$1:$I$1001,,0)</f>
        <v>No</v>
      </c>
    </row>
    <row r="668" spans="1:16" x14ac:dyDescent="0.3">
      <c r="A668" s="3" t="s">
        <v>4250</v>
      </c>
      <c r="B668" s="6">
        <v>43987</v>
      </c>
      <c r="C668" s="3" t="s">
        <v>4251</v>
      </c>
      <c r="D668" s="5"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s="5" t="str">
        <f t="shared" si="31"/>
        <v>Arabica</v>
      </c>
      <c r="O668" s="4" t="str">
        <f t="shared" si="32"/>
        <v>Dark</v>
      </c>
      <c r="P668" s="5" t="str">
        <f>_xlfn.XLOOKUP(Orders[[#This Row],[Customer ID]],customers!$A$1:$A$1001,customers!$I$1:$I$1001,,0)</f>
        <v>No</v>
      </c>
    </row>
    <row r="669" spans="1:16" x14ac:dyDescent="0.3">
      <c r="A669" s="3" t="s">
        <v>4256</v>
      </c>
      <c r="B669" s="6">
        <v>44451</v>
      </c>
      <c r="C669" s="3" t="s">
        <v>4257</v>
      </c>
      <c r="D669" s="5"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5" t="str">
        <f>INDEX(products!$A$1:$G$49,MATCH(orders!$D669,products!$A$1:$A$49,0),MATCH(orders!I$1,products!$A$1:$G$1,0))</f>
        <v>Ara</v>
      </c>
      <c r="J669" s="5"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s="5" t="str">
        <f t="shared" si="31"/>
        <v>Arabica</v>
      </c>
      <c r="O669" s="4" t="str">
        <f t="shared" si="32"/>
        <v>Dark</v>
      </c>
      <c r="P669" s="5" t="str">
        <f>_xlfn.XLOOKUP(Orders[[#This Row],[Customer ID]],customers!$A$1:$A$1001,customers!$I$1:$I$1001,,0)</f>
        <v>No</v>
      </c>
    </row>
    <row r="670" spans="1:16" x14ac:dyDescent="0.3">
      <c r="A670" s="3" t="s">
        <v>4262</v>
      </c>
      <c r="B670" s="6">
        <v>44636</v>
      </c>
      <c r="C670" s="3" t="s">
        <v>4263</v>
      </c>
      <c r="D670" s="5"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s="5" t="str">
        <f t="shared" si="31"/>
        <v>Robusta</v>
      </c>
      <c r="O670" s="4" t="str">
        <f t="shared" si="32"/>
        <v>Light</v>
      </c>
      <c r="P670" s="5" t="str">
        <f>_xlfn.XLOOKUP(Orders[[#This Row],[Customer ID]],customers!$A$1:$A$1001,customers!$I$1:$I$1001,,0)</f>
        <v>Yes</v>
      </c>
    </row>
    <row r="671" spans="1:16" x14ac:dyDescent="0.3">
      <c r="A671" s="3" t="s">
        <v>4268</v>
      </c>
      <c r="B671" s="6">
        <v>44551</v>
      </c>
      <c r="C671" s="3" t="s">
        <v>4269</v>
      </c>
      <c r="D671" s="5"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s="5" t="str">
        <f t="shared" si="31"/>
        <v>Liberica</v>
      </c>
      <c r="O671" s="4" t="str">
        <f t="shared" si="32"/>
        <v>Medium</v>
      </c>
      <c r="P671" s="5" t="str">
        <f>_xlfn.XLOOKUP(Orders[[#This Row],[Customer ID]],customers!$A$1:$A$1001,customers!$I$1:$I$1001,,0)</f>
        <v>No</v>
      </c>
    </row>
    <row r="672" spans="1:16" x14ac:dyDescent="0.3">
      <c r="A672" s="3" t="s">
        <v>4274</v>
      </c>
      <c r="B672" s="6">
        <v>43606</v>
      </c>
      <c r="C672" s="3" t="s">
        <v>4275</v>
      </c>
      <c r="D672" s="5"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s="5" t="str">
        <f t="shared" si="31"/>
        <v>Liberica</v>
      </c>
      <c r="O672" s="4" t="str">
        <f t="shared" si="32"/>
        <v>Medium</v>
      </c>
      <c r="P672" s="5" t="str">
        <f>_xlfn.XLOOKUP(Orders[[#This Row],[Customer ID]],customers!$A$1:$A$1001,customers!$I$1:$I$1001,,0)</f>
        <v>Yes</v>
      </c>
    </row>
    <row r="673" spans="1:16" x14ac:dyDescent="0.3">
      <c r="A673" s="3" t="s">
        <v>4280</v>
      </c>
      <c r="B673" s="6">
        <v>44495</v>
      </c>
      <c r="C673" s="3" t="s">
        <v>4281</v>
      </c>
      <c r="D673" s="5"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s="5" t="str">
        <f t="shared" si="31"/>
        <v>Robusta</v>
      </c>
      <c r="O673" s="4" t="str">
        <f t="shared" si="32"/>
        <v>Light</v>
      </c>
      <c r="P673" s="5" t="str">
        <f>_xlfn.XLOOKUP(Orders[[#This Row],[Customer ID]],customers!$A$1:$A$1001,customers!$I$1:$I$1001,,0)</f>
        <v>No</v>
      </c>
    </row>
    <row r="674" spans="1:16" x14ac:dyDescent="0.3">
      <c r="A674" s="3" t="s">
        <v>4286</v>
      </c>
      <c r="B674" s="6">
        <v>43916</v>
      </c>
      <c r="C674" s="3" t="s">
        <v>4287</v>
      </c>
      <c r="D674" s="5"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s="5" t="str">
        <f t="shared" si="31"/>
        <v>Liberica</v>
      </c>
      <c r="O674" s="4" t="str">
        <f t="shared" si="32"/>
        <v>Medium</v>
      </c>
      <c r="P674" s="5" t="str">
        <f>_xlfn.XLOOKUP(Orders[[#This Row],[Customer ID]],customers!$A$1:$A$1001,customers!$I$1:$I$1001,,0)</f>
        <v>Yes</v>
      </c>
    </row>
    <row r="675" spans="1:16" x14ac:dyDescent="0.3">
      <c r="A675" s="3" t="s">
        <v>4291</v>
      </c>
      <c r="B675" s="6">
        <v>44118</v>
      </c>
      <c r="C675" s="3" t="s">
        <v>4292</v>
      </c>
      <c r="D675" s="5"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s="5" t="str">
        <f t="shared" si="31"/>
        <v>Excelsa</v>
      </c>
      <c r="O675" s="4" t="str">
        <f t="shared" si="32"/>
        <v>Medium</v>
      </c>
      <c r="P675" s="5" t="str">
        <f>_xlfn.XLOOKUP(Orders[[#This Row],[Customer ID]],customers!$A$1:$A$1001,customers!$I$1:$I$1001,,0)</f>
        <v>Yes</v>
      </c>
    </row>
    <row r="676" spans="1:16" x14ac:dyDescent="0.3">
      <c r="A676" s="3" t="s">
        <v>4297</v>
      </c>
      <c r="B676" s="6">
        <v>44543</v>
      </c>
      <c r="C676" s="3" t="s">
        <v>4298</v>
      </c>
      <c r="D676" s="5"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s="5" t="str">
        <f t="shared" si="31"/>
        <v>Arabica</v>
      </c>
      <c r="O676" s="4" t="str">
        <f t="shared" si="32"/>
        <v>Light</v>
      </c>
      <c r="P676" s="5" t="str">
        <f>_xlfn.XLOOKUP(Orders[[#This Row],[Customer ID]],customers!$A$1:$A$1001,customers!$I$1:$I$1001,,0)</f>
        <v>Yes</v>
      </c>
    </row>
    <row r="677" spans="1:16" x14ac:dyDescent="0.3">
      <c r="A677" s="3" t="s">
        <v>4303</v>
      </c>
      <c r="B677" s="6">
        <v>44263</v>
      </c>
      <c r="C677" s="3" t="s">
        <v>4304</v>
      </c>
      <c r="D677" s="5"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s="5" t="str">
        <f t="shared" si="31"/>
        <v>Liberica</v>
      </c>
      <c r="O677" s="4" t="str">
        <f t="shared" si="32"/>
        <v>Dark</v>
      </c>
      <c r="P677" s="5" t="str">
        <f>_xlfn.XLOOKUP(Orders[[#This Row],[Customer ID]],customers!$A$1:$A$1001,customers!$I$1:$I$1001,,0)</f>
        <v>Yes</v>
      </c>
    </row>
    <row r="678" spans="1:16" x14ac:dyDescent="0.3">
      <c r="A678" s="3" t="s">
        <v>4308</v>
      </c>
      <c r="B678" s="6">
        <v>44217</v>
      </c>
      <c r="C678" s="3" t="s">
        <v>4309</v>
      </c>
      <c r="D678" s="5"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s="5" t="str">
        <f t="shared" si="31"/>
        <v>Liberica</v>
      </c>
      <c r="O678" s="4" t="str">
        <f t="shared" si="32"/>
        <v>Light</v>
      </c>
      <c r="P678" s="5" t="str">
        <f>_xlfn.XLOOKUP(Orders[[#This Row],[Customer ID]],customers!$A$1:$A$1001,customers!$I$1:$I$1001,,0)</f>
        <v>No</v>
      </c>
    </row>
    <row r="679" spans="1:16" x14ac:dyDescent="0.3">
      <c r="A679" s="3" t="s">
        <v>4313</v>
      </c>
      <c r="B679" s="6">
        <v>44206</v>
      </c>
      <c r="C679" s="3" t="s">
        <v>4314</v>
      </c>
      <c r="D679" s="5"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5" t="str">
        <f>INDEX(products!$A$1:$G$49,MATCH(orders!$D679,products!$A$1:$A$49,0),MATCH(orders!I$1,products!$A$1:$G$1,0))</f>
        <v>Lib</v>
      </c>
      <c r="J679" s="5"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s="5" t="str">
        <f t="shared" si="31"/>
        <v>Liberica</v>
      </c>
      <c r="O679" s="4" t="str">
        <f t="shared" si="32"/>
        <v>Medium</v>
      </c>
      <c r="P679" s="5" t="str">
        <f>_xlfn.XLOOKUP(Orders[[#This Row],[Customer ID]],customers!$A$1:$A$1001,customers!$I$1:$I$1001,,0)</f>
        <v>No</v>
      </c>
    </row>
    <row r="680" spans="1:16" x14ac:dyDescent="0.3">
      <c r="A680" s="3" t="s">
        <v>4319</v>
      </c>
      <c r="B680" s="6">
        <v>44281</v>
      </c>
      <c r="C680" s="3" t="s">
        <v>4320</v>
      </c>
      <c r="D680" s="5"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s="5" t="str">
        <f t="shared" si="31"/>
        <v>Arabica</v>
      </c>
      <c r="O680" s="4" t="str">
        <f t="shared" si="32"/>
        <v>Light</v>
      </c>
      <c r="P680" s="5" t="str">
        <f>_xlfn.XLOOKUP(Orders[[#This Row],[Customer ID]],customers!$A$1:$A$1001,customers!$I$1:$I$1001,,0)</f>
        <v>Yes</v>
      </c>
    </row>
    <row r="681" spans="1:16" x14ac:dyDescent="0.3">
      <c r="A681" s="3" t="s">
        <v>4325</v>
      </c>
      <c r="B681" s="6">
        <v>44645</v>
      </c>
      <c r="C681" s="3" t="s">
        <v>4326</v>
      </c>
      <c r="D681" s="5"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s="5" t="str">
        <f t="shared" si="31"/>
        <v>Robusta</v>
      </c>
      <c r="O681" s="4" t="str">
        <f t="shared" si="32"/>
        <v>Light</v>
      </c>
      <c r="P681" s="5" t="str">
        <f>_xlfn.XLOOKUP(Orders[[#This Row],[Customer ID]],customers!$A$1:$A$1001,customers!$I$1:$I$1001,,0)</f>
        <v>No</v>
      </c>
    </row>
    <row r="682" spans="1:16" x14ac:dyDescent="0.3">
      <c r="A682" s="3" t="s">
        <v>4331</v>
      </c>
      <c r="B682" s="6">
        <v>44399</v>
      </c>
      <c r="C682" s="3" t="s">
        <v>4332</v>
      </c>
      <c r="D682" s="5"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s="5" t="str">
        <f t="shared" si="31"/>
        <v>Arabica</v>
      </c>
      <c r="O682" s="4" t="str">
        <f t="shared" si="32"/>
        <v>Medium</v>
      </c>
      <c r="P682" s="5" t="str">
        <f>_xlfn.XLOOKUP(Orders[[#This Row],[Customer ID]],customers!$A$1:$A$1001,customers!$I$1:$I$1001,,0)</f>
        <v>No</v>
      </c>
    </row>
    <row r="683" spans="1:16" x14ac:dyDescent="0.3">
      <c r="A683" s="3" t="s">
        <v>4336</v>
      </c>
      <c r="B683" s="6">
        <v>44080</v>
      </c>
      <c r="C683" s="3" t="s">
        <v>4337</v>
      </c>
      <c r="D683" s="5"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s="5" t="str">
        <f t="shared" si="31"/>
        <v>Liberica</v>
      </c>
      <c r="O683" s="4" t="str">
        <f t="shared" si="32"/>
        <v>Light</v>
      </c>
      <c r="P683" s="5" t="str">
        <f>_xlfn.XLOOKUP(Orders[[#This Row],[Customer ID]],customers!$A$1:$A$1001,customers!$I$1:$I$1001,,0)</f>
        <v>Yes</v>
      </c>
    </row>
    <row r="684" spans="1:16" x14ac:dyDescent="0.3">
      <c r="A684" s="3" t="s">
        <v>4342</v>
      </c>
      <c r="B684" s="6">
        <v>43827</v>
      </c>
      <c r="C684" s="3" t="s">
        <v>4343</v>
      </c>
      <c r="D684" s="5"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s="5" t="str">
        <f t="shared" si="31"/>
        <v>Excelsa</v>
      </c>
      <c r="O684" s="4" t="str">
        <f t="shared" si="32"/>
        <v>Medium</v>
      </c>
      <c r="P684" s="5" t="str">
        <f>_xlfn.XLOOKUP(Orders[[#This Row],[Customer ID]],customers!$A$1:$A$1001,customers!$I$1:$I$1001,,0)</f>
        <v>Yes</v>
      </c>
    </row>
    <row r="685" spans="1:16" x14ac:dyDescent="0.3">
      <c r="A685" s="3" t="s">
        <v>4348</v>
      </c>
      <c r="B685" s="6">
        <v>43941</v>
      </c>
      <c r="C685" s="3" t="s">
        <v>4349</v>
      </c>
      <c r="D685" s="5"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s="5" t="str">
        <f t="shared" si="31"/>
        <v>Liberica</v>
      </c>
      <c r="O685" s="4" t="str">
        <f t="shared" si="32"/>
        <v>Dark</v>
      </c>
      <c r="P685" s="5" t="str">
        <f>_xlfn.XLOOKUP(Orders[[#This Row],[Customer ID]],customers!$A$1:$A$1001,customers!$I$1:$I$1001,,0)</f>
        <v>No</v>
      </c>
    </row>
    <row r="686" spans="1:16" x14ac:dyDescent="0.3">
      <c r="A686" s="3" t="s">
        <v>4354</v>
      </c>
      <c r="B686" s="6">
        <v>43517</v>
      </c>
      <c r="C686" s="3" t="s">
        <v>4355</v>
      </c>
      <c r="D686" s="5"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s="5" t="str">
        <f t="shared" si="31"/>
        <v>Robusta</v>
      </c>
      <c r="O686" s="4" t="str">
        <f t="shared" si="32"/>
        <v>Light</v>
      </c>
      <c r="P686" s="5" t="str">
        <f>_xlfn.XLOOKUP(Orders[[#This Row],[Customer ID]],customers!$A$1:$A$1001,customers!$I$1:$I$1001,,0)</f>
        <v>No</v>
      </c>
    </row>
    <row r="687" spans="1:16" x14ac:dyDescent="0.3">
      <c r="A687" s="3" t="s">
        <v>4359</v>
      </c>
      <c r="B687" s="6">
        <v>44637</v>
      </c>
      <c r="C687" s="3" t="s">
        <v>4360</v>
      </c>
      <c r="D687" s="5"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s="5" t="str">
        <f t="shared" si="31"/>
        <v>Liberica</v>
      </c>
      <c r="O687" s="4" t="str">
        <f t="shared" si="32"/>
        <v>Light</v>
      </c>
      <c r="P687" s="5" t="str">
        <f>_xlfn.XLOOKUP(Orders[[#This Row],[Customer ID]],customers!$A$1:$A$1001,customers!$I$1:$I$1001,,0)</f>
        <v>Yes</v>
      </c>
    </row>
    <row r="688" spans="1:16" x14ac:dyDescent="0.3">
      <c r="A688" s="3" t="s">
        <v>4365</v>
      </c>
      <c r="B688" s="6">
        <v>44330</v>
      </c>
      <c r="C688" s="3" t="s">
        <v>4366</v>
      </c>
      <c r="D688" s="5"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s="5" t="str">
        <f t="shared" si="31"/>
        <v>Robusta</v>
      </c>
      <c r="O688" s="4" t="str">
        <f t="shared" si="32"/>
        <v>Dark</v>
      </c>
      <c r="P688" s="5" t="str">
        <f>_xlfn.XLOOKUP(Orders[[#This Row],[Customer ID]],customers!$A$1:$A$1001,customers!$I$1:$I$1001,,0)</f>
        <v>Yes</v>
      </c>
    </row>
    <row r="689" spans="1:16" x14ac:dyDescent="0.3">
      <c r="A689" s="3" t="s">
        <v>4371</v>
      </c>
      <c r="B689" s="6">
        <v>43471</v>
      </c>
      <c r="C689" s="3" t="s">
        <v>4372</v>
      </c>
      <c r="D689" s="5"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s="5" t="str">
        <f t="shared" si="31"/>
        <v>Excelsa</v>
      </c>
      <c r="O689" s="4" t="str">
        <f t="shared" si="32"/>
        <v>Medium</v>
      </c>
      <c r="P689" s="5" t="str">
        <f>_xlfn.XLOOKUP(Orders[[#This Row],[Customer ID]],customers!$A$1:$A$1001,customers!$I$1:$I$1001,,0)</f>
        <v>No</v>
      </c>
    </row>
    <row r="690" spans="1:16" x14ac:dyDescent="0.3">
      <c r="A690" s="3" t="s">
        <v>4377</v>
      </c>
      <c r="B690" s="6">
        <v>43579</v>
      </c>
      <c r="C690" s="3" t="s">
        <v>4378</v>
      </c>
      <c r="D690" s="5"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5" t="str">
        <f>INDEX(products!$A$1:$G$49,MATCH(orders!$D690,products!$A$1:$A$49,0),MATCH(orders!I$1,products!$A$1:$G$1,0))</f>
        <v>Ara</v>
      </c>
      <c r="J690" s="5"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s="5" t="str">
        <f t="shared" si="31"/>
        <v>Arabica</v>
      </c>
      <c r="O690" s="4" t="str">
        <f t="shared" si="32"/>
        <v>Light</v>
      </c>
      <c r="P690" s="5" t="str">
        <f>_xlfn.XLOOKUP(Orders[[#This Row],[Customer ID]],customers!$A$1:$A$1001,customers!$I$1:$I$1001,,0)</f>
        <v>No</v>
      </c>
    </row>
    <row r="691" spans="1:16" x14ac:dyDescent="0.3">
      <c r="A691" s="3" t="s">
        <v>4383</v>
      </c>
      <c r="B691" s="6">
        <v>44346</v>
      </c>
      <c r="C691" s="3" t="s">
        <v>4384</v>
      </c>
      <c r="D691" s="5"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s="5" t="str">
        <f t="shared" si="31"/>
        <v>Arabica</v>
      </c>
      <c r="O691" s="4" t="str">
        <f t="shared" si="32"/>
        <v>Medium</v>
      </c>
      <c r="P691" s="5" t="str">
        <f>_xlfn.XLOOKUP(Orders[[#This Row],[Customer ID]],customers!$A$1:$A$1001,customers!$I$1:$I$1001,,0)</f>
        <v>No</v>
      </c>
    </row>
    <row r="692" spans="1:16" x14ac:dyDescent="0.3">
      <c r="A692" s="3" t="s">
        <v>4389</v>
      </c>
      <c r="B692" s="6">
        <v>44754</v>
      </c>
      <c r="C692" s="3" t="s">
        <v>4390</v>
      </c>
      <c r="D692" s="5"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s="5" t="str">
        <f t="shared" si="31"/>
        <v>Liberica</v>
      </c>
      <c r="O692" s="4" t="str">
        <f t="shared" si="32"/>
        <v>Dark</v>
      </c>
      <c r="P692" s="5" t="str">
        <f>_xlfn.XLOOKUP(Orders[[#This Row],[Customer ID]],customers!$A$1:$A$1001,customers!$I$1:$I$1001,,0)</f>
        <v>No</v>
      </c>
    </row>
    <row r="693" spans="1:16" x14ac:dyDescent="0.3">
      <c r="A693" s="3" t="s">
        <v>4393</v>
      </c>
      <c r="B693" s="6">
        <v>44227</v>
      </c>
      <c r="C693" s="3" t="s">
        <v>4434</v>
      </c>
      <c r="D693" s="5"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5" t="str">
        <f>INDEX(products!$A$1:$G$49,MATCH(orders!$D693,products!$A$1:$A$49,0),MATCH(orders!I$1,products!$A$1:$G$1,0))</f>
        <v>Ara</v>
      </c>
      <c r="J693" s="5"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s="5" t="str">
        <f t="shared" si="31"/>
        <v>Arabica</v>
      </c>
      <c r="O693" s="4" t="str">
        <f t="shared" si="32"/>
        <v>Medium</v>
      </c>
      <c r="P693" s="5" t="str">
        <f>_xlfn.XLOOKUP(Orders[[#This Row],[Customer ID]],customers!$A$1:$A$1001,customers!$I$1:$I$1001,,0)</f>
        <v>No</v>
      </c>
    </row>
    <row r="694" spans="1:16" x14ac:dyDescent="0.3">
      <c r="A694" s="3" t="s">
        <v>4399</v>
      </c>
      <c r="B694" s="6">
        <v>43720</v>
      </c>
      <c r="C694" s="3" t="s">
        <v>4400</v>
      </c>
      <c r="D694" s="5"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s="5" t="str">
        <f t="shared" si="31"/>
        <v>Liberica</v>
      </c>
      <c r="O694" s="4" t="str">
        <f t="shared" si="32"/>
        <v>Dark</v>
      </c>
      <c r="P694" s="5" t="str">
        <f>_xlfn.XLOOKUP(Orders[[#This Row],[Customer ID]],customers!$A$1:$A$1001,customers!$I$1:$I$1001,,0)</f>
        <v>No</v>
      </c>
    </row>
    <row r="695" spans="1:16" x14ac:dyDescent="0.3">
      <c r="A695" s="3" t="s">
        <v>4405</v>
      </c>
      <c r="B695" s="6">
        <v>44012</v>
      </c>
      <c r="C695" s="3" t="s">
        <v>4406</v>
      </c>
      <c r="D695" s="5"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s="5" t="str">
        <f t="shared" si="31"/>
        <v>Arabica</v>
      </c>
      <c r="O695" s="4" t="str">
        <f t="shared" si="32"/>
        <v>Medium</v>
      </c>
      <c r="P695" s="5" t="str">
        <f>_xlfn.XLOOKUP(Orders[[#This Row],[Customer ID]],customers!$A$1:$A$1001,customers!$I$1:$I$1001,,0)</f>
        <v>Yes</v>
      </c>
    </row>
    <row r="696" spans="1:16" x14ac:dyDescent="0.3">
      <c r="A696" s="3" t="s">
        <v>4411</v>
      </c>
      <c r="B696" s="6">
        <v>43915</v>
      </c>
      <c r="C696" s="3" t="s">
        <v>4412</v>
      </c>
      <c r="D696" s="5"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s="5" t="str">
        <f t="shared" si="31"/>
        <v>Excelsa</v>
      </c>
      <c r="O696" s="4" t="str">
        <f t="shared" si="32"/>
        <v>Dark</v>
      </c>
      <c r="P696" s="5" t="str">
        <f>_xlfn.XLOOKUP(Orders[[#This Row],[Customer ID]],customers!$A$1:$A$1001,customers!$I$1:$I$1001,,0)</f>
        <v>No</v>
      </c>
    </row>
    <row r="697" spans="1:16" x14ac:dyDescent="0.3">
      <c r="A697" s="3" t="s">
        <v>4417</v>
      </c>
      <c r="B697" s="6">
        <v>44300</v>
      </c>
      <c r="C697" s="3" t="s">
        <v>4418</v>
      </c>
      <c r="D697" s="5"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s="5" t="str">
        <f t="shared" si="31"/>
        <v>Liberica</v>
      </c>
      <c r="O697" s="4" t="str">
        <f t="shared" si="32"/>
        <v>Light</v>
      </c>
      <c r="P697" s="5" t="str">
        <f>_xlfn.XLOOKUP(Orders[[#This Row],[Customer ID]],customers!$A$1:$A$1001,customers!$I$1:$I$1001,,0)</f>
        <v>Yes</v>
      </c>
    </row>
    <row r="698" spans="1:16" x14ac:dyDescent="0.3">
      <c r="A698" s="3" t="s">
        <v>4423</v>
      </c>
      <c r="B698" s="6">
        <v>43693</v>
      </c>
      <c r="C698" s="3" t="s">
        <v>4424</v>
      </c>
      <c r="D698" s="5"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s="5" t="str">
        <f t="shared" si="31"/>
        <v>Liberica</v>
      </c>
      <c r="O698" s="4" t="str">
        <f t="shared" si="32"/>
        <v>Dark</v>
      </c>
      <c r="P698" s="5" t="str">
        <f>_xlfn.XLOOKUP(Orders[[#This Row],[Customer ID]],customers!$A$1:$A$1001,customers!$I$1:$I$1001,,0)</f>
        <v>No</v>
      </c>
    </row>
    <row r="699" spans="1:16" x14ac:dyDescent="0.3">
      <c r="A699" s="3" t="s">
        <v>4429</v>
      </c>
      <c r="B699" s="6">
        <v>44547</v>
      </c>
      <c r="C699" s="3" t="s">
        <v>4430</v>
      </c>
      <c r="D699" s="5"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5" t="str">
        <f>INDEX(products!$A$1:$G$49,MATCH(orders!$D699,products!$A$1:$A$49,0),MATCH(orders!I$1,products!$A$1:$G$1,0))</f>
        <v>Ara</v>
      </c>
      <c r="J699" s="5"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s="5" t="str">
        <f t="shared" si="31"/>
        <v>Arabica</v>
      </c>
      <c r="O699" s="4" t="str">
        <f t="shared" si="32"/>
        <v>Medium</v>
      </c>
      <c r="P699" s="5" t="str">
        <f>_xlfn.XLOOKUP(Orders[[#This Row],[Customer ID]],customers!$A$1:$A$1001,customers!$I$1:$I$1001,,0)</f>
        <v>No</v>
      </c>
    </row>
    <row r="700" spans="1:16" x14ac:dyDescent="0.3">
      <c r="A700" s="3" t="s">
        <v>4433</v>
      </c>
      <c r="B700" s="6">
        <v>43830</v>
      </c>
      <c r="C700" s="3" t="s">
        <v>4434</v>
      </c>
      <c r="D700" s="5"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5" t="str">
        <f>INDEX(products!$A$1:$G$49,MATCH(orders!$D700,products!$A$1:$A$49,0),MATCH(orders!I$1,products!$A$1:$G$1,0))</f>
        <v>Lib</v>
      </c>
      <c r="J700" s="5"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s="5" t="str">
        <f t="shared" si="31"/>
        <v>Liberica</v>
      </c>
      <c r="O700" s="4" t="str">
        <f t="shared" si="32"/>
        <v>Dark</v>
      </c>
      <c r="P700" s="5" t="str">
        <f>_xlfn.XLOOKUP(Orders[[#This Row],[Customer ID]],customers!$A$1:$A$1001,customers!$I$1:$I$1001,,0)</f>
        <v>No</v>
      </c>
    </row>
    <row r="701" spans="1:16" x14ac:dyDescent="0.3">
      <c r="A701" s="3" t="s">
        <v>4439</v>
      </c>
      <c r="B701" s="6">
        <v>44298</v>
      </c>
      <c r="C701" s="3" t="s">
        <v>4440</v>
      </c>
      <c r="D701" s="5"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s="5" t="str">
        <f t="shared" si="31"/>
        <v>Arabica</v>
      </c>
      <c r="O701" s="4" t="str">
        <f t="shared" si="32"/>
        <v>Dark</v>
      </c>
      <c r="P701" s="5" t="str">
        <f>_xlfn.XLOOKUP(Orders[[#This Row],[Customer ID]],customers!$A$1:$A$1001,customers!$I$1:$I$1001,,0)</f>
        <v>Yes</v>
      </c>
    </row>
    <row r="702" spans="1:16" x14ac:dyDescent="0.3">
      <c r="A702" s="3" t="s">
        <v>4445</v>
      </c>
      <c r="B702" s="6">
        <v>43736</v>
      </c>
      <c r="C702" s="3" t="s">
        <v>4446</v>
      </c>
      <c r="D702" s="5"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s="5" t="str">
        <f t="shared" si="31"/>
        <v>Liberica</v>
      </c>
      <c r="O702" s="4" t="str">
        <f t="shared" si="32"/>
        <v>Light</v>
      </c>
      <c r="P702" s="5" t="str">
        <f>_xlfn.XLOOKUP(Orders[[#This Row],[Customer ID]],customers!$A$1:$A$1001,customers!$I$1:$I$1001,,0)</f>
        <v>No</v>
      </c>
    </row>
    <row r="703" spans="1:16" x14ac:dyDescent="0.3">
      <c r="A703" s="3" t="s">
        <v>4450</v>
      </c>
      <c r="B703" s="6">
        <v>44727</v>
      </c>
      <c r="C703" s="3" t="s">
        <v>4451</v>
      </c>
      <c r="D703" s="5"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5" t="str">
        <f>INDEX(products!$A$1:$G$49,MATCH(orders!$D703,products!$A$1:$A$49,0),MATCH(orders!I$1,products!$A$1:$G$1,0))</f>
        <v>Ara</v>
      </c>
      <c r="J703" s="5"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s="5" t="str">
        <f t="shared" si="31"/>
        <v>Arabica</v>
      </c>
      <c r="O703" s="4" t="str">
        <f t="shared" si="32"/>
        <v>Dark</v>
      </c>
      <c r="P703" s="5" t="str">
        <f>_xlfn.XLOOKUP(Orders[[#This Row],[Customer ID]],customers!$A$1:$A$1001,customers!$I$1:$I$1001,,0)</f>
        <v>Yes</v>
      </c>
    </row>
    <row r="704" spans="1:16" x14ac:dyDescent="0.3">
      <c r="A704" s="3" t="s">
        <v>4456</v>
      </c>
      <c r="B704" s="6">
        <v>43661</v>
      </c>
      <c r="C704" s="3" t="s">
        <v>4457</v>
      </c>
      <c r="D704" s="5"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s="5" t="str">
        <f t="shared" si="31"/>
        <v>Arabica</v>
      </c>
      <c r="O704" s="4" t="str">
        <f t="shared" si="32"/>
        <v>Light</v>
      </c>
      <c r="P704" s="5" t="str">
        <f>_xlfn.XLOOKUP(Orders[[#This Row],[Customer ID]],customers!$A$1:$A$1001,customers!$I$1:$I$1001,,0)</f>
        <v>Yes</v>
      </c>
    </row>
    <row r="705" spans="1:16" x14ac:dyDescent="0.3">
      <c r="A705" s="3" t="s">
        <v>4461</v>
      </c>
      <c r="B705" s="6">
        <v>43506</v>
      </c>
      <c r="C705" s="3" t="s">
        <v>4462</v>
      </c>
      <c r="D705" s="5"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5" t="str">
        <f>INDEX(products!$A$1:$G$49,MATCH(orders!$D705,products!$A$1:$A$49,0),MATCH(orders!I$1,products!$A$1:$G$1,0))</f>
        <v>Lib</v>
      </c>
      <c r="J705" s="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s="5" t="str">
        <f t="shared" si="31"/>
        <v>Liberica</v>
      </c>
      <c r="O705" s="4" t="str">
        <f t="shared" si="32"/>
        <v>Dark</v>
      </c>
      <c r="P705" s="5" t="str">
        <f>_xlfn.XLOOKUP(Orders[[#This Row],[Customer ID]],customers!$A$1:$A$1001,customers!$I$1:$I$1001,,0)</f>
        <v>Yes</v>
      </c>
    </row>
    <row r="706" spans="1:16" x14ac:dyDescent="0.3">
      <c r="A706" s="3" t="s">
        <v>4466</v>
      </c>
      <c r="B706" s="6">
        <v>44716</v>
      </c>
      <c r="C706" s="3" t="s">
        <v>4467</v>
      </c>
      <c r="D706" s="5"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s="5" t="str">
        <f t="shared" si="31"/>
        <v>Excelsa</v>
      </c>
      <c r="O706" s="4" t="str">
        <f t="shared" si="32"/>
        <v>Dark</v>
      </c>
      <c r="P706" s="5" t="str">
        <f>_xlfn.XLOOKUP(Orders[[#This Row],[Customer ID]],customers!$A$1:$A$1001,customers!$I$1:$I$1001,,0)</f>
        <v>Yes</v>
      </c>
    </row>
    <row r="707" spans="1:16" x14ac:dyDescent="0.3">
      <c r="A707" s="3" t="s">
        <v>4471</v>
      </c>
      <c r="B707" s="6">
        <v>44114</v>
      </c>
      <c r="C707" s="3" t="s">
        <v>4472</v>
      </c>
      <c r="D707" s="5"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s="5" t="str">
        <f t="shared" ref="N707:N770" si="34">IF(I707="Rob","Robusta",IF(I707="Exc","Excelsa",IF(I707="Ara","Arabica",IF(I707="Lib","Liberica",""))))</f>
        <v>Excelsa</v>
      </c>
      <c r="O707" s="4" t="str">
        <f t="shared" ref="O707:O770" si="35">IF(J707="M","Medium",IF(J707="L","Light",IF(J707="D","Dark","")))</f>
        <v>Light</v>
      </c>
      <c r="P707" s="5" t="str">
        <f>_xlfn.XLOOKUP(Orders[[#This Row],[Customer ID]],customers!$A$1:$A$1001,customers!$I$1:$I$1001,,0)</f>
        <v>No</v>
      </c>
    </row>
    <row r="708" spans="1:16" x14ac:dyDescent="0.3">
      <c r="A708" s="3" t="s">
        <v>4477</v>
      </c>
      <c r="B708" s="6">
        <v>44353</v>
      </c>
      <c r="C708" s="3" t="s">
        <v>4478</v>
      </c>
      <c r="D708" s="5"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s="5" t="str">
        <f t="shared" si="34"/>
        <v>Excelsa</v>
      </c>
      <c r="O708" s="4" t="str">
        <f t="shared" si="35"/>
        <v>Medium</v>
      </c>
      <c r="P708" s="5" t="str">
        <f>_xlfn.XLOOKUP(Orders[[#This Row],[Customer ID]],customers!$A$1:$A$1001,customers!$I$1:$I$1001,,0)</f>
        <v>No</v>
      </c>
    </row>
    <row r="709" spans="1:16" x14ac:dyDescent="0.3">
      <c r="A709" s="3" t="s">
        <v>4483</v>
      </c>
      <c r="B709" s="6">
        <v>43540</v>
      </c>
      <c r="C709" s="3" t="s">
        <v>4484</v>
      </c>
      <c r="D709" s="5"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5" t="str">
        <f>INDEX(products!$A$1:$G$49,MATCH(orders!$D709,products!$A$1:$A$49,0),MATCH(orders!I$1,products!$A$1:$G$1,0))</f>
        <v>Lib</v>
      </c>
      <c r="J709" s="5"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s="5" t="str">
        <f t="shared" si="34"/>
        <v>Liberica</v>
      </c>
      <c r="O709" s="4" t="str">
        <f t="shared" si="35"/>
        <v>Dark</v>
      </c>
      <c r="P709" s="5" t="str">
        <f>_xlfn.XLOOKUP(Orders[[#This Row],[Customer ID]],customers!$A$1:$A$1001,customers!$I$1:$I$1001,,0)</f>
        <v>No</v>
      </c>
    </row>
    <row r="710" spans="1:16" x14ac:dyDescent="0.3">
      <c r="A710" s="3" t="s">
        <v>4488</v>
      </c>
      <c r="B710" s="6">
        <v>43804</v>
      </c>
      <c r="C710" s="3" t="s">
        <v>4489</v>
      </c>
      <c r="D710" s="5"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s="5" t="str">
        <f t="shared" si="34"/>
        <v>Arabica</v>
      </c>
      <c r="O710" s="4" t="str">
        <f t="shared" si="35"/>
        <v>Medium</v>
      </c>
      <c r="P710" s="5" t="str">
        <f>_xlfn.XLOOKUP(Orders[[#This Row],[Customer ID]],customers!$A$1:$A$1001,customers!$I$1:$I$1001,,0)</f>
        <v>Yes</v>
      </c>
    </row>
    <row r="711" spans="1:16" x14ac:dyDescent="0.3">
      <c r="A711" s="3" t="s">
        <v>4494</v>
      </c>
      <c r="B711" s="6">
        <v>43485</v>
      </c>
      <c r="C711" s="3" t="s">
        <v>4495</v>
      </c>
      <c r="D711" s="5"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s="5" t="str">
        <f t="shared" si="34"/>
        <v>Excelsa</v>
      </c>
      <c r="O711" s="4" t="str">
        <f t="shared" si="35"/>
        <v>Light</v>
      </c>
      <c r="P711" s="5" t="str">
        <f>_xlfn.XLOOKUP(Orders[[#This Row],[Customer ID]],customers!$A$1:$A$1001,customers!$I$1:$I$1001,,0)</f>
        <v>Yes</v>
      </c>
    </row>
    <row r="712" spans="1:16" x14ac:dyDescent="0.3">
      <c r="A712" s="3" t="s">
        <v>4499</v>
      </c>
      <c r="B712" s="6">
        <v>44655</v>
      </c>
      <c r="C712" s="3" t="s">
        <v>4500</v>
      </c>
      <c r="D712" s="5"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s="5" t="str">
        <f t="shared" si="34"/>
        <v>Excelsa</v>
      </c>
      <c r="O712" s="4" t="str">
        <f t="shared" si="35"/>
        <v>Medium</v>
      </c>
      <c r="P712" s="5" t="str">
        <f>_xlfn.XLOOKUP(Orders[[#This Row],[Customer ID]],customers!$A$1:$A$1001,customers!$I$1:$I$1001,,0)</f>
        <v>No</v>
      </c>
    </row>
    <row r="713" spans="1:16" x14ac:dyDescent="0.3">
      <c r="A713" s="3" t="s">
        <v>4505</v>
      </c>
      <c r="B713" s="6">
        <v>44600</v>
      </c>
      <c r="C713" s="3" t="s">
        <v>4506</v>
      </c>
      <c r="D713" s="5"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s="5" t="str">
        <f t="shared" si="34"/>
        <v>Robusta</v>
      </c>
      <c r="O713" s="4" t="str">
        <f t="shared" si="35"/>
        <v>Medium</v>
      </c>
      <c r="P713" s="5" t="str">
        <f>_xlfn.XLOOKUP(Orders[[#This Row],[Customer ID]],customers!$A$1:$A$1001,customers!$I$1:$I$1001,,0)</f>
        <v>No</v>
      </c>
    </row>
    <row r="714" spans="1:16" x14ac:dyDescent="0.3">
      <c r="A714" s="3" t="s">
        <v>4512</v>
      </c>
      <c r="B714" s="6">
        <v>43646</v>
      </c>
      <c r="C714" s="3" t="s">
        <v>4513</v>
      </c>
      <c r="D714" s="5"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s="5" t="str">
        <f t="shared" si="34"/>
        <v>Excelsa</v>
      </c>
      <c r="O714" s="4" t="str">
        <f t="shared" si="35"/>
        <v>Medium</v>
      </c>
      <c r="P714" s="5" t="str">
        <f>_xlfn.XLOOKUP(Orders[[#This Row],[Customer ID]],customers!$A$1:$A$1001,customers!$I$1:$I$1001,,0)</f>
        <v>No</v>
      </c>
    </row>
    <row r="715" spans="1:16" x14ac:dyDescent="0.3">
      <c r="A715" s="3" t="s">
        <v>4516</v>
      </c>
      <c r="B715" s="6">
        <v>43960</v>
      </c>
      <c r="C715" s="3" t="s">
        <v>4517</v>
      </c>
      <c r="D715" s="5"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s="5" t="str">
        <f t="shared" si="34"/>
        <v>Robusta</v>
      </c>
      <c r="O715" s="4" t="str">
        <f t="shared" si="35"/>
        <v>Medium</v>
      </c>
      <c r="P715" s="5" t="str">
        <f>_xlfn.XLOOKUP(Orders[[#This Row],[Customer ID]],customers!$A$1:$A$1001,customers!$I$1:$I$1001,,0)</f>
        <v>No</v>
      </c>
    </row>
    <row r="716" spans="1:16" x14ac:dyDescent="0.3">
      <c r="A716" s="3" t="s">
        <v>4522</v>
      </c>
      <c r="B716" s="6">
        <v>44358</v>
      </c>
      <c r="C716" s="3" t="s">
        <v>4523</v>
      </c>
      <c r="D716" s="5"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5" t="str">
        <f>INDEX(products!$A$1:$G$49,MATCH(orders!$D716,products!$A$1:$A$49,0),MATCH(orders!I$1,products!$A$1:$G$1,0))</f>
        <v>Exc</v>
      </c>
      <c r="J716" s="5"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s="5" t="str">
        <f t="shared" si="34"/>
        <v>Excelsa</v>
      </c>
      <c r="O716" s="4" t="str">
        <f t="shared" si="35"/>
        <v>Dark</v>
      </c>
      <c r="P716" s="5" t="str">
        <f>_xlfn.XLOOKUP(Orders[[#This Row],[Customer ID]],customers!$A$1:$A$1001,customers!$I$1:$I$1001,,0)</f>
        <v>Yes</v>
      </c>
    </row>
    <row r="717" spans="1:16" x14ac:dyDescent="0.3">
      <c r="A717" s="3" t="s">
        <v>4528</v>
      </c>
      <c r="B717" s="6">
        <v>44504</v>
      </c>
      <c r="C717" s="3" t="s">
        <v>4529</v>
      </c>
      <c r="D717" s="5"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s="5" t="str">
        <f t="shared" si="34"/>
        <v>Excelsa</v>
      </c>
      <c r="O717" s="4" t="str">
        <f t="shared" si="35"/>
        <v>Light</v>
      </c>
      <c r="P717" s="5" t="str">
        <f>_xlfn.XLOOKUP(Orders[[#This Row],[Customer ID]],customers!$A$1:$A$1001,customers!$I$1:$I$1001,,0)</f>
        <v>No</v>
      </c>
    </row>
    <row r="718" spans="1:16" x14ac:dyDescent="0.3">
      <c r="A718" s="3" t="s">
        <v>4533</v>
      </c>
      <c r="B718" s="6">
        <v>44612</v>
      </c>
      <c r="C718" s="3" t="s">
        <v>4434</v>
      </c>
      <c r="D718" s="5"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5" t="str">
        <f>INDEX(products!$A$1:$G$49,MATCH(orders!$D718,products!$A$1:$A$49,0),MATCH(orders!I$1,products!$A$1:$G$1,0))</f>
        <v>Rob</v>
      </c>
      <c r="J718" s="5"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s="5" t="str">
        <f t="shared" si="34"/>
        <v>Robusta</v>
      </c>
      <c r="O718" s="4" t="str">
        <f t="shared" si="35"/>
        <v>Light</v>
      </c>
      <c r="P718" s="5" t="str">
        <f>_xlfn.XLOOKUP(Orders[[#This Row],[Customer ID]],customers!$A$1:$A$1001,customers!$I$1:$I$1001,,0)</f>
        <v>No</v>
      </c>
    </row>
    <row r="719" spans="1:16" x14ac:dyDescent="0.3">
      <c r="A719" s="3" t="s">
        <v>4539</v>
      </c>
      <c r="B719" s="6">
        <v>43649</v>
      </c>
      <c r="C719" s="3" t="s">
        <v>4540</v>
      </c>
      <c r="D719" s="5"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s="5" t="str">
        <f t="shared" si="34"/>
        <v>Arabica</v>
      </c>
      <c r="O719" s="4" t="str">
        <f t="shared" si="35"/>
        <v>Dark</v>
      </c>
      <c r="P719" s="5" t="str">
        <f>_xlfn.XLOOKUP(Orders[[#This Row],[Customer ID]],customers!$A$1:$A$1001,customers!$I$1:$I$1001,,0)</f>
        <v>No</v>
      </c>
    </row>
    <row r="720" spans="1:16" x14ac:dyDescent="0.3">
      <c r="A720" s="3" t="s">
        <v>4545</v>
      </c>
      <c r="B720" s="6">
        <v>44348</v>
      </c>
      <c r="C720" s="3" t="s">
        <v>4546</v>
      </c>
      <c r="D720" s="5"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s="5" t="str">
        <f t="shared" si="34"/>
        <v>Liberica</v>
      </c>
      <c r="O720" s="4" t="str">
        <f t="shared" si="35"/>
        <v>Dark</v>
      </c>
      <c r="P720" s="5" t="str">
        <f>_xlfn.XLOOKUP(Orders[[#This Row],[Customer ID]],customers!$A$1:$A$1001,customers!$I$1:$I$1001,,0)</f>
        <v>No</v>
      </c>
    </row>
    <row r="721" spans="1:16" x14ac:dyDescent="0.3">
      <c r="A721" s="3" t="s">
        <v>4551</v>
      </c>
      <c r="B721" s="6">
        <v>44150</v>
      </c>
      <c r="C721" s="3" t="s">
        <v>4552</v>
      </c>
      <c r="D721" s="5"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s="5" t="str">
        <f t="shared" si="34"/>
        <v>Liberica</v>
      </c>
      <c r="O721" s="4" t="str">
        <f t="shared" si="35"/>
        <v>Light</v>
      </c>
      <c r="P721" s="5" t="str">
        <f>_xlfn.XLOOKUP(Orders[[#This Row],[Customer ID]],customers!$A$1:$A$1001,customers!$I$1:$I$1001,,0)</f>
        <v>Yes</v>
      </c>
    </row>
    <row r="722" spans="1:16" x14ac:dyDescent="0.3">
      <c r="A722" s="3" t="s">
        <v>4557</v>
      </c>
      <c r="B722" s="6">
        <v>44215</v>
      </c>
      <c r="C722" s="3" t="s">
        <v>4558</v>
      </c>
      <c r="D722" s="5"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s="5" t="str">
        <f t="shared" si="34"/>
        <v>Excelsa</v>
      </c>
      <c r="O722" s="4" t="str">
        <f t="shared" si="35"/>
        <v>Dark</v>
      </c>
      <c r="P722" s="5" t="str">
        <f>_xlfn.XLOOKUP(Orders[[#This Row],[Customer ID]],customers!$A$1:$A$1001,customers!$I$1:$I$1001,,0)</f>
        <v>Yes</v>
      </c>
    </row>
    <row r="723" spans="1:16" x14ac:dyDescent="0.3">
      <c r="A723" s="3" t="s">
        <v>4563</v>
      </c>
      <c r="B723" s="6">
        <v>44479</v>
      </c>
      <c r="C723" s="3" t="s">
        <v>4564</v>
      </c>
      <c r="D723" s="5"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s="5" t="str">
        <f t="shared" si="34"/>
        <v>Robusta</v>
      </c>
      <c r="O723" s="4" t="str">
        <f t="shared" si="35"/>
        <v>Medium</v>
      </c>
      <c r="P723" s="5" t="str">
        <f>_xlfn.XLOOKUP(Orders[[#This Row],[Customer ID]],customers!$A$1:$A$1001,customers!$I$1:$I$1001,,0)</f>
        <v>Yes</v>
      </c>
    </row>
    <row r="724" spans="1:16" x14ac:dyDescent="0.3">
      <c r="A724" s="3" t="s">
        <v>4569</v>
      </c>
      <c r="B724" s="6">
        <v>44620</v>
      </c>
      <c r="C724" s="3" t="s">
        <v>4570</v>
      </c>
      <c r="D724" s="5"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s="5" t="str">
        <f t="shared" si="34"/>
        <v>Excelsa</v>
      </c>
      <c r="O724" s="4" t="str">
        <f t="shared" si="35"/>
        <v>Dark</v>
      </c>
      <c r="P724" s="5" t="str">
        <f>_xlfn.XLOOKUP(Orders[[#This Row],[Customer ID]],customers!$A$1:$A$1001,customers!$I$1:$I$1001,,0)</f>
        <v>No</v>
      </c>
    </row>
    <row r="725" spans="1:16" x14ac:dyDescent="0.3">
      <c r="A725" s="3" t="s">
        <v>4574</v>
      </c>
      <c r="B725" s="6">
        <v>44470</v>
      </c>
      <c r="C725" s="3" t="s">
        <v>4575</v>
      </c>
      <c r="D725" s="5"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s="5" t="str">
        <f t="shared" si="34"/>
        <v>Excelsa</v>
      </c>
      <c r="O725" s="4" t="str">
        <f t="shared" si="35"/>
        <v>Medium</v>
      </c>
      <c r="P725" s="5" t="str">
        <f>_xlfn.XLOOKUP(Orders[[#This Row],[Customer ID]],customers!$A$1:$A$1001,customers!$I$1:$I$1001,,0)</f>
        <v>No</v>
      </c>
    </row>
    <row r="726" spans="1:16" x14ac:dyDescent="0.3">
      <c r="A726" s="3" t="s">
        <v>4580</v>
      </c>
      <c r="B726" s="6">
        <v>44076</v>
      </c>
      <c r="C726" s="3" t="s">
        <v>4581</v>
      </c>
      <c r="D726" s="5"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s="5" t="str">
        <f t="shared" si="34"/>
        <v>Arabica</v>
      </c>
      <c r="O726" s="4" t="str">
        <f t="shared" si="35"/>
        <v>Medium</v>
      </c>
      <c r="P726" s="5" t="str">
        <f>_xlfn.XLOOKUP(Orders[[#This Row],[Customer ID]],customers!$A$1:$A$1001,customers!$I$1:$I$1001,,0)</f>
        <v>Yes</v>
      </c>
    </row>
    <row r="727" spans="1:16" x14ac:dyDescent="0.3">
      <c r="A727" s="3" t="s">
        <v>4585</v>
      </c>
      <c r="B727" s="6">
        <v>44043</v>
      </c>
      <c r="C727" s="3" t="s">
        <v>4586</v>
      </c>
      <c r="D727" s="5"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s="5" t="str">
        <f t="shared" si="34"/>
        <v>Arabica</v>
      </c>
      <c r="O727" s="4" t="str">
        <f t="shared" si="35"/>
        <v>Light</v>
      </c>
      <c r="P727" s="5" t="str">
        <f>_xlfn.XLOOKUP(Orders[[#This Row],[Customer ID]],customers!$A$1:$A$1001,customers!$I$1:$I$1001,,0)</f>
        <v>No</v>
      </c>
    </row>
    <row r="728" spans="1:16" x14ac:dyDescent="0.3">
      <c r="A728" s="3" t="s">
        <v>4591</v>
      </c>
      <c r="B728" s="6">
        <v>44571</v>
      </c>
      <c r="C728" s="3" t="s">
        <v>4592</v>
      </c>
      <c r="D728" s="5"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s="5" t="str">
        <f t="shared" si="34"/>
        <v>Liberica</v>
      </c>
      <c r="O728" s="4" t="str">
        <f t="shared" si="35"/>
        <v>Light</v>
      </c>
      <c r="P728" s="5" t="str">
        <f>_xlfn.XLOOKUP(Orders[[#This Row],[Customer ID]],customers!$A$1:$A$1001,customers!$I$1:$I$1001,,0)</f>
        <v>No</v>
      </c>
    </row>
    <row r="729" spans="1:16" x14ac:dyDescent="0.3">
      <c r="A729" s="3" t="s">
        <v>4596</v>
      </c>
      <c r="B729" s="6">
        <v>44264</v>
      </c>
      <c r="C729" s="3" t="s">
        <v>4597</v>
      </c>
      <c r="D729" s="5"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5" t="str">
        <f>INDEX(products!$A$1:$G$49,MATCH(orders!$D729,products!$A$1:$A$49,0),MATCH(orders!I$1,products!$A$1:$G$1,0))</f>
        <v>Rob</v>
      </c>
      <c r="J729" s="5"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s="5" t="str">
        <f t="shared" si="34"/>
        <v>Robusta</v>
      </c>
      <c r="O729" s="4" t="str">
        <f t="shared" si="35"/>
        <v>Medium</v>
      </c>
      <c r="P729" s="5" t="str">
        <f>_xlfn.XLOOKUP(Orders[[#This Row],[Customer ID]],customers!$A$1:$A$1001,customers!$I$1:$I$1001,,0)</f>
        <v>Yes</v>
      </c>
    </row>
    <row r="730" spans="1:16" x14ac:dyDescent="0.3">
      <c r="A730" s="3" t="s">
        <v>4602</v>
      </c>
      <c r="B730" s="6">
        <v>44155</v>
      </c>
      <c r="C730" s="3" t="s">
        <v>4603</v>
      </c>
      <c r="D730" s="5"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s="5" t="str">
        <f t="shared" si="34"/>
        <v>Excelsa</v>
      </c>
      <c r="O730" s="4" t="str">
        <f t="shared" si="35"/>
        <v>Dark</v>
      </c>
      <c r="P730" s="5" t="str">
        <f>_xlfn.XLOOKUP(Orders[[#This Row],[Customer ID]],customers!$A$1:$A$1001,customers!$I$1:$I$1001,,0)</f>
        <v>Yes</v>
      </c>
    </row>
    <row r="731" spans="1:16" x14ac:dyDescent="0.3">
      <c r="A731" s="3" t="s">
        <v>4608</v>
      </c>
      <c r="B731" s="6">
        <v>44634</v>
      </c>
      <c r="C731" s="3" t="s">
        <v>4609</v>
      </c>
      <c r="D731" s="5"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s="5" t="str">
        <f t="shared" si="34"/>
        <v>Liberica</v>
      </c>
      <c r="O731" s="4" t="str">
        <f t="shared" si="35"/>
        <v>Medium</v>
      </c>
      <c r="P731" s="5" t="str">
        <f>_xlfn.XLOOKUP(Orders[[#This Row],[Customer ID]],customers!$A$1:$A$1001,customers!$I$1:$I$1001,,0)</f>
        <v>No</v>
      </c>
    </row>
    <row r="732" spans="1:16" x14ac:dyDescent="0.3">
      <c r="A732" s="3" t="s">
        <v>4614</v>
      </c>
      <c r="B732" s="6">
        <v>43475</v>
      </c>
      <c r="C732" s="3" t="s">
        <v>4615</v>
      </c>
      <c r="D732" s="5"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s="5" t="str">
        <f t="shared" si="34"/>
        <v>Liberica</v>
      </c>
      <c r="O732" s="4" t="str">
        <f t="shared" si="35"/>
        <v>Light</v>
      </c>
      <c r="P732" s="5" t="str">
        <f>_xlfn.XLOOKUP(Orders[[#This Row],[Customer ID]],customers!$A$1:$A$1001,customers!$I$1:$I$1001,,0)</f>
        <v>No</v>
      </c>
    </row>
    <row r="733" spans="1:16" x14ac:dyDescent="0.3">
      <c r="A733" s="3" t="s">
        <v>4620</v>
      </c>
      <c r="B733" s="6">
        <v>44222</v>
      </c>
      <c r="C733" s="3" t="s">
        <v>4621</v>
      </c>
      <c r="D733" s="5"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s="5" t="str">
        <f t="shared" si="34"/>
        <v>Liberica</v>
      </c>
      <c r="O733" s="4" t="str">
        <f t="shared" si="35"/>
        <v>Dark</v>
      </c>
      <c r="P733" s="5" t="str">
        <f>_xlfn.XLOOKUP(Orders[[#This Row],[Customer ID]],customers!$A$1:$A$1001,customers!$I$1:$I$1001,,0)</f>
        <v>Yes</v>
      </c>
    </row>
    <row r="734" spans="1:16" x14ac:dyDescent="0.3">
      <c r="A734" s="3" t="s">
        <v>4625</v>
      </c>
      <c r="B734" s="6">
        <v>44312</v>
      </c>
      <c r="C734" s="3" t="s">
        <v>4626</v>
      </c>
      <c r="D734" s="5"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s="5" t="str">
        <f t="shared" si="34"/>
        <v>Excelsa</v>
      </c>
      <c r="O734" s="4" t="str">
        <f t="shared" si="35"/>
        <v>Light</v>
      </c>
      <c r="P734" s="5" t="str">
        <f>_xlfn.XLOOKUP(Orders[[#This Row],[Customer ID]],customers!$A$1:$A$1001,customers!$I$1:$I$1001,,0)</f>
        <v>No</v>
      </c>
    </row>
    <row r="735" spans="1:16" x14ac:dyDescent="0.3">
      <c r="A735" s="3" t="s">
        <v>4631</v>
      </c>
      <c r="B735" s="6">
        <v>44565</v>
      </c>
      <c r="C735" s="3" t="s">
        <v>4632</v>
      </c>
      <c r="D735" s="5"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s="5" t="str">
        <f t="shared" si="34"/>
        <v>Liberica</v>
      </c>
      <c r="O735" s="4" t="str">
        <f t="shared" si="35"/>
        <v>Medium</v>
      </c>
      <c r="P735" s="5" t="str">
        <f>_xlfn.XLOOKUP(Orders[[#This Row],[Customer ID]],customers!$A$1:$A$1001,customers!$I$1:$I$1001,,0)</f>
        <v>Yes</v>
      </c>
    </row>
    <row r="736" spans="1:16" x14ac:dyDescent="0.3">
      <c r="A736" s="3" t="s">
        <v>4637</v>
      </c>
      <c r="B736" s="6">
        <v>43697</v>
      </c>
      <c r="C736" s="3" t="s">
        <v>4638</v>
      </c>
      <c r="D736" s="5"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s="5" t="str">
        <f t="shared" si="34"/>
        <v>Robusta</v>
      </c>
      <c r="O736" s="4" t="str">
        <f t="shared" si="35"/>
        <v>Dark</v>
      </c>
      <c r="P736" s="5" t="str">
        <f>_xlfn.XLOOKUP(Orders[[#This Row],[Customer ID]],customers!$A$1:$A$1001,customers!$I$1:$I$1001,,0)</f>
        <v>No</v>
      </c>
    </row>
    <row r="737" spans="1:16" x14ac:dyDescent="0.3">
      <c r="A737" s="3" t="s">
        <v>4642</v>
      </c>
      <c r="B737" s="6">
        <v>44757</v>
      </c>
      <c r="C737" s="3" t="s">
        <v>4643</v>
      </c>
      <c r="D737" s="5"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s="5" t="str">
        <f t="shared" si="34"/>
        <v>Excelsa</v>
      </c>
      <c r="O737" s="4" t="str">
        <f t="shared" si="35"/>
        <v>Dark</v>
      </c>
      <c r="P737" s="5" t="str">
        <f>_xlfn.XLOOKUP(Orders[[#This Row],[Customer ID]],customers!$A$1:$A$1001,customers!$I$1:$I$1001,,0)</f>
        <v>No</v>
      </c>
    </row>
    <row r="738" spans="1:16" x14ac:dyDescent="0.3">
      <c r="A738" s="3" t="s">
        <v>4647</v>
      </c>
      <c r="B738" s="6">
        <v>43508</v>
      </c>
      <c r="C738" s="3" t="s">
        <v>4648</v>
      </c>
      <c r="D738" s="5"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5" t="str">
        <f>INDEX(products!$A$1:$G$49,MATCH(orders!$D738,products!$A$1:$A$49,0),MATCH(orders!I$1,products!$A$1:$G$1,0))</f>
        <v>Lib</v>
      </c>
      <c r="J738" s="5"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s="5" t="str">
        <f t="shared" si="34"/>
        <v>Liberica</v>
      </c>
      <c r="O738" s="4" t="str">
        <f t="shared" si="35"/>
        <v>Dark</v>
      </c>
      <c r="P738" s="5" t="str">
        <f>_xlfn.XLOOKUP(Orders[[#This Row],[Customer ID]],customers!$A$1:$A$1001,customers!$I$1:$I$1001,,0)</f>
        <v>Yes</v>
      </c>
    </row>
    <row r="739" spans="1:16" x14ac:dyDescent="0.3">
      <c r="A739" s="3" t="s">
        <v>4653</v>
      </c>
      <c r="B739" s="6">
        <v>44447</v>
      </c>
      <c r="C739" s="3" t="s">
        <v>4654</v>
      </c>
      <c r="D739" s="5"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s="5" t="str">
        <f t="shared" si="34"/>
        <v>Arabica</v>
      </c>
      <c r="O739" s="4" t="str">
        <f t="shared" si="35"/>
        <v>Medium</v>
      </c>
      <c r="P739" s="5" t="str">
        <f>_xlfn.XLOOKUP(Orders[[#This Row],[Customer ID]],customers!$A$1:$A$1001,customers!$I$1:$I$1001,,0)</f>
        <v>No</v>
      </c>
    </row>
    <row r="740" spans="1:16" x14ac:dyDescent="0.3">
      <c r="A740" s="3" t="s">
        <v>4659</v>
      </c>
      <c r="B740" s="6">
        <v>43812</v>
      </c>
      <c r="C740" s="3" t="s">
        <v>4660</v>
      </c>
      <c r="D740" s="5"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s="5" t="str">
        <f t="shared" si="34"/>
        <v>Robusta</v>
      </c>
      <c r="O740" s="4" t="str">
        <f t="shared" si="35"/>
        <v>Light</v>
      </c>
      <c r="P740" s="5" t="str">
        <f>_xlfn.XLOOKUP(Orders[[#This Row],[Customer ID]],customers!$A$1:$A$1001,customers!$I$1:$I$1001,,0)</f>
        <v>No</v>
      </c>
    </row>
    <row r="741" spans="1:16" x14ac:dyDescent="0.3">
      <c r="A741" s="3" t="s">
        <v>4665</v>
      </c>
      <c r="B741" s="6">
        <v>44433</v>
      </c>
      <c r="C741" s="3" t="s">
        <v>4434</v>
      </c>
      <c r="D741" s="5"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5" t="str">
        <f>INDEX(products!$A$1:$G$49,MATCH(orders!$D741,products!$A$1:$A$49,0),MATCH(orders!I$1,products!$A$1:$G$1,0))</f>
        <v>Exc</v>
      </c>
      <c r="J741" s="5"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s="5" t="str">
        <f t="shared" si="34"/>
        <v>Excelsa</v>
      </c>
      <c r="O741" s="4" t="str">
        <f t="shared" si="35"/>
        <v>Dark</v>
      </c>
      <c r="P741" s="5" t="str">
        <f>_xlfn.XLOOKUP(Orders[[#This Row],[Customer ID]],customers!$A$1:$A$1001,customers!$I$1:$I$1001,,0)</f>
        <v>No</v>
      </c>
    </row>
    <row r="742" spans="1:16" x14ac:dyDescent="0.3">
      <c r="A742" s="3" t="s">
        <v>4670</v>
      </c>
      <c r="B742" s="6">
        <v>44643</v>
      </c>
      <c r="C742" s="3" t="s">
        <v>4671</v>
      </c>
      <c r="D742" s="5"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5" t="str">
        <f>INDEX(products!$A$1:$G$49,MATCH(orders!$D742,products!$A$1:$A$49,0),MATCH(orders!I$1,products!$A$1:$G$1,0))</f>
        <v>Rob</v>
      </c>
      <c r="J742" s="5"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s="5" t="str">
        <f t="shared" si="34"/>
        <v>Robusta</v>
      </c>
      <c r="O742" s="4" t="str">
        <f t="shared" si="35"/>
        <v>Light</v>
      </c>
      <c r="P742" s="5" t="str">
        <f>_xlfn.XLOOKUP(Orders[[#This Row],[Customer ID]],customers!$A$1:$A$1001,customers!$I$1:$I$1001,,0)</f>
        <v>No</v>
      </c>
    </row>
    <row r="743" spans="1:16" x14ac:dyDescent="0.3">
      <c r="A743" s="3" t="s">
        <v>4676</v>
      </c>
      <c r="B743" s="6">
        <v>43566</v>
      </c>
      <c r="C743" s="3" t="s">
        <v>4677</v>
      </c>
      <c r="D743" s="5"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s="5" t="str">
        <f t="shared" si="34"/>
        <v>Liberica</v>
      </c>
      <c r="O743" s="4" t="str">
        <f t="shared" si="35"/>
        <v>Medium</v>
      </c>
      <c r="P743" s="5" t="str">
        <f>_xlfn.XLOOKUP(Orders[[#This Row],[Customer ID]],customers!$A$1:$A$1001,customers!$I$1:$I$1001,,0)</f>
        <v>No</v>
      </c>
    </row>
    <row r="744" spans="1:16" x14ac:dyDescent="0.3">
      <c r="A744" s="3" t="s">
        <v>4682</v>
      </c>
      <c r="B744" s="6">
        <v>44133</v>
      </c>
      <c r="C744" s="3" t="s">
        <v>4683</v>
      </c>
      <c r="D744" s="5"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s="5" t="str">
        <f t="shared" si="34"/>
        <v>Liberica</v>
      </c>
      <c r="O744" s="4" t="str">
        <f t="shared" si="35"/>
        <v>Medium</v>
      </c>
      <c r="P744" s="5" t="str">
        <f>_xlfn.XLOOKUP(Orders[[#This Row],[Customer ID]],customers!$A$1:$A$1001,customers!$I$1:$I$1001,,0)</f>
        <v>No</v>
      </c>
    </row>
    <row r="745" spans="1:16" x14ac:dyDescent="0.3">
      <c r="A745" s="3" t="s">
        <v>4688</v>
      </c>
      <c r="B745" s="6">
        <v>44042</v>
      </c>
      <c r="C745" s="3" t="s">
        <v>4689</v>
      </c>
      <c r="D745" s="5"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s="5" t="str">
        <f t="shared" si="34"/>
        <v>Arabica</v>
      </c>
      <c r="O745" s="4" t="str">
        <f t="shared" si="35"/>
        <v>Dark</v>
      </c>
      <c r="P745" s="5" t="str">
        <f>_xlfn.XLOOKUP(Orders[[#This Row],[Customer ID]],customers!$A$1:$A$1001,customers!$I$1:$I$1001,,0)</f>
        <v>No</v>
      </c>
    </row>
    <row r="746" spans="1:16" x14ac:dyDescent="0.3">
      <c r="A746" s="3" t="s">
        <v>4694</v>
      </c>
      <c r="B746" s="6">
        <v>43539</v>
      </c>
      <c r="C746" s="3" t="s">
        <v>4695</v>
      </c>
      <c r="D746" s="5"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s="5" t="str">
        <f t="shared" si="34"/>
        <v>Robusta</v>
      </c>
      <c r="O746" s="4" t="str">
        <f t="shared" si="35"/>
        <v>Medium</v>
      </c>
      <c r="P746" s="5" t="str">
        <f>_xlfn.XLOOKUP(Orders[[#This Row],[Customer ID]],customers!$A$1:$A$1001,customers!$I$1:$I$1001,,0)</f>
        <v>Yes</v>
      </c>
    </row>
    <row r="747" spans="1:16" x14ac:dyDescent="0.3">
      <c r="A747" s="3" t="s">
        <v>4699</v>
      </c>
      <c r="B747" s="6">
        <v>44557</v>
      </c>
      <c r="C747" s="3" t="s">
        <v>4700</v>
      </c>
      <c r="D747" s="5"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5" t="str">
        <f>INDEX(products!$A$1:$G$49,MATCH(orders!$D747,products!$A$1:$A$49,0),MATCH(orders!I$1,products!$A$1:$G$1,0))</f>
        <v>Exc</v>
      </c>
      <c r="J747" s="5"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s="5" t="str">
        <f t="shared" si="34"/>
        <v>Excelsa</v>
      </c>
      <c r="O747" s="4" t="str">
        <f t="shared" si="35"/>
        <v>Dark</v>
      </c>
      <c r="P747" s="5" t="str">
        <f>_xlfn.XLOOKUP(Orders[[#This Row],[Customer ID]],customers!$A$1:$A$1001,customers!$I$1:$I$1001,,0)</f>
        <v>No</v>
      </c>
    </row>
    <row r="748" spans="1:16" x14ac:dyDescent="0.3">
      <c r="A748" s="3" t="s">
        <v>4705</v>
      </c>
      <c r="B748" s="6">
        <v>43741</v>
      </c>
      <c r="C748" s="3" t="s">
        <v>4706</v>
      </c>
      <c r="D748" s="5"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5" t="str">
        <f>INDEX(products!$A$1:$G$49,MATCH(orders!$D748,products!$A$1:$A$49,0),MATCH(orders!I$1,products!$A$1:$G$1,0))</f>
        <v>Ara</v>
      </c>
      <c r="J748" s="5"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s="5" t="str">
        <f t="shared" si="34"/>
        <v>Arabica</v>
      </c>
      <c r="O748" s="4" t="str">
        <f t="shared" si="35"/>
        <v>Medium</v>
      </c>
      <c r="P748" s="5" t="str">
        <f>_xlfn.XLOOKUP(Orders[[#This Row],[Customer ID]],customers!$A$1:$A$1001,customers!$I$1:$I$1001,,0)</f>
        <v>No</v>
      </c>
    </row>
    <row r="749" spans="1:16" x14ac:dyDescent="0.3">
      <c r="A749" s="3" t="s">
        <v>4711</v>
      </c>
      <c r="B749" s="6">
        <v>43501</v>
      </c>
      <c r="C749" s="3" t="s">
        <v>4712</v>
      </c>
      <c r="D749" s="5"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5" t="str">
        <f>INDEX(products!$A$1:$G$49,MATCH(orders!$D749,products!$A$1:$A$49,0),MATCH(orders!I$1,products!$A$1:$G$1,0))</f>
        <v>Lib</v>
      </c>
      <c r="J749" s="5"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s="5" t="str">
        <f t="shared" si="34"/>
        <v>Liberica</v>
      </c>
      <c r="O749" s="4" t="str">
        <f t="shared" si="35"/>
        <v>Medium</v>
      </c>
      <c r="P749" s="5" t="str">
        <f>_xlfn.XLOOKUP(Orders[[#This Row],[Customer ID]],customers!$A$1:$A$1001,customers!$I$1:$I$1001,,0)</f>
        <v>Yes</v>
      </c>
    </row>
    <row r="750" spans="1:16" x14ac:dyDescent="0.3">
      <c r="A750" s="3" t="s">
        <v>4717</v>
      </c>
      <c r="B750" s="6">
        <v>44074</v>
      </c>
      <c r="C750" s="3" t="s">
        <v>4718</v>
      </c>
      <c r="D750" s="5"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s="5" t="str">
        <f t="shared" si="34"/>
        <v>Excelsa</v>
      </c>
      <c r="O750" s="4" t="str">
        <f t="shared" si="35"/>
        <v>Dark</v>
      </c>
      <c r="P750" s="5" t="str">
        <f>_xlfn.XLOOKUP(Orders[[#This Row],[Customer ID]],customers!$A$1:$A$1001,customers!$I$1:$I$1001,,0)</f>
        <v>No</v>
      </c>
    </row>
    <row r="751" spans="1:16" x14ac:dyDescent="0.3">
      <c r="A751" s="3" t="s">
        <v>4723</v>
      </c>
      <c r="B751" s="6">
        <v>44209</v>
      </c>
      <c r="C751" s="3" t="s">
        <v>4724</v>
      </c>
      <c r="D751" s="5"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5" t="str">
        <f>INDEX(products!$A$1:$G$49,MATCH(orders!$D751,products!$A$1:$A$49,0),MATCH(orders!I$1,products!$A$1:$G$1,0))</f>
        <v>Rob</v>
      </c>
      <c r="J751" s="5"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s="5" t="str">
        <f t="shared" si="34"/>
        <v>Robusta</v>
      </c>
      <c r="O751" s="4" t="str">
        <f t="shared" si="35"/>
        <v>Dark</v>
      </c>
      <c r="P751" s="5" t="str">
        <f>_xlfn.XLOOKUP(Orders[[#This Row],[Customer ID]],customers!$A$1:$A$1001,customers!$I$1:$I$1001,,0)</f>
        <v>Yes</v>
      </c>
    </row>
    <row r="752" spans="1:16" x14ac:dyDescent="0.3">
      <c r="A752" s="3" t="s">
        <v>4730</v>
      </c>
      <c r="B752" s="6">
        <v>44277</v>
      </c>
      <c r="C752" s="3" t="s">
        <v>4731</v>
      </c>
      <c r="D752" s="5"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s="5" t="str">
        <f t="shared" si="34"/>
        <v>Robusta</v>
      </c>
      <c r="O752" s="4" t="str">
        <f t="shared" si="35"/>
        <v>Medium</v>
      </c>
      <c r="P752" s="5" t="str">
        <f>_xlfn.XLOOKUP(Orders[[#This Row],[Customer ID]],customers!$A$1:$A$1001,customers!$I$1:$I$1001,,0)</f>
        <v>Yes</v>
      </c>
    </row>
    <row r="753" spans="1:16" x14ac:dyDescent="0.3">
      <c r="A753" s="3" t="s">
        <v>4735</v>
      </c>
      <c r="B753" s="6">
        <v>43847</v>
      </c>
      <c r="C753" s="3" t="s">
        <v>4736</v>
      </c>
      <c r="D753" s="5"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s="5" t="str">
        <f t="shared" si="34"/>
        <v>Liberica</v>
      </c>
      <c r="O753" s="4" t="str">
        <f t="shared" si="35"/>
        <v>Light</v>
      </c>
      <c r="P753" s="5" t="str">
        <f>_xlfn.XLOOKUP(Orders[[#This Row],[Customer ID]],customers!$A$1:$A$1001,customers!$I$1:$I$1001,,0)</f>
        <v>No</v>
      </c>
    </row>
    <row r="754" spans="1:16" x14ac:dyDescent="0.3">
      <c r="A754" s="3" t="s">
        <v>4741</v>
      </c>
      <c r="B754" s="6">
        <v>43648</v>
      </c>
      <c r="C754" s="3" t="s">
        <v>4742</v>
      </c>
      <c r="D754" s="5"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s="5" t="str">
        <f t="shared" si="34"/>
        <v>Excelsa</v>
      </c>
      <c r="O754" s="4" t="str">
        <f t="shared" si="35"/>
        <v>Medium</v>
      </c>
      <c r="P754" s="5" t="str">
        <f>_xlfn.XLOOKUP(Orders[[#This Row],[Customer ID]],customers!$A$1:$A$1001,customers!$I$1:$I$1001,,0)</f>
        <v>Yes</v>
      </c>
    </row>
    <row r="755" spans="1:16" x14ac:dyDescent="0.3">
      <c r="A755" s="3" t="s">
        <v>4747</v>
      </c>
      <c r="B755" s="6">
        <v>44704</v>
      </c>
      <c r="C755" s="3" t="s">
        <v>4748</v>
      </c>
      <c r="D755" s="5"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s="5" t="str">
        <f t="shared" si="34"/>
        <v>Arabica</v>
      </c>
      <c r="O755" s="4" t="str">
        <f t="shared" si="35"/>
        <v>Dark</v>
      </c>
      <c r="P755" s="5" t="str">
        <f>_xlfn.XLOOKUP(Orders[[#This Row],[Customer ID]],customers!$A$1:$A$1001,customers!$I$1:$I$1001,,0)</f>
        <v>No</v>
      </c>
    </row>
    <row r="756" spans="1:16" x14ac:dyDescent="0.3">
      <c r="A756" s="3" t="s">
        <v>4753</v>
      </c>
      <c r="B756" s="6">
        <v>44726</v>
      </c>
      <c r="C756" s="3" t="s">
        <v>4434</v>
      </c>
      <c r="D756" s="5"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5" t="str">
        <f>INDEX(products!$A$1:$G$49,MATCH(orders!$D756,products!$A$1:$A$49,0),MATCH(orders!I$1,products!$A$1:$G$1,0))</f>
        <v>Ara</v>
      </c>
      <c r="J756" s="5"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s="5" t="str">
        <f t="shared" si="34"/>
        <v>Arabica</v>
      </c>
      <c r="O756" s="4" t="str">
        <f t="shared" si="35"/>
        <v>Dark</v>
      </c>
      <c r="P756" s="5" t="str">
        <f>_xlfn.XLOOKUP(Orders[[#This Row],[Customer ID]],customers!$A$1:$A$1001,customers!$I$1:$I$1001,,0)</f>
        <v>No</v>
      </c>
    </row>
    <row r="757" spans="1:16" x14ac:dyDescent="0.3">
      <c r="A757" s="3" t="s">
        <v>4758</v>
      </c>
      <c r="B757" s="6">
        <v>44397</v>
      </c>
      <c r="C757" s="3" t="s">
        <v>4759</v>
      </c>
      <c r="D757" s="5"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s="5" t="str">
        <f t="shared" si="34"/>
        <v>Liberica</v>
      </c>
      <c r="O757" s="4" t="str">
        <f t="shared" si="35"/>
        <v>Light</v>
      </c>
      <c r="P757" s="5" t="str">
        <f>_xlfn.XLOOKUP(Orders[[#This Row],[Customer ID]],customers!$A$1:$A$1001,customers!$I$1:$I$1001,,0)</f>
        <v>No</v>
      </c>
    </row>
    <row r="758" spans="1:16" x14ac:dyDescent="0.3">
      <c r="A758" s="3" t="s">
        <v>4764</v>
      </c>
      <c r="B758" s="6">
        <v>44715</v>
      </c>
      <c r="C758" s="3" t="s">
        <v>4765</v>
      </c>
      <c r="D758" s="5"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s="5" t="str">
        <f t="shared" si="34"/>
        <v>Robusta</v>
      </c>
      <c r="O758" s="4" t="str">
        <f t="shared" si="35"/>
        <v>Dark</v>
      </c>
      <c r="P758" s="5" t="str">
        <f>_xlfn.XLOOKUP(Orders[[#This Row],[Customer ID]],customers!$A$1:$A$1001,customers!$I$1:$I$1001,,0)</f>
        <v>Yes</v>
      </c>
    </row>
    <row r="759" spans="1:16" x14ac:dyDescent="0.3">
      <c r="A759" s="3" t="s">
        <v>4770</v>
      </c>
      <c r="B759" s="6">
        <v>43977</v>
      </c>
      <c r="C759" s="3" t="s">
        <v>4771</v>
      </c>
      <c r="D759" s="5"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s="5" t="str">
        <f t="shared" si="34"/>
        <v>Arabica</v>
      </c>
      <c r="O759" s="4" t="str">
        <f t="shared" si="35"/>
        <v>Dark</v>
      </c>
      <c r="P759" s="5" t="str">
        <f>_xlfn.XLOOKUP(Orders[[#This Row],[Customer ID]],customers!$A$1:$A$1001,customers!$I$1:$I$1001,,0)</f>
        <v>Yes</v>
      </c>
    </row>
    <row r="760" spans="1:16" x14ac:dyDescent="0.3">
      <c r="A760" s="3" t="s">
        <v>4776</v>
      </c>
      <c r="B760" s="6">
        <v>43672</v>
      </c>
      <c r="C760" s="3" t="s">
        <v>4777</v>
      </c>
      <c r="D760" s="5"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s="5" t="str">
        <f t="shared" si="34"/>
        <v>Robusta</v>
      </c>
      <c r="O760" s="4" t="str">
        <f t="shared" si="35"/>
        <v>Dark</v>
      </c>
      <c r="P760" s="5" t="str">
        <f>_xlfn.XLOOKUP(Orders[[#This Row],[Customer ID]],customers!$A$1:$A$1001,customers!$I$1:$I$1001,,0)</f>
        <v>No</v>
      </c>
    </row>
    <row r="761" spans="1:16" x14ac:dyDescent="0.3">
      <c r="A761" s="3" t="s">
        <v>4781</v>
      </c>
      <c r="B761" s="6">
        <v>44126</v>
      </c>
      <c r="C761" s="3" t="s">
        <v>4782</v>
      </c>
      <c r="D761" s="5"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s="5" t="str">
        <f t="shared" si="34"/>
        <v>Liberica</v>
      </c>
      <c r="O761" s="4" t="str">
        <f t="shared" si="35"/>
        <v>Dark</v>
      </c>
      <c r="P761" s="5" t="str">
        <f>_xlfn.XLOOKUP(Orders[[#This Row],[Customer ID]],customers!$A$1:$A$1001,customers!$I$1:$I$1001,,0)</f>
        <v>Yes</v>
      </c>
    </row>
    <row r="762" spans="1:16" x14ac:dyDescent="0.3">
      <c r="A762" s="3" t="s">
        <v>4787</v>
      </c>
      <c r="B762" s="6">
        <v>44189</v>
      </c>
      <c r="C762" s="3" t="s">
        <v>4788</v>
      </c>
      <c r="D762" s="5"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s="5" t="str">
        <f t="shared" si="34"/>
        <v>Excelsa</v>
      </c>
      <c r="O762" s="4" t="str">
        <f t="shared" si="35"/>
        <v>Light</v>
      </c>
      <c r="P762" s="5" t="str">
        <f>_xlfn.XLOOKUP(Orders[[#This Row],[Customer ID]],customers!$A$1:$A$1001,customers!$I$1:$I$1001,,0)</f>
        <v>No</v>
      </c>
    </row>
    <row r="763" spans="1:16" x14ac:dyDescent="0.3">
      <c r="A763" s="3" t="s">
        <v>4792</v>
      </c>
      <c r="B763" s="6">
        <v>43714</v>
      </c>
      <c r="C763" s="3" t="s">
        <v>4793</v>
      </c>
      <c r="D763" s="5"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s="5" t="str">
        <f t="shared" si="34"/>
        <v>Excelsa</v>
      </c>
      <c r="O763" s="4" t="str">
        <f t="shared" si="35"/>
        <v>Light</v>
      </c>
      <c r="P763" s="5" t="str">
        <f>_xlfn.XLOOKUP(Orders[[#This Row],[Customer ID]],customers!$A$1:$A$1001,customers!$I$1:$I$1001,,0)</f>
        <v>Yes</v>
      </c>
    </row>
    <row r="764" spans="1:16" x14ac:dyDescent="0.3">
      <c r="A764" s="3" t="s">
        <v>4797</v>
      </c>
      <c r="B764" s="6">
        <v>43563</v>
      </c>
      <c r="C764" s="3" t="s">
        <v>4798</v>
      </c>
      <c r="D764" s="5"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s="5" t="str">
        <f t="shared" si="34"/>
        <v>Liberica</v>
      </c>
      <c r="O764" s="4" t="str">
        <f t="shared" si="35"/>
        <v>Medium</v>
      </c>
      <c r="P764" s="5" t="str">
        <f>_xlfn.XLOOKUP(Orders[[#This Row],[Customer ID]],customers!$A$1:$A$1001,customers!$I$1:$I$1001,,0)</f>
        <v>No</v>
      </c>
    </row>
    <row r="765" spans="1:16" x14ac:dyDescent="0.3">
      <c r="A765" s="3" t="s">
        <v>4803</v>
      </c>
      <c r="B765" s="6">
        <v>44587</v>
      </c>
      <c r="C765" s="3" t="s">
        <v>4804</v>
      </c>
      <c r="D765" s="5"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s="5" t="str">
        <f t="shared" si="34"/>
        <v>Arabica</v>
      </c>
      <c r="O765" s="4" t="str">
        <f t="shared" si="35"/>
        <v>Light</v>
      </c>
      <c r="P765" s="5" t="str">
        <f>_xlfn.XLOOKUP(Orders[[#This Row],[Customer ID]],customers!$A$1:$A$1001,customers!$I$1:$I$1001,,0)</f>
        <v>No</v>
      </c>
    </row>
    <row r="766" spans="1:16" x14ac:dyDescent="0.3">
      <c r="A766" s="3" t="s">
        <v>4808</v>
      </c>
      <c r="B766" s="6">
        <v>43797</v>
      </c>
      <c r="C766" s="3" t="s">
        <v>4809</v>
      </c>
      <c r="D766" s="5"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s="5" t="str">
        <f t="shared" si="34"/>
        <v>Arabica</v>
      </c>
      <c r="O766" s="4" t="str">
        <f t="shared" si="35"/>
        <v>Light</v>
      </c>
      <c r="P766" s="5" t="str">
        <f>_xlfn.XLOOKUP(Orders[[#This Row],[Customer ID]],customers!$A$1:$A$1001,customers!$I$1:$I$1001,,0)</f>
        <v>Yes</v>
      </c>
    </row>
    <row r="767" spans="1:16" x14ac:dyDescent="0.3">
      <c r="A767" s="3" t="s">
        <v>4814</v>
      </c>
      <c r="B767" s="6">
        <v>43667</v>
      </c>
      <c r="C767" s="3" t="s">
        <v>4815</v>
      </c>
      <c r="D767" s="5"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s="5" t="str">
        <f t="shared" si="34"/>
        <v>Robusta</v>
      </c>
      <c r="O767" s="4" t="str">
        <f t="shared" si="35"/>
        <v>Medium</v>
      </c>
      <c r="P767" s="5" t="str">
        <f>_xlfn.XLOOKUP(Orders[[#This Row],[Customer ID]],customers!$A$1:$A$1001,customers!$I$1:$I$1001,,0)</f>
        <v>Yes</v>
      </c>
    </row>
    <row r="768" spans="1:16" x14ac:dyDescent="0.3">
      <c r="A768" s="3" t="s">
        <v>4814</v>
      </c>
      <c r="B768" s="6">
        <v>43667</v>
      </c>
      <c r="C768" s="3" t="s">
        <v>4815</v>
      </c>
      <c r="D768" s="5"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s="5" t="str">
        <f t="shared" si="34"/>
        <v>Arabica</v>
      </c>
      <c r="O768" s="4" t="str">
        <f t="shared" si="35"/>
        <v>Light</v>
      </c>
      <c r="P768" s="5" t="str">
        <f>_xlfn.XLOOKUP(Orders[[#This Row],[Customer ID]],customers!$A$1:$A$1001,customers!$I$1:$I$1001,,0)</f>
        <v>Yes</v>
      </c>
    </row>
    <row r="769" spans="1:16" x14ac:dyDescent="0.3">
      <c r="A769" s="3" t="s">
        <v>4825</v>
      </c>
      <c r="B769" s="6">
        <v>44267</v>
      </c>
      <c r="C769" s="3" t="s">
        <v>4759</v>
      </c>
      <c r="D769" s="5"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s="5" t="str">
        <f t="shared" si="34"/>
        <v>Arabica</v>
      </c>
      <c r="O769" s="4" t="str">
        <f t="shared" si="35"/>
        <v>Light</v>
      </c>
      <c r="P769" s="5" t="str">
        <f>_xlfn.XLOOKUP(Orders[[#This Row],[Customer ID]],customers!$A$1:$A$1001,customers!$I$1:$I$1001,,0)</f>
        <v>No</v>
      </c>
    </row>
    <row r="770" spans="1:16" x14ac:dyDescent="0.3">
      <c r="A770" s="3" t="s">
        <v>4831</v>
      </c>
      <c r="B770" s="6">
        <v>44562</v>
      </c>
      <c r="C770" s="3" t="s">
        <v>4759</v>
      </c>
      <c r="D770" s="5"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s="5" t="str">
        <f t="shared" si="34"/>
        <v>Robusta</v>
      </c>
      <c r="O770" s="4" t="str">
        <f t="shared" si="35"/>
        <v>Light</v>
      </c>
      <c r="P770" s="5" t="str">
        <f>_xlfn.XLOOKUP(Orders[[#This Row],[Customer ID]],customers!$A$1:$A$1001,customers!$I$1:$I$1001,,0)</f>
        <v>No</v>
      </c>
    </row>
    <row r="771" spans="1:16" x14ac:dyDescent="0.3">
      <c r="A771" s="3" t="s">
        <v>4836</v>
      </c>
      <c r="B771" s="6">
        <v>43912</v>
      </c>
      <c r="C771" s="3" t="s">
        <v>4837</v>
      </c>
      <c r="D771" s="5"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s="5" t="str">
        <f t="shared" ref="N771:N834" si="37">IF(I771="Rob","Robusta",IF(I771="Exc","Excelsa",IF(I771="Ara","Arabica",IF(I771="Lib","Liberica",""))))</f>
        <v>Robusta</v>
      </c>
      <c r="O771" s="4" t="str">
        <f t="shared" ref="O771:O834" si="38">IF(J771="M","Medium",IF(J771="L","Light",IF(J771="D","Dark","")))</f>
        <v>Medium</v>
      </c>
      <c r="P771" s="5" t="str">
        <f>_xlfn.XLOOKUP(Orders[[#This Row],[Customer ID]],customers!$A$1:$A$1001,customers!$I$1:$I$1001,,0)</f>
        <v>No</v>
      </c>
    </row>
    <row r="772" spans="1:16" x14ac:dyDescent="0.3">
      <c r="A772" s="3" t="s">
        <v>4842</v>
      </c>
      <c r="B772" s="6">
        <v>44092</v>
      </c>
      <c r="C772" s="3" t="s">
        <v>4843</v>
      </c>
      <c r="D772" s="5"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s="5" t="str">
        <f t="shared" si="37"/>
        <v>Arabica</v>
      </c>
      <c r="O772" s="4" t="str">
        <f t="shared" si="38"/>
        <v>Dark</v>
      </c>
      <c r="P772" s="5" t="str">
        <f>_xlfn.XLOOKUP(Orders[[#This Row],[Customer ID]],customers!$A$1:$A$1001,customers!$I$1:$I$1001,,0)</f>
        <v>No</v>
      </c>
    </row>
    <row r="773" spans="1:16" x14ac:dyDescent="0.3">
      <c r="A773" s="3" t="s">
        <v>4847</v>
      </c>
      <c r="B773" s="6">
        <v>43468</v>
      </c>
      <c r="C773" s="3" t="s">
        <v>4848</v>
      </c>
      <c r="D773" s="5"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s="5" t="str">
        <f t="shared" si="37"/>
        <v>Robusta</v>
      </c>
      <c r="O773" s="4" t="str">
        <f t="shared" si="38"/>
        <v>Light</v>
      </c>
      <c r="P773" s="5" t="str">
        <f>_xlfn.XLOOKUP(Orders[[#This Row],[Customer ID]],customers!$A$1:$A$1001,customers!$I$1:$I$1001,,0)</f>
        <v>No</v>
      </c>
    </row>
    <row r="774" spans="1:16" x14ac:dyDescent="0.3">
      <c r="A774" s="3" t="s">
        <v>4853</v>
      </c>
      <c r="B774" s="6">
        <v>44468</v>
      </c>
      <c r="C774" s="3" t="s">
        <v>4854</v>
      </c>
      <c r="D774" s="5"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s="5" t="str">
        <f t="shared" si="37"/>
        <v>Excelsa</v>
      </c>
      <c r="O774" s="4" t="str">
        <f t="shared" si="38"/>
        <v>Medium</v>
      </c>
      <c r="P774" s="5" t="str">
        <f>_xlfn.XLOOKUP(Orders[[#This Row],[Customer ID]],customers!$A$1:$A$1001,customers!$I$1:$I$1001,,0)</f>
        <v>No</v>
      </c>
    </row>
    <row r="775" spans="1:16" x14ac:dyDescent="0.3">
      <c r="A775" s="3" t="s">
        <v>4858</v>
      </c>
      <c r="B775" s="6">
        <v>44488</v>
      </c>
      <c r="C775" s="3" t="s">
        <v>4859</v>
      </c>
      <c r="D775" s="5"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5" t="str">
        <f>INDEX(products!$A$1:$G$49,MATCH(orders!$D775,products!$A$1:$A$49,0),MATCH(orders!I$1,products!$A$1:$G$1,0))</f>
        <v>Lib</v>
      </c>
      <c r="J775" s="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s="5" t="str">
        <f t="shared" si="37"/>
        <v>Liberica</v>
      </c>
      <c r="O775" s="4" t="str">
        <f t="shared" si="38"/>
        <v>Medium</v>
      </c>
      <c r="P775" s="5" t="str">
        <f>_xlfn.XLOOKUP(Orders[[#This Row],[Customer ID]],customers!$A$1:$A$1001,customers!$I$1:$I$1001,,0)</f>
        <v>No</v>
      </c>
    </row>
    <row r="776" spans="1:16" x14ac:dyDescent="0.3">
      <c r="A776" s="3" t="s">
        <v>4864</v>
      </c>
      <c r="B776" s="6">
        <v>44756</v>
      </c>
      <c r="C776" s="3" t="s">
        <v>4865</v>
      </c>
      <c r="D776" s="5"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s="5" t="str">
        <f t="shared" si="37"/>
        <v>Robusta</v>
      </c>
      <c r="O776" s="4" t="str">
        <f t="shared" si="38"/>
        <v>Medium</v>
      </c>
      <c r="P776" s="5" t="str">
        <f>_xlfn.XLOOKUP(Orders[[#This Row],[Customer ID]],customers!$A$1:$A$1001,customers!$I$1:$I$1001,,0)</f>
        <v>Yes</v>
      </c>
    </row>
    <row r="777" spans="1:16" x14ac:dyDescent="0.3">
      <c r="A777" s="3" t="s">
        <v>4869</v>
      </c>
      <c r="B777" s="6">
        <v>44396</v>
      </c>
      <c r="C777" s="3" t="s">
        <v>4870</v>
      </c>
      <c r="D777" s="5"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s="5" t="str">
        <f t="shared" si="37"/>
        <v>Excelsa</v>
      </c>
      <c r="O777" s="4" t="str">
        <f t="shared" si="38"/>
        <v>Light</v>
      </c>
      <c r="P777" s="5" t="str">
        <f>_xlfn.XLOOKUP(Orders[[#This Row],[Customer ID]],customers!$A$1:$A$1001,customers!$I$1:$I$1001,,0)</f>
        <v>Yes</v>
      </c>
    </row>
    <row r="778" spans="1:16" x14ac:dyDescent="0.3">
      <c r="A778" s="3" t="s">
        <v>4875</v>
      </c>
      <c r="B778" s="6">
        <v>44540</v>
      </c>
      <c r="C778" s="3" t="s">
        <v>4876</v>
      </c>
      <c r="D778" s="5"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s="5" t="str">
        <f t="shared" si="37"/>
        <v>Arabica</v>
      </c>
      <c r="O778" s="4" t="str">
        <f t="shared" si="38"/>
        <v>Medium</v>
      </c>
      <c r="P778" s="5" t="str">
        <f>_xlfn.XLOOKUP(Orders[[#This Row],[Customer ID]],customers!$A$1:$A$1001,customers!$I$1:$I$1001,,0)</f>
        <v>No</v>
      </c>
    </row>
    <row r="779" spans="1:16" x14ac:dyDescent="0.3">
      <c r="A779" s="3" t="s">
        <v>4881</v>
      </c>
      <c r="B779" s="6">
        <v>43541</v>
      </c>
      <c r="C779" s="3" t="s">
        <v>4882</v>
      </c>
      <c r="D779" s="5"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s="5" t="str">
        <f t="shared" si="37"/>
        <v>Arabica</v>
      </c>
      <c r="O779" s="4" t="str">
        <f t="shared" si="38"/>
        <v>Light</v>
      </c>
      <c r="P779" s="5" t="str">
        <f>_xlfn.XLOOKUP(Orders[[#This Row],[Customer ID]],customers!$A$1:$A$1001,customers!$I$1:$I$1001,,0)</f>
        <v>No</v>
      </c>
    </row>
    <row r="780" spans="1:16" x14ac:dyDescent="0.3">
      <c r="A780" s="3" t="s">
        <v>4886</v>
      </c>
      <c r="B780" s="6">
        <v>43889</v>
      </c>
      <c r="C780" s="3" t="s">
        <v>4933</v>
      </c>
      <c r="D780" s="5"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s="5" t="str">
        <f t="shared" si="37"/>
        <v>Liberica</v>
      </c>
      <c r="O780" s="4" t="str">
        <f t="shared" si="38"/>
        <v>Light</v>
      </c>
      <c r="P780" s="5" t="str">
        <f>_xlfn.XLOOKUP(Orders[[#This Row],[Customer ID]],customers!$A$1:$A$1001,customers!$I$1:$I$1001,,0)</f>
        <v>Yes</v>
      </c>
    </row>
    <row r="781" spans="1:16" x14ac:dyDescent="0.3">
      <c r="A781" s="3" t="s">
        <v>4892</v>
      </c>
      <c r="B781" s="6">
        <v>43985</v>
      </c>
      <c r="C781" s="3" t="s">
        <v>4893</v>
      </c>
      <c r="D781" s="5"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s="5" t="str">
        <f t="shared" si="37"/>
        <v>Liberica</v>
      </c>
      <c r="O781" s="4" t="str">
        <f t="shared" si="38"/>
        <v>Dark</v>
      </c>
      <c r="P781" s="5" t="str">
        <f>_xlfn.XLOOKUP(Orders[[#This Row],[Customer ID]],customers!$A$1:$A$1001,customers!$I$1:$I$1001,,0)</f>
        <v>Yes</v>
      </c>
    </row>
    <row r="782" spans="1:16" x14ac:dyDescent="0.3">
      <c r="A782" s="3" t="s">
        <v>4898</v>
      </c>
      <c r="B782" s="6">
        <v>43883</v>
      </c>
      <c r="C782" s="3" t="s">
        <v>4899</v>
      </c>
      <c r="D782" s="5"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s="5" t="str">
        <f t="shared" si="37"/>
        <v>Excelsa</v>
      </c>
      <c r="O782" s="4" t="str">
        <f t="shared" si="38"/>
        <v>Medium</v>
      </c>
      <c r="P782" s="5" t="str">
        <f>_xlfn.XLOOKUP(Orders[[#This Row],[Customer ID]],customers!$A$1:$A$1001,customers!$I$1:$I$1001,,0)</f>
        <v>No</v>
      </c>
    </row>
    <row r="783" spans="1:16" x14ac:dyDescent="0.3">
      <c r="A783" s="3" t="s">
        <v>4903</v>
      </c>
      <c r="B783" s="6">
        <v>43778</v>
      </c>
      <c r="C783" s="3" t="s">
        <v>4904</v>
      </c>
      <c r="D783" s="5"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s="5" t="str">
        <f t="shared" si="37"/>
        <v>Liberica</v>
      </c>
      <c r="O783" s="4" t="str">
        <f t="shared" si="38"/>
        <v>Light</v>
      </c>
      <c r="P783" s="5" t="str">
        <f>_xlfn.XLOOKUP(Orders[[#This Row],[Customer ID]],customers!$A$1:$A$1001,customers!$I$1:$I$1001,,0)</f>
        <v>No</v>
      </c>
    </row>
    <row r="784" spans="1:16" x14ac:dyDescent="0.3">
      <c r="A784" s="3" t="s">
        <v>4909</v>
      </c>
      <c r="B784" s="6">
        <v>43897</v>
      </c>
      <c r="C784" s="3" t="s">
        <v>4910</v>
      </c>
      <c r="D784" s="5"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5" t="str">
        <f>INDEX(products!$A$1:$G$49,MATCH(orders!$D784,products!$A$1:$A$49,0),MATCH(orders!I$1,products!$A$1:$G$1,0))</f>
        <v>Exc</v>
      </c>
      <c r="J784" s="5"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s="5" t="str">
        <f t="shared" si="37"/>
        <v>Excelsa</v>
      </c>
      <c r="O784" s="4" t="str">
        <f t="shared" si="38"/>
        <v>Light</v>
      </c>
      <c r="P784" s="5" t="str">
        <f>_xlfn.XLOOKUP(Orders[[#This Row],[Customer ID]],customers!$A$1:$A$1001,customers!$I$1:$I$1001,,0)</f>
        <v>No</v>
      </c>
    </row>
    <row r="785" spans="1:16" x14ac:dyDescent="0.3">
      <c r="A785" s="3" t="s">
        <v>4915</v>
      </c>
      <c r="B785" s="6">
        <v>44312</v>
      </c>
      <c r="C785" s="3" t="s">
        <v>4916</v>
      </c>
      <c r="D785" s="5"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s="5" t="str">
        <f t="shared" si="37"/>
        <v>Liberica</v>
      </c>
      <c r="O785" s="4" t="str">
        <f t="shared" si="38"/>
        <v>Medium</v>
      </c>
      <c r="P785" s="5" t="str">
        <f>_xlfn.XLOOKUP(Orders[[#This Row],[Customer ID]],customers!$A$1:$A$1001,customers!$I$1:$I$1001,,0)</f>
        <v>Yes</v>
      </c>
    </row>
    <row r="786" spans="1:16" x14ac:dyDescent="0.3">
      <c r="A786" s="3" t="s">
        <v>4921</v>
      </c>
      <c r="B786" s="6">
        <v>44511</v>
      </c>
      <c r="C786" s="3" t="s">
        <v>4922</v>
      </c>
      <c r="D786" s="5"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s="5" t="str">
        <f t="shared" si="37"/>
        <v>Liberica</v>
      </c>
      <c r="O786" s="4" t="str">
        <f t="shared" si="38"/>
        <v>Light</v>
      </c>
      <c r="P786" s="5" t="str">
        <f>_xlfn.XLOOKUP(Orders[[#This Row],[Customer ID]],customers!$A$1:$A$1001,customers!$I$1:$I$1001,,0)</f>
        <v>No</v>
      </c>
    </row>
    <row r="787" spans="1:16" x14ac:dyDescent="0.3">
      <c r="A787" s="3" t="s">
        <v>4926</v>
      </c>
      <c r="B787" s="6">
        <v>44362</v>
      </c>
      <c r="C787" s="3" t="s">
        <v>4927</v>
      </c>
      <c r="D787" s="5"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s="5" t="str">
        <f t="shared" si="37"/>
        <v>Arabica</v>
      </c>
      <c r="O787" s="4" t="str">
        <f t="shared" si="38"/>
        <v>Dark</v>
      </c>
      <c r="P787" s="5" t="str">
        <f>_xlfn.XLOOKUP(Orders[[#This Row],[Customer ID]],customers!$A$1:$A$1001,customers!$I$1:$I$1001,,0)</f>
        <v>No</v>
      </c>
    </row>
    <row r="788" spans="1:16" x14ac:dyDescent="0.3">
      <c r="A788" s="3" t="s">
        <v>4932</v>
      </c>
      <c r="B788" s="6">
        <v>43888</v>
      </c>
      <c r="C788" s="3" t="s">
        <v>4933</v>
      </c>
      <c r="D788" s="5"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s="5" t="str">
        <f t="shared" si="37"/>
        <v>Excelsa</v>
      </c>
      <c r="O788" s="4" t="str">
        <f t="shared" si="38"/>
        <v>Dark</v>
      </c>
      <c r="P788" s="5" t="str">
        <f>_xlfn.XLOOKUP(Orders[[#This Row],[Customer ID]],customers!$A$1:$A$1001,customers!$I$1:$I$1001,,0)</f>
        <v>Yes</v>
      </c>
    </row>
    <row r="789" spans="1:16" x14ac:dyDescent="0.3">
      <c r="A789" s="3" t="s">
        <v>4938</v>
      </c>
      <c r="B789" s="6">
        <v>44305</v>
      </c>
      <c r="C789" s="3" t="s">
        <v>4939</v>
      </c>
      <c r="D789" s="5"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s="5" t="str">
        <f t="shared" si="37"/>
        <v>Excelsa</v>
      </c>
      <c r="O789" s="4" t="str">
        <f t="shared" si="38"/>
        <v>Medium</v>
      </c>
      <c r="P789" s="5" t="str">
        <f>_xlfn.XLOOKUP(Orders[[#This Row],[Customer ID]],customers!$A$1:$A$1001,customers!$I$1:$I$1001,,0)</f>
        <v>Yes</v>
      </c>
    </row>
    <row r="790" spans="1:16" x14ac:dyDescent="0.3">
      <c r="A790" s="3" t="s">
        <v>4943</v>
      </c>
      <c r="B790" s="6">
        <v>44771</v>
      </c>
      <c r="C790" s="3" t="s">
        <v>4944</v>
      </c>
      <c r="D790" s="5"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5" t="str">
        <f>INDEX(products!$A$1:$G$49,MATCH(orders!$D790,products!$A$1:$A$49,0),MATCH(orders!I$1,products!$A$1:$G$1,0))</f>
        <v>Rob</v>
      </c>
      <c r="J790" s="5"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s="5" t="str">
        <f t="shared" si="37"/>
        <v>Robusta</v>
      </c>
      <c r="O790" s="4" t="str">
        <f t="shared" si="38"/>
        <v>Medium</v>
      </c>
      <c r="P790" s="5" t="str">
        <f>_xlfn.XLOOKUP(Orders[[#This Row],[Customer ID]],customers!$A$1:$A$1001,customers!$I$1:$I$1001,,0)</f>
        <v>Yes</v>
      </c>
    </row>
    <row r="791" spans="1:16" x14ac:dyDescent="0.3">
      <c r="A791" s="3" t="s">
        <v>4949</v>
      </c>
      <c r="B791" s="6">
        <v>43485</v>
      </c>
      <c r="C791" s="3" t="s">
        <v>4950</v>
      </c>
      <c r="D791" s="5"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s="5" t="str">
        <f t="shared" si="37"/>
        <v>Arabica</v>
      </c>
      <c r="O791" s="4" t="str">
        <f t="shared" si="38"/>
        <v>Light</v>
      </c>
      <c r="P791" s="5" t="str">
        <f>_xlfn.XLOOKUP(Orders[[#This Row],[Customer ID]],customers!$A$1:$A$1001,customers!$I$1:$I$1001,,0)</f>
        <v>No</v>
      </c>
    </row>
    <row r="792" spans="1:16" x14ac:dyDescent="0.3">
      <c r="A792" s="3" t="s">
        <v>4955</v>
      </c>
      <c r="B792" s="6">
        <v>44613</v>
      </c>
      <c r="C792" s="3" t="s">
        <v>4956</v>
      </c>
      <c r="D792" s="5"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s="5" t="str">
        <f t="shared" si="37"/>
        <v>Arabica</v>
      </c>
      <c r="O792" s="4" t="str">
        <f t="shared" si="38"/>
        <v>Light</v>
      </c>
      <c r="P792" s="5" t="str">
        <f>_xlfn.XLOOKUP(Orders[[#This Row],[Customer ID]],customers!$A$1:$A$1001,customers!$I$1:$I$1001,,0)</f>
        <v>No</v>
      </c>
    </row>
    <row r="793" spans="1:16" x14ac:dyDescent="0.3">
      <c r="A793" s="3" t="s">
        <v>4961</v>
      </c>
      <c r="B793" s="6">
        <v>43954</v>
      </c>
      <c r="C793" s="3" t="s">
        <v>4962</v>
      </c>
      <c r="D793" s="5"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s="5" t="str">
        <f t="shared" si="37"/>
        <v>Liberica</v>
      </c>
      <c r="O793" s="4" t="str">
        <f t="shared" si="38"/>
        <v>Light</v>
      </c>
      <c r="P793" s="5" t="str">
        <f>_xlfn.XLOOKUP(Orders[[#This Row],[Customer ID]],customers!$A$1:$A$1001,customers!$I$1:$I$1001,,0)</f>
        <v>Yes</v>
      </c>
    </row>
    <row r="794" spans="1:16" x14ac:dyDescent="0.3">
      <c r="A794" s="3" t="s">
        <v>4967</v>
      </c>
      <c r="B794" s="6">
        <v>43545</v>
      </c>
      <c r="C794" s="3" t="s">
        <v>4968</v>
      </c>
      <c r="D794" s="5"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s="5" t="str">
        <f t="shared" si="37"/>
        <v>Liberica</v>
      </c>
      <c r="O794" s="4" t="str">
        <f t="shared" si="38"/>
        <v>Medium</v>
      </c>
      <c r="P794" s="5" t="str">
        <f>_xlfn.XLOOKUP(Orders[[#This Row],[Customer ID]],customers!$A$1:$A$1001,customers!$I$1:$I$1001,,0)</f>
        <v>Yes</v>
      </c>
    </row>
    <row r="795" spans="1:16" x14ac:dyDescent="0.3">
      <c r="A795" s="3" t="s">
        <v>4973</v>
      </c>
      <c r="B795" s="6">
        <v>43629</v>
      </c>
      <c r="C795" s="3" t="s">
        <v>4974</v>
      </c>
      <c r="D795" s="5"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s="5" t="str">
        <f t="shared" si="37"/>
        <v>Robusta</v>
      </c>
      <c r="O795" s="4" t="str">
        <f t="shared" si="38"/>
        <v>Light</v>
      </c>
      <c r="P795" s="5" t="str">
        <f>_xlfn.XLOOKUP(Orders[[#This Row],[Customer ID]],customers!$A$1:$A$1001,customers!$I$1:$I$1001,,0)</f>
        <v>No</v>
      </c>
    </row>
    <row r="796" spans="1:16" x14ac:dyDescent="0.3">
      <c r="A796" s="3" t="s">
        <v>4979</v>
      </c>
      <c r="B796" s="6">
        <v>43987</v>
      </c>
      <c r="C796" s="3" t="s">
        <v>4980</v>
      </c>
      <c r="D796" s="5"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s="5" t="str">
        <f t="shared" si="37"/>
        <v>Arabica</v>
      </c>
      <c r="O796" s="4" t="str">
        <f t="shared" si="38"/>
        <v>Light</v>
      </c>
      <c r="P796" s="5" t="str">
        <f>_xlfn.XLOOKUP(Orders[[#This Row],[Customer ID]],customers!$A$1:$A$1001,customers!$I$1:$I$1001,,0)</f>
        <v>No</v>
      </c>
    </row>
    <row r="797" spans="1:16" x14ac:dyDescent="0.3">
      <c r="A797" s="3" t="s">
        <v>4985</v>
      </c>
      <c r="B797" s="6">
        <v>43540</v>
      </c>
      <c r="C797" s="3" t="s">
        <v>4986</v>
      </c>
      <c r="D797" s="5"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s="5" t="str">
        <f t="shared" si="37"/>
        <v>Robusta</v>
      </c>
      <c r="O797" s="4" t="str">
        <f t="shared" si="38"/>
        <v>Light</v>
      </c>
      <c r="P797" s="5" t="str">
        <f>_xlfn.XLOOKUP(Orders[[#This Row],[Customer ID]],customers!$A$1:$A$1001,customers!$I$1:$I$1001,,0)</f>
        <v>No</v>
      </c>
    </row>
    <row r="798" spans="1:16" x14ac:dyDescent="0.3">
      <c r="A798" s="3" t="s">
        <v>4991</v>
      </c>
      <c r="B798" s="6">
        <v>44533</v>
      </c>
      <c r="C798" s="3" t="s">
        <v>4992</v>
      </c>
      <c r="D798" s="5"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s="5" t="str">
        <f t="shared" si="37"/>
        <v>Liberica</v>
      </c>
      <c r="O798" s="4" t="str">
        <f t="shared" si="38"/>
        <v>Light</v>
      </c>
      <c r="P798" s="5" t="str">
        <f>_xlfn.XLOOKUP(Orders[[#This Row],[Customer ID]],customers!$A$1:$A$1001,customers!$I$1:$I$1001,,0)</f>
        <v>No</v>
      </c>
    </row>
    <row r="799" spans="1:16" x14ac:dyDescent="0.3">
      <c r="A799" s="3" t="s">
        <v>4996</v>
      </c>
      <c r="B799" s="6">
        <v>44751</v>
      </c>
      <c r="C799" s="3" t="s">
        <v>4997</v>
      </c>
      <c r="D799" s="5"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s="5" t="str">
        <f t="shared" si="37"/>
        <v>Arabica</v>
      </c>
      <c r="O799" s="4" t="str">
        <f t="shared" si="38"/>
        <v>Light</v>
      </c>
      <c r="P799" s="5" t="str">
        <f>_xlfn.XLOOKUP(Orders[[#This Row],[Customer ID]],customers!$A$1:$A$1001,customers!$I$1:$I$1001,,0)</f>
        <v>No</v>
      </c>
    </row>
    <row r="800" spans="1:16" x14ac:dyDescent="0.3">
      <c r="A800" s="3" t="s">
        <v>5002</v>
      </c>
      <c r="B800" s="6">
        <v>43950</v>
      </c>
      <c r="C800" s="3" t="s">
        <v>5003</v>
      </c>
      <c r="D800" s="5"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s="5" t="str">
        <f t="shared" si="37"/>
        <v>Robusta</v>
      </c>
      <c r="O800" s="4" t="str">
        <f t="shared" si="38"/>
        <v>Dark</v>
      </c>
      <c r="P800" s="5" t="str">
        <f>_xlfn.XLOOKUP(Orders[[#This Row],[Customer ID]],customers!$A$1:$A$1001,customers!$I$1:$I$1001,,0)</f>
        <v>Yes</v>
      </c>
    </row>
    <row r="801" spans="1:16" x14ac:dyDescent="0.3">
      <c r="A801" s="3" t="s">
        <v>5008</v>
      </c>
      <c r="B801" s="6">
        <v>44588</v>
      </c>
      <c r="C801" s="3" t="s">
        <v>5009</v>
      </c>
      <c r="D801" s="5"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s="5" t="str">
        <f t="shared" si="37"/>
        <v>Excelsa</v>
      </c>
      <c r="O801" s="4" t="str">
        <f t="shared" si="38"/>
        <v>Dark</v>
      </c>
      <c r="P801" s="5" t="str">
        <f>_xlfn.XLOOKUP(Orders[[#This Row],[Customer ID]],customers!$A$1:$A$1001,customers!$I$1:$I$1001,,0)</f>
        <v>Yes</v>
      </c>
    </row>
    <row r="802" spans="1:16" x14ac:dyDescent="0.3">
      <c r="A802" s="3" t="s">
        <v>5012</v>
      </c>
      <c r="B802" s="6">
        <v>44240</v>
      </c>
      <c r="C802" s="3" t="s">
        <v>5013</v>
      </c>
      <c r="D802" s="5"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5" t="str">
        <f>INDEX(products!$A$1:$G$49,MATCH(orders!$D802,products!$A$1:$A$49,0),MATCH(orders!I$1,products!$A$1:$G$1,0))</f>
        <v>Rob</v>
      </c>
      <c r="J802" s="5"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s="5" t="str">
        <f t="shared" si="37"/>
        <v>Robusta</v>
      </c>
      <c r="O802" s="4" t="str">
        <f t="shared" si="38"/>
        <v>Dark</v>
      </c>
      <c r="P802" s="5" t="str">
        <f>_xlfn.XLOOKUP(Orders[[#This Row],[Customer ID]],customers!$A$1:$A$1001,customers!$I$1:$I$1001,,0)</f>
        <v>No</v>
      </c>
    </row>
    <row r="803" spans="1:16" x14ac:dyDescent="0.3">
      <c r="A803" s="3" t="s">
        <v>5018</v>
      </c>
      <c r="B803" s="6">
        <v>44025</v>
      </c>
      <c r="C803" s="3" t="s">
        <v>5019</v>
      </c>
      <c r="D803" s="5"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s="5" t="str">
        <f t="shared" si="37"/>
        <v>Robusta</v>
      </c>
      <c r="O803" s="4" t="str">
        <f t="shared" si="38"/>
        <v>Dark</v>
      </c>
      <c r="P803" s="5" t="str">
        <f>_xlfn.XLOOKUP(Orders[[#This Row],[Customer ID]],customers!$A$1:$A$1001,customers!$I$1:$I$1001,,0)</f>
        <v>Yes</v>
      </c>
    </row>
    <row r="804" spans="1:16" x14ac:dyDescent="0.3">
      <c r="A804" s="3" t="s">
        <v>5024</v>
      </c>
      <c r="B804" s="6">
        <v>43902</v>
      </c>
      <c r="C804" s="3" t="s">
        <v>5025</v>
      </c>
      <c r="D804" s="5"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s="5" t="str">
        <f t="shared" si="37"/>
        <v>Robusta</v>
      </c>
      <c r="O804" s="4" t="str">
        <f t="shared" si="38"/>
        <v>Dark</v>
      </c>
      <c r="P804" s="5" t="str">
        <f>_xlfn.XLOOKUP(Orders[[#This Row],[Customer ID]],customers!$A$1:$A$1001,customers!$I$1:$I$1001,,0)</f>
        <v>No</v>
      </c>
    </row>
    <row r="805" spans="1:16" x14ac:dyDescent="0.3">
      <c r="A805" s="3" t="s">
        <v>5030</v>
      </c>
      <c r="B805" s="6">
        <v>43955</v>
      </c>
      <c r="C805" s="3" t="s">
        <v>5031</v>
      </c>
      <c r="D805" s="5"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s="5" t="str">
        <f t="shared" si="37"/>
        <v>Excelsa</v>
      </c>
      <c r="O805" s="4" t="str">
        <f t="shared" si="38"/>
        <v>Medium</v>
      </c>
      <c r="P805" s="5" t="str">
        <f>_xlfn.XLOOKUP(Orders[[#This Row],[Customer ID]],customers!$A$1:$A$1001,customers!$I$1:$I$1001,,0)</f>
        <v>No</v>
      </c>
    </row>
    <row r="806" spans="1:16" x14ac:dyDescent="0.3">
      <c r="A806" s="3" t="s">
        <v>5035</v>
      </c>
      <c r="B806" s="6">
        <v>44289</v>
      </c>
      <c r="C806" s="3" t="s">
        <v>5036</v>
      </c>
      <c r="D806" s="5"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s="5" t="str">
        <f t="shared" si="37"/>
        <v>Robusta</v>
      </c>
      <c r="O806" s="4" t="str">
        <f t="shared" si="38"/>
        <v>Light</v>
      </c>
      <c r="P806" s="5" t="str">
        <f>_xlfn.XLOOKUP(Orders[[#This Row],[Customer ID]],customers!$A$1:$A$1001,customers!$I$1:$I$1001,,0)</f>
        <v>No</v>
      </c>
    </row>
    <row r="807" spans="1:16" x14ac:dyDescent="0.3">
      <c r="A807" s="3" t="s">
        <v>5040</v>
      </c>
      <c r="B807" s="6">
        <v>44713</v>
      </c>
      <c r="C807" s="3" t="s">
        <v>5041</v>
      </c>
      <c r="D807" s="5"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s="5" t="str">
        <f t="shared" si="37"/>
        <v>Robusta</v>
      </c>
      <c r="O807" s="4" t="str">
        <f t="shared" si="38"/>
        <v>Medium</v>
      </c>
      <c r="P807" s="5" t="str">
        <f>_xlfn.XLOOKUP(Orders[[#This Row],[Customer ID]],customers!$A$1:$A$1001,customers!$I$1:$I$1001,,0)</f>
        <v>No</v>
      </c>
    </row>
    <row r="808" spans="1:16" x14ac:dyDescent="0.3">
      <c r="A808" s="3" t="s">
        <v>5046</v>
      </c>
      <c r="B808" s="6">
        <v>44241</v>
      </c>
      <c r="C808" s="3" t="s">
        <v>5047</v>
      </c>
      <c r="D808" s="5"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s="5" t="str">
        <f t="shared" si="37"/>
        <v>Liberica</v>
      </c>
      <c r="O808" s="4" t="str">
        <f t="shared" si="38"/>
        <v>Dark</v>
      </c>
      <c r="P808" s="5" t="str">
        <f>_xlfn.XLOOKUP(Orders[[#This Row],[Customer ID]],customers!$A$1:$A$1001,customers!$I$1:$I$1001,,0)</f>
        <v>Yes</v>
      </c>
    </row>
    <row r="809" spans="1:16" x14ac:dyDescent="0.3">
      <c r="A809" s="3" t="s">
        <v>5050</v>
      </c>
      <c r="B809" s="6">
        <v>44543</v>
      </c>
      <c r="C809" s="3" t="s">
        <v>5051</v>
      </c>
      <c r="D809" s="5"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5" t="str">
        <f>INDEX(products!$A$1:$G$49,MATCH(orders!$D809,products!$A$1:$A$49,0),MATCH(orders!I$1,products!$A$1:$G$1,0))</f>
        <v>Lib</v>
      </c>
      <c r="J809" s="5"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s="5" t="str">
        <f t="shared" si="37"/>
        <v>Liberica</v>
      </c>
      <c r="O809" s="4" t="str">
        <f t="shared" si="38"/>
        <v>Dark</v>
      </c>
      <c r="P809" s="5" t="str">
        <f>_xlfn.XLOOKUP(Orders[[#This Row],[Customer ID]],customers!$A$1:$A$1001,customers!$I$1:$I$1001,,0)</f>
        <v>No</v>
      </c>
    </row>
    <row r="810" spans="1:16" x14ac:dyDescent="0.3">
      <c r="A810" s="3" t="s">
        <v>5056</v>
      </c>
      <c r="B810" s="6">
        <v>43868</v>
      </c>
      <c r="C810" s="3" t="s">
        <v>5113</v>
      </c>
      <c r="D810" s="5"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s="5" t="str">
        <f t="shared" si="37"/>
        <v>Robusta</v>
      </c>
      <c r="O810" s="4" t="str">
        <f t="shared" si="38"/>
        <v>Light</v>
      </c>
      <c r="P810" s="5" t="str">
        <f>_xlfn.XLOOKUP(Orders[[#This Row],[Customer ID]],customers!$A$1:$A$1001,customers!$I$1:$I$1001,,0)</f>
        <v>No</v>
      </c>
    </row>
    <row r="811" spans="1:16" x14ac:dyDescent="0.3">
      <c r="A811" s="3" t="s">
        <v>5062</v>
      </c>
      <c r="B811" s="6">
        <v>44235</v>
      </c>
      <c r="C811" s="3" t="s">
        <v>5063</v>
      </c>
      <c r="D811" s="5"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s="5" t="str">
        <f t="shared" si="37"/>
        <v>Robusta</v>
      </c>
      <c r="O811" s="4" t="str">
        <f t="shared" si="38"/>
        <v>Dark</v>
      </c>
      <c r="P811" s="5" t="str">
        <f>_xlfn.XLOOKUP(Orders[[#This Row],[Customer ID]],customers!$A$1:$A$1001,customers!$I$1:$I$1001,,0)</f>
        <v>Yes</v>
      </c>
    </row>
    <row r="812" spans="1:16" x14ac:dyDescent="0.3">
      <c r="A812" s="3" t="s">
        <v>5067</v>
      </c>
      <c r="B812" s="6">
        <v>44054</v>
      </c>
      <c r="C812" s="3" t="s">
        <v>5068</v>
      </c>
      <c r="D812" s="5"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s="5" t="str">
        <f t="shared" si="37"/>
        <v>Liberica</v>
      </c>
      <c r="O812" s="4" t="str">
        <f t="shared" si="38"/>
        <v>Light</v>
      </c>
      <c r="P812" s="5" t="str">
        <f>_xlfn.XLOOKUP(Orders[[#This Row],[Customer ID]],customers!$A$1:$A$1001,customers!$I$1:$I$1001,,0)</f>
        <v>No</v>
      </c>
    </row>
    <row r="813" spans="1:16" x14ac:dyDescent="0.3">
      <c r="A813" s="3" t="s">
        <v>5073</v>
      </c>
      <c r="B813" s="6">
        <v>44114</v>
      </c>
      <c r="C813" s="3" t="s">
        <v>5074</v>
      </c>
      <c r="D813" s="5"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5" t="str">
        <f>INDEX(products!$A$1:$G$49,MATCH(orders!$D813,products!$A$1:$A$49,0),MATCH(orders!I$1,products!$A$1:$G$1,0))</f>
        <v>Ara</v>
      </c>
      <c r="J813" s="5"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s="5" t="str">
        <f t="shared" si="37"/>
        <v>Arabica</v>
      </c>
      <c r="O813" s="4" t="str">
        <f t="shared" si="38"/>
        <v>Medium</v>
      </c>
      <c r="P813" s="5" t="str">
        <f>_xlfn.XLOOKUP(Orders[[#This Row],[Customer ID]],customers!$A$1:$A$1001,customers!$I$1:$I$1001,,0)</f>
        <v>Yes</v>
      </c>
    </row>
    <row r="814" spans="1:16" x14ac:dyDescent="0.3">
      <c r="A814" s="3" t="s">
        <v>5073</v>
      </c>
      <c r="B814" s="6">
        <v>44114</v>
      </c>
      <c r="C814" s="3" t="s">
        <v>5074</v>
      </c>
      <c r="D814" s="5"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5" t="str">
        <f>INDEX(products!$A$1:$G$49,MATCH(orders!$D814,products!$A$1:$A$49,0),MATCH(orders!I$1,products!$A$1:$G$1,0))</f>
        <v>Lib</v>
      </c>
      <c r="J814" s="5"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s="5" t="str">
        <f t="shared" si="37"/>
        <v>Liberica</v>
      </c>
      <c r="O814" s="4" t="str">
        <f t="shared" si="38"/>
        <v>Dark</v>
      </c>
      <c r="P814" s="5" t="str">
        <f>_xlfn.XLOOKUP(Orders[[#This Row],[Customer ID]],customers!$A$1:$A$1001,customers!$I$1:$I$1001,,0)</f>
        <v>Yes</v>
      </c>
    </row>
    <row r="815" spans="1:16" x14ac:dyDescent="0.3">
      <c r="A815" s="3" t="s">
        <v>5084</v>
      </c>
      <c r="B815" s="6">
        <v>44173</v>
      </c>
      <c r="C815" s="3" t="s">
        <v>5085</v>
      </c>
      <c r="D815" s="5"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s="5" t="str">
        <f t="shared" si="37"/>
        <v>Excelsa</v>
      </c>
      <c r="O815" s="4" t="str">
        <f t="shared" si="38"/>
        <v>Medium</v>
      </c>
      <c r="P815" s="5" t="str">
        <f>_xlfn.XLOOKUP(Orders[[#This Row],[Customer ID]],customers!$A$1:$A$1001,customers!$I$1:$I$1001,,0)</f>
        <v>Yes</v>
      </c>
    </row>
    <row r="816" spans="1:16" x14ac:dyDescent="0.3">
      <c r="A816" s="3" t="s">
        <v>5090</v>
      </c>
      <c r="B816" s="6">
        <v>43573</v>
      </c>
      <c r="C816" s="3" t="s">
        <v>5091</v>
      </c>
      <c r="D816" s="5"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s="5" t="str">
        <f t="shared" si="37"/>
        <v>Excelsa</v>
      </c>
      <c r="O816" s="4" t="str">
        <f t="shared" si="38"/>
        <v>Light</v>
      </c>
      <c r="P816" s="5" t="str">
        <f>_xlfn.XLOOKUP(Orders[[#This Row],[Customer ID]],customers!$A$1:$A$1001,customers!$I$1:$I$1001,,0)</f>
        <v>No</v>
      </c>
    </row>
    <row r="817" spans="1:16" x14ac:dyDescent="0.3">
      <c r="A817" s="3" t="s">
        <v>5096</v>
      </c>
      <c r="B817" s="6">
        <v>44200</v>
      </c>
      <c r="C817" s="3" t="s">
        <v>5097</v>
      </c>
      <c r="D817" s="5"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s="5" t="str">
        <f t="shared" si="37"/>
        <v>Robusta</v>
      </c>
      <c r="O817" s="4" t="str">
        <f t="shared" si="38"/>
        <v>Medium</v>
      </c>
      <c r="P817" s="5" t="str">
        <f>_xlfn.XLOOKUP(Orders[[#This Row],[Customer ID]],customers!$A$1:$A$1001,customers!$I$1:$I$1001,,0)</f>
        <v>No</v>
      </c>
    </row>
    <row r="818" spans="1:16" x14ac:dyDescent="0.3">
      <c r="A818" s="3" t="s">
        <v>5102</v>
      </c>
      <c r="B818" s="6">
        <v>43534</v>
      </c>
      <c r="C818" s="3" t="s">
        <v>5103</v>
      </c>
      <c r="D818" s="5"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5" t="str">
        <f>INDEX(products!$A$1:$G$49,MATCH(orders!$D818,products!$A$1:$A$49,0),MATCH(orders!I$1,products!$A$1:$G$1,0))</f>
        <v>Lib</v>
      </c>
      <c r="J818" s="5"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s="5" t="str">
        <f t="shared" si="37"/>
        <v>Liberica</v>
      </c>
      <c r="O818" s="4" t="str">
        <f t="shared" si="38"/>
        <v>Light</v>
      </c>
      <c r="P818" s="5" t="str">
        <f>_xlfn.XLOOKUP(Orders[[#This Row],[Customer ID]],customers!$A$1:$A$1001,customers!$I$1:$I$1001,,0)</f>
        <v>No</v>
      </c>
    </row>
    <row r="819" spans="1:16" x14ac:dyDescent="0.3">
      <c r="A819" s="3" t="s">
        <v>5107</v>
      </c>
      <c r="B819" s="6">
        <v>43798</v>
      </c>
      <c r="C819" s="3" t="s">
        <v>5108</v>
      </c>
      <c r="D819" s="5"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s="5" t="str">
        <f t="shared" si="37"/>
        <v>Liberica</v>
      </c>
      <c r="O819" s="4" t="str">
        <f t="shared" si="38"/>
        <v>Dark</v>
      </c>
      <c r="P819" s="5" t="str">
        <f>_xlfn.XLOOKUP(Orders[[#This Row],[Customer ID]],customers!$A$1:$A$1001,customers!$I$1:$I$1001,,0)</f>
        <v>No</v>
      </c>
    </row>
    <row r="820" spans="1:16" x14ac:dyDescent="0.3">
      <c r="A820" s="3" t="s">
        <v>5112</v>
      </c>
      <c r="B820" s="6">
        <v>44761</v>
      </c>
      <c r="C820" s="3" t="s">
        <v>5113</v>
      </c>
      <c r="D820" s="5"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s="5" t="str">
        <f t="shared" si="37"/>
        <v>Liberica</v>
      </c>
      <c r="O820" s="4" t="str">
        <f t="shared" si="38"/>
        <v>Light</v>
      </c>
      <c r="P820" s="5" t="str">
        <f>_xlfn.XLOOKUP(Orders[[#This Row],[Customer ID]],customers!$A$1:$A$1001,customers!$I$1:$I$1001,,0)</f>
        <v>No</v>
      </c>
    </row>
    <row r="821" spans="1:16" x14ac:dyDescent="0.3">
      <c r="A821" s="3" t="s">
        <v>5117</v>
      </c>
      <c r="B821" s="6">
        <v>44008</v>
      </c>
      <c r="C821" s="3" t="s">
        <v>5118</v>
      </c>
      <c r="D821" s="5"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s="5" t="str">
        <f t="shared" si="37"/>
        <v>Liberica</v>
      </c>
      <c r="O821" s="4" t="str">
        <f t="shared" si="38"/>
        <v>Light</v>
      </c>
      <c r="P821" s="5" t="str">
        <f>_xlfn.XLOOKUP(Orders[[#This Row],[Customer ID]],customers!$A$1:$A$1001,customers!$I$1:$I$1001,,0)</f>
        <v>Yes</v>
      </c>
    </row>
    <row r="822" spans="1:16" x14ac:dyDescent="0.3">
      <c r="A822" s="3" t="s">
        <v>5123</v>
      </c>
      <c r="B822" s="6">
        <v>43510</v>
      </c>
      <c r="C822" s="3" t="s">
        <v>5124</v>
      </c>
      <c r="D822" s="5"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s="5" t="str">
        <f t="shared" si="37"/>
        <v>Excelsa</v>
      </c>
      <c r="O822" s="4" t="str">
        <f t="shared" si="38"/>
        <v>Medium</v>
      </c>
      <c r="P822" s="5" t="str">
        <f>_xlfn.XLOOKUP(Orders[[#This Row],[Customer ID]],customers!$A$1:$A$1001,customers!$I$1:$I$1001,,0)</f>
        <v>Yes</v>
      </c>
    </row>
    <row r="823" spans="1:16" x14ac:dyDescent="0.3">
      <c r="A823" s="3" t="s">
        <v>5129</v>
      </c>
      <c r="B823" s="6">
        <v>44144</v>
      </c>
      <c r="C823" s="3" t="s">
        <v>5130</v>
      </c>
      <c r="D823" s="5"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s="5" t="str">
        <f t="shared" si="37"/>
        <v>Robusta</v>
      </c>
      <c r="O823" s="4" t="str">
        <f t="shared" si="38"/>
        <v>Dark</v>
      </c>
      <c r="P823" s="5" t="str">
        <f>_xlfn.XLOOKUP(Orders[[#This Row],[Customer ID]],customers!$A$1:$A$1001,customers!$I$1:$I$1001,,0)</f>
        <v>No</v>
      </c>
    </row>
    <row r="824" spans="1:16" x14ac:dyDescent="0.3">
      <c r="A824" s="3" t="s">
        <v>5135</v>
      </c>
      <c r="B824" s="6">
        <v>43585</v>
      </c>
      <c r="C824" s="3" t="s">
        <v>5136</v>
      </c>
      <c r="D824" s="5"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s="5" t="str">
        <f t="shared" si="37"/>
        <v>Excelsa</v>
      </c>
      <c r="O824" s="4" t="str">
        <f t="shared" si="38"/>
        <v>Light</v>
      </c>
      <c r="P824" s="5" t="str">
        <f>_xlfn.XLOOKUP(Orders[[#This Row],[Customer ID]],customers!$A$1:$A$1001,customers!$I$1:$I$1001,,0)</f>
        <v>No</v>
      </c>
    </row>
    <row r="825" spans="1:16" x14ac:dyDescent="0.3">
      <c r="A825" s="3" t="s">
        <v>5141</v>
      </c>
      <c r="B825" s="6">
        <v>44134</v>
      </c>
      <c r="C825" s="3" t="s">
        <v>5142</v>
      </c>
      <c r="D825" s="5"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s="5" t="str">
        <f t="shared" si="37"/>
        <v>Liberica</v>
      </c>
      <c r="O825" s="4" t="str">
        <f t="shared" si="38"/>
        <v>Light</v>
      </c>
      <c r="P825" s="5" t="str">
        <f>_xlfn.XLOOKUP(Orders[[#This Row],[Customer ID]],customers!$A$1:$A$1001,customers!$I$1:$I$1001,,0)</f>
        <v>Yes</v>
      </c>
    </row>
    <row r="826" spans="1:16" x14ac:dyDescent="0.3">
      <c r="A826" s="3" t="s">
        <v>5147</v>
      </c>
      <c r="B826" s="6">
        <v>43781</v>
      </c>
      <c r="C826" s="3" t="s">
        <v>5148</v>
      </c>
      <c r="D826" s="5"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s="5" t="str">
        <f t="shared" si="37"/>
        <v>Arabica</v>
      </c>
      <c r="O826" s="4" t="str">
        <f t="shared" si="38"/>
        <v>Medium</v>
      </c>
      <c r="P826" s="5" t="str">
        <f>_xlfn.XLOOKUP(Orders[[#This Row],[Customer ID]],customers!$A$1:$A$1001,customers!$I$1:$I$1001,,0)</f>
        <v>Yes</v>
      </c>
    </row>
    <row r="827" spans="1:16" x14ac:dyDescent="0.3">
      <c r="A827" s="3" t="s">
        <v>5152</v>
      </c>
      <c r="B827" s="6">
        <v>44603</v>
      </c>
      <c r="C827" s="3" t="s">
        <v>5188</v>
      </c>
      <c r="D827" s="5"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s="5" t="str">
        <f t="shared" si="37"/>
        <v>Arabica</v>
      </c>
      <c r="O827" s="4" t="str">
        <f t="shared" si="38"/>
        <v>Dark</v>
      </c>
      <c r="P827" s="5" t="str">
        <f>_xlfn.XLOOKUP(Orders[[#This Row],[Customer ID]],customers!$A$1:$A$1001,customers!$I$1:$I$1001,,0)</f>
        <v>Yes</v>
      </c>
    </row>
    <row r="828" spans="1:16" x14ac:dyDescent="0.3">
      <c r="A828" s="3" t="s">
        <v>5158</v>
      </c>
      <c r="B828" s="6">
        <v>44283</v>
      </c>
      <c r="C828" s="3" t="s">
        <v>5159</v>
      </c>
      <c r="D828" s="5"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s="5" t="str">
        <f t="shared" si="37"/>
        <v>Excelsa</v>
      </c>
      <c r="O828" s="4" t="str">
        <f t="shared" si="38"/>
        <v>Medium</v>
      </c>
      <c r="P828" s="5" t="str">
        <f>_xlfn.XLOOKUP(Orders[[#This Row],[Customer ID]],customers!$A$1:$A$1001,customers!$I$1:$I$1001,,0)</f>
        <v>Yes</v>
      </c>
    </row>
    <row r="829" spans="1:16" x14ac:dyDescent="0.3">
      <c r="A829" s="3" t="s">
        <v>5164</v>
      </c>
      <c r="B829" s="6">
        <v>44540</v>
      </c>
      <c r="C829" s="3" t="s">
        <v>5165</v>
      </c>
      <c r="D829" s="5"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s="5" t="str">
        <f t="shared" si="37"/>
        <v>Excelsa</v>
      </c>
      <c r="O829" s="4" t="str">
        <f t="shared" si="38"/>
        <v>Medium</v>
      </c>
      <c r="P829" s="5" t="str">
        <f>_xlfn.XLOOKUP(Orders[[#This Row],[Customer ID]],customers!$A$1:$A$1001,customers!$I$1:$I$1001,,0)</f>
        <v>No</v>
      </c>
    </row>
    <row r="830" spans="1:16" x14ac:dyDescent="0.3">
      <c r="A830" s="3" t="s">
        <v>5170</v>
      </c>
      <c r="B830" s="6">
        <v>44505</v>
      </c>
      <c r="C830" s="3" t="s">
        <v>5171</v>
      </c>
      <c r="D830" s="5"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s="5" t="str">
        <f t="shared" si="37"/>
        <v>Arabica</v>
      </c>
      <c r="O830" s="4" t="str">
        <f t="shared" si="38"/>
        <v>Dark</v>
      </c>
      <c r="P830" s="5" t="str">
        <f>_xlfn.XLOOKUP(Orders[[#This Row],[Customer ID]],customers!$A$1:$A$1001,customers!$I$1:$I$1001,,0)</f>
        <v>Yes</v>
      </c>
    </row>
    <row r="831" spans="1:16" x14ac:dyDescent="0.3">
      <c r="A831" s="3" t="s">
        <v>5176</v>
      </c>
      <c r="B831" s="6">
        <v>43890</v>
      </c>
      <c r="C831" s="3" t="s">
        <v>5177</v>
      </c>
      <c r="D831" s="5"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s="5" t="str">
        <f t="shared" si="37"/>
        <v>Arabica</v>
      </c>
      <c r="O831" s="4" t="str">
        <f t="shared" si="38"/>
        <v>Dark</v>
      </c>
      <c r="P831" s="5" t="str">
        <f>_xlfn.XLOOKUP(Orders[[#This Row],[Customer ID]],customers!$A$1:$A$1001,customers!$I$1:$I$1001,,0)</f>
        <v>No</v>
      </c>
    </row>
    <row r="832" spans="1:16" x14ac:dyDescent="0.3">
      <c r="A832" s="3" t="s">
        <v>5182</v>
      </c>
      <c r="B832" s="6">
        <v>44414</v>
      </c>
      <c r="C832" s="3" t="s">
        <v>5183</v>
      </c>
      <c r="D832" s="5"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s="5" t="str">
        <f t="shared" si="37"/>
        <v>Excelsa</v>
      </c>
      <c r="O832" s="4" t="str">
        <f t="shared" si="38"/>
        <v>Medium</v>
      </c>
      <c r="P832" s="5" t="str">
        <f>_xlfn.XLOOKUP(Orders[[#This Row],[Customer ID]],customers!$A$1:$A$1001,customers!$I$1:$I$1001,,0)</f>
        <v>No</v>
      </c>
    </row>
    <row r="833" spans="1:16" x14ac:dyDescent="0.3">
      <c r="A833" s="3" t="s">
        <v>5182</v>
      </c>
      <c r="B833" s="6">
        <v>44414</v>
      </c>
      <c r="C833" s="3" t="s">
        <v>5183</v>
      </c>
      <c r="D833" s="5"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s="5" t="str">
        <f t="shared" si="37"/>
        <v>Arabica</v>
      </c>
      <c r="O833" s="4" t="str">
        <f t="shared" si="38"/>
        <v>Dark</v>
      </c>
      <c r="P833" s="5" t="str">
        <f>_xlfn.XLOOKUP(Orders[[#This Row],[Customer ID]],customers!$A$1:$A$1001,customers!$I$1:$I$1001,,0)</f>
        <v>No</v>
      </c>
    </row>
    <row r="834" spans="1:16" x14ac:dyDescent="0.3">
      <c r="A834" s="3" t="s">
        <v>5193</v>
      </c>
      <c r="B834" s="6">
        <v>44274</v>
      </c>
      <c r="C834" s="3" t="s">
        <v>5194</v>
      </c>
      <c r="D834" s="5"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s="5" t="str">
        <f t="shared" si="37"/>
        <v>Robusta</v>
      </c>
      <c r="O834" s="4" t="str">
        <f t="shared" si="38"/>
        <v>Medium</v>
      </c>
      <c r="P834" s="5" t="str">
        <f>_xlfn.XLOOKUP(Orders[[#This Row],[Customer ID]],customers!$A$1:$A$1001,customers!$I$1:$I$1001,,0)</f>
        <v>No</v>
      </c>
    </row>
    <row r="835" spans="1:16" x14ac:dyDescent="0.3">
      <c r="A835" s="3" t="s">
        <v>5199</v>
      </c>
      <c r="B835" s="6">
        <v>44302</v>
      </c>
      <c r="C835" s="3" t="s">
        <v>5200</v>
      </c>
      <c r="D835" s="5"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s="5" t="str">
        <f t="shared" ref="N835:N898" si="40">IF(I835="Rob","Robusta",IF(I835="Exc","Excelsa",IF(I835="Ara","Arabica",IF(I835="Lib","Liberica",""))))</f>
        <v>Robusta</v>
      </c>
      <c r="O835" s="4" t="str">
        <f t="shared" ref="O835:O898" si="41">IF(J835="M","Medium",IF(J835="L","Light",IF(J835="D","Dark","")))</f>
        <v>Dark</v>
      </c>
      <c r="P835" s="5" t="str">
        <f>_xlfn.XLOOKUP(Orders[[#This Row],[Customer ID]],customers!$A$1:$A$1001,customers!$I$1:$I$1001,,0)</f>
        <v>Yes</v>
      </c>
    </row>
    <row r="836" spans="1:16" x14ac:dyDescent="0.3">
      <c r="A836" s="3" t="s">
        <v>5205</v>
      </c>
      <c r="B836" s="6">
        <v>44141</v>
      </c>
      <c r="C836" s="3" t="s">
        <v>5206</v>
      </c>
      <c r="D836" s="5"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s="5" t="str">
        <f t="shared" si="40"/>
        <v>Arabica</v>
      </c>
      <c r="O836" s="4" t="str">
        <f t="shared" si="41"/>
        <v>Dark</v>
      </c>
      <c r="P836" s="5" t="str">
        <f>_xlfn.XLOOKUP(Orders[[#This Row],[Customer ID]],customers!$A$1:$A$1001,customers!$I$1:$I$1001,,0)</f>
        <v>No</v>
      </c>
    </row>
    <row r="837" spans="1:16" x14ac:dyDescent="0.3">
      <c r="A837" s="3" t="s">
        <v>5211</v>
      </c>
      <c r="B837" s="6">
        <v>44270</v>
      </c>
      <c r="C837" s="3" t="s">
        <v>5212</v>
      </c>
      <c r="D837" s="5"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s="5" t="str">
        <f t="shared" si="40"/>
        <v>Excelsa</v>
      </c>
      <c r="O837" s="4" t="str">
        <f t="shared" si="41"/>
        <v>Light</v>
      </c>
      <c r="P837" s="5" t="str">
        <f>_xlfn.XLOOKUP(Orders[[#This Row],[Customer ID]],customers!$A$1:$A$1001,customers!$I$1:$I$1001,,0)</f>
        <v>Yes</v>
      </c>
    </row>
    <row r="838" spans="1:16" x14ac:dyDescent="0.3">
      <c r="A838" s="3" t="s">
        <v>5216</v>
      </c>
      <c r="B838" s="6">
        <v>44486</v>
      </c>
      <c r="C838" s="3" t="s">
        <v>5217</v>
      </c>
      <c r="D838" s="5"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s="5" t="str">
        <f t="shared" si="40"/>
        <v>Arabica</v>
      </c>
      <c r="O838" s="4" t="str">
        <f t="shared" si="41"/>
        <v>Dark</v>
      </c>
      <c r="P838" s="5" t="str">
        <f>_xlfn.XLOOKUP(Orders[[#This Row],[Customer ID]],customers!$A$1:$A$1001,customers!$I$1:$I$1001,,0)</f>
        <v>No</v>
      </c>
    </row>
    <row r="839" spans="1:16" x14ac:dyDescent="0.3">
      <c r="A839" s="3" t="s">
        <v>5222</v>
      </c>
      <c r="B839" s="6">
        <v>43715</v>
      </c>
      <c r="C839" s="3" t="s">
        <v>5113</v>
      </c>
      <c r="D839" s="5"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s="5" t="str">
        <f t="shared" si="40"/>
        <v>Liberica</v>
      </c>
      <c r="O839" s="4" t="str">
        <f t="shared" si="41"/>
        <v>Medium</v>
      </c>
      <c r="P839" s="5" t="str">
        <f>_xlfn.XLOOKUP(Orders[[#This Row],[Customer ID]],customers!$A$1:$A$1001,customers!$I$1:$I$1001,,0)</f>
        <v>No</v>
      </c>
    </row>
    <row r="840" spans="1:16" x14ac:dyDescent="0.3">
      <c r="A840" s="3" t="s">
        <v>5228</v>
      </c>
      <c r="B840" s="6">
        <v>44755</v>
      </c>
      <c r="C840" s="3" t="s">
        <v>5229</v>
      </c>
      <c r="D840" s="5"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s="5" t="str">
        <f t="shared" si="40"/>
        <v>Arabica</v>
      </c>
      <c r="O840" s="4" t="str">
        <f t="shared" si="41"/>
        <v>Dark</v>
      </c>
      <c r="P840" s="5" t="str">
        <f>_xlfn.XLOOKUP(Orders[[#This Row],[Customer ID]],customers!$A$1:$A$1001,customers!$I$1:$I$1001,,0)</f>
        <v>No</v>
      </c>
    </row>
    <row r="841" spans="1:16" x14ac:dyDescent="0.3">
      <c r="A841" s="3" t="s">
        <v>5234</v>
      </c>
      <c r="B841" s="6">
        <v>44521</v>
      </c>
      <c r="C841" s="3" t="s">
        <v>5235</v>
      </c>
      <c r="D841" s="5"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s="5" t="str">
        <f t="shared" si="40"/>
        <v>Excelsa</v>
      </c>
      <c r="O841" s="4" t="str">
        <f t="shared" si="41"/>
        <v>Medium</v>
      </c>
      <c r="P841" s="5" t="str">
        <f>_xlfn.XLOOKUP(Orders[[#This Row],[Customer ID]],customers!$A$1:$A$1001,customers!$I$1:$I$1001,,0)</f>
        <v>No</v>
      </c>
    </row>
    <row r="842" spans="1:16" x14ac:dyDescent="0.3">
      <c r="A842" s="3" t="s">
        <v>5240</v>
      </c>
      <c r="B842" s="6">
        <v>44574</v>
      </c>
      <c r="C842" s="3" t="s">
        <v>5241</v>
      </c>
      <c r="D842" s="5"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s="5" t="str">
        <f t="shared" si="40"/>
        <v>Robusta</v>
      </c>
      <c r="O842" s="4" t="str">
        <f t="shared" si="41"/>
        <v>Light</v>
      </c>
      <c r="P842" s="5" t="str">
        <f>_xlfn.XLOOKUP(Orders[[#This Row],[Customer ID]],customers!$A$1:$A$1001,customers!$I$1:$I$1001,,0)</f>
        <v>Yes</v>
      </c>
    </row>
    <row r="843" spans="1:16" x14ac:dyDescent="0.3">
      <c r="A843" s="3" t="s">
        <v>5246</v>
      </c>
      <c r="B843" s="6">
        <v>44755</v>
      </c>
      <c r="C843" s="3" t="s">
        <v>5247</v>
      </c>
      <c r="D843" s="5"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s="5" t="str">
        <f t="shared" si="40"/>
        <v>Liberica</v>
      </c>
      <c r="O843" s="4" t="str">
        <f t="shared" si="41"/>
        <v>Medium</v>
      </c>
      <c r="P843" s="5" t="str">
        <f>_xlfn.XLOOKUP(Orders[[#This Row],[Customer ID]],customers!$A$1:$A$1001,customers!$I$1:$I$1001,,0)</f>
        <v>No</v>
      </c>
    </row>
    <row r="844" spans="1:16" x14ac:dyDescent="0.3">
      <c r="A844" s="3" t="s">
        <v>5251</v>
      </c>
      <c r="B844" s="6">
        <v>44502</v>
      </c>
      <c r="C844" s="3" t="s">
        <v>5188</v>
      </c>
      <c r="D844" s="5"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s="5" t="str">
        <f t="shared" si="40"/>
        <v>Excelsa</v>
      </c>
      <c r="O844" s="4" t="str">
        <f t="shared" si="41"/>
        <v>Medium</v>
      </c>
      <c r="P844" s="5" t="str">
        <f>_xlfn.XLOOKUP(Orders[[#This Row],[Customer ID]],customers!$A$1:$A$1001,customers!$I$1:$I$1001,,0)</f>
        <v>Yes</v>
      </c>
    </row>
    <row r="845" spans="1:16" x14ac:dyDescent="0.3">
      <c r="A845" s="3" t="s">
        <v>5256</v>
      </c>
      <c r="B845" s="6">
        <v>44387</v>
      </c>
      <c r="C845" s="3" t="s">
        <v>5257</v>
      </c>
      <c r="D845" s="5"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s="5" t="str">
        <f t="shared" si="40"/>
        <v>Excelsa</v>
      </c>
      <c r="O845" s="4" t="str">
        <f t="shared" si="41"/>
        <v>Medium</v>
      </c>
      <c r="P845" s="5" t="str">
        <f>_xlfn.XLOOKUP(Orders[[#This Row],[Customer ID]],customers!$A$1:$A$1001,customers!$I$1:$I$1001,,0)</f>
        <v>Yes</v>
      </c>
    </row>
    <row r="846" spans="1:16" x14ac:dyDescent="0.3">
      <c r="A846" s="3" t="s">
        <v>5262</v>
      </c>
      <c r="B846" s="6">
        <v>44476</v>
      </c>
      <c r="C846" s="3" t="s">
        <v>5263</v>
      </c>
      <c r="D846" s="5"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s="5" t="str">
        <f t="shared" si="40"/>
        <v>Arabica</v>
      </c>
      <c r="O846" s="4" t="str">
        <f t="shared" si="41"/>
        <v>Dark</v>
      </c>
      <c r="P846" s="5" t="str">
        <f>_xlfn.XLOOKUP(Orders[[#This Row],[Customer ID]],customers!$A$1:$A$1001,customers!$I$1:$I$1001,,0)</f>
        <v>Yes</v>
      </c>
    </row>
    <row r="847" spans="1:16" x14ac:dyDescent="0.3">
      <c r="A847" s="3" t="s">
        <v>5268</v>
      </c>
      <c r="B847" s="6">
        <v>43889</v>
      </c>
      <c r="C847" s="3" t="s">
        <v>5269</v>
      </c>
      <c r="D847" s="5"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s="5" t="str">
        <f t="shared" si="40"/>
        <v>Excelsa</v>
      </c>
      <c r="O847" s="4" t="str">
        <f t="shared" si="41"/>
        <v>Dark</v>
      </c>
      <c r="P847" s="5" t="str">
        <f>_xlfn.XLOOKUP(Orders[[#This Row],[Customer ID]],customers!$A$1:$A$1001,customers!$I$1:$I$1001,,0)</f>
        <v>No</v>
      </c>
    </row>
    <row r="848" spans="1:16" x14ac:dyDescent="0.3">
      <c r="A848" s="3" t="s">
        <v>5273</v>
      </c>
      <c r="B848" s="6">
        <v>44747</v>
      </c>
      <c r="C848" s="3" t="s">
        <v>5274</v>
      </c>
      <c r="D848" s="5"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s="5" t="str">
        <f t="shared" si="40"/>
        <v>Arabica</v>
      </c>
      <c r="O848" s="4" t="str">
        <f t="shared" si="41"/>
        <v>Medium</v>
      </c>
      <c r="P848" s="5" t="str">
        <f>_xlfn.XLOOKUP(Orders[[#This Row],[Customer ID]],customers!$A$1:$A$1001,customers!$I$1:$I$1001,,0)</f>
        <v>Yes</v>
      </c>
    </row>
    <row r="849" spans="1:16" x14ac:dyDescent="0.3">
      <c r="A849" s="3" t="s">
        <v>5278</v>
      </c>
      <c r="B849" s="6">
        <v>44460</v>
      </c>
      <c r="C849" s="3" t="s">
        <v>5279</v>
      </c>
      <c r="D849" s="5"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s="5" t="str">
        <f t="shared" si="40"/>
        <v>Arabica</v>
      </c>
      <c r="O849" s="4" t="str">
        <f t="shared" si="41"/>
        <v>Dark</v>
      </c>
      <c r="P849" s="5" t="str">
        <f>_xlfn.XLOOKUP(Orders[[#This Row],[Customer ID]],customers!$A$1:$A$1001,customers!$I$1:$I$1001,,0)</f>
        <v>Yes</v>
      </c>
    </row>
    <row r="850" spans="1:16" x14ac:dyDescent="0.3">
      <c r="A850" s="3" t="s">
        <v>5283</v>
      </c>
      <c r="B850" s="6">
        <v>43468</v>
      </c>
      <c r="C850" s="3" t="s">
        <v>5284</v>
      </c>
      <c r="D850" s="5"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s="5" t="str">
        <f t="shared" si="40"/>
        <v>Excelsa</v>
      </c>
      <c r="O850" s="4" t="str">
        <f t="shared" si="41"/>
        <v>Light</v>
      </c>
      <c r="P850" s="5" t="str">
        <f>_xlfn.XLOOKUP(Orders[[#This Row],[Customer ID]],customers!$A$1:$A$1001,customers!$I$1:$I$1001,,0)</f>
        <v>No</v>
      </c>
    </row>
    <row r="851" spans="1:16" x14ac:dyDescent="0.3">
      <c r="A851" s="3" t="s">
        <v>5288</v>
      </c>
      <c r="B851" s="6">
        <v>44628</v>
      </c>
      <c r="C851" s="3" t="s">
        <v>5289</v>
      </c>
      <c r="D851" s="5"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s="5" t="str">
        <f t="shared" si="40"/>
        <v>Arabica</v>
      </c>
      <c r="O851" s="4" t="str">
        <f t="shared" si="41"/>
        <v>Light</v>
      </c>
      <c r="P851" s="5" t="str">
        <f>_xlfn.XLOOKUP(Orders[[#This Row],[Customer ID]],customers!$A$1:$A$1001,customers!$I$1:$I$1001,,0)</f>
        <v>Yes</v>
      </c>
    </row>
    <row r="852" spans="1:16" x14ac:dyDescent="0.3">
      <c r="A852" s="3" t="s">
        <v>5288</v>
      </c>
      <c r="B852" s="6">
        <v>44628</v>
      </c>
      <c r="C852" s="3" t="s">
        <v>5289</v>
      </c>
      <c r="D852" s="5"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s="5" t="str">
        <f t="shared" si="40"/>
        <v>Arabica</v>
      </c>
      <c r="O852" s="4" t="str">
        <f t="shared" si="41"/>
        <v>Medium</v>
      </c>
      <c r="P852" s="5" t="str">
        <f>_xlfn.XLOOKUP(Orders[[#This Row],[Customer ID]],customers!$A$1:$A$1001,customers!$I$1:$I$1001,,0)</f>
        <v>Yes</v>
      </c>
    </row>
    <row r="853" spans="1:16" x14ac:dyDescent="0.3">
      <c r="A853" s="3" t="s">
        <v>5299</v>
      </c>
      <c r="B853" s="6">
        <v>43900</v>
      </c>
      <c r="C853" s="3" t="s">
        <v>5300</v>
      </c>
      <c r="D853" s="5"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s="5" t="str">
        <f t="shared" si="40"/>
        <v>Liberica</v>
      </c>
      <c r="O853" s="4" t="str">
        <f t="shared" si="41"/>
        <v>Dark</v>
      </c>
      <c r="P853" s="5" t="str">
        <f>_xlfn.XLOOKUP(Orders[[#This Row],[Customer ID]],customers!$A$1:$A$1001,customers!$I$1:$I$1001,,0)</f>
        <v>Yes</v>
      </c>
    </row>
    <row r="854" spans="1:16" x14ac:dyDescent="0.3">
      <c r="A854" s="3" t="s">
        <v>5305</v>
      </c>
      <c r="B854" s="6">
        <v>44527</v>
      </c>
      <c r="C854" s="3" t="s">
        <v>5306</v>
      </c>
      <c r="D854" s="5"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s="5" t="str">
        <f t="shared" si="40"/>
        <v>Liberica</v>
      </c>
      <c r="O854" s="4" t="str">
        <f t="shared" si="41"/>
        <v>Dark</v>
      </c>
      <c r="P854" s="5" t="str">
        <f>_xlfn.XLOOKUP(Orders[[#This Row],[Customer ID]],customers!$A$1:$A$1001,customers!$I$1:$I$1001,,0)</f>
        <v>Yes</v>
      </c>
    </row>
    <row r="855" spans="1:16" x14ac:dyDescent="0.3">
      <c r="A855" s="3" t="s">
        <v>5310</v>
      </c>
      <c r="B855" s="6">
        <v>44259</v>
      </c>
      <c r="C855" s="3" t="s">
        <v>5311</v>
      </c>
      <c r="D855" s="5"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s="5" t="str">
        <f t="shared" si="40"/>
        <v>Arabica</v>
      </c>
      <c r="O855" s="4" t="str">
        <f t="shared" si="41"/>
        <v>Dark</v>
      </c>
      <c r="P855" s="5" t="str">
        <f>_xlfn.XLOOKUP(Orders[[#This Row],[Customer ID]],customers!$A$1:$A$1001,customers!$I$1:$I$1001,,0)</f>
        <v>No</v>
      </c>
    </row>
    <row r="856" spans="1:16" x14ac:dyDescent="0.3">
      <c r="A856" s="3" t="s">
        <v>5315</v>
      </c>
      <c r="B856" s="6">
        <v>44516</v>
      </c>
      <c r="C856" s="3" t="s">
        <v>5316</v>
      </c>
      <c r="D856" s="5"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s="5" t="str">
        <f t="shared" si="40"/>
        <v>Robusta</v>
      </c>
      <c r="O856" s="4" t="str">
        <f t="shared" si="41"/>
        <v>Light</v>
      </c>
      <c r="P856" s="5" t="str">
        <f>_xlfn.XLOOKUP(Orders[[#This Row],[Customer ID]],customers!$A$1:$A$1001,customers!$I$1:$I$1001,,0)</f>
        <v>Yes</v>
      </c>
    </row>
    <row r="857" spans="1:16" x14ac:dyDescent="0.3">
      <c r="A857" s="3" t="s">
        <v>5321</v>
      </c>
      <c r="B857" s="6">
        <v>43632</v>
      </c>
      <c r="C857" s="3" t="s">
        <v>5322</v>
      </c>
      <c r="D857" s="5"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s="5" t="str">
        <f t="shared" si="40"/>
        <v>Liberica</v>
      </c>
      <c r="O857" s="4" t="str">
        <f t="shared" si="41"/>
        <v>Dark</v>
      </c>
      <c r="P857" s="5" t="str">
        <f>_xlfn.XLOOKUP(Orders[[#This Row],[Customer ID]],customers!$A$1:$A$1001,customers!$I$1:$I$1001,,0)</f>
        <v>No</v>
      </c>
    </row>
    <row r="858" spans="1:16" x14ac:dyDescent="0.3">
      <c r="A858" s="3" t="s">
        <v>5327</v>
      </c>
      <c r="B858" s="6">
        <v>44031</v>
      </c>
      <c r="C858" s="3" t="s">
        <v>5188</v>
      </c>
      <c r="D858" s="5"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s="5" t="str">
        <f t="shared" si="40"/>
        <v>Liberica</v>
      </c>
      <c r="O858" s="4" t="str">
        <f t="shared" si="41"/>
        <v>Medium</v>
      </c>
      <c r="P858" s="5" t="str">
        <f>_xlfn.XLOOKUP(Orders[[#This Row],[Customer ID]],customers!$A$1:$A$1001,customers!$I$1:$I$1001,,0)</f>
        <v>Yes</v>
      </c>
    </row>
    <row r="859" spans="1:16" x14ac:dyDescent="0.3">
      <c r="A859" s="3" t="s">
        <v>5333</v>
      </c>
      <c r="B859" s="6">
        <v>43889</v>
      </c>
      <c r="C859" s="3" t="s">
        <v>5334</v>
      </c>
      <c r="D859" s="5"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s="5" t="str">
        <f t="shared" si="40"/>
        <v>Robusta</v>
      </c>
      <c r="O859" s="4" t="str">
        <f t="shared" si="41"/>
        <v>Light</v>
      </c>
      <c r="P859" s="5" t="str">
        <f>_xlfn.XLOOKUP(Orders[[#This Row],[Customer ID]],customers!$A$1:$A$1001,customers!$I$1:$I$1001,,0)</f>
        <v>No</v>
      </c>
    </row>
    <row r="860" spans="1:16" x14ac:dyDescent="0.3">
      <c r="A860" s="3" t="s">
        <v>5339</v>
      </c>
      <c r="B860" s="6">
        <v>43638</v>
      </c>
      <c r="C860" s="3" t="s">
        <v>5340</v>
      </c>
      <c r="D860" s="5"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s="5" t="str">
        <f t="shared" si="40"/>
        <v>Liberica</v>
      </c>
      <c r="O860" s="4" t="str">
        <f t="shared" si="41"/>
        <v>Medium</v>
      </c>
      <c r="P860" s="5" t="str">
        <f>_xlfn.XLOOKUP(Orders[[#This Row],[Customer ID]],customers!$A$1:$A$1001,customers!$I$1:$I$1001,,0)</f>
        <v>No</v>
      </c>
    </row>
    <row r="861" spans="1:16" x14ac:dyDescent="0.3">
      <c r="A861" s="3" t="s">
        <v>5345</v>
      </c>
      <c r="B861" s="6">
        <v>43716</v>
      </c>
      <c r="C861" s="3" t="s">
        <v>5346</v>
      </c>
      <c r="D861" s="5"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s="5" t="str">
        <f t="shared" si="40"/>
        <v>Arabica</v>
      </c>
      <c r="O861" s="4" t="str">
        <f t="shared" si="41"/>
        <v>Light</v>
      </c>
      <c r="P861" s="5" t="str">
        <f>_xlfn.XLOOKUP(Orders[[#This Row],[Customer ID]],customers!$A$1:$A$1001,customers!$I$1:$I$1001,,0)</f>
        <v>No</v>
      </c>
    </row>
    <row r="862" spans="1:16" x14ac:dyDescent="0.3">
      <c r="A862" s="3" t="s">
        <v>5351</v>
      </c>
      <c r="B862" s="6">
        <v>44707</v>
      </c>
      <c r="C862" s="3" t="s">
        <v>5352</v>
      </c>
      <c r="D862" s="5"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s="5" t="str">
        <f t="shared" si="40"/>
        <v>Arabica</v>
      </c>
      <c r="O862" s="4" t="str">
        <f t="shared" si="41"/>
        <v>Medium</v>
      </c>
      <c r="P862" s="5" t="str">
        <f>_xlfn.XLOOKUP(Orders[[#This Row],[Customer ID]],customers!$A$1:$A$1001,customers!$I$1:$I$1001,,0)</f>
        <v>No</v>
      </c>
    </row>
    <row r="863" spans="1:16" x14ac:dyDescent="0.3">
      <c r="A863" s="3" t="s">
        <v>5356</v>
      </c>
      <c r="B863" s="6">
        <v>43802</v>
      </c>
      <c r="C863" s="3" t="s">
        <v>5357</v>
      </c>
      <c r="D863" s="5"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s="5" t="str">
        <f t="shared" si="40"/>
        <v>Liberica</v>
      </c>
      <c r="O863" s="4" t="str">
        <f t="shared" si="41"/>
        <v>Dark</v>
      </c>
      <c r="P863" s="5" t="str">
        <f>_xlfn.XLOOKUP(Orders[[#This Row],[Customer ID]],customers!$A$1:$A$1001,customers!$I$1:$I$1001,,0)</f>
        <v>Yes</v>
      </c>
    </row>
    <row r="864" spans="1:16" x14ac:dyDescent="0.3">
      <c r="A864" s="3" t="s">
        <v>5362</v>
      </c>
      <c r="B864" s="6">
        <v>43725</v>
      </c>
      <c r="C864" s="3" t="s">
        <v>5363</v>
      </c>
      <c r="D864" s="5"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s="5" t="str">
        <f t="shared" si="40"/>
        <v>Robusta</v>
      </c>
      <c r="O864" s="4" t="str">
        <f t="shared" si="41"/>
        <v>Medium</v>
      </c>
      <c r="P864" s="5" t="str">
        <f>_xlfn.XLOOKUP(Orders[[#This Row],[Customer ID]],customers!$A$1:$A$1001,customers!$I$1:$I$1001,,0)</f>
        <v>Yes</v>
      </c>
    </row>
    <row r="865" spans="1:16" x14ac:dyDescent="0.3">
      <c r="A865" s="3" t="s">
        <v>5368</v>
      </c>
      <c r="B865" s="6">
        <v>44712</v>
      </c>
      <c r="C865" s="3" t="s">
        <v>5369</v>
      </c>
      <c r="D865" s="5"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s="5" t="str">
        <f t="shared" si="40"/>
        <v>Liberica</v>
      </c>
      <c r="O865" s="4" t="str">
        <f t="shared" si="41"/>
        <v>Medium</v>
      </c>
      <c r="P865" s="5" t="str">
        <f>_xlfn.XLOOKUP(Orders[[#This Row],[Customer ID]],customers!$A$1:$A$1001,customers!$I$1:$I$1001,,0)</f>
        <v>Yes</v>
      </c>
    </row>
    <row r="866" spans="1:16" x14ac:dyDescent="0.3">
      <c r="A866" s="3" t="s">
        <v>5374</v>
      </c>
      <c r="B866" s="6">
        <v>43759</v>
      </c>
      <c r="C866" s="3" t="s">
        <v>5375</v>
      </c>
      <c r="D866" s="5"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5" t="str">
        <f>INDEX(products!$A$1:$G$49,MATCH(orders!$D866,products!$A$1:$A$49,0),MATCH(orders!I$1,products!$A$1:$G$1,0))</f>
        <v>Rob</v>
      </c>
      <c r="J866" s="5"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s="5" t="str">
        <f t="shared" si="40"/>
        <v>Robusta</v>
      </c>
      <c r="O866" s="4" t="str">
        <f t="shared" si="41"/>
        <v>Light</v>
      </c>
      <c r="P866" s="5" t="str">
        <f>_xlfn.XLOOKUP(Orders[[#This Row],[Customer ID]],customers!$A$1:$A$1001,customers!$I$1:$I$1001,,0)</f>
        <v>No</v>
      </c>
    </row>
    <row r="867" spans="1:16" x14ac:dyDescent="0.3">
      <c r="A867" s="3" t="s">
        <v>5380</v>
      </c>
      <c r="B867" s="6">
        <v>44675</v>
      </c>
      <c r="C867" s="3" t="s">
        <v>5428</v>
      </c>
      <c r="D867" s="5"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s="5" t="str">
        <f t="shared" si="40"/>
        <v>Arabica</v>
      </c>
      <c r="O867" s="4" t="str">
        <f t="shared" si="41"/>
        <v>Medium</v>
      </c>
      <c r="P867" s="5" t="str">
        <f>_xlfn.XLOOKUP(Orders[[#This Row],[Customer ID]],customers!$A$1:$A$1001,customers!$I$1:$I$1001,,0)</f>
        <v>Yes</v>
      </c>
    </row>
    <row r="868" spans="1:16" x14ac:dyDescent="0.3">
      <c r="A868" s="3" t="s">
        <v>5385</v>
      </c>
      <c r="B868" s="6">
        <v>44209</v>
      </c>
      <c r="C868" s="3" t="s">
        <v>5386</v>
      </c>
      <c r="D868" s="5"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5" t="str">
        <f>INDEX(products!$A$1:$G$49,MATCH(orders!$D868,products!$A$1:$A$49,0),MATCH(orders!I$1,products!$A$1:$G$1,0))</f>
        <v>Ara</v>
      </c>
      <c r="J868" s="5"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s="5" t="str">
        <f t="shared" si="40"/>
        <v>Arabica</v>
      </c>
      <c r="O868" s="4" t="str">
        <f t="shared" si="41"/>
        <v>Dark</v>
      </c>
      <c r="P868" s="5" t="str">
        <f>_xlfn.XLOOKUP(Orders[[#This Row],[Customer ID]],customers!$A$1:$A$1001,customers!$I$1:$I$1001,,0)</f>
        <v>No</v>
      </c>
    </row>
    <row r="869" spans="1:16" x14ac:dyDescent="0.3">
      <c r="A869" s="3" t="s">
        <v>5391</v>
      </c>
      <c r="B869" s="6">
        <v>44792</v>
      </c>
      <c r="C869" s="3" t="s">
        <v>5392</v>
      </c>
      <c r="D869" s="5"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5" t="str">
        <f>INDEX(products!$A$1:$G$49,MATCH(orders!$D869,products!$A$1:$A$49,0),MATCH(orders!I$1,products!$A$1:$G$1,0))</f>
        <v>Ara</v>
      </c>
      <c r="J869" s="5"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s="5" t="str">
        <f t="shared" si="40"/>
        <v>Arabica</v>
      </c>
      <c r="O869" s="4" t="str">
        <f t="shared" si="41"/>
        <v>Light</v>
      </c>
      <c r="P869" s="5" t="str">
        <f>_xlfn.XLOOKUP(Orders[[#This Row],[Customer ID]],customers!$A$1:$A$1001,customers!$I$1:$I$1001,,0)</f>
        <v>Yes</v>
      </c>
    </row>
    <row r="870" spans="1:16" x14ac:dyDescent="0.3">
      <c r="A870" s="3" t="s">
        <v>5396</v>
      </c>
      <c r="B870" s="6">
        <v>43526</v>
      </c>
      <c r="C870" s="3" t="s">
        <v>5397</v>
      </c>
      <c r="D870" s="5"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s="5" t="str">
        <f t="shared" si="40"/>
        <v>Excelsa</v>
      </c>
      <c r="O870" s="4" t="str">
        <f t="shared" si="41"/>
        <v>Medium</v>
      </c>
      <c r="P870" s="5" t="str">
        <f>_xlfn.XLOOKUP(Orders[[#This Row],[Customer ID]],customers!$A$1:$A$1001,customers!$I$1:$I$1001,,0)</f>
        <v>Yes</v>
      </c>
    </row>
    <row r="871" spans="1:16" x14ac:dyDescent="0.3">
      <c r="A871" s="3" t="s">
        <v>5402</v>
      </c>
      <c r="B871" s="6">
        <v>43851</v>
      </c>
      <c r="C871" s="3" t="s">
        <v>5403</v>
      </c>
      <c r="D871" s="5"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s="5" t="str">
        <f t="shared" si="40"/>
        <v>Robusta</v>
      </c>
      <c r="O871" s="4" t="str">
        <f t="shared" si="41"/>
        <v>Medium</v>
      </c>
      <c r="P871" s="5" t="str">
        <f>_xlfn.XLOOKUP(Orders[[#This Row],[Customer ID]],customers!$A$1:$A$1001,customers!$I$1:$I$1001,,0)</f>
        <v>Yes</v>
      </c>
    </row>
    <row r="872" spans="1:16" x14ac:dyDescent="0.3">
      <c r="A872" s="3" t="s">
        <v>5407</v>
      </c>
      <c r="B872" s="6">
        <v>44460</v>
      </c>
      <c r="C872" s="3" t="s">
        <v>5408</v>
      </c>
      <c r="D872" s="5"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5" t="str">
        <f>INDEX(products!$A$1:$G$49,MATCH(orders!$D872,products!$A$1:$A$49,0),MATCH(orders!I$1,products!$A$1:$G$1,0))</f>
        <v>Exc</v>
      </c>
      <c r="J872" s="5"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s="5" t="str">
        <f t="shared" si="40"/>
        <v>Excelsa</v>
      </c>
      <c r="O872" s="4" t="str">
        <f t="shared" si="41"/>
        <v>Dark</v>
      </c>
      <c r="P872" s="5" t="str">
        <f>_xlfn.XLOOKUP(Orders[[#This Row],[Customer ID]],customers!$A$1:$A$1001,customers!$I$1:$I$1001,,0)</f>
        <v>Yes</v>
      </c>
    </row>
    <row r="873" spans="1:16" x14ac:dyDescent="0.3">
      <c r="A873" s="3" t="s">
        <v>5413</v>
      </c>
      <c r="B873" s="6">
        <v>43707</v>
      </c>
      <c r="C873" s="3" t="s">
        <v>5414</v>
      </c>
      <c r="D873" s="5"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s="5" t="str">
        <f t="shared" si="40"/>
        <v>Excelsa</v>
      </c>
      <c r="O873" s="4" t="str">
        <f t="shared" si="41"/>
        <v>Light</v>
      </c>
      <c r="P873" s="5" t="str">
        <f>_xlfn.XLOOKUP(Orders[[#This Row],[Customer ID]],customers!$A$1:$A$1001,customers!$I$1:$I$1001,,0)</f>
        <v>Yes</v>
      </c>
    </row>
    <row r="874" spans="1:16" x14ac:dyDescent="0.3">
      <c r="A874" s="3" t="s">
        <v>5421</v>
      </c>
      <c r="B874" s="6">
        <v>43521</v>
      </c>
      <c r="C874" s="3" t="s">
        <v>5422</v>
      </c>
      <c r="D874" s="5"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s="5" t="str">
        <f t="shared" si="40"/>
        <v>Arabica</v>
      </c>
      <c r="O874" s="4" t="str">
        <f t="shared" si="41"/>
        <v>Medium</v>
      </c>
      <c r="P874" s="5" t="str">
        <f>_xlfn.XLOOKUP(Orders[[#This Row],[Customer ID]],customers!$A$1:$A$1001,customers!$I$1:$I$1001,,0)</f>
        <v>No</v>
      </c>
    </row>
    <row r="875" spans="1:16" x14ac:dyDescent="0.3">
      <c r="A875" s="3" t="s">
        <v>5427</v>
      </c>
      <c r="B875" s="6">
        <v>43725</v>
      </c>
      <c r="C875" s="3" t="s">
        <v>5428</v>
      </c>
      <c r="D875" s="5"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s="5" t="str">
        <f t="shared" si="40"/>
        <v>Robusta</v>
      </c>
      <c r="O875" s="4" t="str">
        <f t="shared" si="41"/>
        <v>Medium</v>
      </c>
      <c r="P875" s="5" t="str">
        <f>_xlfn.XLOOKUP(Orders[[#This Row],[Customer ID]],customers!$A$1:$A$1001,customers!$I$1:$I$1001,,0)</f>
        <v>Yes</v>
      </c>
    </row>
    <row r="876" spans="1:16" x14ac:dyDescent="0.3">
      <c r="A876" s="3" t="s">
        <v>5433</v>
      </c>
      <c r="B876" s="6">
        <v>43680</v>
      </c>
      <c r="C876" s="3" t="s">
        <v>5434</v>
      </c>
      <c r="D876" s="5"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s="5" t="str">
        <f t="shared" si="40"/>
        <v>Arabica</v>
      </c>
      <c r="O876" s="4" t="str">
        <f t="shared" si="41"/>
        <v>Light</v>
      </c>
      <c r="P876" s="5" t="str">
        <f>_xlfn.XLOOKUP(Orders[[#This Row],[Customer ID]],customers!$A$1:$A$1001,customers!$I$1:$I$1001,,0)</f>
        <v>No</v>
      </c>
    </row>
    <row r="877" spans="1:16" x14ac:dyDescent="0.3">
      <c r="A877" s="3" t="s">
        <v>5439</v>
      </c>
      <c r="B877" s="6">
        <v>44253</v>
      </c>
      <c r="C877" s="3" t="s">
        <v>5440</v>
      </c>
      <c r="D877" s="5"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5" t="str">
        <f>INDEX(products!$A$1:$G$49,MATCH(orders!$D877,products!$A$1:$A$49,0),MATCH(orders!I$1,products!$A$1:$G$1,0))</f>
        <v>Lib</v>
      </c>
      <c r="J877" s="5"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s="5" t="str">
        <f t="shared" si="40"/>
        <v>Liberica</v>
      </c>
      <c r="O877" s="4" t="str">
        <f t="shared" si="41"/>
        <v>Medium</v>
      </c>
      <c r="P877" s="5" t="str">
        <f>_xlfn.XLOOKUP(Orders[[#This Row],[Customer ID]],customers!$A$1:$A$1001,customers!$I$1:$I$1001,,0)</f>
        <v>No</v>
      </c>
    </row>
    <row r="878" spans="1:16" x14ac:dyDescent="0.3">
      <c r="A878" s="3" t="s">
        <v>5439</v>
      </c>
      <c r="B878" s="6">
        <v>44253</v>
      </c>
      <c r="C878" s="3" t="s">
        <v>5440</v>
      </c>
      <c r="D878" s="5"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5" t="str">
        <f>INDEX(products!$A$1:$G$49,MATCH(orders!$D878,products!$A$1:$A$49,0),MATCH(orders!I$1,products!$A$1:$G$1,0))</f>
        <v>Ara</v>
      </c>
      <c r="J878" s="5"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s="5" t="str">
        <f t="shared" si="40"/>
        <v>Arabica</v>
      </c>
      <c r="O878" s="4" t="str">
        <f t="shared" si="41"/>
        <v>Light</v>
      </c>
      <c r="P878" s="5" t="str">
        <f>_xlfn.XLOOKUP(Orders[[#This Row],[Customer ID]],customers!$A$1:$A$1001,customers!$I$1:$I$1001,,0)</f>
        <v>No</v>
      </c>
    </row>
    <row r="879" spans="1:16" x14ac:dyDescent="0.3">
      <c r="A879" s="3" t="s">
        <v>5450</v>
      </c>
      <c r="B879" s="6">
        <v>44411</v>
      </c>
      <c r="C879" s="3" t="s">
        <v>5451</v>
      </c>
      <c r="D879" s="5"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s="5" t="str">
        <f t="shared" si="40"/>
        <v>Liberica</v>
      </c>
      <c r="O879" s="4" t="str">
        <f t="shared" si="41"/>
        <v>Light</v>
      </c>
      <c r="P879" s="5" t="str">
        <f>_xlfn.XLOOKUP(Orders[[#This Row],[Customer ID]],customers!$A$1:$A$1001,customers!$I$1:$I$1001,,0)</f>
        <v>No</v>
      </c>
    </row>
    <row r="880" spans="1:16" x14ac:dyDescent="0.3">
      <c r="A880" s="3" t="s">
        <v>5456</v>
      </c>
      <c r="B880" s="6">
        <v>44323</v>
      </c>
      <c r="C880" s="3" t="s">
        <v>5457</v>
      </c>
      <c r="D880" s="5"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s="5" t="str">
        <f t="shared" si="40"/>
        <v>Robusta</v>
      </c>
      <c r="O880" s="4" t="str">
        <f t="shared" si="41"/>
        <v>Light</v>
      </c>
      <c r="P880" s="5" t="str">
        <f>_xlfn.XLOOKUP(Orders[[#This Row],[Customer ID]],customers!$A$1:$A$1001,customers!$I$1:$I$1001,,0)</f>
        <v>Yes</v>
      </c>
    </row>
    <row r="881" spans="1:16" x14ac:dyDescent="0.3">
      <c r="A881" s="3" t="s">
        <v>5461</v>
      </c>
      <c r="B881" s="6">
        <v>43630</v>
      </c>
      <c r="C881" s="3" t="s">
        <v>5462</v>
      </c>
      <c r="D881" s="5"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s="5" t="str">
        <f t="shared" si="40"/>
        <v>Excelsa</v>
      </c>
      <c r="O881" s="4" t="str">
        <f t="shared" si="41"/>
        <v>Dark</v>
      </c>
      <c r="P881" s="5" t="str">
        <f>_xlfn.XLOOKUP(Orders[[#This Row],[Customer ID]],customers!$A$1:$A$1001,customers!$I$1:$I$1001,,0)</f>
        <v>No</v>
      </c>
    </row>
    <row r="882" spans="1:16" x14ac:dyDescent="0.3">
      <c r="A882" s="3" t="s">
        <v>5466</v>
      </c>
      <c r="B882" s="6">
        <v>43790</v>
      </c>
      <c r="C882" s="3" t="s">
        <v>5467</v>
      </c>
      <c r="D882" s="5"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s="5" t="str">
        <f t="shared" si="40"/>
        <v>Robusta</v>
      </c>
      <c r="O882" s="4" t="str">
        <f t="shared" si="41"/>
        <v>Light</v>
      </c>
      <c r="P882" s="5" t="str">
        <f>_xlfn.XLOOKUP(Orders[[#This Row],[Customer ID]],customers!$A$1:$A$1001,customers!$I$1:$I$1001,,0)</f>
        <v>No</v>
      </c>
    </row>
    <row r="883" spans="1:16" x14ac:dyDescent="0.3">
      <c r="A883" s="3" t="s">
        <v>5472</v>
      </c>
      <c r="B883" s="6">
        <v>44286</v>
      </c>
      <c r="C883" s="3" t="s">
        <v>5473</v>
      </c>
      <c r="D883" s="5"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s="5" t="str">
        <f t="shared" si="40"/>
        <v>Arabica</v>
      </c>
      <c r="O883" s="4" t="str">
        <f t="shared" si="41"/>
        <v>Light</v>
      </c>
      <c r="P883" s="5" t="str">
        <f>_xlfn.XLOOKUP(Orders[[#This Row],[Customer ID]],customers!$A$1:$A$1001,customers!$I$1:$I$1001,,0)</f>
        <v>Yes</v>
      </c>
    </row>
    <row r="884" spans="1:16" x14ac:dyDescent="0.3">
      <c r="A884" s="3" t="s">
        <v>5477</v>
      </c>
      <c r="B884" s="6">
        <v>43647</v>
      </c>
      <c r="C884" s="3" t="s">
        <v>5526</v>
      </c>
      <c r="D884" s="5"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s="5" t="str">
        <f t="shared" si="40"/>
        <v>Arabica</v>
      </c>
      <c r="O884" s="4" t="str">
        <f t="shared" si="41"/>
        <v>Dark</v>
      </c>
      <c r="P884" s="5" t="str">
        <f>_xlfn.XLOOKUP(Orders[[#This Row],[Customer ID]],customers!$A$1:$A$1001,customers!$I$1:$I$1001,,0)</f>
        <v>Yes</v>
      </c>
    </row>
    <row r="885" spans="1:16" x14ac:dyDescent="0.3">
      <c r="A885" s="3" t="s">
        <v>5483</v>
      </c>
      <c r="B885" s="6">
        <v>43956</v>
      </c>
      <c r="C885" s="3" t="s">
        <v>5484</v>
      </c>
      <c r="D885" s="5"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s="5" t="str">
        <f t="shared" si="40"/>
        <v>Arabica</v>
      </c>
      <c r="O885" s="4" t="str">
        <f t="shared" si="41"/>
        <v>Medium</v>
      </c>
      <c r="P885" s="5" t="str">
        <f>_xlfn.XLOOKUP(Orders[[#This Row],[Customer ID]],customers!$A$1:$A$1001,customers!$I$1:$I$1001,,0)</f>
        <v>Yes</v>
      </c>
    </row>
    <row r="886" spans="1:16" x14ac:dyDescent="0.3">
      <c r="A886" s="3" t="s">
        <v>5489</v>
      </c>
      <c r="B886" s="6">
        <v>43941</v>
      </c>
      <c r="C886" s="3" t="s">
        <v>5490</v>
      </c>
      <c r="D886" s="5"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s="5" t="str">
        <f t="shared" si="40"/>
        <v>Robusta</v>
      </c>
      <c r="O886" s="4" t="str">
        <f t="shared" si="41"/>
        <v>Dark</v>
      </c>
      <c r="P886" s="5" t="str">
        <f>_xlfn.XLOOKUP(Orders[[#This Row],[Customer ID]],customers!$A$1:$A$1001,customers!$I$1:$I$1001,,0)</f>
        <v>Yes</v>
      </c>
    </row>
    <row r="887" spans="1:16" x14ac:dyDescent="0.3">
      <c r="A887" s="3" t="s">
        <v>5495</v>
      </c>
      <c r="B887" s="6">
        <v>43664</v>
      </c>
      <c r="C887" s="3" t="s">
        <v>5496</v>
      </c>
      <c r="D887" s="5"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5" t="str">
        <f>INDEX(products!$A$1:$G$49,MATCH(orders!$D887,products!$A$1:$A$49,0),MATCH(orders!I$1,products!$A$1:$G$1,0))</f>
        <v>Rob</v>
      </c>
      <c r="J887" s="5"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s="5" t="str">
        <f t="shared" si="40"/>
        <v>Robusta</v>
      </c>
      <c r="O887" s="4" t="str">
        <f t="shared" si="41"/>
        <v>Dark</v>
      </c>
      <c r="P887" s="5" t="str">
        <f>_xlfn.XLOOKUP(Orders[[#This Row],[Customer ID]],customers!$A$1:$A$1001,customers!$I$1:$I$1001,,0)</f>
        <v>No</v>
      </c>
    </row>
    <row r="888" spans="1:16" x14ac:dyDescent="0.3">
      <c r="A888" s="3" t="s">
        <v>5501</v>
      </c>
      <c r="B888" s="6">
        <v>44518</v>
      </c>
      <c r="C888" s="3" t="s">
        <v>5502</v>
      </c>
      <c r="D888" s="5"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s="5" t="str">
        <f t="shared" si="40"/>
        <v>Liberica</v>
      </c>
      <c r="O888" s="4" t="str">
        <f t="shared" si="41"/>
        <v>Medium</v>
      </c>
      <c r="P888" s="5" t="str">
        <f>_xlfn.XLOOKUP(Orders[[#This Row],[Customer ID]],customers!$A$1:$A$1001,customers!$I$1:$I$1001,,0)</f>
        <v>No</v>
      </c>
    </row>
    <row r="889" spans="1:16" x14ac:dyDescent="0.3">
      <c r="A889" s="3" t="s">
        <v>5507</v>
      </c>
      <c r="B889" s="6">
        <v>44002</v>
      </c>
      <c r="C889" s="3" t="s">
        <v>5508</v>
      </c>
      <c r="D889" s="5"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s="5" t="str">
        <f t="shared" si="40"/>
        <v>Excelsa</v>
      </c>
      <c r="O889" s="4" t="str">
        <f t="shared" si="41"/>
        <v>Light</v>
      </c>
      <c r="P889" s="5" t="str">
        <f>_xlfn.XLOOKUP(Orders[[#This Row],[Customer ID]],customers!$A$1:$A$1001,customers!$I$1:$I$1001,,0)</f>
        <v>No</v>
      </c>
    </row>
    <row r="890" spans="1:16" x14ac:dyDescent="0.3">
      <c r="A890" s="3" t="s">
        <v>5513</v>
      </c>
      <c r="B890" s="6">
        <v>44292</v>
      </c>
      <c r="C890" s="3" t="s">
        <v>5514</v>
      </c>
      <c r="D890" s="5"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s="5" t="str">
        <f t="shared" si="40"/>
        <v>Arabica</v>
      </c>
      <c r="O890" s="4" t="str">
        <f t="shared" si="41"/>
        <v>Light</v>
      </c>
      <c r="P890" s="5" t="str">
        <f>_xlfn.XLOOKUP(Orders[[#This Row],[Customer ID]],customers!$A$1:$A$1001,customers!$I$1:$I$1001,,0)</f>
        <v>Yes</v>
      </c>
    </row>
    <row r="891" spans="1:16" x14ac:dyDescent="0.3">
      <c r="A891" s="3" t="s">
        <v>5519</v>
      </c>
      <c r="B891" s="6">
        <v>43633</v>
      </c>
      <c r="C891" s="3" t="s">
        <v>5520</v>
      </c>
      <c r="D891" s="5"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s="5" t="str">
        <f t="shared" si="40"/>
        <v>Robusta</v>
      </c>
      <c r="O891" s="4" t="str">
        <f t="shared" si="41"/>
        <v>Dark</v>
      </c>
      <c r="P891" s="5" t="str">
        <f>_xlfn.XLOOKUP(Orders[[#This Row],[Customer ID]],customers!$A$1:$A$1001,customers!$I$1:$I$1001,,0)</f>
        <v>Yes</v>
      </c>
    </row>
    <row r="892" spans="1:16" x14ac:dyDescent="0.3">
      <c r="A892" s="3" t="s">
        <v>5525</v>
      </c>
      <c r="B892" s="6">
        <v>44646</v>
      </c>
      <c r="C892" s="3" t="s">
        <v>5526</v>
      </c>
      <c r="D892" s="5"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s="5" t="str">
        <f t="shared" si="40"/>
        <v>Robusta</v>
      </c>
      <c r="O892" s="4" t="str">
        <f t="shared" si="41"/>
        <v>Dark</v>
      </c>
      <c r="P892" s="5" t="str">
        <f>_xlfn.XLOOKUP(Orders[[#This Row],[Customer ID]],customers!$A$1:$A$1001,customers!$I$1:$I$1001,,0)</f>
        <v>Yes</v>
      </c>
    </row>
    <row r="893" spans="1:16" x14ac:dyDescent="0.3">
      <c r="A893" s="3" t="s">
        <v>5531</v>
      </c>
      <c r="B893" s="6">
        <v>44469</v>
      </c>
      <c r="C893" s="3" t="s">
        <v>5532</v>
      </c>
      <c r="D893" s="5"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s="5" t="str">
        <f t="shared" si="40"/>
        <v>Arabica</v>
      </c>
      <c r="O893" s="4" t="str">
        <f t="shared" si="41"/>
        <v>Dark</v>
      </c>
      <c r="P893" s="5" t="str">
        <f>_xlfn.XLOOKUP(Orders[[#This Row],[Customer ID]],customers!$A$1:$A$1001,customers!$I$1:$I$1001,,0)</f>
        <v>Yes</v>
      </c>
    </row>
    <row r="894" spans="1:16" x14ac:dyDescent="0.3">
      <c r="A894" s="3" t="s">
        <v>5537</v>
      </c>
      <c r="B894" s="6">
        <v>43635</v>
      </c>
      <c r="C894" s="3" t="s">
        <v>5538</v>
      </c>
      <c r="D894" s="5"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s="5" t="str">
        <f t="shared" si="40"/>
        <v>Excelsa</v>
      </c>
      <c r="O894" s="4" t="str">
        <f t="shared" si="41"/>
        <v>Medium</v>
      </c>
      <c r="P894" s="5" t="str">
        <f>_xlfn.XLOOKUP(Orders[[#This Row],[Customer ID]],customers!$A$1:$A$1001,customers!$I$1:$I$1001,,0)</f>
        <v>No</v>
      </c>
    </row>
    <row r="895" spans="1:16" x14ac:dyDescent="0.3">
      <c r="A895" s="3" t="s">
        <v>5543</v>
      </c>
      <c r="B895" s="6">
        <v>44651</v>
      </c>
      <c r="C895" s="3" t="s">
        <v>5544</v>
      </c>
      <c r="D895" s="5"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s="5" t="str">
        <f t="shared" si="40"/>
        <v>Liberica</v>
      </c>
      <c r="O895" s="4" t="str">
        <f t="shared" si="41"/>
        <v>Light</v>
      </c>
      <c r="P895" s="5" t="str">
        <f>_xlfn.XLOOKUP(Orders[[#This Row],[Customer ID]],customers!$A$1:$A$1001,customers!$I$1:$I$1001,,0)</f>
        <v>Yes</v>
      </c>
    </row>
    <row r="896" spans="1:16" x14ac:dyDescent="0.3">
      <c r="A896" s="3" t="s">
        <v>5548</v>
      </c>
      <c r="B896" s="6">
        <v>44016</v>
      </c>
      <c r="C896" s="3" t="s">
        <v>5549</v>
      </c>
      <c r="D896" s="5"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5" t="str">
        <f>INDEX(products!$A$1:$G$49,MATCH(orders!$D896,products!$A$1:$A$49,0),MATCH(orders!I$1,products!$A$1:$G$1,0))</f>
        <v>Rob</v>
      </c>
      <c r="J896" s="5"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s="5" t="str">
        <f t="shared" si="40"/>
        <v>Robusta</v>
      </c>
      <c r="O896" s="4" t="str">
        <f t="shared" si="41"/>
        <v>Dark</v>
      </c>
      <c r="P896" s="5" t="str">
        <f>_xlfn.XLOOKUP(Orders[[#This Row],[Customer ID]],customers!$A$1:$A$1001,customers!$I$1:$I$1001,,0)</f>
        <v>Yes</v>
      </c>
    </row>
    <row r="897" spans="1:16" x14ac:dyDescent="0.3">
      <c r="A897" s="3" t="s">
        <v>5553</v>
      </c>
      <c r="B897" s="6">
        <v>44521</v>
      </c>
      <c r="C897" s="3" t="s">
        <v>5554</v>
      </c>
      <c r="D897" s="5"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s="5" t="str">
        <f t="shared" si="40"/>
        <v>Excelsa</v>
      </c>
      <c r="O897" s="4" t="str">
        <f t="shared" si="41"/>
        <v>Medium</v>
      </c>
      <c r="P897" s="5" t="str">
        <f>_xlfn.XLOOKUP(Orders[[#This Row],[Customer ID]],customers!$A$1:$A$1001,customers!$I$1:$I$1001,,0)</f>
        <v>No</v>
      </c>
    </row>
    <row r="898" spans="1:16" x14ac:dyDescent="0.3">
      <c r="A898" s="3" t="s">
        <v>5558</v>
      </c>
      <c r="B898" s="6">
        <v>44347</v>
      </c>
      <c r="C898" s="3" t="s">
        <v>5559</v>
      </c>
      <c r="D898" s="5"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s="5" t="str">
        <f t="shared" si="40"/>
        <v>Robusta</v>
      </c>
      <c r="O898" s="4" t="str">
        <f t="shared" si="41"/>
        <v>Dark</v>
      </c>
      <c r="P898" s="5" t="str">
        <f>_xlfn.XLOOKUP(Orders[[#This Row],[Customer ID]],customers!$A$1:$A$1001,customers!$I$1:$I$1001,,0)</f>
        <v>Yes</v>
      </c>
    </row>
    <row r="899" spans="1:16" x14ac:dyDescent="0.3">
      <c r="A899" s="3" t="s">
        <v>5564</v>
      </c>
      <c r="B899" s="6">
        <v>43932</v>
      </c>
      <c r="C899" s="3" t="s">
        <v>5565</v>
      </c>
      <c r="D899" s="5"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s="5" t="str">
        <f t="shared" ref="N899:N962" si="43">IF(I899="Rob","Robusta",IF(I899="Exc","Excelsa",IF(I899="Ara","Arabica",IF(I899="Lib","Liberica",""))))</f>
        <v>Excelsa</v>
      </c>
      <c r="O899" s="4" t="str">
        <f t="shared" ref="O899:O962" si="44">IF(J899="M","Medium",IF(J899="L","Light",IF(J899="D","Dark","")))</f>
        <v>Dark</v>
      </c>
      <c r="P899" s="5" t="str">
        <f>_xlfn.XLOOKUP(Orders[[#This Row],[Customer ID]],customers!$A$1:$A$1001,customers!$I$1:$I$1001,,0)</f>
        <v>No</v>
      </c>
    </row>
    <row r="900" spans="1:16" x14ac:dyDescent="0.3">
      <c r="A900" s="3" t="s">
        <v>5570</v>
      </c>
      <c r="B900" s="6">
        <v>44089</v>
      </c>
      <c r="C900" s="3" t="s">
        <v>5571</v>
      </c>
      <c r="D900" s="5"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s="5" t="str">
        <f t="shared" si="43"/>
        <v>Robusta</v>
      </c>
      <c r="O900" s="4" t="str">
        <f t="shared" si="44"/>
        <v>Light</v>
      </c>
      <c r="P900" s="5" t="str">
        <f>_xlfn.XLOOKUP(Orders[[#This Row],[Customer ID]],customers!$A$1:$A$1001,customers!$I$1:$I$1001,,0)</f>
        <v>No</v>
      </c>
    </row>
    <row r="901" spans="1:16" x14ac:dyDescent="0.3">
      <c r="A901" s="3" t="s">
        <v>5575</v>
      </c>
      <c r="B901" s="6">
        <v>44523</v>
      </c>
      <c r="C901" s="3" t="s">
        <v>5554</v>
      </c>
      <c r="D901" s="5"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s="5" t="str">
        <f t="shared" si="43"/>
        <v>Liberica</v>
      </c>
      <c r="O901" s="4" t="str">
        <f t="shared" si="44"/>
        <v>Medium</v>
      </c>
      <c r="P901" s="5" t="str">
        <f>_xlfn.XLOOKUP(Orders[[#This Row],[Customer ID]],customers!$A$1:$A$1001,customers!$I$1:$I$1001,,0)</f>
        <v>No</v>
      </c>
    </row>
    <row r="902" spans="1:16" x14ac:dyDescent="0.3">
      <c r="A902" s="3" t="s">
        <v>5580</v>
      </c>
      <c r="B902" s="6">
        <v>44584</v>
      </c>
      <c r="C902" s="3" t="s">
        <v>5581</v>
      </c>
      <c r="D902" s="5"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5" t="str">
        <f>INDEX(products!$A$1:$G$49,MATCH(orders!$D902,products!$A$1:$A$49,0),MATCH(orders!I$1,products!$A$1:$G$1,0))</f>
        <v>Lib</v>
      </c>
      <c r="J902" s="5"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s="5" t="str">
        <f t="shared" si="43"/>
        <v>Liberica</v>
      </c>
      <c r="O902" s="4" t="str">
        <f t="shared" si="44"/>
        <v>Light</v>
      </c>
      <c r="P902" s="5" t="str">
        <f>_xlfn.XLOOKUP(Orders[[#This Row],[Customer ID]],customers!$A$1:$A$1001,customers!$I$1:$I$1001,,0)</f>
        <v>No</v>
      </c>
    </row>
    <row r="903" spans="1:16" x14ac:dyDescent="0.3">
      <c r="A903" s="3" t="s">
        <v>5585</v>
      </c>
      <c r="B903" s="6">
        <v>44223</v>
      </c>
      <c r="C903" s="3" t="s">
        <v>5586</v>
      </c>
      <c r="D903" s="5"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s="5" t="str">
        <f t="shared" si="43"/>
        <v>Robusta</v>
      </c>
      <c r="O903" s="4" t="str">
        <f t="shared" si="44"/>
        <v>Light</v>
      </c>
      <c r="P903" s="5" t="str">
        <f>_xlfn.XLOOKUP(Orders[[#This Row],[Customer ID]],customers!$A$1:$A$1001,customers!$I$1:$I$1001,,0)</f>
        <v>Yes</v>
      </c>
    </row>
    <row r="904" spans="1:16" x14ac:dyDescent="0.3">
      <c r="A904" s="3" t="s">
        <v>5591</v>
      </c>
      <c r="B904" s="6">
        <v>43640</v>
      </c>
      <c r="C904" s="3" t="s">
        <v>5592</v>
      </c>
      <c r="D904" s="5"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s="5" t="str">
        <f t="shared" si="43"/>
        <v>Excelsa</v>
      </c>
      <c r="O904" s="4" t="str">
        <f t="shared" si="44"/>
        <v>Medium</v>
      </c>
      <c r="P904" s="5" t="str">
        <f>_xlfn.XLOOKUP(Orders[[#This Row],[Customer ID]],customers!$A$1:$A$1001,customers!$I$1:$I$1001,,0)</f>
        <v>No</v>
      </c>
    </row>
    <row r="905" spans="1:16" x14ac:dyDescent="0.3">
      <c r="A905" s="3" t="s">
        <v>5597</v>
      </c>
      <c r="B905" s="6">
        <v>43905</v>
      </c>
      <c r="C905" s="3" t="s">
        <v>5598</v>
      </c>
      <c r="D905" s="5"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s="5" t="str">
        <f t="shared" si="43"/>
        <v>Liberica</v>
      </c>
      <c r="O905" s="4" t="str">
        <f t="shared" si="44"/>
        <v>Medium</v>
      </c>
      <c r="P905" s="5" t="str">
        <f>_xlfn.XLOOKUP(Orders[[#This Row],[Customer ID]],customers!$A$1:$A$1001,customers!$I$1:$I$1001,,0)</f>
        <v>No</v>
      </c>
    </row>
    <row r="906" spans="1:16" x14ac:dyDescent="0.3">
      <c r="A906" s="3" t="s">
        <v>5603</v>
      </c>
      <c r="B906" s="6">
        <v>44463</v>
      </c>
      <c r="C906" s="3" t="s">
        <v>5604</v>
      </c>
      <c r="D906" s="5"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s="5" t="str">
        <f t="shared" si="43"/>
        <v>Arabica</v>
      </c>
      <c r="O906" s="4" t="str">
        <f t="shared" si="44"/>
        <v>Light</v>
      </c>
      <c r="P906" s="5" t="str">
        <f>_xlfn.XLOOKUP(Orders[[#This Row],[Customer ID]],customers!$A$1:$A$1001,customers!$I$1:$I$1001,,0)</f>
        <v>No</v>
      </c>
    </row>
    <row r="907" spans="1:16" x14ac:dyDescent="0.3">
      <c r="A907" s="3" t="s">
        <v>5609</v>
      </c>
      <c r="B907" s="6">
        <v>43560</v>
      </c>
      <c r="C907" s="3" t="s">
        <v>5610</v>
      </c>
      <c r="D907" s="5"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s="5" t="str">
        <f t="shared" si="43"/>
        <v>Arabica</v>
      </c>
      <c r="O907" s="4" t="str">
        <f t="shared" si="44"/>
        <v>Medium</v>
      </c>
      <c r="P907" s="5" t="str">
        <f>_xlfn.XLOOKUP(Orders[[#This Row],[Customer ID]],customers!$A$1:$A$1001,customers!$I$1:$I$1001,,0)</f>
        <v>Yes</v>
      </c>
    </row>
    <row r="908" spans="1:16" x14ac:dyDescent="0.3">
      <c r="A908" s="3" t="s">
        <v>5614</v>
      </c>
      <c r="B908" s="6">
        <v>44588</v>
      </c>
      <c r="C908" s="3" t="s">
        <v>5615</v>
      </c>
      <c r="D908" s="5"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s="5" t="str">
        <f t="shared" si="43"/>
        <v>Arabica</v>
      </c>
      <c r="O908" s="4" t="str">
        <f t="shared" si="44"/>
        <v>Medium</v>
      </c>
      <c r="P908" s="5" t="str">
        <f>_xlfn.XLOOKUP(Orders[[#This Row],[Customer ID]],customers!$A$1:$A$1001,customers!$I$1:$I$1001,,0)</f>
        <v>Yes</v>
      </c>
    </row>
    <row r="909" spans="1:16" x14ac:dyDescent="0.3">
      <c r="A909" s="3" t="s">
        <v>5620</v>
      </c>
      <c r="B909" s="6">
        <v>44449</v>
      </c>
      <c r="C909" s="3" t="s">
        <v>5621</v>
      </c>
      <c r="D909" s="5"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s="5" t="str">
        <f t="shared" si="43"/>
        <v>Liberica</v>
      </c>
      <c r="O909" s="4" t="str">
        <f t="shared" si="44"/>
        <v>Dark</v>
      </c>
      <c r="P909" s="5" t="str">
        <f>_xlfn.XLOOKUP(Orders[[#This Row],[Customer ID]],customers!$A$1:$A$1001,customers!$I$1:$I$1001,,0)</f>
        <v>No</v>
      </c>
    </row>
    <row r="910" spans="1:16" x14ac:dyDescent="0.3">
      <c r="A910" s="3" t="s">
        <v>5626</v>
      </c>
      <c r="B910" s="6">
        <v>43836</v>
      </c>
      <c r="C910" s="3" t="s">
        <v>5627</v>
      </c>
      <c r="D910" s="5"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s="5" t="str">
        <f t="shared" si="43"/>
        <v>Robusta</v>
      </c>
      <c r="O910" s="4" t="str">
        <f t="shared" si="44"/>
        <v>Light</v>
      </c>
      <c r="P910" s="5" t="str">
        <f>_xlfn.XLOOKUP(Orders[[#This Row],[Customer ID]],customers!$A$1:$A$1001,customers!$I$1:$I$1001,,0)</f>
        <v>No</v>
      </c>
    </row>
    <row r="911" spans="1:16" x14ac:dyDescent="0.3">
      <c r="A911" s="3" t="s">
        <v>5632</v>
      </c>
      <c r="B911" s="6">
        <v>44635</v>
      </c>
      <c r="C911" s="3" t="s">
        <v>5633</v>
      </c>
      <c r="D911" s="5"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s="5" t="str">
        <f t="shared" si="43"/>
        <v>Robusta</v>
      </c>
      <c r="O911" s="4" t="str">
        <f t="shared" si="44"/>
        <v>Light</v>
      </c>
      <c r="P911" s="5" t="str">
        <f>_xlfn.XLOOKUP(Orders[[#This Row],[Customer ID]],customers!$A$1:$A$1001,customers!$I$1:$I$1001,,0)</f>
        <v>No</v>
      </c>
    </row>
    <row r="912" spans="1:16" x14ac:dyDescent="0.3">
      <c r="A912" s="3" t="s">
        <v>5637</v>
      </c>
      <c r="B912" s="6">
        <v>44447</v>
      </c>
      <c r="C912" s="3" t="s">
        <v>5638</v>
      </c>
      <c r="D912" s="5"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s="5" t="str">
        <f t="shared" si="43"/>
        <v>Arabica</v>
      </c>
      <c r="O912" s="4" t="str">
        <f t="shared" si="44"/>
        <v>Dark</v>
      </c>
      <c r="P912" s="5" t="str">
        <f>_xlfn.XLOOKUP(Orders[[#This Row],[Customer ID]],customers!$A$1:$A$1001,customers!$I$1:$I$1001,,0)</f>
        <v>No</v>
      </c>
    </row>
    <row r="913" spans="1:16" x14ac:dyDescent="0.3">
      <c r="A913" s="3" t="s">
        <v>5643</v>
      </c>
      <c r="B913" s="6">
        <v>44511</v>
      </c>
      <c r="C913" s="3" t="s">
        <v>5644</v>
      </c>
      <c r="D913" s="5"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s="5" t="str">
        <f t="shared" si="43"/>
        <v>Arabica</v>
      </c>
      <c r="O913" s="4" t="str">
        <f t="shared" si="44"/>
        <v>Medium</v>
      </c>
      <c r="P913" s="5" t="str">
        <f>_xlfn.XLOOKUP(Orders[[#This Row],[Customer ID]],customers!$A$1:$A$1001,customers!$I$1:$I$1001,,0)</f>
        <v>Yes</v>
      </c>
    </row>
    <row r="914" spans="1:16" x14ac:dyDescent="0.3">
      <c r="A914" s="3" t="s">
        <v>5649</v>
      </c>
      <c r="B914" s="6">
        <v>43726</v>
      </c>
      <c r="C914" s="3" t="s">
        <v>5650</v>
      </c>
      <c r="D914" s="5"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s="5" t="str">
        <f t="shared" si="43"/>
        <v>Robusta</v>
      </c>
      <c r="O914" s="4" t="str">
        <f t="shared" si="44"/>
        <v>Medium</v>
      </c>
      <c r="P914" s="5" t="str">
        <f>_xlfn.XLOOKUP(Orders[[#This Row],[Customer ID]],customers!$A$1:$A$1001,customers!$I$1:$I$1001,,0)</f>
        <v>Yes</v>
      </c>
    </row>
    <row r="915" spans="1:16" x14ac:dyDescent="0.3">
      <c r="A915" s="3" t="s">
        <v>5654</v>
      </c>
      <c r="B915" s="6">
        <v>44406</v>
      </c>
      <c r="C915" s="3" t="s">
        <v>5655</v>
      </c>
      <c r="D915" s="5"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s="5" t="str">
        <f t="shared" si="43"/>
        <v>Arabica</v>
      </c>
      <c r="O915" s="4" t="str">
        <f t="shared" si="44"/>
        <v>Medium</v>
      </c>
      <c r="P915" s="5" t="str">
        <f>_xlfn.XLOOKUP(Orders[[#This Row],[Customer ID]],customers!$A$1:$A$1001,customers!$I$1:$I$1001,,0)</f>
        <v>No</v>
      </c>
    </row>
    <row r="916" spans="1:16" x14ac:dyDescent="0.3">
      <c r="A916" s="3" t="s">
        <v>5660</v>
      </c>
      <c r="B916" s="6">
        <v>44640</v>
      </c>
      <c r="C916" s="3" t="s">
        <v>5661</v>
      </c>
      <c r="D916" s="5"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s="5" t="str">
        <f t="shared" si="43"/>
        <v>Arabica</v>
      </c>
      <c r="O916" s="4" t="str">
        <f t="shared" si="44"/>
        <v>Medium</v>
      </c>
      <c r="P916" s="5" t="str">
        <f>_xlfn.XLOOKUP(Orders[[#This Row],[Customer ID]],customers!$A$1:$A$1001,customers!$I$1:$I$1001,,0)</f>
        <v>No</v>
      </c>
    </row>
    <row r="917" spans="1:16" x14ac:dyDescent="0.3">
      <c r="A917" s="3" t="s">
        <v>5666</v>
      </c>
      <c r="B917" s="6">
        <v>43955</v>
      </c>
      <c r="C917" s="3" t="s">
        <v>5667</v>
      </c>
      <c r="D917" s="5"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s="5" t="str">
        <f t="shared" si="43"/>
        <v>Excelsa</v>
      </c>
      <c r="O917" s="4" t="str">
        <f t="shared" si="44"/>
        <v>Dark</v>
      </c>
      <c r="P917" s="5" t="str">
        <f>_xlfn.XLOOKUP(Orders[[#This Row],[Customer ID]],customers!$A$1:$A$1001,customers!$I$1:$I$1001,,0)</f>
        <v>Yes</v>
      </c>
    </row>
    <row r="918" spans="1:16" x14ac:dyDescent="0.3">
      <c r="A918" s="3" t="s">
        <v>5672</v>
      </c>
      <c r="B918" s="6">
        <v>44291</v>
      </c>
      <c r="C918" s="3" t="s">
        <v>5673</v>
      </c>
      <c r="D918" s="5"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5" t="str">
        <f>INDEX(products!$A$1:$G$49,MATCH(orders!$D918,products!$A$1:$A$49,0),MATCH(orders!I$1,products!$A$1:$G$1,0))</f>
        <v>Exc</v>
      </c>
      <c r="J918" s="5"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s="5" t="str">
        <f t="shared" si="43"/>
        <v>Excelsa</v>
      </c>
      <c r="O918" s="4" t="str">
        <f t="shared" si="44"/>
        <v>Dark</v>
      </c>
      <c r="P918" s="5" t="str">
        <f>_xlfn.XLOOKUP(Orders[[#This Row],[Customer ID]],customers!$A$1:$A$1001,customers!$I$1:$I$1001,,0)</f>
        <v>Yes</v>
      </c>
    </row>
    <row r="919" spans="1:16" x14ac:dyDescent="0.3">
      <c r="A919" s="3" t="s">
        <v>5676</v>
      </c>
      <c r="B919" s="6">
        <v>44573</v>
      </c>
      <c r="C919" s="3" t="s">
        <v>5677</v>
      </c>
      <c r="D919" s="5"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s="5" t="str">
        <f t="shared" si="43"/>
        <v>Arabica</v>
      </c>
      <c r="O919" s="4" t="str">
        <f t="shared" si="44"/>
        <v>Medium</v>
      </c>
      <c r="P919" s="5" t="str">
        <f>_xlfn.XLOOKUP(Orders[[#This Row],[Customer ID]],customers!$A$1:$A$1001,customers!$I$1:$I$1001,,0)</f>
        <v>No</v>
      </c>
    </row>
    <row r="920" spans="1:16" x14ac:dyDescent="0.3">
      <c r="A920" s="3" t="s">
        <v>5676</v>
      </c>
      <c r="B920" s="6">
        <v>44573</v>
      </c>
      <c r="C920" s="3" t="s">
        <v>5677</v>
      </c>
      <c r="D920" s="5"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s="5" t="str">
        <f t="shared" si="43"/>
        <v>Excelsa</v>
      </c>
      <c r="O920" s="4" t="str">
        <f t="shared" si="44"/>
        <v>Dark</v>
      </c>
      <c r="P920" s="5" t="str">
        <f>_xlfn.XLOOKUP(Orders[[#This Row],[Customer ID]],customers!$A$1:$A$1001,customers!$I$1:$I$1001,,0)</f>
        <v>No</v>
      </c>
    </row>
    <row r="921" spans="1:16" x14ac:dyDescent="0.3">
      <c r="A921" s="3" t="s">
        <v>5687</v>
      </c>
      <c r="B921" s="6">
        <v>44181</v>
      </c>
      <c r="C921" s="3" t="s">
        <v>5688</v>
      </c>
      <c r="D921" s="5"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s="5" t="str">
        <f t="shared" si="43"/>
        <v>Robusta</v>
      </c>
      <c r="O921" s="4" t="str">
        <f t="shared" si="44"/>
        <v>Dark</v>
      </c>
      <c r="P921" s="5" t="str">
        <f>_xlfn.XLOOKUP(Orders[[#This Row],[Customer ID]],customers!$A$1:$A$1001,customers!$I$1:$I$1001,,0)</f>
        <v>Yes</v>
      </c>
    </row>
    <row r="922" spans="1:16" x14ac:dyDescent="0.3">
      <c r="A922" s="3" t="s">
        <v>5693</v>
      </c>
      <c r="B922" s="6">
        <v>44711</v>
      </c>
      <c r="C922" s="3" t="s">
        <v>5694</v>
      </c>
      <c r="D922" s="5"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s="5" t="str">
        <f t="shared" si="43"/>
        <v>Robusta</v>
      </c>
      <c r="O922" s="4" t="str">
        <f t="shared" si="44"/>
        <v>Dark</v>
      </c>
      <c r="P922" s="5" t="str">
        <f>_xlfn.XLOOKUP(Orders[[#This Row],[Customer ID]],customers!$A$1:$A$1001,customers!$I$1:$I$1001,,0)</f>
        <v>No</v>
      </c>
    </row>
    <row r="923" spans="1:16" x14ac:dyDescent="0.3">
      <c r="A923" s="3" t="s">
        <v>5699</v>
      </c>
      <c r="B923" s="6">
        <v>44509</v>
      </c>
      <c r="C923" s="3" t="s">
        <v>5700</v>
      </c>
      <c r="D923" s="5"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s="5" t="str">
        <f t="shared" si="43"/>
        <v>Liberica</v>
      </c>
      <c r="O923" s="4" t="str">
        <f t="shared" si="44"/>
        <v>Dark</v>
      </c>
      <c r="P923" s="5" t="str">
        <f>_xlfn.XLOOKUP(Orders[[#This Row],[Customer ID]],customers!$A$1:$A$1001,customers!$I$1:$I$1001,,0)</f>
        <v>No</v>
      </c>
    </row>
    <row r="924" spans="1:16" x14ac:dyDescent="0.3">
      <c r="A924" s="3" t="s">
        <v>5705</v>
      </c>
      <c r="B924" s="6">
        <v>44659</v>
      </c>
      <c r="C924" s="3" t="s">
        <v>5706</v>
      </c>
      <c r="D924" s="5"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s="5" t="str">
        <f t="shared" si="43"/>
        <v>Arabica</v>
      </c>
      <c r="O924" s="4" t="str">
        <f t="shared" si="44"/>
        <v>Medium</v>
      </c>
      <c r="P924" s="5" t="str">
        <f>_xlfn.XLOOKUP(Orders[[#This Row],[Customer ID]],customers!$A$1:$A$1001,customers!$I$1:$I$1001,,0)</f>
        <v>Yes</v>
      </c>
    </row>
    <row r="925" spans="1:16" x14ac:dyDescent="0.3">
      <c r="A925" s="3" t="s">
        <v>5709</v>
      </c>
      <c r="B925" s="6">
        <v>43746</v>
      </c>
      <c r="C925" s="3" t="s">
        <v>5710</v>
      </c>
      <c r="D925" s="5"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s="5" t="str">
        <f t="shared" si="43"/>
        <v>Excelsa</v>
      </c>
      <c r="O925" s="4" t="str">
        <f t="shared" si="44"/>
        <v>Dark</v>
      </c>
      <c r="P925" s="5" t="str">
        <f>_xlfn.XLOOKUP(Orders[[#This Row],[Customer ID]],customers!$A$1:$A$1001,customers!$I$1:$I$1001,,0)</f>
        <v>No</v>
      </c>
    </row>
    <row r="926" spans="1:16" x14ac:dyDescent="0.3">
      <c r="A926" s="3" t="s">
        <v>5715</v>
      </c>
      <c r="B926" s="6">
        <v>44451</v>
      </c>
      <c r="C926" s="3" t="s">
        <v>5716</v>
      </c>
      <c r="D926" s="5"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s="5" t="str">
        <f t="shared" si="43"/>
        <v>Arabica</v>
      </c>
      <c r="O926" s="4" t="str">
        <f t="shared" si="44"/>
        <v>Light</v>
      </c>
      <c r="P926" s="5" t="str">
        <f>_xlfn.XLOOKUP(Orders[[#This Row],[Customer ID]],customers!$A$1:$A$1001,customers!$I$1:$I$1001,,0)</f>
        <v>No</v>
      </c>
    </row>
    <row r="927" spans="1:16" x14ac:dyDescent="0.3">
      <c r="A927" s="3" t="s">
        <v>5720</v>
      </c>
      <c r="B927" s="6">
        <v>44770</v>
      </c>
      <c r="C927" s="3" t="s">
        <v>5554</v>
      </c>
      <c r="D927" s="5"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s="5" t="str">
        <f t="shared" si="43"/>
        <v>Arabica</v>
      </c>
      <c r="O927" s="4" t="str">
        <f t="shared" si="44"/>
        <v>Medium</v>
      </c>
      <c r="P927" s="5" t="str">
        <f>_xlfn.XLOOKUP(Orders[[#This Row],[Customer ID]],customers!$A$1:$A$1001,customers!$I$1:$I$1001,,0)</f>
        <v>No</v>
      </c>
    </row>
    <row r="928" spans="1:16" x14ac:dyDescent="0.3">
      <c r="A928" s="3" t="s">
        <v>5725</v>
      </c>
      <c r="B928" s="6">
        <v>44012</v>
      </c>
      <c r="C928" s="3" t="s">
        <v>5726</v>
      </c>
      <c r="D928" s="5"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s="5" t="str">
        <f t="shared" si="43"/>
        <v>Arabica</v>
      </c>
      <c r="O928" s="4" t="str">
        <f t="shared" si="44"/>
        <v>Medium</v>
      </c>
      <c r="P928" s="5" t="str">
        <f>_xlfn.XLOOKUP(Orders[[#This Row],[Customer ID]],customers!$A$1:$A$1001,customers!$I$1:$I$1001,,0)</f>
        <v>Yes</v>
      </c>
    </row>
    <row r="929" spans="1:16" x14ac:dyDescent="0.3">
      <c r="A929" s="3" t="s">
        <v>5731</v>
      </c>
      <c r="B929" s="6">
        <v>43474</v>
      </c>
      <c r="C929" s="3" t="s">
        <v>5732</v>
      </c>
      <c r="D929" s="5"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s="5" t="str">
        <f t="shared" si="43"/>
        <v>Excelsa</v>
      </c>
      <c r="O929" s="4" t="str">
        <f t="shared" si="44"/>
        <v>Dark</v>
      </c>
      <c r="P929" s="5" t="str">
        <f>_xlfn.XLOOKUP(Orders[[#This Row],[Customer ID]],customers!$A$1:$A$1001,customers!$I$1:$I$1001,,0)</f>
        <v>No</v>
      </c>
    </row>
    <row r="930" spans="1:16" x14ac:dyDescent="0.3">
      <c r="A930" s="3" t="s">
        <v>5737</v>
      </c>
      <c r="B930" s="6">
        <v>44754</v>
      </c>
      <c r="C930" s="3" t="s">
        <v>5738</v>
      </c>
      <c r="D930" s="5"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s="5" t="str">
        <f t="shared" si="43"/>
        <v>Excelsa</v>
      </c>
      <c r="O930" s="4" t="str">
        <f t="shared" si="44"/>
        <v>Medium</v>
      </c>
      <c r="P930" s="5" t="str">
        <f>_xlfn.XLOOKUP(Orders[[#This Row],[Customer ID]],customers!$A$1:$A$1001,customers!$I$1:$I$1001,,0)</f>
        <v>Yes</v>
      </c>
    </row>
    <row r="931" spans="1:16" x14ac:dyDescent="0.3">
      <c r="A931" s="3" t="s">
        <v>5742</v>
      </c>
      <c r="B931" s="6">
        <v>44165</v>
      </c>
      <c r="C931" s="3" t="s">
        <v>5743</v>
      </c>
      <c r="D931" s="5"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s="5" t="str">
        <f t="shared" si="43"/>
        <v>Excelsa</v>
      </c>
      <c r="O931" s="4" t="str">
        <f t="shared" si="44"/>
        <v>Light</v>
      </c>
      <c r="P931" s="5" t="str">
        <f>_xlfn.XLOOKUP(Orders[[#This Row],[Customer ID]],customers!$A$1:$A$1001,customers!$I$1:$I$1001,,0)</f>
        <v>Yes</v>
      </c>
    </row>
    <row r="932" spans="1:16" x14ac:dyDescent="0.3">
      <c r="A932" s="3" t="s">
        <v>5748</v>
      </c>
      <c r="B932" s="6">
        <v>43546</v>
      </c>
      <c r="C932" s="3" t="s">
        <v>5749</v>
      </c>
      <c r="D932" s="5"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s="5" t="str">
        <f t="shared" si="43"/>
        <v>Excelsa</v>
      </c>
      <c r="O932" s="4" t="str">
        <f t="shared" si="44"/>
        <v>Dark</v>
      </c>
      <c r="P932" s="5" t="str">
        <f>_xlfn.XLOOKUP(Orders[[#This Row],[Customer ID]],customers!$A$1:$A$1001,customers!$I$1:$I$1001,,0)</f>
        <v>Yes</v>
      </c>
    </row>
    <row r="933" spans="1:16" x14ac:dyDescent="0.3">
      <c r="A933" s="3" t="s">
        <v>5753</v>
      </c>
      <c r="B933" s="6">
        <v>44607</v>
      </c>
      <c r="C933" s="3" t="s">
        <v>5754</v>
      </c>
      <c r="D933" s="5"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s="5" t="str">
        <f t="shared" si="43"/>
        <v>Arabica</v>
      </c>
      <c r="O933" s="4" t="str">
        <f t="shared" si="44"/>
        <v>Dark</v>
      </c>
      <c r="P933" s="5" t="str">
        <f>_xlfn.XLOOKUP(Orders[[#This Row],[Customer ID]],customers!$A$1:$A$1001,customers!$I$1:$I$1001,,0)</f>
        <v>Yes</v>
      </c>
    </row>
    <row r="934" spans="1:16" x14ac:dyDescent="0.3">
      <c r="A934" s="3" t="s">
        <v>5757</v>
      </c>
      <c r="B934" s="6">
        <v>44117</v>
      </c>
      <c r="C934" s="3" t="s">
        <v>5758</v>
      </c>
      <c r="D934" s="5"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s="5" t="str">
        <f t="shared" si="43"/>
        <v>Excelsa</v>
      </c>
      <c r="O934" s="4" t="str">
        <f t="shared" si="44"/>
        <v>Medium</v>
      </c>
      <c r="P934" s="5" t="str">
        <f>_xlfn.XLOOKUP(Orders[[#This Row],[Customer ID]],customers!$A$1:$A$1001,customers!$I$1:$I$1001,,0)</f>
        <v>No</v>
      </c>
    </row>
    <row r="935" spans="1:16" x14ac:dyDescent="0.3">
      <c r="A935" s="3" t="s">
        <v>5763</v>
      </c>
      <c r="B935" s="6">
        <v>44557</v>
      </c>
      <c r="C935" s="3" t="s">
        <v>5764</v>
      </c>
      <c r="D935" s="5"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s="5" t="str">
        <f t="shared" si="43"/>
        <v>Robusta</v>
      </c>
      <c r="O935" s="4" t="str">
        <f t="shared" si="44"/>
        <v>Dark</v>
      </c>
      <c r="P935" s="5" t="str">
        <f>_xlfn.XLOOKUP(Orders[[#This Row],[Customer ID]],customers!$A$1:$A$1001,customers!$I$1:$I$1001,,0)</f>
        <v>Yes</v>
      </c>
    </row>
    <row r="936" spans="1:16" x14ac:dyDescent="0.3">
      <c r="A936" s="3" t="s">
        <v>5768</v>
      </c>
      <c r="B936" s="6">
        <v>44409</v>
      </c>
      <c r="C936" s="3" t="s">
        <v>5769</v>
      </c>
      <c r="D936" s="5"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s="5" t="str">
        <f t="shared" si="43"/>
        <v>Robusta</v>
      </c>
      <c r="O936" s="4" t="str">
        <f t="shared" si="44"/>
        <v>Medium</v>
      </c>
      <c r="P936" s="5" t="str">
        <f>_xlfn.XLOOKUP(Orders[[#This Row],[Customer ID]],customers!$A$1:$A$1001,customers!$I$1:$I$1001,,0)</f>
        <v>No</v>
      </c>
    </row>
    <row r="937" spans="1:16" x14ac:dyDescent="0.3">
      <c r="A937" s="3" t="s">
        <v>5774</v>
      </c>
      <c r="B937" s="6">
        <v>44153</v>
      </c>
      <c r="C937" s="3" t="s">
        <v>5775</v>
      </c>
      <c r="D937" s="5"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s="5" t="str">
        <f t="shared" si="43"/>
        <v>Arabica</v>
      </c>
      <c r="O937" s="4" t="str">
        <f t="shared" si="44"/>
        <v>Medium</v>
      </c>
      <c r="P937" s="5" t="str">
        <f>_xlfn.XLOOKUP(Orders[[#This Row],[Customer ID]],customers!$A$1:$A$1001,customers!$I$1:$I$1001,,0)</f>
        <v>Yes</v>
      </c>
    </row>
    <row r="938" spans="1:16" x14ac:dyDescent="0.3">
      <c r="A938" s="3" t="s">
        <v>5780</v>
      </c>
      <c r="B938" s="6">
        <v>44493</v>
      </c>
      <c r="C938" s="3" t="s">
        <v>5781</v>
      </c>
      <c r="D938" s="5"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s="5" t="str">
        <f t="shared" si="43"/>
        <v>Liberica</v>
      </c>
      <c r="O938" s="4" t="str">
        <f t="shared" si="44"/>
        <v>Dark</v>
      </c>
      <c r="P938" s="5" t="str">
        <f>_xlfn.XLOOKUP(Orders[[#This Row],[Customer ID]],customers!$A$1:$A$1001,customers!$I$1:$I$1001,,0)</f>
        <v>Yes</v>
      </c>
    </row>
    <row r="939" spans="1:16" x14ac:dyDescent="0.3">
      <c r="A939" s="3" t="s">
        <v>5780</v>
      </c>
      <c r="B939" s="6">
        <v>44493</v>
      </c>
      <c r="C939" s="3" t="s">
        <v>5781</v>
      </c>
      <c r="D939" s="5"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s="5" t="str">
        <f t="shared" si="43"/>
        <v>Robusta</v>
      </c>
      <c r="O939" s="4" t="str">
        <f t="shared" si="44"/>
        <v>Medium</v>
      </c>
      <c r="P939" s="5" t="str">
        <f>_xlfn.XLOOKUP(Orders[[#This Row],[Customer ID]],customers!$A$1:$A$1001,customers!$I$1:$I$1001,,0)</f>
        <v>Yes</v>
      </c>
    </row>
    <row r="940" spans="1:16" x14ac:dyDescent="0.3">
      <c r="A940" s="3" t="s">
        <v>5791</v>
      </c>
      <c r="B940" s="6">
        <v>43829</v>
      </c>
      <c r="C940" s="3" t="s">
        <v>5792</v>
      </c>
      <c r="D940" s="5"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s="5" t="str">
        <f t="shared" si="43"/>
        <v>Excelsa</v>
      </c>
      <c r="O940" s="4" t="str">
        <f t="shared" si="44"/>
        <v>Light</v>
      </c>
      <c r="P940" s="5" t="str">
        <f>_xlfn.XLOOKUP(Orders[[#This Row],[Customer ID]],customers!$A$1:$A$1001,customers!$I$1:$I$1001,,0)</f>
        <v>Yes</v>
      </c>
    </row>
    <row r="941" spans="1:16" x14ac:dyDescent="0.3">
      <c r="A941" s="3" t="s">
        <v>5797</v>
      </c>
      <c r="B941" s="6">
        <v>44229</v>
      </c>
      <c r="C941" s="3" t="s">
        <v>5798</v>
      </c>
      <c r="D941" s="5"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s="5" t="str">
        <f t="shared" si="43"/>
        <v>Liberica</v>
      </c>
      <c r="O941" s="4" t="str">
        <f t="shared" si="44"/>
        <v>Light</v>
      </c>
      <c r="P941" s="5" t="str">
        <f>_xlfn.XLOOKUP(Orders[[#This Row],[Customer ID]],customers!$A$1:$A$1001,customers!$I$1:$I$1001,,0)</f>
        <v>No</v>
      </c>
    </row>
    <row r="942" spans="1:16" x14ac:dyDescent="0.3">
      <c r="A942" s="3" t="s">
        <v>5803</v>
      </c>
      <c r="B942" s="6">
        <v>44332</v>
      </c>
      <c r="C942" s="3" t="s">
        <v>5804</v>
      </c>
      <c r="D942" s="5"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s="5" t="str">
        <f t="shared" si="43"/>
        <v>Robusta</v>
      </c>
      <c r="O942" s="4" t="str">
        <f t="shared" si="44"/>
        <v>Light</v>
      </c>
      <c r="P942" s="5" t="str">
        <f>_xlfn.XLOOKUP(Orders[[#This Row],[Customer ID]],customers!$A$1:$A$1001,customers!$I$1:$I$1001,,0)</f>
        <v>Yes</v>
      </c>
    </row>
    <row r="943" spans="1:16" x14ac:dyDescent="0.3">
      <c r="A943" s="3" t="s">
        <v>5809</v>
      </c>
      <c r="B943" s="6">
        <v>44674</v>
      </c>
      <c r="C943" s="3" t="s">
        <v>5810</v>
      </c>
      <c r="D943" s="5"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5" t="str">
        <f>INDEX(products!$A$1:$G$49,MATCH(orders!$D943,products!$A$1:$A$49,0),MATCH(orders!I$1,products!$A$1:$G$1,0))</f>
        <v>Ara</v>
      </c>
      <c r="J943" s="5"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s="5" t="str">
        <f t="shared" si="43"/>
        <v>Arabica</v>
      </c>
      <c r="O943" s="4" t="str">
        <f t="shared" si="44"/>
        <v>Light</v>
      </c>
      <c r="P943" s="5" t="str">
        <f>_xlfn.XLOOKUP(Orders[[#This Row],[Customer ID]],customers!$A$1:$A$1001,customers!$I$1:$I$1001,,0)</f>
        <v>Yes</v>
      </c>
    </row>
    <row r="944" spans="1:16" x14ac:dyDescent="0.3">
      <c r="A944" s="3" t="s">
        <v>5816</v>
      </c>
      <c r="B944" s="6">
        <v>44464</v>
      </c>
      <c r="C944" s="3" t="s">
        <v>5817</v>
      </c>
      <c r="D944" s="5"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s="5" t="str">
        <f t="shared" si="43"/>
        <v>Robusta</v>
      </c>
      <c r="O944" s="4" t="str">
        <f t="shared" si="44"/>
        <v>Light</v>
      </c>
      <c r="P944" s="5" t="str">
        <f>_xlfn.XLOOKUP(Orders[[#This Row],[Customer ID]],customers!$A$1:$A$1001,customers!$I$1:$I$1001,,0)</f>
        <v>No</v>
      </c>
    </row>
    <row r="945" spans="1:16" x14ac:dyDescent="0.3">
      <c r="A945" s="3" t="s">
        <v>5822</v>
      </c>
      <c r="B945" s="6">
        <v>44719</v>
      </c>
      <c r="C945" s="3" t="s">
        <v>5823</v>
      </c>
      <c r="D945" s="5"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s="5" t="str">
        <f t="shared" si="43"/>
        <v>Arabica</v>
      </c>
      <c r="O945" s="4" t="str">
        <f t="shared" si="44"/>
        <v>Light</v>
      </c>
      <c r="P945" s="5" t="str">
        <f>_xlfn.XLOOKUP(Orders[[#This Row],[Customer ID]],customers!$A$1:$A$1001,customers!$I$1:$I$1001,,0)</f>
        <v>No</v>
      </c>
    </row>
    <row r="946" spans="1:16" x14ac:dyDescent="0.3">
      <c r="A946" s="3" t="s">
        <v>5828</v>
      </c>
      <c r="B946" s="6">
        <v>44054</v>
      </c>
      <c r="C946" s="3" t="s">
        <v>5829</v>
      </c>
      <c r="D946" s="5"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s="5" t="str">
        <f t="shared" si="43"/>
        <v>Robusta</v>
      </c>
      <c r="O946" s="4" t="str">
        <f t="shared" si="44"/>
        <v>Light</v>
      </c>
      <c r="P946" s="5" t="str">
        <f>_xlfn.XLOOKUP(Orders[[#This Row],[Customer ID]],customers!$A$1:$A$1001,customers!$I$1:$I$1001,,0)</f>
        <v>No</v>
      </c>
    </row>
    <row r="947" spans="1:16" x14ac:dyDescent="0.3">
      <c r="A947" s="3" t="s">
        <v>5834</v>
      </c>
      <c r="B947" s="6">
        <v>43524</v>
      </c>
      <c r="C947" s="3" t="s">
        <v>5835</v>
      </c>
      <c r="D947" s="5"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s="5" t="str">
        <f t="shared" si="43"/>
        <v>Liberica</v>
      </c>
      <c r="O947" s="4" t="str">
        <f t="shared" si="44"/>
        <v>Dark</v>
      </c>
      <c r="P947" s="5" t="str">
        <f>_xlfn.XLOOKUP(Orders[[#This Row],[Customer ID]],customers!$A$1:$A$1001,customers!$I$1:$I$1001,,0)</f>
        <v>No</v>
      </c>
    </row>
    <row r="948" spans="1:16" x14ac:dyDescent="0.3">
      <c r="A948" s="3" t="s">
        <v>5839</v>
      </c>
      <c r="B948" s="6">
        <v>43719</v>
      </c>
      <c r="C948" s="3" t="s">
        <v>5840</v>
      </c>
      <c r="D948" s="5"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s="5" t="str">
        <f t="shared" si="43"/>
        <v>Liberica</v>
      </c>
      <c r="O948" s="4" t="str">
        <f t="shared" si="44"/>
        <v>Dark</v>
      </c>
      <c r="P948" s="5" t="str">
        <f>_xlfn.XLOOKUP(Orders[[#This Row],[Customer ID]],customers!$A$1:$A$1001,customers!$I$1:$I$1001,,0)</f>
        <v>No</v>
      </c>
    </row>
    <row r="949" spans="1:16" x14ac:dyDescent="0.3">
      <c r="A949" s="3" t="s">
        <v>5844</v>
      </c>
      <c r="B949" s="6">
        <v>44294</v>
      </c>
      <c r="C949" s="3" t="s">
        <v>5845</v>
      </c>
      <c r="D949" s="5"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5" t="str">
        <f>INDEX(products!$A$1:$G$49,MATCH(orders!$D949,products!$A$1:$A$49,0),MATCH(orders!I$1,products!$A$1:$G$1,0))</f>
        <v>Ara</v>
      </c>
      <c r="J949" s="5"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s="5" t="str">
        <f t="shared" si="43"/>
        <v>Arabica</v>
      </c>
      <c r="O949" s="4" t="str">
        <f t="shared" si="44"/>
        <v>Medium</v>
      </c>
      <c r="P949" s="5" t="str">
        <f>_xlfn.XLOOKUP(Orders[[#This Row],[Customer ID]],customers!$A$1:$A$1001,customers!$I$1:$I$1001,,0)</f>
        <v>No</v>
      </c>
    </row>
    <row r="950" spans="1:16" x14ac:dyDescent="0.3">
      <c r="A950" s="3" t="s">
        <v>5849</v>
      </c>
      <c r="B950" s="6">
        <v>44445</v>
      </c>
      <c r="C950" s="3" t="s">
        <v>5850</v>
      </c>
      <c r="D950" s="5"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s="5" t="str">
        <f t="shared" si="43"/>
        <v>Excelsa</v>
      </c>
      <c r="O950" s="4" t="str">
        <f t="shared" si="44"/>
        <v>Dark</v>
      </c>
      <c r="P950" s="5" t="str">
        <f>_xlfn.XLOOKUP(Orders[[#This Row],[Customer ID]],customers!$A$1:$A$1001,customers!$I$1:$I$1001,,0)</f>
        <v>Yes</v>
      </c>
    </row>
    <row r="951" spans="1:16" x14ac:dyDescent="0.3">
      <c r="A951" s="3" t="s">
        <v>5855</v>
      </c>
      <c r="B951" s="6">
        <v>44449</v>
      </c>
      <c r="C951" s="3" t="s">
        <v>5856</v>
      </c>
      <c r="D951" s="5"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5" t="str">
        <f>INDEX(products!$A$1:$G$49,MATCH(orders!$D951,products!$A$1:$A$49,0),MATCH(orders!I$1,products!$A$1:$G$1,0))</f>
        <v>Rob</v>
      </c>
      <c r="J951" s="5"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s="5" t="str">
        <f t="shared" si="43"/>
        <v>Robusta</v>
      </c>
      <c r="O951" s="4" t="str">
        <f t="shared" si="44"/>
        <v>Light</v>
      </c>
      <c r="P951" s="5" t="str">
        <f>_xlfn.XLOOKUP(Orders[[#This Row],[Customer ID]],customers!$A$1:$A$1001,customers!$I$1:$I$1001,,0)</f>
        <v>No</v>
      </c>
    </row>
    <row r="952" spans="1:16" x14ac:dyDescent="0.3">
      <c r="A952" s="3" t="s">
        <v>5861</v>
      </c>
      <c r="B952" s="6">
        <v>44703</v>
      </c>
      <c r="C952" s="3" t="s">
        <v>5862</v>
      </c>
      <c r="D952" s="5"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s="5" t="str">
        <f t="shared" si="43"/>
        <v>Robusta</v>
      </c>
      <c r="O952" s="4" t="str">
        <f t="shared" si="44"/>
        <v>Light</v>
      </c>
      <c r="P952" s="5" t="str">
        <f>_xlfn.XLOOKUP(Orders[[#This Row],[Customer ID]],customers!$A$1:$A$1001,customers!$I$1:$I$1001,,0)</f>
        <v>Yes</v>
      </c>
    </row>
    <row r="953" spans="1:16" x14ac:dyDescent="0.3">
      <c r="A953" s="3" t="s">
        <v>5866</v>
      </c>
      <c r="B953" s="6">
        <v>44092</v>
      </c>
      <c r="C953" s="3" t="s">
        <v>5867</v>
      </c>
      <c r="D953" s="5"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s="5" t="str">
        <f t="shared" si="43"/>
        <v>Robusta</v>
      </c>
      <c r="O953" s="4" t="str">
        <f t="shared" si="44"/>
        <v>Light</v>
      </c>
      <c r="P953" s="5" t="str">
        <f>_xlfn.XLOOKUP(Orders[[#This Row],[Customer ID]],customers!$A$1:$A$1001,customers!$I$1:$I$1001,,0)</f>
        <v>No</v>
      </c>
    </row>
    <row r="954" spans="1:16" x14ac:dyDescent="0.3">
      <c r="A954" s="3" t="s">
        <v>5872</v>
      </c>
      <c r="B954" s="6">
        <v>44439</v>
      </c>
      <c r="C954" s="3" t="s">
        <v>5873</v>
      </c>
      <c r="D954" s="5"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5" t="str">
        <f>INDEX(products!$A$1:$G$49,MATCH(orders!$D954,products!$A$1:$A$49,0),MATCH(orders!I$1,products!$A$1:$G$1,0))</f>
        <v>Ara</v>
      </c>
      <c r="J954" s="5"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s="5" t="str">
        <f t="shared" si="43"/>
        <v>Arabica</v>
      </c>
      <c r="O954" s="4" t="str">
        <f t="shared" si="44"/>
        <v>Medium</v>
      </c>
      <c r="P954" s="5" t="str">
        <f>_xlfn.XLOOKUP(Orders[[#This Row],[Customer ID]],customers!$A$1:$A$1001,customers!$I$1:$I$1001,,0)</f>
        <v>Yes</v>
      </c>
    </row>
    <row r="955" spans="1:16" x14ac:dyDescent="0.3">
      <c r="A955" s="3" t="s">
        <v>5878</v>
      </c>
      <c r="B955" s="6">
        <v>44582</v>
      </c>
      <c r="C955" s="3" t="s">
        <v>5764</v>
      </c>
      <c r="D955" s="5"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s="5" t="str">
        <f t="shared" si="43"/>
        <v>Arabica</v>
      </c>
      <c r="O955" s="4" t="str">
        <f t="shared" si="44"/>
        <v>Light</v>
      </c>
      <c r="P955" s="5" t="str">
        <f>_xlfn.XLOOKUP(Orders[[#This Row],[Customer ID]],customers!$A$1:$A$1001,customers!$I$1:$I$1001,,0)</f>
        <v>Yes</v>
      </c>
    </row>
    <row r="956" spans="1:16" x14ac:dyDescent="0.3">
      <c r="A956" s="3" t="s">
        <v>5884</v>
      </c>
      <c r="B956" s="6">
        <v>44722</v>
      </c>
      <c r="C956" s="3" t="s">
        <v>5764</v>
      </c>
      <c r="D956" s="5"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s="5" t="str">
        <f t="shared" si="43"/>
        <v>Excelsa</v>
      </c>
      <c r="O956" s="4" t="str">
        <f t="shared" si="44"/>
        <v>Dark</v>
      </c>
      <c r="P956" s="5" t="str">
        <f>_xlfn.XLOOKUP(Orders[[#This Row],[Customer ID]],customers!$A$1:$A$1001,customers!$I$1:$I$1001,,0)</f>
        <v>Yes</v>
      </c>
    </row>
    <row r="957" spans="1:16" x14ac:dyDescent="0.3">
      <c r="A957" s="3" t="s">
        <v>5890</v>
      </c>
      <c r="B957" s="6">
        <v>43582</v>
      </c>
      <c r="C957" s="3" t="s">
        <v>5764</v>
      </c>
      <c r="D957" s="5"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s="5" t="str">
        <f t="shared" si="43"/>
        <v>Excelsa</v>
      </c>
      <c r="O957" s="4" t="str">
        <f t="shared" si="44"/>
        <v>Light</v>
      </c>
      <c r="P957" s="5" t="str">
        <f>_xlfn.XLOOKUP(Orders[[#This Row],[Customer ID]],customers!$A$1:$A$1001,customers!$I$1:$I$1001,,0)</f>
        <v>Yes</v>
      </c>
    </row>
    <row r="958" spans="1:16" x14ac:dyDescent="0.3">
      <c r="A958" s="3" t="s">
        <v>5890</v>
      </c>
      <c r="B958" s="6">
        <v>43582</v>
      </c>
      <c r="C958" s="3" t="s">
        <v>5764</v>
      </c>
      <c r="D958" s="5"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s="5" t="str">
        <f t="shared" si="43"/>
        <v>Robusta</v>
      </c>
      <c r="O958" s="4" t="str">
        <f t="shared" si="44"/>
        <v>Light</v>
      </c>
      <c r="P958" s="5" t="str">
        <f>_xlfn.XLOOKUP(Orders[[#This Row],[Customer ID]],customers!$A$1:$A$1001,customers!$I$1:$I$1001,,0)</f>
        <v>Yes</v>
      </c>
    </row>
    <row r="959" spans="1:16" x14ac:dyDescent="0.3">
      <c r="A959" s="3" t="s">
        <v>5890</v>
      </c>
      <c r="B959" s="6">
        <v>43582</v>
      </c>
      <c r="C959" s="3" t="s">
        <v>5764</v>
      </c>
      <c r="D959" s="5"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s="5" t="str">
        <f t="shared" si="43"/>
        <v>Excelsa</v>
      </c>
      <c r="O959" s="4" t="str">
        <f t="shared" si="44"/>
        <v>Light</v>
      </c>
      <c r="P959" s="5" t="str">
        <f>_xlfn.XLOOKUP(Orders[[#This Row],[Customer ID]],customers!$A$1:$A$1001,customers!$I$1:$I$1001,,0)</f>
        <v>Yes</v>
      </c>
    </row>
    <row r="960" spans="1:16" x14ac:dyDescent="0.3">
      <c r="A960" s="3" t="s">
        <v>5890</v>
      </c>
      <c r="B960" s="6">
        <v>43582</v>
      </c>
      <c r="C960" s="3" t="s">
        <v>5764</v>
      </c>
      <c r="D960" s="5"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s="5" t="str">
        <f t="shared" si="43"/>
        <v>Arabica</v>
      </c>
      <c r="O960" s="4" t="str">
        <f t="shared" si="44"/>
        <v>Light</v>
      </c>
      <c r="P960" s="5" t="str">
        <f>_xlfn.XLOOKUP(Orders[[#This Row],[Customer ID]],customers!$A$1:$A$1001,customers!$I$1:$I$1001,,0)</f>
        <v>Yes</v>
      </c>
    </row>
    <row r="961" spans="1:16" x14ac:dyDescent="0.3">
      <c r="A961" s="3" t="s">
        <v>5910</v>
      </c>
      <c r="B961" s="6">
        <v>44598</v>
      </c>
      <c r="C961" s="3" t="s">
        <v>5911</v>
      </c>
      <c r="D961" s="5"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s="5" t="str">
        <f t="shared" si="43"/>
        <v>Liberica</v>
      </c>
      <c r="O961" s="4" t="str">
        <f t="shared" si="44"/>
        <v>Light</v>
      </c>
      <c r="P961" s="5" t="str">
        <f>_xlfn.XLOOKUP(Orders[[#This Row],[Customer ID]],customers!$A$1:$A$1001,customers!$I$1:$I$1001,,0)</f>
        <v>Yes</v>
      </c>
    </row>
    <row r="962" spans="1:16" x14ac:dyDescent="0.3">
      <c r="A962" s="3" t="s">
        <v>5915</v>
      </c>
      <c r="B962" s="6">
        <v>44591</v>
      </c>
      <c r="C962" s="3" t="s">
        <v>5916</v>
      </c>
      <c r="D962" s="5"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s="5" t="str">
        <f t="shared" si="43"/>
        <v>Liberica</v>
      </c>
      <c r="O962" s="4" t="str">
        <f t="shared" si="44"/>
        <v>Light</v>
      </c>
      <c r="P962" s="5" t="str">
        <f>_xlfn.XLOOKUP(Orders[[#This Row],[Customer ID]],customers!$A$1:$A$1001,customers!$I$1:$I$1001,,0)</f>
        <v>Yes</v>
      </c>
    </row>
    <row r="963" spans="1:16" x14ac:dyDescent="0.3">
      <c r="A963" s="3" t="s">
        <v>5921</v>
      </c>
      <c r="B963" s="6">
        <v>44158</v>
      </c>
      <c r="C963" s="3" t="s">
        <v>5922</v>
      </c>
      <c r="D963" s="5"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s="5" t="str">
        <f t="shared" ref="N963:N1001" si="46">IF(I963="Rob","Robusta",IF(I963="Exc","Excelsa",IF(I963="Ara","Arabica",IF(I963="Lib","Liberica",""))))</f>
        <v>Arabica</v>
      </c>
      <c r="O963" s="4" t="str">
        <f t="shared" ref="O963:O1001" si="47">IF(J963="M","Medium",IF(J963="L","Light",IF(J963="D","Dark","")))</f>
        <v>Dark</v>
      </c>
      <c r="P963" s="5" t="str">
        <f>_xlfn.XLOOKUP(Orders[[#This Row],[Customer ID]],customers!$A$1:$A$1001,customers!$I$1:$I$1001,,0)</f>
        <v>Yes</v>
      </c>
    </row>
    <row r="964" spans="1:16" x14ac:dyDescent="0.3">
      <c r="A964" s="3" t="s">
        <v>5926</v>
      </c>
      <c r="B964" s="6">
        <v>44664</v>
      </c>
      <c r="C964" s="3" t="s">
        <v>5927</v>
      </c>
      <c r="D964" s="5"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5" t="str">
        <f>INDEX(products!$A$1:$G$49,MATCH(orders!$D964,products!$A$1:$A$49,0),MATCH(orders!I$1,products!$A$1:$G$1,0))</f>
        <v>Rob</v>
      </c>
      <c r="J964" s="5"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s="5" t="str">
        <f t="shared" si="46"/>
        <v>Robusta</v>
      </c>
      <c r="O964" s="4" t="str">
        <f t="shared" si="47"/>
        <v>Dark</v>
      </c>
      <c r="P964" s="5" t="str">
        <f>_xlfn.XLOOKUP(Orders[[#This Row],[Customer ID]],customers!$A$1:$A$1001,customers!$I$1:$I$1001,,0)</f>
        <v>Yes</v>
      </c>
    </row>
    <row r="965" spans="1:16" x14ac:dyDescent="0.3">
      <c r="A965" s="3" t="s">
        <v>5932</v>
      </c>
      <c r="B965" s="6">
        <v>44203</v>
      </c>
      <c r="C965" s="3" t="s">
        <v>5933</v>
      </c>
      <c r="D965" s="5"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s="5" t="str">
        <f t="shared" si="46"/>
        <v>Robusta</v>
      </c>
      <c r="O965" s="4" t="str">
        <f t="shared" si="47"/>
        <v>Medium</v>
      </c>
      <c r="P965" s="5" t="str">
        <f>_xlfn.XLOOKUP(Orders[[#This Row],[Customer ID]],customers!$A$1:$A$1001,customers!$I$1:$I$1001,,0)</f>
        <v>Yes</v>
      </c>
    </row>
    <row r="966" spans="1:16" x14ac:dyDescent="0.3">
      <c r="A966" s="3" t="s">
        <v>5938</v>
      </c>
      <c r="B966" s="6">
        <v>43865</v>
      </c>
      <c r="C966" s="3" t="s">
        <v>5939</v>
      </c>
      <c r="D966" s="5"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s="5" t="str">
        <f t="shared" si="46"/>
        <v>Excelsa</v>
      </c>
      <c r="O966" s="4" t="str">
        <f t="shared" si="47"/>
        <v>Light</v>
      </c>
      <c r="P966" s="5" t="str">
        <f>_xlfn.XLOOKUP(Orders[[#This Row],[Customer ID]],customers!$A$1:$A$1001,customers!$I$1:$I$1001,,0)</f>
        <v>No</v>
      </c>
    </row>
    <row r="967" spans="1:16" x14ac:dyDescent="0.3">
      <c r="A967" s="3" t="s">
        <v>5944</v>
      </c>
      <c r="B967" s="6">
        <v>43724</v>
      </c>
      <c r="C967" s="3" t="s">
        <v>5945</v>
      </c>
      <c r="D967" s="5"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s="5" t="str">
        <f t="shared" si="46"/>
        <v>Robusta</v>
      </c>
      <c r="O967" s="4" t="str">
        <f t="shared" si="47"/>
        <v>Medium</v>
      </c>
      <c r="P967" s="5" t="str">
        <f>_xlfn.XLOOKUP(Orders[[#This Row],[Customer ID]],customers!$A$1:$A$1001,customers!$I$1:$I$1001,,0)</f>
        <v>Yes</v>
      </c>
    </row>
    <row r="968" spans="1:16" x14ac:dyDescent="0.3">
      <c r="A968" s="3" t="s">
        <v>5949</v>
      </c>
      <c r="B968" s="6">
        <v>43491</v>
      </c>
      <c r="C968" s="3" t="s">
        <v>5950</v>
      </c>
      <c r="D968" s="5"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s="5" t="str">
        <f t="shared" si="46"/>
        <v>Excelsa</v>
      </c>
      <c r="O968" s="4" t="str">
        <f t="shared" si="47"/>
        <v>Light</v>
      </c>
      <c r="P968" s="5" t="str">
        <f>_xlfn.XLOOKUP(Orders[[#This Row],[Customer ID]],customers!$A$1:$A$1001,customers!$I$1:$I$1001,,0)</f>
        <v>Yes</v>
      </c>
    </row>
    <row r="969" spans="1:16" x14ac:dyDescent="0.3">
      <c r="A969" s="3" t="s">
        <v>5955</v>
      </c>
      <c r="B969" s="6">
        <v>44246</v>
      </c>
      <c r="C969" s="3" t="s">
        <v>5956</v>
      </c>
      <c r="D969" s="5"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5" t="str">
        <f>INDEX(products!$A$1:$G$49,MATCH(orders!$D969,products!$A$1:$A$49,0),MATCH(orders!I$1,products!$A$1:$G$1,0))</f>
        <v>Rob</v>
      </c>
      <c r="J969" s="5"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s="5" t="str">
        <f t="shared" si="46"/>
        <v>Robusta</v>
      </c>
      <c r="O969" s="4" t="str">
        <f t="shared" si="47"/>
        <v>Dark</v>
      </c>
      <c r="P969" s="5" t="str">
        <f>_xlfn.XLOOKUP(Orders[[#This Row],[Customer ID]],customers!$A$1:$A$1001,customers!$I$1:$I$1001,,0)</f>
        <v>Yes</v>
      </c>
    </row>
    <row r="970" spans="1:16" x14ac:dyDescent="0.3">
      <c r="A970" s="3" t="s">
        <v>5961</v>
      </c>
      <c r="B970" s="6">
        <v>44642</v>
      </c>
      <c r="C970" s="3" t="s">
        <v>5962</v>
      </c>
      <c r="D970" s="5"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s="5" t="str">
        <f t="shared" si="46"/>
        <v>Robusta</v>
      </c>
      <c r="O970" s="4" t="str">
        <f t="shared" si="47"/>
        <v>Medium</v>
      </c>
      <c r="P970" s="5" t="str">
        <f>_xlfn.XLOOKUP(Orders[[#This Row],[Customer ID]],customers!$A$1:$A$1001,customers!$I$1:$I$1001,,0)</f>
        <v>No</v>
      </c>
    </row>
    <row r="971" spans="1:16" x14ac:dyDescent="0.3">
      <c r="A971" s="3" t="s">
        <v>5967</v>
      </c>
      <c r="B971" s="6">
        <v>43649</v>
      </c>
      <c r="C971" s="3" t="s">
        <v>5968</v>
      </c>
      <c r="D971" s="5"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s="5" t="str">
        <f t="shared" si="46"/>
        <v>Liberica</v>
      </c>
      <c r="O971" s="4" t="str">
        <f t="shared" si="47"/>
        <v>Dark</v>
      </c>
      <c r="P971" s="5" t="str">
        <f>_xlfn.XLOOKUP(Orders[[#This Row],[Customer ID]],customers!$A$1:$A$1001,customers!$I$1:$I$1001,,0)</f>
        <v>Yes</v>
      </c>
    </row>
    <row r="972" spans="1:16" x14ac:dyDescent="0.3">
      <c r="A972" s="3" t="s">
        <v>5973</v>
      </c>
      <c r="B972" s="6">
        <v>43729</v>
      </c>
      <c r="C972" s="3" t="s">
        <v>5974</v>
      </c>
      <c r="D972" s="5"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s="5" t="str">
        <f t="shared" si="46"/>
        <v>Excelsa</v>
      </c>
      <c r="O972" s="4" t="str">
        <f t="shared" si="47"/>
        <v>Medium</v>
      </c>
      <c r="P972" s="5" t="str">
        <f>_xlfn.XLOOKUP(Orders[[#This Row],[Customer ID]],customers!$A$1:$A$1001,customers!$I$1:$I$1001,,0)</f>
        <v>No</v>
      </c>
    </row>
    <row r="973" spans="1:16" x14ac:dyDescent="0.3">
      <c r="A973" s="3" t="s">
        <v>5978</v>
      </c>
      <c r="B973" s="6">
        <v>43703</v>
      </c>
      <c r="C973" s="3" t="s">
        <v>5979</v>
      </c>
      <c r="D973" s="5"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s="5" t="str">
        <f t="shared" si="46"/>
        <v>Arabica</v>
      </c>
      <c r="O973" s="4" t="str">
        <f t="shared" si="47"/>
        <v>Light</v>
      </c>
      <c r="P973" s="5" t="str">
        <f>_xlfn.XLOOKUP(Orders[[#This Row],[Customer ID]],customers!$A$1:$A$1001,customers!$I$1:$I$1001,,0)</f>
        <v>No</v>
      </c>
    </row>
    <row r="974" spans="1:16" x14ac:dyDescent="0.3">
      <c r="A974" s="3" t="s">
        <v>5984</v>
      </c>
      <c r="B974" s="6">
        <v>44411</v>
      </c>
      <c r="C974" s="3" t="s">
        <v>5985</v>
      </c>
      <c r="D974" s="5"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5" t="str">
        <f>INDEX(products!$A$1:$G$49,MATCH(orders!$D974,products!$A$1:$A$49,0),MATCH(orders!I$1,products!$A$1:$G$1,0))</f>
        <v>Ara</v>
      </c>
      <c r="J974" s="5"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s="5" t="str">
        <f t="shared" si="46"/>
        <v>Arabica</v>
      </c>
      <c r="O974" s="4" t="str">
        <f t="shared" si="47"/>
        <v>Light</v>
      </c>
      <c r="P974" s="5" t="str">
        <f>_xlfn.XLOOKUP(Orders[[#This Row],[Customer ID]],customers!$A$1:$A$1001,customers!$I$1:$I$1001,,0)</f>
        <v>Yes</v>
      </c>
    </row>
    <row r="975" spans="1:16" x14ac:dyDescent="0.3">
      <c r="A975" s="3" t="s">
        <v>5989</v>
      </c>
      <c r="B975" s="6">
        <v>44493</v>
      </c>
      <c r="C975" s="3" t="s">
        <v>5990</v>
      </c>
      <c r="D975" s="5"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s="5" t="str">
        <f t="shared" si="46"/>
        <v>Liberica</v>
      </c>
      <c r="O975" s="4" t="str">
        <f t="shared" si="47"/>
        <v>Medium</v>
      </c>
      <c r="P975" s="5" t="str">
        <f>_xlfn.XLOOKUP(Orders[[#This Row],[Customer ID]],customers!$A$1:$A$1001,customers!$I$1:$I$1001,,0)</f>
        <v>No</v>
      </c>
    </row>
    <row r="976" spans="1:16" x14ac:dyDescent="0.3">
      <c r="A976" s="3" t="s">
        <v>5995</v>
      </c>
      <c r="B976" s="6">
        <v>43556</v>
      </c>
      <c r="C976" s="3" t="s">
        <v>5996</v>
      </c>
      <c r="D976" s="5"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s="5" t="str">
        <f t="shared" si="46"/>
        <v>Robusta</v>
      </c>
      <c r="O976" s="4" t="str">
        <f t="shared" si="47"/>
        <v>Dark</v>
      </c>
      <c r="P976" s="5" t="str">
        <f>_xlfn.XLOOKUP(Orders[[#This Row],[Customer ID]],customers!$A$1:$A$1001,customers!$I$1:$I$1001,,0)</f>
        <v>Yes</v>
      </c>
    </row>
    <row r="977" spans="1:16" x14ac:dyDescent="0.3">
      <c r="A977" s="3" t="s">
        <v>6001</v>
      </c>
      <c r="B977" s="6">
        <v>44538</v>
      </c>
      <c r="C977" s="3" t="s">
        <v>6002</v>
      </c>
      <c r="D977" s="5"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5" t="str">
        <f>INDEX(products!$A$1:$G$49,MATCH(orders!$D977,products!$A$1:$A$49,0),MATCH(orders!I$1,products!$A$1:$G$1,0))</f>
        <v>Ara</v>
      </c>
      <c r="J977" s="5"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s="5" t="str">
        <f t="shared" si="46"/>
        <v>Arabica</v>
      </c>
      <c r="O977" s="4" t="str">
        <f t="shared" si="47"/>
        <v>Dark</v>
      </c>
      <c r="P977" s="5" t="str">
        <f>_xlfn.XLOOKUP(Orders[[#This Row],[Customer ID]],customers!$A$1:$A$1001,customers!$I$1:$I$1001,,0)</f>
        <v>Yes</v>
      </c>
    </row>
    <row r="978" spans="1:16" x14ac:dyDescent="0.3">
      <c r="A978" s="3" t="s">
        <v>6007</v>
      </c>
      <c r="B978" s="6">
        <v>43643</v>
      </c>
      <c r="C978" s="3" t="s">
        <v>6008</v>
      </c>
      <c r="D978" s="5"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s="5" t="str">
        <f t="shared" si="46"/>
        <v>Robusta</v>
      </c>
      <c r="O978" s="4" t="str">
        <f t="shared" si="47"/>
        <v>Light</v>
      </c>
      <c r="P978" s="5" t="str">
        <f>_xlfn.XLOOKUP(Orders[[#This Row],[Customer ID]],customers!$A$1:$A$1001,customers!$I$1:$I$1001,,0)</f>
        <v>Yes</v>
      </c>
    </row>
    <row r="979" spans="1:16" x14ac:dyDescent="0.3">
      <c r="A979" s="3" t="s">
        <v>6013</v>
      </c>
      <c r="B979" s="6">
        <v>44026</v>
      </c>
      <c r="C979" s="3" t="s">
        <v>6014</v>
      </c>
      <c r="D979" s="5"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s="5" t="str">
        <f t="shared" si="46"/>
        <v>Robusta</v>
      </c>
      <c r="O979" s="4" t="str">
        <f t="shared" si="47"/>
        <v>Light</v>
      </c>
      <c r="P979" s="5" t="str">
        <f>_xlfn.XLOOKUP(Orders[[#This Row],[Customer ID]],customers!$A$1:$A$1001,customers!$I$1:$I$1001,,0)</f>
        <v>No</v>
      </c>
    </row>
    <row r="980" spans="1:16" x14ac:dyDescent="0.3">
      <c r="A980" s="3" t="s">
        <v>6019</v>
      </c>
      <c r="B980" s="6">
        <v>43913</v>
      </c>
      <c r="C980" s="3" t="s">
        <v>5990</v>
      </c>
      <c r="D980" s="5"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s="5" t="str">
        <f t="shared" si="46"/>
        <v>Arabica</v>
      </c>
      <c r="O980" s="4" t="str">
        <f t="shared" si="47"/>
        <v>Light</v>
      </c>
      <c r="P980" s="5" t="str">
        <f>_xlfn.XLOOKUP(Orders[[#This Row],[Customer ID]],customers!$A$1:$A$1001,customers!$I$1:$I$1001,,0)</f>
        <v>No</v>
      </c>
    </row>
    <row r="981" spans="1:16" x14ac:dyDescent="0.3">
      <c r="A981" s="3" t="s">
        <v>6025</v>
      </c>
      <c r="B981" s="6">
        <v>43856</v>
      </c>
      <c r="C981" s="3" t="s">
        <v>6026</v>
      </c>
      <c r="D981" s="5"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s="5" t="str">
        <f t="shared" si="46"/>
        <v>Robusta</v>
      </c>
      <c r="O981" s="4" t="str">
        <f t="shared" si="47"/>
        <v>Dark</v>
      </c>
      <c r="P981" s="5" t="str">
        <f>_xlfn.XLOOKUP(Orders[[#This Row],[Customer ID]],customers!$A$1:$A$1001,customers!$I$1:$I$1001,,0)</f>
        <v>No</v>
      </c>
    </row>
    <row r="982" spans="1:16" x14ac:dyDescent="0.3">
      <c r="A982" s="3" t="s">
        <v>6030</v>
      </c>
      <c r="B982" s="6">
        <v>43982</v>
      </c>
      <c r="C982" s="3" t="s">
        <v>6031</v>
      </c>
      <c r="D982" s="5"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s="5" t="str">
        <f t="shared" si="46"/>
        <v>Excelsa</v>
      </c>
      <c r="O982" s="4" t="str">
        <f t="shared" si="47"/>
        <v>Dark</v>
      </c>
      <c r="P982" s="5" t="str">
        <f>_xlfn.XLOOKUP(Orders[[#This Row],[Customer ID]],customers!$A$1:$A$1001,customers!$I$1:$I$1001,,0)</f>
        <v>Yes</v>
      </c>
    </row>
    <row r="983" spans="1:16" x14ac:dyDescent="0.3">
      <c r="A983" s="3" t="s">
        <v>6035</v>
      </c>
      <c r="B983" s="6">
        <v>44397</v>
      </c>
      <c r="C983" s="3" t="s">
        <v>6036</v>
      </c>
      <c r="D983" s="5"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s="5" t="str">
        <f t="shared" si="46"/>
        <v>Excelsa</v>
      </c>
      <c r="O983" s="4" t="str">
        <f t="shared" si="47"/>
        <v>Dark</v>
      </c>
      <c r="P983" s="5" t="str">
        <f>_xlfn.XLOOKUP(Orders[[#This Row],[Customer ID]],customers!$A$1:$A$1001,customers!$I$1:$I$1001,,0)</f>
        <v>Yes</v>
      </c>
    </row>
    <row r="984" spans="1:16" x14ac:dyDescent="0.3">
      <c r="A984" s="3" t="s">
        <v>6041</v>
      </c>
      <c r="B984" s="6">
        <v>44785</v>
      </c>
      <c r="C984" s="3" t="s">
        <v>6042</v>
      </c>
      <c r="D984" s="5"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s="5" t="str">
        <f t="shared" si="46"/>
        <v>Robusta</v>
      </c>
      <c r="O984" s="4" t="str">
        <f t="shared" si="47"/>
        <v>Light</v>
      </c>
      <c r="P984" s="5" t="str">
        <f>_xlfn.XLOOKUP(Orders[[#This Row],[Customer ID]],customers!$A$1:$A$1001,customers!$I$1:$I$1001,,0)</f>
        <v>Yes</v>
      </c>
    </row>
    <row r="985" spans="1:16" x14ac:dyDescent="0.3">
      <c r="A985" s="3" t="s">
        <v>6047</v>
      </c>
      <c r="B985" s="6">
        <v>43831</v>
      </c>
      <c r="C985" s="3" t="s">
        <v>6048</v>
      </c>
      <c r="D985" s="5"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s="5" t="str">
        <f t="shared" si="46"/>
        <v>Arabica</v>
      </c>
      <c r="O985" s="4" t="str">
        <f t="shared" si="47"/>
        <v>Medium</v>
      </c>
      <c r="P985" s="5" t="str">
        <f>_xlfn.XLOOKUP(Orders[[#This Row],[Customer ID]],customers!$A$1:$A$1001,customers!$I$1:$I$1001,,0)</f>
        <v>Yes</v>
      </c>
    </row>
    <row r="986" spans="1:16" x14ac:dyDescent="0.3">
      <c r="A986" s="3" t="s">
        <v>6053</v>
      </c>
      <c r="B986" s="6">
        <v>44214</v>
      </c>
      <c r="C986" s="3" t="s">
        <v>6054</v>
      </c>
      <c r="D986" s="5"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5" t="str">
        <f>INDEX(products!$A$1:$G$49,MATCH(orders!$D986,products!$A$1:$A$49,0),MATCH(orders!I$1,products!$A$1:$G$1,0))</f>
        <v>Exc</v>
      </c>
      <c r="J986" s="5"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s="5" t="str">
        <f t="shared" si="46"/>
        <v>Excelsa</v>
      </c>
      <c r="O986" s="4" t="str">
        <f t="shared" si="47"/>
        <v>Medium</v>
      </c>
      <c r="P986" s="5" t="str">
        <f>_xlfn.XLOOKUP(Orders[[#This Row],[Customer ID]],customers!$A$1:$A$1001,customers!$I$1:$I$1001,,0)</f>
        <v>Yes</v>
      </c>
    </row>
    <row r="987" spans="1:16" x14ac:dyDescent="0.3">
      <c r="A987" s="3" t="s">
        <v>6058</v>
      </c>
      <c r="B987" s="6">
        <v>44561</v>
      </c>
      <c r="C987" s="3" t="s">
        <v>6059</v>
      </c>
      <c r="D987" s="5"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s="5" t="str">
        <f t="shared" si="46"/>
        <v>Robusta</v>
      </c>
      <c r="O987" s="4" t="str">
        <f t="shared" si="47"/>
        <v>Light</v>
      </c>
      <c r="P987" s="5" t="str">
        <f>_xlfn.XLOOKUP(Orders[[#This Row],[Customer ID]],customers!$A$1:$A$1001,customers!$I$1:$I$1001,,0)</f>
        <v>No</v>
      </c>
    </row>
    <row r="988" spans="1:16" x14ac:dyDescent="0.3">
      <c r="A988" s="3" t="s">
        <v>6064</v>
      </c>
      <c r="B988" s="6">
        <v>43955</v>
      </c>
      <c r="C988" s="3" t="s">
        <v>6065</v>
      </c>
      <c r="D988" s="5"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s="5" t="str">
        <f t="shared" si="46"/>
        <v>Liberica</v>
      </c>
      <c r="O988" s="4" t="str">
        <f t="shared" si="47"/>
        <v>Medium</v>
      </c>
      <c r="P988" s="5" t="str">
        <f>_xlfn.XLOOKUP(Orders[[#This Row],[Customer ID]],customers!$A$1:$A$1001,customers!$I$1:$I$1001,,0)</f>
        <v>No</v>
      </c>
    </row>
    <row r="989" spans="1:16" x14ac:dyDescent="0.3">
      <c r="A989" s="3" t="s">
        <v>6070</v>
      </c>
      <c r="B989" s="6">
        <v>44247</v>
      </c>
      <c r="C989" s="3" t="s">
        <v>6071</v>
      </c>
      <c r="D989" s="5"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s="5" t="str">
        <f t="shared" si="46"/>
        <v>Arabica</v>
      </c>
      <c r="O989" s="4" t="str">
        <f t="shared" si="47"/>
        <v>Dark</v>
      </c>
      <c r="P989" s="5" t="str">
        <f>_xlfn.XLOOKUP(Orders[[#This Row],[Customer ID]],customers!$A$1:$A$1001,customers!$I$1:$I$1001,,0)</f>
        <v>Yes</v>
      </c>
    </row>
    <row r="990" spans="1:16" x14ac:dyDescent="0.3">
      <c r="A990" s="3" t="s">
        <v>6076</v>
      </c>
      <c r="B990" s="6">
        <v>43897</v>
      </c>
      <c r="C990" s="3" t="s">
        <v>6077</v>
      </c>
      <c r="D990" s="5"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s="5" t="str">
        <f t="shared" si="46"/>
        <v>Robusta</v>
      </c>
      <c r="O990" s="4" t="str">
        <f t="shared" si="47"/>
        <v>Medium</v>
      </c>
      <c r="P990" s="5" t="str">
        <f>_xlfn.XLOOKUP(Orders[[#This Row],[Customer ID]],customers!$A$1:$A$1001,customers!$I$1:$I$1001,,0)</f>
        <v>Yes</v>
      </c>
    </row>
    <row r="991" spans="1:16" x14ac:dyDescent="0.3">
      <c r="A991" s="3" t="s">
        <v>6081</v>
      </c>
      <c r="B991" s="6">
        <v>43560</v>
      </c>
      <c r="C991" s="3" t="s">
        <v>6082</v>
      </c>
      <c r="D991" s="5"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s="5" t="str">
        <f t="shared" si="46"/>
        <v>Arabica</v>
      </c>
      <c r="O991" s="4" t="str">
        <f t="shared" si="47"/>
        <v>Medium</v>
      </c>
      <c r="P991" s="5" t="str">
        <f>_xlfn.XLOOKUP(Orders[[#This Row],[Customer ID]],customers!$A$1:$A$1001,customers!$I$1:$I$1001,,0)</f>
        <v>Yes</v>
      </c>
    </row>
    <row r="992" spans="1:16" x14ac:dyDescent="0.3">
      <c r="A992" s="3" t="s">
        <v>6086</v>
      </c>
      <c r="B992" s="6">
        <v>44718</v>
      </c>
      <c r="C992" s="3" t="s">
        <v>6118</v>
      </c>
      <c r="D992" s="5"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s="5" t="str">
        <f t="shared" si="46"/>
        <v>Excelsa</v>
      </c>
      <c r="O992" s="4" t="str">
        <f t="shared" si="47"/>
        <v>Dark</v>
      </c>
      <c r="P992" s="5" t="str">
        <f>_xlfn.XLOOKUP(Orders[[#This Row],[Customer ID]],customers!$A$1:$A$1001,customers!$I$1:$I$1001,,0)</f>
        <v>No</v>
      </c>
    </row>
    <row r="993" spans="1:16" x14ac:dyDescent="0.3">
      <c r="A993" s="3" t="s">
        <v>6086</v>
      </c>
      <c r="B993" s="6">
        <v>44718</v>
      </c>
      <c r="C993" s="3" t="s">
        <v>6118</v>
      </c>
      <c r="D993" s="5"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s="5" t="str">
        <f t="shared" si="46"/>
        <v>Liberica</v>
      </c>
      <c r="O993" s="4" t="str">
        <f t="shared" si="47"/>
        <v>Dark</v>
      </c>
      <c r="P993" s="5" t="str">
        <f>_xlfn.XLOOKUP(Orders[[#This Row],[Customer ID]],customers!$A$1:$A$1001,customers!$I$1:$I$1001,,0)</f>
        <v>No</v>
      </c>
    </row>
    <row r="994" spans="1:16" x14ac:dyDescent="0.3">
      <c r="A994" s="3" t="s">
        <v>6096</v>
      </c>
      <c r="B994" s="6">
        <v>44276</v>
      </c>
      <c r="C994" s="3" t="s">
        <v>6097</v>
      </c>
      <c r="D994" s="5"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5" t="str">
        <f>INDEX(products!$A$1:$G$49,MATCH(orders!$D994,products!$A$1:$A$49,0),MATCH(orders!I$1,products!$A$1:$G$1,0))</f>
        <v>Lib</v>
      </c>
      <c r="J994" s="5"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s="5" t="str">
        <f t="shared" si="46"/>
        <v>Liberica</v>
      </c>
      <c r="O994" s="4" t="str">
        <f t="shared" si="47"/>
        <v>Light</v>
      </c>
      <c r="P994" s="5" t="str">
        <f>_xlfn.XLOOKUP(Orders[[#This Row],[Customer ID]],customers!$A$1:$A$1001,customers!$I$1:$I$1001,,0)</f>
        <v>No</v>
      </c>
    </row>
    <row r="995" spans="1:16" x14ac:dyDescent="0.3">
      <c r="A995" s="3" t="s">
        <v>6101</v>
      </c>
      <c r="B995" s="6">
        <v>44549</v>
      </c>
      <c r="C995" s="3" t="s">
        <v>6102</v>
      </c>
      <c r="D995" s="5"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s="5" t="str">
        <f t="shared" si="46"/>
        <v>Arabica</v>
      </c>
      <c r="O995" s="4" t="str">
        <f t="shared" si="47"/>
        <v>Light</v>
      </c>
      <c r="P995" s="5" t="str">
        <f>_xlfn.XLOOKUP(Orders[[#This Row],[Customer ID]],customers!$A$1:$A$1001,customers!$I$1:$I$1001,,0)</f>
        <v>No</v>
      </c>
    </row>
    <row r="996" spans="1:16" x14ac:dyDescent="0.3">
      <c r="A996" s="3" t="s">
        <v>6106</v>
      </c>
      <c r="B996" s="6">
        <v>44244</v>
      </c>
      <c r="C996" s="3" t="s">
        <v>6107</v>
      </c>
      <c r="D996" s="5"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5" t="str">
        <f>INDEX(products!$A$1:$G$49,MATCH(orders!$D996,products!$A$1:$A$49,0),MATCH(orders!I$1,products!$A$1:$G$1,0))</f>
        <v>Ara</v>
      </c>
      <c r="J996" s="5"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s="5" t="str">
        <f t="shared" si="46"/>
        <v>Arabica</v>
      </c>
      <c r="O996" s="4" t="str">
        <f t="shared" si="47"/>
        <v>Dark</v>
      </c>
      <c r="P996" s="5" t="str">
        <f>_xlfn.XLOOKUP(Orders[[#This Row],[Customer ID]],customers!$A$1:$A$1001,customers!$I$1:$I$1001,,0)</f>
        <v>No</v>
      </c>
    </row>
    <row r="997" spans="1:16" x14ac:dyDescent="0.3">
      <c r="A997" s="3" t="s">
        <v>6111</v>
      </c>
      <c r="B997" s="6">
        <v>43836</v>
      </c>
      <c r="C997" s="3" t="s">
        <v>6112</v>
      </c>
      <c r="D997" s="5"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s="5" t="str">
        <f t="shared" si="46"/>
        <v>Robusta</v>
      </c>
      <c r="O997" s="4" t="str">
        <f t="shared" si="47"/>
        <v>Light</v>
      </c>
      <c r="P997" s="5" t="str">
        <f>_xlfn.XLOOKUP(Orders[[#This Row],[Customer ID]],customers!$A$1:$A$1001,customers!$I$1:$I$1001,,0)</f>
        <v>No</v>
      </c>
    </row>
    <row r="998" spans="1:16" x14ac:dyDescent="0.3">
      <c r="A998" s="3" t="s">
        <v>6117</v>
      </c>
      <c r="B998" s="6">
        <v>44685</v>
      </c>
      <c r="C998" s="3" t="s">
        <v>6118</v>
      </c>
      <c r="D998" s="5"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s="5" t="str">
        <f t="shared" si="46"/>
        <v>Robusta</v>
      </c>
      <c r="O998" s="4" t="str">
        <f t="shared" si="47"/>
        <v>Medium</v>
      </c>
      <c r="P998" s="5" t="str">
        <f>_xlfn.XLOOKUP(Orders[[#This Row],[Customer ID]],customers!$A$1:$A$1001,customers!$I$1:$I$1001,,0)</f>
        <v>No</v>
      </c>
    </row>
    <row r="999" spans="1:16" x14ac:dyDescent="0.3">
      <c r="A999" s="3" t="s">
        <v>6122</v>
      </c>
      <c r="B999" s="6">
        <v>43749</v>
      </c>
      <c r="C999" s="3" t="s">
        <v>6118</v>
      </c>
      <c r="D999" s="5"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s="5" t="str">
        <f t="shared" si="46"/>
        <v>Arabica</v>
      </c>
      <c r="O999" s="4" t="str">
        <f t="shared" si="47"/>
        <v>Medium</v>
      </c>
      <c r="P999" s="5" t="str">
        <f>_xlfn.XLOOKUP(Orders[[#This Row],[Customer ID]],customers!$A$1:$A$1001,customers!$I$1:$I$1001,,0)</f>
        <v>No</v>
      </c>
    </row>
    <row r="1000" spans="1:16" x14ac:dyDescent="0.3">
      <c r="A1000" s="3" t="s">
        <v>6127</v>
      </c>
      <c r="B1000" s="6">
        <v>44411</v>
      </c>
      <c r="C1000" s="3" t="s">
        <v>6128</v>
      </c>
      <c r="D1000" s="5"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s="5" t="str">
        <f t="shared" si="46"/>
        <v>Arabica</v>
      </c>
      <c r="O1000" s="4" t="str">
        <f t="shared" si="47"/>
        <v>Dark</v>
      </c>
      <c r="P1000" s="5" t="str">
        <f>_xlfn.XLOOKUP(Orders[[#This Row],[Customer ID]],customers!$A$1:$A$1001,customers!$I$1:$I$1001,,0)</f>
        <v>No</v>
      </c>
    </row>
    <row r="1001" spans="1:16" x14ac:dyDescent="0.3">
      <c r="A1001" s="3" t="s">
        <v>6133</v>
      </c>
      <c r="B1001" s="6">
        <v>44119</v>
      </c>
      <c r="C1001" s="3" t="s">
        <v>6134</v>
      </c>
      <c r="D1001" s="5"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s="5" t="str">
        <f t="shared" si="46"/>
        <v>Excelsa</v>
      </c>
      <c r="O1001" s="4" t="str">
        <f t="shared" si="47"/>
        <v>Medium</v>
      </c>
      <c r="P1001" s="5"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22" workbookViewId="0">
      <selection activeCell="A935" sqref="A93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sunny singh</dc:creator>
  <cp:keywords/>
  <dc:description/>
  <cp:lastModifiedBy>sunny singh</cp:lastModifiedBy>
  <cp:revision/>
  <dcterms:created xsi:type="dcterms:W3CDTF">2022-11-26T09:51:45Z</dcterms:created>
  <dcterms:modified xsi:type="dcterms:W3CDTF">2024-10-01T23:49:23Z</dcterms:modified>
  <cp:category/>
  <cp:contentStatus/>
</cp:coreProperties>
</file>