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d.docs.live.net/0c37df1d9b1b0bc6/Desktop/"/>
    </mc:Choice>
  </mc:AlternateContent>
  <xr:revisionPtr revIDLastSave="1469" documentId="8_{6B6AA13D-1449-4C03-A272-707E35C83DB0}" xr6:coauthVersionLast="47" xr6:coauthVersionMax="47" xr10:uidLastSave="{3BA4224D-6A10-433E-99A4-7494F6C3325D}"/>
  <bookViews>
    <workbookView xWindow="-108" yWindow="-108" windowWidth="23256" windowHeight="12456" xr2:uid="{26D4546B-D2A1-4444-8EAF-A6228F96F0C1}"/>
  </bookViews>
  <sheets>
    <sheet name="Customer Center Report" sheetId="9" r:id="rId1"/>
    <sheet name="Pivots" sheetId="7" r:id="rId2"/>
    <sheet name="Data" sheetId="2" r:id="rId3"/>
    <sheet name="Assets" sheetId="4" r:id="rId4"/>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113" r:id="rId7"/>
    <pivotCache cacheId="538" r:id="rId8"/>
    <pivotCache cacheId="1456" r:id="rId9"/>
    <pivotCache cacheId="1459" r:id="rId10"/>
    <pivotCache cacheId="1462" r:id="rId11"/>
    <pivotCache cacheId="1465" r:id="rId12"/>
    <pivotCache cacheId="1468"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0" i="7" l="1"/>
  <c r="L26" i="9" s="1"/>
  <c r="B65" i="7"/>
  <c r="B71" i="7" s="1"/>
  <c r="B76" i="7" s="1"/>
  <c r="L32" i="9" s="1"/>
  <c r="B64" i="7"/>
  <c r="B70" i="7" s="1"/>
  <c r="B75" i="7" s="1"/>
  <c r="L31" i="9" s="1"/>
  <c r="B63" i="7"/>
  <c r="B74" i="7" s="1"/>
  <c r="L30" i="9" s="1"/>
  <c r="G3" i="4" a="1"/>
  <c r="G3" i="4" s="1"/>
  <c r="P17" i="9" a="1"/>
  <c r="P17" i="9" s="1"/>
  <c r="K37" i="7"/>
  <c r="K41" i="7" s="1"/>
  <c r="G40" i="7" a="1"/>
  <c r="G40"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4" i="7" l="1"/>
  <c r="K44" i="7"/>
  <c r="J40" i="7"/>
  <c r="J43" i="7"/>
  <c r="J42" i="7"/>
  <c r="J41" i="7"/>
  <c r="K40" i="7"/>
  <c r="K43" i="7"/>
  <c r="K4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E8C6E-8941-4D48-8064-89558230D81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4F53A1C-27DB-4781-8C83-E75E118B43F1}"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EDD00BAE-8DFC-4067-A9B1-49AE74CEEBE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<sst xmlns="http://schemas.openxmlformats.org/spreadsheetml/2006/main" count="3171" uniqueCount="1085">
  <si>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</si>
  <si>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</si>
  <si>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</si>
  <si>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</si>
  <si>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</si>
  <si>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</si>
  <si>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</si>
  <si>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</si>
  <si>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</si>
  <si>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</si>
  <si>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</si>
  <si>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</si>
  <si>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</si>
  <si>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</si>
  <si>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</si>
  <si>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</si>
  <si>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</si>
  <si>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</si>
  <si>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</si>
  <si>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</si>
  <si>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</si>
  <si>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</si>
  <si>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</si>
  <si>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</si>
  <si>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</si>
  <si>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</si>
  <si>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</si>
  <si>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</si>
  <si>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</si>
  <si>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</si>
  <si>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</si>
  <si>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</si>
  <si>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</si>
  <si>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</si>
  <si>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</si>
  <si>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</si>
  <si>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</si>
  <si>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</si>
  <si>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</si>
  <si>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</si>
  <si>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</si>
  <si>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</si>
  <si>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</si>
  <si>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</si>
  <si>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</si>
  <si>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</si>
  <si>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</si>
  <si>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</si>
  <si>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</si>
  <si>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</si>
  <si>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</si>
  <si>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</si>
  <si>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</si>
  <si>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</si>
  <si>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</si>
  <si>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</si>
  <si>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</si>
  <si>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</si>
  <si>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</si>
  <si>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</si>
  <si>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</si>
  <si>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</si>
  <si>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</si>
  <si>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</si>
  <si>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</si>
  <si>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</si>
  <si>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</si>
  <si>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</si>
  <si>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</si>
  <si>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</si>
  <si>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</si>
  <si>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</si>
  <si>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</si>
  <si>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</si>
  <si>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</si>
  <si>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</si>
  <si>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</si>
  <si>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</si>
  <si>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</si>
  <si>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</si>
  <si>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</si>
  <si>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</si>
  <si>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</si>
  <si>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</si>
  <si>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</si>
  <si>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</si>
  <si>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</si>
  <si>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</si>
  <si>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</si>
  <si>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</si>
  <si>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</si>
  <si>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</si>
  <si>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</si>
  <si>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</si>
  <si>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</si>
  <si>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</si>
  <si>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</si>
  <si>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</si>
  <si>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</si>
  <si>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</si>
  <si>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</si>
  <si>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</si>
  <si>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</si>
  <si>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</si>
  <si>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</si>
  <si>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</si>
  <si>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</si>
  <si>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</si>
  <si>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</si>
  <si>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</si>
  <si>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</si>
  <si>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</si>
  <si>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</si>
  <si>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</si>
  <si>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</si>
  <si>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</si>
  <si>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</si>
  <si>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</si>
  <si>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</si>
  <si>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</si>
  <si>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</si>
  <si>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</si>
  <si>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</si>
  <si>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</si>
  <si>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</si>
  <si>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</si>
  <si>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</si>
  <si>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</si>
  <si>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</si>
  <si>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</si>
  <si>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</si>
  <si>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</si>
  <si>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</si>
  <si>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</si>
  <si>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</si>
  <si>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</si>
  <si>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</si>
  <si>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</si>
  <si>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</si>
  <si>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</si>
  <si>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</si>
  <si>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</si>
  <si>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</si>
  <si>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</si>
  <si>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</si>
  <si>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</si>
  <si>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</si>
  <si>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</si>
  <si>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</si>
  <si>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</si>
  <si>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</si>
  <si>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</si>
  <si>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</si>
  <si>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</si>
  <si>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</si>
  <si>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</si>
  <si>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</si>
  <si>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</si>
  <si>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</si>
  <si>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</si>
  <si>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</si>
  <si>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</si>
  <si>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</si>
  <si>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</si>
  <si>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</si>
  <si>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</si>
  <si>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</si>
  <si>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</si>
  <si>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</si>
  <si>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</si>
  <si>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</si>
  <si>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</si>
  <si>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</si>
  <si>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</si>
  <si>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</si>
  <si>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</si>
  <si>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</si>
  <si>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</si>
  <si>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</si>
  <si>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</si>
  <si>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</si>
  <si>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</si>
  <si>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</si>
  <si>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</si>
  <si>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</si>
  <si>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</si>
  <si>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</si>
  <si>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</si>
  <si>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</si>
  <si>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</si>
  <si>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</si>
  <si>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</si>
  <si>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</si>
  <si>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</si>
  <si>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</si>
  <si>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</si>
  <si>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</si>
  <si>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</si>
  <si>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</si>
  <si>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</si>
  <si>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</si>
  <si>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</si>
  <si>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</si>
  <si>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</si>
  <si>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</si>
  <si>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</si>
  <si>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</si>
  <si>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</si>
  <si>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</si>
  <si>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</si>
  <si>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</si>
  <si>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</si>
  <si>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</si>
  <si>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</si>
  <si>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</si>
  <si>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</si>
  <si>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</si>
  <si>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</si>
  <si>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</si>
  <si>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</si>
  <si>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</si>
  <si>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</si>
  <si>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</si>
  <si>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</si>
  <si>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</si>
  <si>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</si>
  <si>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</si>
  <si>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</si>
  <si>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</si>
  <si>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</si>
  <si>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</si>
  <si>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</si>
  <si>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</si>
  <si>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</si>
  <si>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</si>
  <si>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</si>
  <si>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</si>
  <si>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</si>
  <si>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</si>
  <si>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</si>
  <si>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</si>
  <si>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</si>
  <si>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</si>
  <si>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</si>
  <si>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</si>
  <si>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</si>
  <si>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</si>
  <si>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</si>
  <si>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</si>
  <si>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</si>
  <si>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</si>
  <si>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</si>
  <si>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</si>
  <si>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</si>
  <si>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</si>
  <si>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</si>
  <si>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</si>
  <si>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</si>
  <si>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</si>
  <si>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</si>
  <si>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</si>
  <si>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</si>
  <si>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</si>
  <si>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</si>
  <si>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</si>
  <si>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</si>
  <si>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</si>
  <si>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</si>
  <si>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</si>
  <si>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</si>
  <si>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</si>
  <si>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</si>
  <si>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</si>
  <si>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</si>
  <si>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</si>
  <si>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</si>
  <si>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</si>
  <si>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</si>
  <si>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</si>
  <si>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</si>
  <si>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</si>
  <si>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</si>
  <si>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</si>
  <si>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</si>
  <si>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</si>
  <si>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</si>
  <si>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</si>
  <si>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</si>
  <si>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</si>
  <si>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</si>
  <si>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</si>
  <si>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</si>
  <si>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</si>
  <si>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</si>
  <si>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</si>
  <si>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</si>
  <si>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</si>
  <si>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</si>
  <si>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</si>
  <si>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</si>
  <si>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</si>
  <si>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</si>
  <si>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</si>
  <si>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</si>
  <si>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</si>
  <si>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</si>
  <si>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</si>
  <si>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</si>
  <si>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</si>
  <si>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</si>
  <si>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</si>
  <si>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</si>
  <si>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</si>
  <si>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</si>
  <si>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</si>
  <si>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</si>
  <si>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</si>
  <si>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</si>
  <si>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</si>
  <si>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</si>
  <si>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</si>
  <si>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</si>
  <si>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</si>
  <si>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</si>
  <si>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</si>
  <si>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</si>
  <si>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</si>
  <si>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</si>
  <si>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</si>
  <si>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</si>
  <si>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</si>
  <si>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</si>
  <si>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</si>
  <si>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</si>
  <si>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</si>
  <si>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</si>
  <si>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</si>
  <si>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</si>
  <si>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</si>
  <si>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</si>
  <si>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</si>
  <si>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</si>
  <si>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</si>
  <si>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</si>
  <si>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</si>
  <si>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</si>
  <si>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</si>
  <si>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</si>
  <si>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</si>
  <si>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</si>
  <si>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</si>
  <si>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</si>
  <si>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</si>
  <si>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</si>
  <si>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</si>
  <si>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</si>
  <si>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</si>
  <si>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</si>
  <si>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</si>
  <si>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</si>
  <si>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</si>
  <si>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</si>
  <si>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</si>
  <si>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</si>
  <si>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</si>
  <si>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</si>
  <si>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</si>
  <si>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</si>
  <si>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</si>
  <si>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</si>
  <si>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</si>
  <si>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</si>
  <si>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</si>
  <si>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</si>
  <si>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</si>
  <si>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</si>
  <si>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</si>
  <si>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</si>
  <si>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</si>
  <si>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</si>
  <si>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</si>
  <si>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</si>
  <si>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</si>
  <si>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</si>
  <si>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</si>
  <si>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</si>
  <si>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</si>
  <si>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</si>
  <si>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</si>
  <si>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</si>
  <si>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</si>
  <si>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</si>
  <si>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</si>
  <si>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</si>
  <si>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</si>
  <si>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</si>
  <si>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</si>
  <si>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</si>
  <si>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</si>
  <si>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</si>
  <si>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</si>
  <si>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</si>
  <si>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</si>
  <si>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</si>
  <si>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</si>
  <si>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</si>
  <si>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</si>
  <si>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</si>
  <si>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</si>
  <si>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</si>
  <si>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</si>
  <si>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</si>
  <si>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</si>
  <si>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</si>
  <si>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</si>
  <si>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</si>
  <si>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</si>
  <si>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</si>
  <si>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</si>
  <si>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</si>
  <si>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</si>
  <si>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</si>
  <si>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</si>
  <si>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</si>
  <si>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</si>
  <si>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</si>
  <si>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</si>
  <si>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</si>
  <si>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</si>
  <si>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</si>
  <si>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</si>
  <si>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</si>
  <si>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</si>
  <si>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</si>
  <si>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</si>
  <si>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</si>
  <si>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</si>
  <si>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</si>
  <si>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</si>
  <si>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</si>
  <si>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</si>
  <si>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</si>
  <si>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</si>
  <si>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</si>
  <si>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</si>
  <si>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</si>
  <si>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</si>
  <si>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</si>
  <si>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</si>
  <si>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</si>
  <si>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</si>
  <si>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</si>
  <si>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</si>
  <si>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</si>
  <si>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</si>
  <si>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</si>
  <si>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</si>
  <si>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</si>
  <si>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</si>
  <si>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</si>
  <si>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</si>
  <si>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</si>
  <si>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</si>
  <si>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</si>
  <si>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</si>
  <si>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</si>
  <si>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</si>
  <si>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</si>
  <si>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</si>
  <si>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</si>
  <si>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</si>
  <si>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</si>
  <si>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</si>
  <si>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</si>
  <si>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</si>
  <si>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</si>
  <si>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</si>
  <si>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</si>
  <si>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</si>
  <si>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</si>
  <si>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</si>
  <si>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</si>
  <si>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</si>
  <si>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</si>
  <si>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</si>
  <si>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</si>
  <si>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</si>
  <si>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</si>
  <si>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</si>
  <si>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</si>
  <si>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</si>
  <si>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</si>
  <si>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</si>
  <si>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</si>
  <si>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</si>
  <si>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</si>
  <si>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</si>
  <si>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</si>
  <si>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</si>
  <si>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</si>
  <si>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</si>
  <si>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</si>
  <si>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</si>
  <si>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</si>
  <si>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</si>
  <si>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</si>
  <si>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</si>
  <si>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</si>
  <si>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</si>
  <si>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</si>
  <si>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</si>
  <si>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</si>
  <si>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</si>
  <si>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</si>
  <si>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</si>
  <si>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</si>
  <si>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</si>
  <si>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</si>
  <si>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</si>
  <si>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</si>
  <si>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</si>
  <si>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</si>
  <si>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</si>
  <si>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</si>
  <si>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</si>
  <si>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</si>
  <si>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</si>
  <si>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</si>
  <si>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</si>
  <si>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</si>
  <si>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</si>
  <si>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</si>
  <si>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</si>
  <si>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</si>
  <si>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</si>
  <si>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</si>
  <si>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</si>
  <si>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</si>
  <si>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</si>
  <si>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</si>
  <si>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</si>
  <si>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</si>
  <si>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</si>
  <si>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</si>
  <si>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</si>
  <si>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</si>
  <si>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</si>
  <si>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</si>
  <si>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</si>
  <si>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</si>
  <si>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</si>
  <si>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</si>
  <si>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</si>
  <si>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</si>
  <si>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</si>
  <si>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</si>
  <si>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</si>
  <si>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</si>
  <si>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</si>
  <si>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</si>
  <si>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</si>
  <si>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</si>
  <si>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</si>
  <si>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</si>
  <si>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</si>
  <si>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</si>
  <si>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</si>
  <si>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</si>
  <si>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</si>
  <si>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</si>
  <si>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</si>
  <si>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</si>
  <si>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</si>
  <si>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</si>
  <si>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</si>
  <si>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</si>
  <si>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</si>
  <si>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</si>
  <si>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</si>
  <si>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</si>
  <si>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</si>
  <si>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</si>
  <si>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</si>
  <si>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</si>
  <si>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</si>
  <si>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</si>
  <si>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</si>
  <si>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</si>
  <si>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</si>
  <si>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</si>
  <si>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</si>
  <si>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</si>
  <si>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</si>
  <si>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</si>
  <si>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</si>
  <si>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</si>
  <si>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</si>
  <si>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</si>
  <si>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</si>
  <si>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</si>
  <si>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</si>
  <si>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</si>
  <si>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</si>
  <si>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</si>
  <si>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</si>
  <si>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</si>
  <si>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</si>
  <si>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</si>
  <si>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</si>
  <si>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</si>
  <si>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</si>
  <si>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</si>
  <si>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</si>
  <si>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</si>
  <si>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</si>
  <si>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</si>
  <si>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</si>
  <si>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</si>
  <si>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</si>
  <si>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</si>
  <si>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</si>
  <si>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</si>
  <si>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</si>
  <si>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</si>
  <si>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</si>
  <si>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</si>
  <si>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</si>
  <si>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</si>
  <si>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</si>
  <si>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</si>
  <si>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</si>
  <si>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</si>
  <si>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</si>
  <si>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</si>
  <si>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</si>
  <si>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</si>
  <si>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</si>
  <si>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</si>
  <si>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</si>
  <si>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</si>
  <si>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</si>
  <si>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</si>
  <si>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</si>
  <si>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</si>
  <si>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</si>
  <si>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</si>
  <si>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</si>
  <si>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</si>
  <si>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</si>
  <si>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</si>
  <si>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</si>
  <si>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</si>
  <si>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</si>
  <si>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</si>
  <si>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</si>
  <si>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</si>
  <si>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</si>
  <si>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</si>
  <si>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</si>
  <si>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</si>
  <si>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</si>
  <si>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</si>
  <si>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</si>
  <si>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</si>
  <si>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</si>
  <si>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</si>
  <si>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</si>
  <si>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</si>
  <si>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</si>
  <si>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</si>
  <si>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</si>
  <si>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</si>
  <si>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</si>
  <si>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</si>
  <si>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</si>
  <si>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</si>
  <si>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</si>
  <si>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</si>
  <si>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</si>
  <si>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</si>
  <si>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</si>
  <si>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</si>
  <si>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</si>
  <si>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</si>
  <si>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</si>
  <si>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</si>
  <si>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</si>
  <si>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</si>
  <si>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</si>
  <si>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</si>
  <si>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</si>
  <si>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</si>
  <si>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</si>
  <si>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</si>
  <si>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</si>
  <si>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</si>
  <si>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</si>
  <si>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</si>
  <si>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</si>
  <si>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</si>
  <si>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</si>
  <si>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</si>
  <si>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</si>
  <si>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</si>
  <si>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</si>
  <si>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</si>
  <si>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</si>
  <si>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</si>
  <si>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</si>
  <si>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</si>
  <si>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</si>
  <si>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</si>
  <si>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</si>
  <si>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</si>
  <si>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</si>
  <si>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</si>
  <si>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</si>
  <si>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</si>
  <si>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</si>
  <si>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</si>
  <si>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</si>
  <si>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</si>
  <si>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</si>
  <si>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</si>
  <si>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</si>
  <si>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</si>
  <si>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</si>
  <si>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</si>
  <si>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</si>
  <si>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</si>
  <si>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</si>
  <si>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</si>
  <si>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</si>
  <si>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</si>
  <si>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</si>
  <si>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</si>
  <si>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</si>
  <si>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</si>
  <si>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</si>
  <si>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</si>
  <si>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</si>
  <si>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</si>
  <si>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</si>
  <si>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</si>
  <si>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</si>
  <si>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</si>
  <si>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</si>
  <si>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</si>
  <si>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</si>
  <si>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</si>
  <si>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</si>
  <si>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</si>
  <si>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</si>
  <si>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</si>
  <si>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</si>
  <si>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</si>
  <si>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</si>
  <si>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</si>
  <si>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</si>
  <si>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</si>
  <si>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</si>
  <si>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</si>
  <si>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</si>
  <si>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</si>
  <si>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</si>
  <si>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</si>
  <si>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</si>
  <si>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</si>
  <si>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</si>
  <si>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</si>
  <si>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</si>
  <si>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</si>
  <si>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</si>
  <si>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</si>
  <si>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</si>
  <si>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</si>
  <si>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</si>
  <si>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</si>
  <si>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</si>
  <si>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</si>
  <si>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</si>
  <si>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</si>
  <si>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</si>
  <si>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</si>
  <si>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</si>
  <si>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</si>
  <si>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</si>
  <si>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</si>
  <si>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</si>
  <si>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</si>
  <si>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</si>
  <si>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</si>
  <si>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</si>
  <si>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</si>
  <si>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</si>
  <si>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</si>
  <si>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</si>
  <si>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</si>
  <si>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</si>
  <si>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</si>
  <si>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</si>
  <si>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</si>
  <si>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</si>
  <si>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</si>
  <si>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</si>
  <si>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</si>
  <si>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</si>
  <si>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</si>
  <si>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</si>
  <si>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</si>
  <si>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</si>
  <si>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</si>
  <si>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</si>
  <si>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</si>
  <si>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</si>
  <si>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</si>
  <si>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</si>
  <si>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</si>
  <si>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</si>
  <si>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</si>
  <si>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</si>
  <si>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</si>
  <si>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</si>
  <si>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</si>
  <si>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</si>
  <si>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</si>
  <si>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</si>
  <si>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</si>
  <si>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</si>
  <si>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</si>
  <si>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</si>
  <si>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</si>
  <si>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</si>
  <si>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</si>
  <si>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</si>
  <si>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</si>
  <si>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</si>
  <si>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</si>
  <si>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</si>
  <si>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</si>
  <si>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</si>
  <si>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</si>
  <si>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</si>
  <si>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</si>
  <si>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</si>
  <si>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</si>
  <si>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</si>
  <si>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</si>
  <si>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</si>
  <si>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</si>
  <si>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</si>
  <si>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</si>
  <si>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</si>
  <si>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</si>
  <si>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</si>
  <si>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</si>
  <si>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</si>
  <si>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</si>
  <si>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</si>
  <si>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</si>
  <si>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</si>
  <si>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</si>
  <si>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</si>
  <si>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</si>
  <si>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</si>
  <si>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</si>
  <si>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</si>
  <si>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</si>
  <si>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</si>
  <si>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</si>
  <si>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</si>
  <si>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</si>
  <si>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</si>
  <si>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</si>
  <si>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</si>
  <si>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</si>
  <si>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</si>
  <si>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</si>
  <si>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</si>
  <si>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</si>
  <si>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</si>
  <si>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</si>
  <si>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</si>
  <si>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</si>
  <si>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</si>
  <si>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</si>
  <si>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</si>
  <si>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</si>
  <si>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</si>
  <si>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</si>
  <si>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</si>
  <si>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</si>
  <si>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</si>
  <si>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</si>
  <si>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</si>
  <si>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</si>
  <si>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</si>
  <si>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</si>
  <si>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</si>
  <si>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</si>
  <si>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</si>
  <si>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</si>
  <si>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</si>
  <si>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</si>
  <si>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</si>
  <si>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</si>
  <si>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</si>
  <si>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</si>
  <si>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</si>
  <si>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</si>
  <si>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</si>
  <si>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</si>
  <si>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</si>
  <si>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</si>
  <si>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</si>
  <si>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</si>
  <si>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</si>
  <si>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</si>
  <si>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</si>
  <si>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</si>
  <si>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</si>
  <si>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</si>
  <si>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</si>
  <si>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</si>
  <si>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</si>
  <si>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</si>
  <si>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</si>
  <si>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</si>
  <si>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</si>
  <si>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</si>
  <si>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</si>
  <si>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</si>
  <si>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</si>
  <si>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</si>
  <si>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</si>
  <si>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</si>
  <si>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</si>
  <si>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</si>
  <si>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</si>
  <si>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</si>
  <si>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</si>
  <si>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</si>
  <si>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</si>
  <si>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</si>
  <si>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</si>
  <si>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</si>
  <si>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</si>
  <si>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</si>
  <si>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</si>
  <si>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</si>
  <si>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</si>
  <si>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</si>
  <si>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</si>
  <si>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</si>
  <si>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</si>
  <si>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</si>
  <si>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</si>
  <si>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</si>
  <si>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</si>
  <si>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</si>
  <si>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</si>
  <si>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</si>
  <si>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</si>
  <si>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</si>
  <si>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</si>
  <si>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</si>
  <si>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</si>
  <si>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</si>
  <si>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</si>
  <si>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</si>
  <si>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</si>
  <si>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</si>
  <si>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</si>
  <si>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</si>
  <si>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</si>
  <si>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</si>
  <si>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</si>
  <si>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</si>
  <si>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</si>
  <si>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</si>
  <si>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</si>
  <si>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</si>
  <si>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</si>
  <si>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</si>
  <si>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</si>
  <si>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</si>
  <si>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</si>
  <si>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</si>
  <si>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</si>
  <si>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</si>
  <si>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</si>
  <si>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</si>
  <si>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</si>
  <si>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</si>
  <si>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</si>
  <si>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</si>
  <si>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</si>
  <si>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</si>
  <si>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</si>
  <si>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</si>
  <si>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</si>
  <si>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</si>
  <si>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</si>
  <si>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</si>
  <si>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</si>
  <si>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</si>
  <si>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</si>
  <si>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</si>
  <si>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</si>
  <si>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</si>
  <si>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</si>
  <si>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</si>
  <si>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</si>
  <si>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</si>
  <si>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</si>
  <si>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</si>
  <si>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</si>
  <si>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</si>
  <si>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</si>
  <si>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</si>
  <si>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</si>
  <si>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</si>
  <si>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</si>
  <si>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</si>
  <si>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</si>
  <si>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</si>
  <si>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</si>
  <si>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</si>
  <si>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</si>
  <si>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</si>
  <si>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</si>
  <si>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</si>
  <si>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</si>
  <si>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</si>
  <si>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</si>
  <si>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</si>
  <si>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</si>
  <si>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</si>
  <si>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</si>
  <si>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</si>
  <si>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</si>
  <si>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</si>
  <si>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Row Labels</t>
  </si>
  <si>
    <t>Grand Total</t>
  </si>
  <si>
    <t>Call Count</t>
  </si>
  <si>
    <t>Total Amount</t>
  </si>
  <si>
    <t>Total Duration</t>
  </si>
  <si>
    <t>Avg Rating</t>
  </si>
  <si>
    <t>5* Calls</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</si>
  <si>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</si>
  <si>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</si>
  <si>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</si>
  <si>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</si>
  <si>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</si>
  <si>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</si>
  <si>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</si>
  <si>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</si>
  <si>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</si>
  <si>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</si>
  <si>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</si>
  <si>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</si>
  <si>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</si>
  <si>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</si>
  <si>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</si>
  <si>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</si>
  <si>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</si>
  <si>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</si>
  <si>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</si>
  <si>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</si>
  <si>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</si>
  <si>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Calls</t>
  </si>
  <si>
    <t>Amount</t>
  </si>
  <si>
    <t>Rep</t>
  </si>
  <si>
    <t>Sel.Amount</t>
  </si>
  <si>
    <t>Sel.Calls</t>
  </si>
  <si>
    <t>Selected Rep</t>
  </si>
  <si>
    <t>Total</t>
  </si>
  <si>
    <t>Business woman standing arms crossed</t>
  </si>
  <si>
    <t>Rep summay</t>
  </si>
  <si>
    <t>% of calls</t>
  </si>
  <si>
    <t>Call rank</t>
  </si>
  <si>
    <t>Amount rank</t>
  </si>
  <si>
    <t>Labels:</t>
  </si>
  <si>
    <t>Images:</t>
  </si>
  <si>
    <t>Call Center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</si>
</sst>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quot;₹&quot;\ #,##0"/>
    <numFmt numFmtId="166" formatCode="0.0"/>
    <numFmt numFmtId="167" formatCode="&quot;₹&quot;#,###.0,&quot;K&quot;"/>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20"/>
      <color rgb="FF00B050"/>
      <name val="Aptos ExtraBold"/>
      <family val="2"/>
      <scheme val="major"/>
    </font>
  </fonts>
  <fills count="6">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0"/>
        <bgColor indexed="64"/>
      </patternFill>
    </fill>
    <fill>
      <patternFill patternType="solid">
        <fgColor theme="0"/>
        <bgColor theme="4" tint="0.79998168889431442"/>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auto="1"/>
      </top>
      <bottom style="thin">
        <color theme="4" tint="0.39997558519241921"/>
      </bottom>
      <diagonal/>
    </border>
    <border>
      <left/>
      <right style="thin">
        <color auto="1"/>
      </right>
      <top style="thin">
        <color auto="1"/>
      </top>
      <bottom style="thin">
        <color theme="4" tint="0.39997558519241921"/>
      </bottom>
      <diagonal/>
    </border>
  </borders>
  <cellStyleXfs count="1">
    <xf numFmtId="0" fontId="0" fillId="0" borderId="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3" fillId="2" borderId="0" xfId="0" applyFont="1" applyFill="1" applyAlignment="1">
      <alignment vertical="center"/>
    </xf>
    <xf numFmtId="0" fontId="0" fillId="2" borderId="0" xfId="0" applyFill="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1" fontId="0" fillId="0" borderId="0" xfId="0" applyNumberFormat="1"/>
    <xf numFmtId="166" fontId="0" fillId="0" borderId="0" xfId="0" applyNumberFormat="1"/>
    <xf numFmtId="167" fontId="0" fillId="0" borderId="0" xfId="0" applyNumberFormat="1"/>
    <xf numFmtId="0" fontId="0" fillId="3" borderId="0" xfId="0" applyFill="1" applyAlignment="1">
      <alignment horizontal="left"/>
    </xf>
    <xf numFmtId="0" fontId="0" fillId="0" borderId="0" xfId="0" applyAlignment="1">
      <alignment horizontal="left" indent="1"/>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0" fillId="4" borderId="9" xfId="0" applyFill="1" applyBorder="1" applyAlignment="1">
      <alignment horizontal="center"/>
    </xf>
    <xf numFmtId="0" fontId="4" fillId="4" borderId="10" xfId="0" applyFont="1" applyFill="1" applyBorder="1" applyAlignment="1">
      <alignment horizontal="center"/>
    </xf>
    <xf numFmtId="165" fontId="4" fillId="4" borderId="0" xfId="0" applyNumberFormat="1" applyFont="1" applyFill="1" applyBorder="1" applyAlignment="1">
      <alignment horizontal="center"/>
    </xf>
    <xf numFmtId="0" fontId="4" fillId="4" borderId="11" xfId="0" applyFont="1" applyFill="1" applyBorder="1" applyAlignment="1">
      <alignment horizontal="center"/>
    </xf>
    <xf numFmtId="165" fontId="4" fillId="4" borderId="11" xfId="0" applyNumberFormat="1" applyFont="1" applyFill="1" applyBorder="1" applyAlignment="1">
      <alignment horizontal="center"/>
    </xf>
    <xf numFmtId="0" fontId="0" fillId="4" borderId="0" xfId="0" applyFill="1" applyBorder="1" applyAlignment="1">
      <alignment horizontal="center"/>
    </xf>
    <xf numFmtId="0" fontId="4" fillId="4" borderId="6" xfId="0" applyFont="1" applyFill="1" applyBorder="1" applyAlignment="1">
      <alignment horizontal="center"/>
    </xf>
    <xf numFmtId="165" fontId="4" fillId="4" borderId="12" xfId="0" applyNumberFormat="1" applyFont="1" applyFill="1" applyBorder="1" applyAlignment="1">
      <alignment horizontal="center"/>
    </xf>
    <xf numFmtId="165" fontId="4" fillId="4" borderId="4" xfId="0" applyNumberFormat="1" applyFont="1" applyFill="1" applyBorder="1" applyAlignment="1">
      <alignment horizontal="center"/>
    </xf>
    <xf numFmtId="0" fontId="0" fillId="0" borderId="0" xfId="0" applyAlignment="1">
      <alignment horizontal="center"/>
    </xf>
    <xf numFmtId="0" fontId="5" fillId="0" borderId="0" xfId="0" applyFont="1" applyAlignment="1">
      <alignment horizontal="left" vertical="center" indent="3"/>
    </xf>
  </cellXfs>
  <cellStyles count="1">
    <cellStyle name="Normal" xfId="0" builtinId="0"/>
  </cellStyles>
  <dxfs count="54">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bgColor theme="5" tint="0.59996337778862885"/>
        </patternFill>
      </fill>
      <border>
        <left style="thin">
          <color auto="1"/>
        </left>
        <right style="thin">
          <color auto="1"/>
        </right>
        <vertical/>
        <horizontal/>
      </border>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fill>
        <patternFill patternType="solid">
          <bgColor theme="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5"/>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5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10/relationships/person" Target="persons/perso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rtl="0">
              <a:defRPr lang="en-IN" sz="1200" b="0" i="0" u="none" strike="noStrike" kern="1200" spc="0" baseline="0">
                <a:solidFill>
                  <a:schemeClr val="accent2"/>
                </a:solidFill>
                <a:latin typeface="+mj-lt"/>
                <a:ea typeface="+mn-ea"/>
                <a:cs typeface="+mn-cs"/>
              </a:defRPr>
            </a:pPr>
            <a:r>
              <a:rPr lang="en-IN" sz="1200" b="0" i="0" u="none" strike="noStrike" kern="1200" spc="0" baseline="0">
                <a:solidFill>
                  <a:schemeClr val="accent2"/>
                </a:solidFill>
                <a:latin typeface="+mj-lt"/>
                <a:ea typeface="+mn-ea"/>
                <a:cs typeface="+mn-cs"/>
              </a:rPr>
              <a:t>Amount</a:t>
            </a:r>
          </a:p>
        </c:rich>
      </c:tx>
      <c:layout>
        <c:manualLayout>
          <c:xMode val="edge"/>
          <c:yMode val="edge"/>
          <c:x val="7.4287421402880666E-2"/>
          <c:y val="8.2559339525283791E-3"/>
        </c:manualLayout>
      </c:layout>
      <c:overlay val="0"/>
      <c:spPr>
        <a:noFill/>
        <a:ln>
          <a:noFill/>
        </a:ln>
        <a:effectLst/>
      </c:spPr>
      <c:txPr>
        <a:bodyPr rot="0" spcFirstLastPara="1" vertOverflow="ellipsis" vert="horz" wrap="square" anchor="ctr" anchorCtr="1"/>
        <a:lstStyle/>
        <a:p>
          <a:pPr algn="l" rtl="0">
            <a:defRPr lang="en-IN" sz="1200" b="0" i="0" u="none" strike="noStrike" kern="1200" spc="0" baseline="0">
              <a:solidFill>
                <a:schemeClr val="accent2"/>
              </a:solidFill>
              <a:latin typeface="+mj-lt"/>
              <a:ea typeface="+mn-ea"/>
              <a:cs typeface="+mn-cs"/>
            </a:defRPr>
          </a:pPr>
          <a:endParaRPr lang="en-US"/>
        </a:p>
      </c:txPr>
    </c:title>
    <c:autoTitleDeleted val="0"/>
    <c:plotArea>
      <c:layout>
        <c:manualLayout>
          <c:layoutTarget val="inner"/>
          <c:xMode val="edge"/>
          <c:yMode val="edge"/>
          <c:x val="4.5384381961417135E-2"/>
          <c:y val="8.058734144300074E-2"/>
          <c:w val="0.87664437266523554"/>
          <c:h val="0.89661654135338342"/>
        </c:manualLayout>
      </c:layout>
      <c:barChart>
        <c:barDir val="bar"/>
        <c:grouping val="clustered"/>
        <c:varyColors val="0"/>
        <c:ser>
          <c:idx val="0"/>
          <c:order val="0"/>
          <c:spPr>
            <a:solidFill>
              <a:schemeClr val="accent2"/>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0407-43E2-A228-C3FE6AEC6D66}"/>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3-0407-43E2-A228-C3FE6AEC6D66}"/>
              </c:ext>
            </c:extLst>
          </c:dPt>
          <c:dPt>
            <c:idx val="2"/>
            <c:invertIfNegative val="0"/>
            <c:bubble3D val="0"/>
            <c:spPr>
              <a:solidFill>
                <a:schemeClr val="bg1">
                  <a:lumMod val="85000"/>
                </a:schemeClr>
              </a:solidFill>
              <a:ln>
                <a:noFill/>
              </a:ln>
              <a:effectLst/>
            </c:spPr>
            <c:extLst>
              <c:ext xmlns:c16="http://schemas.microsoft.com/office/drawing/2014/chart" uri="{C3380CC4-5D6E-409C-BE32-E72D297353CC}">
                <c16:uniqueId val="{00000005-0407-43E2-A228-C3FE6AEC6D66}"/>
              </c:ext>
            </c:extLst>
          </c:dPt>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7-0407-43E2-A228-C3FE6AEC6D66}"/>
              </c:ext>
            </c:extLst>
          </c:dPt>
          <c:dPt>
            <c:idx val="4"/>
            <c:invertIfNegative val="0"/>
            <c:bubble3D val="0"/>
            <c:spPr>
              <a:solidFill>
                <a:schemeClr val="bg1">
                  <a:lumMod val="85000"/>
                </a:schemeClr>
              </a:solidFill>
              <a:ln>
                <a:noFill/>
              </a:ln>
              <a:effectLst/>
            </c:spPr>
            <c:extLst>
              <c:ext xmlns:c16="http://schemas.microsoft.com/office/drawing/2014/chart" uri="{C3380CC4-5D6E-409C-BE32-E72D297353CC}">
                <c16:uniqueId val="{00000009-0407-43E2-A228-C3FE6AEC6D66}"/>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Pivots!$G$40:$G$44</c:f>
              <c:strCache>
                <c:ptCount val="5"/>
                <c:pt idx="0">
                  <c:v>R01</c:v>
                </c:pt>
                <c:pt idx="1">
                  <c:v>R02</c:v>
                </c:pt>
                <c:pt idx="2">
                  <c:v>R03</c:v>
                </c:pt>
                <c:pt idx="3">
                  <c:v>R04</c:v>
                </c:pt>
                <c:pt idx="4">
                  <c:v>R05</c:v>
                </c:pt>
              </c:strCache>
            </c:strRef>
          </c:cat>
          <c:val>
            <c:numRef>
              <c:f>Pivots!$I$40:$I$44</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A-0407-43E2-A228-C3FE6AEC6D66}"/>
            </c:ext>
          </c:extLst>
        </c:ser>
        <c:ser>
          <c:idx val="1"/>
          <c:order val="1"/>
          <c:tx>
            <c:strRef>
              <c:f>Pivots!$K$39</c:f>
              <c:strCache>
                <c:ptCount val="1"/>
                <c:pt idx="0">
                  <c:v>Sel.Amount</c:v>
                </c:pt>
              </c:strCache>
            </c:strRef>
          </c:tx>
          <c:spPr>
            <a:gradFill>
              <a:gsLst>
                <a:gs pos="100000">
                  <a:srgbClr val="93CBEE"/>
                </a:gs>
                <a:gs pos="0">
                  <a:srgbClr val="00B0F0"/>
                </a:gs>
                <a:gs pos="0">
                  <a:schemeClr val="accent1">
                    <a:lumMod val="30000"/>
                    <a:lumOff val="70000"/>
                  </a:schemeClr>
                </a:gs>
              </a:gsLst>
              <a:lin ang="5400000" scaled="1"/>
            </a:gradFill>
            <a:ln>
              <a:noFill/>
            </a:ln>
            <a:effectLst/>
          </c:spPr>
          <c:invertIfNegative val="0"/>
          <c:dLbls>
            <c:delete val="1"/>
          </c:dLbls>
          <c:val>
            <c:numRef>
              <c:f>Pivots!$K$40:$K$44</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B-0407-43E2-A228-C3FE6AEC6D66}"/>
            </c:ext>
          </c:extLst>
        </c:ser>
        <c:dLbls>
          <c:dLblPos val="outEnd"/>
          <c:showLegendKey val="0"/>
          <c:showVal val="1"/>
          <c:showCatName val="0"/>
          <c:showSerName val="0"/>
          <c:showPercent val="0"/>
          <c:showBubbleSize val="0"/>
        </c:dLbls>
        <c:gapWidth val="25"/>
        <c:overlap val="100"/>
        <c:axId val="1803948224"/>
        <c:axId val="1803949712"/>
      </c:barChart>
      <c:catAx>
        <c:axId val="1803948224"/>
        <c:scaling>
          <c:orientation val="minMax"/>
        </c:scaling>
        <c:delete val="1"/>
        <c:axPos val="l"/>
        <c:numFmt formatCode="General" sourceLinked="1"/>
        <c:majorTickMark val="out"/>
        <c:minorTickMark val="none"/>
        <c:tickLblPos val="nextTo"/>
        <c:crossAx val="1803949712"/>
        <c:crosses val="autoZero"/>
        <c:auto val="1"/>
        <c:lblAlgn val="ctr"/>
        <c:lblOffset val="100"/>
        <c:noMultiLvlLbl val="0"/>
      </c:catAx>
      <c:valAx>
        <c:axId val="1803949712"/>
        <c:scaling>
          <c:orientation val="minMax"/>
        </c:scaling>
        <c:delete val="1"/>
        <c:axPos val="b"/>
        <c:numFmt formatCode="General" sourceLinked="1"/>
        <c:majorTickMark val="none"/>
        <c:minorTickMark val="none"/>
        <c:tickLblPos val="nextTo"/>
        <c:crossAx val="180394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 Report-2023-project.xlsx]Pivots!weekly trend</c:name>
    <c:fmtId val="3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s>
    <c:plotArea>
      <c:layout/>
      <c:barChart>
        <c:barDir val="bar"/>
        <c:grouping val="clustered"/>
        <c:varyColors val="0"/>
        <c:ser>
          <c:idx val="0"/>
          <c:order val="0"/>
          <c:tx>
            <c:strRef>
              <c:f>Pivots!$H$20</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Pivots!$G$21:$G$28</c:f>
              <c:strCache>
                <c:ptCount val="7"/>
                <c:pt idx="0">
                  <c:v>Sunday</c:v>
                </c:pt>
                <c:pt idx="1">
                  <c:v>Monday</c:v>
                </c:pt>
                <c:pt idx="2">
                  <c:v>Tuesday</c:v>
                </c:pt>
                <c:pt idx="3">
                  <c:v>Wednesday</c:v>
                </c:pt>
                <c:pt idx="4">
                  <c:v>Thursday</c:v>
                </c:pt>
                <c:pt idx="5">
                  <c:v>Friday</c:v>
                </c:pt>
                <c:pt idx="6">
                  <c:v>Saturday</c:v>
                </c:pt>
              </c:strCache>
            </c:strRef>
          </c:cat>
          <c:val>
            <c:numRef>
              <c:f>Pivots!$H$21:$H$28</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C610-4CBA-94C9-8D4F5C7F41CF}"/>
            </c:ext>
          </c:extLst>
        </c:ser>
        <c:dLbls>
          <c:showLegendKey val="0"/>
          <c:showVal val="0"/>
          <c:showCatName val="0"/>
          <c:showSerName val="0"/>
          <c:showPercent val="0"/>
          <c:showBubbleSize val="0"/>
        </c:dLbls>
        <c:gapWidth val="25"/>
        <c:axId val="1847362864"/>
        <c:axId val="1847363856"/>
      </c:barChart>
      <c:catAx>
        <c:axId val="18473628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363856"/>
        <c:crosses val="autoZero"/>
        <c:auto val="1"/>
        <c:lblAlgn val="ctr"/>
        <c:lblOffset val="100"/>
        <c:noMultiLvlLbl val="0"/>
      </c:catAx>
      <c:valAx>
        <c:axId val="1847363856"/>
        <c:scaling>
          <c:orientation val="minMax"/>
        </c:scaling>
        <c:delete val="1"/>
        <c:axPos val="b"/>
        <c:numFmt formatCode="#,##0" sourceLinked="1"/>
        <c:majorTickMark val="none"/>
        <c:minorTickMark val="none"/>
        <c:tickLblPos val="nextTo"/>
        <c:crossAx val="184736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 Report-2023-project.xlsx]Pivots!monthly trend</c:name>
    <c:fmtId val="31"/>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IN" sz="1200">
                <a:solidFill>
                  <a:schemeClr val="accent2"/>
                </a:solidFill>
                <a:latin typeface="+mj-lt"/>
              </a:rPr>
              <a:t>Call</a:t>
            </a:r>
            <a:r>
              <a:rPr lang="en-IN" sz="1200" baseline="0">
                <a:solidFill>
                  <a:schemeClr val="accent2"/>
                </a:solidFill>
                <a:latin typeface="+mj-lt"/>
              </a:rPr>
              <a:t> Trend</a:t>
            </a:r>
            <a:endParaRPr lang="en-IN" sz="1200">
              <a:solidFill>
                <a:schemeClr val="accent2"/>
              </a:solidFill>
              <a:latin typeface="+mj-lt"/>
            </a:endParaRPr>
          </a:p>
        </c:rich>
      </c:tx>
      <c:layout>
        <c:manualLayout>
          <c:xMode val="edge"/>
          <c:yMode val="edge"/>
          <c:x val="4.0383912206290909E-2"/>
          <c:y val="3.7037037037037035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2">
                  <a:lumMod val="60000"/>
                  <a:lumOff val="40000"/>
                  <a:alpha val="50000"/>
                </a:schemeClr>
              </a:gs>
              <a:gs pos="100000">
                <a:srgbClr val="FF000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C000"/>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800922785415182E-2"/>
          <c:y val="0.21680613668061369"/>
          <c:w val="0.76790544311732012"/>
          <c:h val="0.65004722213070643"/>
        </c:manualLayout>
      </c:layout>
      <c:areaChart>
        <c:grouping val="standard"/>
        <c:varyColors val="0"/>
        <c:ser>
          <c:idx val="1"/>
          <c:order val="1"/>
          <c:tx>
            <c:strRef>
              <c:f>Pivots!$C$20</c:f>
              <c:strCache>
                <c:ptCount val="1"/>
                <c:pt idx="0">
                  <c:v>Call Count2</c:v>
                </c:pt>
              </c:strCache>
            </c:strRef>
          </c:tx>
          <c:spPr>
            <a:gradFill>
              <a:gsLst>
                <a:gs pos="0">
                  <a:schemeClr val="accent2">
                    <a:lumMod val="60000"/>
                    <a:lumOff val="40000"/>
                    <a:alpha val="50000"/>
                  </a:schemeClr>
                </a:gs>
                <a:gs pos="100000">
                  <a:srgbClr val="FF0000"/>
                </a:gs>
              </a:gsLst>
              <a:lin ang="5400000" scaled="0"/>
            </a:gradFill>
            <a:ln>
              <a:noFill/>
            </a:ln>
            <a:effectLst/>
          </c:spP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Pivots!$C$21:$C$33</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D5CB-4384-85A0-62D820FD5C3C}"/>
            </c:ext>
          </c:extLst>
        </c:ser>
        <c:dLbls>
          <c:showLegendKey val="0"/>
          <c:showVal val="0"/>
          <c:showCatName val="0"/>
          <c:showSerName val="0"/>
          <c:showPercent val="0"/>
          <c:showBubbleSize val="0"/>
        </c:dLbls>
        <c:axId val="1658833072"/>
        <c:axId val="1658807776"/>
      </c:areaChart>
      <c:lineChart>
        <c:grouping val="standard"/>
        <c:varyColors val="0"/>
        <c:ser>
          <c:idx val="0"/>
          <c:order val="0"/>
          <c:tx>
            <c:strRef>
              <c:f>Pivots!$B$20</c:f>
              <c:strCache>
                <c:ptCount val="1"/>
                <c:pt idx="0">
                  <c:v>Call Count</c:v>
                </c:pt>
              </c:strCache>
            </c:strRef>
          </c:tx>
          <c:spPr>
            <a:ln w="28575" cap="rnd">
              <a:solidFill>
                <a:srgbClr val="FFC000"/>
              </a:solidFill>
              <a:round/>
            </a:ln>
            <a:effectLst/>
          </c:spPr>
          <c:marker>
            <c:symbol val="circle"/>
            <c:size val="7"/>
            <c:spPr>
              <a:solidFill>
                <a:schemeClr val="bg1"/>
              </a:solidFill>
              <a:ln w="25400">
                <a:solidFill>
                  <a:schemeClr val="tx1"/>
                </a:solidFill>
              </a:ln>
              <a:effectLst/>
            </c:spPr>
          </c:marke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Pivots!$B$21:$B$33</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D5CB-4384-85A0-62D820FD5C3C}"/>
            </c:ext>
          </c:extLst>
        </c:ser>
        <c:dLbls>
          <c:showLegendKey val="0"/>
          <c:showVal val="0"/>
          <c:showCatName val="0"/>
          <c:showSerName val="0"/>
          <c:showPercent val="0"/>
          <c:showBubbleSize val="0"/>
        </c:dLbls>
        <c:marker val="1"/>
        <c:smooth val="0"/>
        <c:axId val="1658833072"/>
        <c:axId val="1658807776"/>
      </c:lineChart>
      <c:catAx>
        <c:axId val="165883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807776"/>
        <c:crosses val="autoZero"/>
        <c:auto val="1"/>
        <c:lblAlgn val="ctr"/>
        <c:lblOffset val="100"/>
        <c:noMultiLvlLbl val="0"/>
      </c:catAx>
      <c:valAx>
        <c:axId val="1658807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833072"/>
        <c:crosses val="autoZero"/>
        <c:crossBetween val="between"/>
      </c:valAx>
      <c:spPr>
        <a:noFill/>
        <a:ln>
          <a:noFill/>
        </a:ln>
        <a:effectLst/>
      </c:spPr>
    </c:plotArea>
    <c:legend>
      <c:legendPos val="r"/>
      <c:layout>
        <c:manualLayout>
          <c:xMode val="edge"/>
          <c:yMode val="edge"/>
          <c:x val="0.68222435935966019"/>
          <c:y val="2.6990553306342781E-2"/>
          <c:w val="0.29535415416122313"/>
          <c:h val="0.207463313037287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rtl="0">
              <a:defRPr lang="en-IN" sz="1500" b="0" i="0" u="none" strike="noStrike" kern="1200" spc="0" baseline="0">
                <a:solidFill>
                  <a:schemeClr val="accent2"/>
                </a:solidFill>
                <a:latin typeface="+mj-lt"/>
                <a:ea typeface="+mn-ea"/>
                <a:cs typeface="+mn-cs"/>
              </a:defRPr>
            </a:pPr>
            <a:r>
              <a:rPr lang="en-IN" sz="1500" b="0" i="0" u="none" strike="noStrike" kern="1200" spc="0" baseline="0">
                <a:solidFill>
                  <a:schemeClr val="accent2"/>
                </a:solidFill>
                <a:latin typeface="+mj-lt"/>
                <a:ea typeface="+mn-ea"/>
                <a:cs typeface="+mn-cs"/>
              </a:rPr>
              <a:t>Calls</a:t>
            </a:r>
          </a:p>
        </c:rich>
      </c:tx>
      <c:layout>
        <c:manualLayout>
          <c:xMode val="edge"/>
          <c:yMode val="edge"/>
          <c:x val="5.376589945487581E-2"/>
          <c:y val="2.5483100390373006E-2"/>
        </c:manualLayout>
      </c:layout>
      <c:overlay val="0"/>
      <c:spPr>
        <a:noFill/>
        <a:ln>
          <a:noFill/>
        </a:ln>
        <a:effectLst/>
      </c:spPr>
      <c:txPr>
        <a:bodyPr rot="0" spcFirstLastPara="1" vertOverflow="ellipsis" vert="horz" wrap="square" anchor="ctr" anchorCtr="1"/>
        <a:lstStyle/>
        <a:p>
          <a:pPr algn="l" rtl="0">
            <a:defRPr lang="en-IN" sz="1500" b="0" i="0" u="none" strike="noStrike" kern="1200" spc="0" baseline="0">
              <a:solidFill>
                <a:schemeClr val="accent2"/>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accent2"/>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1-4B3F-4305-895E-2586FCA5F47A}"/>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3-4B3F-4305-895E-2586FCA5F47A}"/>
              </c:ext>
            </c:extLst>
          </c:dPt>
          <c:dPt>
            <c:idx val="2"/>
            <c:invertIfNegative val="0"/>
            <c:bubble3D val="0"/>
            <c:spPr>
              <a:solidFill>
                <a:schemeClr val="bg1">
                  <a:lumMod val="75000"/>
                </a:schemeClr>
              </a:solidFill>
              <a:ln>
                <a:noFill/>
              </a:ln>
              <a:effectLst/>
            </c:spPr>
            <c:extLst>
              <c:ext xmlns:c16="http://schemas.microsoft.com/office/drawing/2014/chart" uri="{C3380CC4-5D6E-409C-BE32-E72D297353CC}">
                <c16:uniqueId val="{00000005-4B3F-4305-895E-2586FCA5F47A}"/>
              </c:ext>
            </c:extLst>
          </c:dPt>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7-4B3F-4305-895E-2586FCA5F47A}"/>
              </c:ext>
            </c:extLst>
          </c:dPt>
          <c:dPt>
            <c:idx val="4"/>
            <c:invertIfNegative val="0"/>
            <c:bubble3D val="0"/>
            <c:spPr>
              <a:solidFill>
                <a:schemeClr val="bg1">
                  <a:lumMod val="75000"/>
                </a:schemeClr>
              </a:solidFill>
              <a:ln>
                <a:noFill/>
              </a:ln>
              <a:effectLst/>
            </c:spPr>
            <c:extLst>
              <c:ext xmlns:c16="http://schemas.microsoft.com/office/drawing/2014/chart" uri="{C3380CC4-5D6E-409C-BE32-E72D297353CC}">
                <c16:uniqueId val="{00000009-4B3F-4305-895E-2586FCA5F4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Pivots!$G$40:$G$44</c:f>
              <c:strCache>
                <c:ptCount val="5"/>
                <c:pt idx="0">
                  <c:v>R01</c:v>
                </c:pt>
                <c:pt idx="1">
                  <c:v>R02</c:v>
                </c:pt>
                <c:pt idx="2">
                  <c:v>R03</c:v>
                </c:pt>
                <c:pt idx="3">
                  <c:v>R04</c:v>
                </c:pt>
                <c:pt idx="4">
                  <c:v>R05</c:v>
                </c:pt>
              </c:strCache>
            </c:strRef>
          </c:cat>
          <c:val>
            <c:numRef>
              <c:f>Pivots!$H$40:$H$44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A-4B3F-4305-895E-2586FCA5F47A}"/>
            </c:ext>
          </c:extLst>
        </c:ser>
        <c:ser>
          <c:idx val="1"/>
          <c:order val="1"/>
          <c:tx>
            <c:strRef>
              <c:f>Pivots!$J$39</c:f>
              <c:strCache>
                <c:ptCount val="1"/>
                <c:pt idx="0">
                  <c:v>Sel.Calls</c:v>
                </c:pt>
              </c:strCache>
            </c:strRef>
          </c:tx>
          <c:spPr>
            <a:gradFill>
              <a:gsLst>
                <a:gs pos="74100">
                  <a:srgbClr val="93CBEE"/>
                </a:gs>
                <a:gs pos="0">
                  <a:srgbClr val="00B0F0"/>
                </a:gs>
                <a:gs pos="0">
                  <a:schemeClr val="accent1">
                    <a:lumMod val="30000"/>
                    <a:lumOff val="70000"/>
                  </a:schemeClr>
                </a:gs>
              </a:gsLst>
              <a:lin ang="5400000" scaled="1"/>
            </a:gradFill>
            <a:ln>
              <a:noFill/>
            </a:ln>
            <a:effectLst/>
          </c:spPr>
          <c:invertIfNegative val="0"/>
          <c:val>
            <c:numRef>
              <c:f>Pivots!$J$40:$J$44</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B-4B3F-4305-895E-2586FCA5F47A}"/>
            </c:ext>
          </c:extLst>
        </c:ser>
        <c:dLbls>
          <c:showLegendKey val="0"/>
          <c:showVal val="0"/>
          <c:showCatName val="0"/>
          <c:showSerName val="0"/>
          <c:showPercent val="0"/>
          <c:showBubbleSize val="0"/>
        </c:dLbls>
        <c:gapWidth val="25"/>
        <c:overlap val="100"/>
        <c:axId val="1630309216"/>
        <c:axId val="1630309712"/>
      </c:barChart>
      <c:catAx>
        <c:axId val="16303092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309712"/>
        <c:crosses val="autoZero"/>
        <c:auto val="1"/>
        <c:lblAlgn val="ctr"/>
        <c:lblOffset val="100"/>
        <c:noMultiLvlLbl val="0"/>
      </c:catAx>
      <c:valAx>
        <c:axId val="1630309712"/>
        <c:scaling>
          <c:orientation val="minMax"/>
          <c:min val="0"/>
        </c:scaling>
        <c:delete val="1"/>
        <c:axPos val="b"/>
        <c:numFmt formatCode="General" sourceLinked="1"/>
        <c:majorTickMark val="out"/>
        <c:minorTickMark val="none"/>
        <c:tickLblPos val="nextTo"/>
        <c:crossAx val="163030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 Report-2023-project.xlsx]Pivots!gender count call</c:name>
    <c:fmtId val="30"/>
  </c:pivotSource>
  <c:chart>
    <c:title>
      <c:tx>
        <c:rich>
          <a:bodyPr rot="0" spcFirstLastPara="1" vertOverflow="ellipsis" vert="horz" wrap="square" anchor="ctr" anchorCtr="1"/>
          <a:lstStyle/>
          <a:p>
            <a:pPr algn="ctr">
              <a:defRPr sz="1600" b="1" i="0" u="none" strike="noStrike" kern="1200" cap="all" spc="120" normalizeH="0" baseline="0">
                <a:solidFill>
                  <a:schemeClr val="tx1">
                    <a:lumMod val="65000"/>
                    <a:lumOff val="35000"/>
                  </a:schemeClr>
                </a:solidFill>
                <a:latin typeface="+mn-lt"/>
                <a:ea typeface="+mn-ea"/>
                <a:cs typeface="+mn-cs"/>
              </a:defRPr>
            </a:pPr>
            <a:r>
              <a:rPr lang="en-IN" sz="1200">
                <a:solidFill>
                  <a:srgbClr val="7030A0"/>
                </a:solidFill>
              </a:rPr>
              <a:t>Female</a:t>
            </a:r>
            <a:r>
              <a:rPr lang="en-IN" sz="1200" baseline="0"/>
              <a:t> vs </a:t>
            </a:r>
            <a:r>
              <a:rPr lang="en-IN" sz="1200" baseline="0">
                <a:solidFill>
                  <a:srgbClr val="00B050"/>
                </a:solidFill>
              </a:rPr>
              <a:t>male</a:t>
            </a:r>
            <a:r>
              <a:rPr lang="en-IN" sz="1200" baseline="0"/>
              <a:t> callers</a:t>
            </a:r>
            <a:endParaRPr lang="en-IN" sz="1200"/>
          </a:p>
        </c:rich>
      </c:tx>
      <c:layout>
        <c:manualLayout>
          <c:xMode val="edge"/>
          <c:yMode val="edge"/>
          <c:x val="7.61618520082466E-2"/>
          <c:y val="1.7241379310344827E-2"/>
        </c:manualLayout>
      </c:layout>
      <c:overlay val="0"/>
      <c:spPr>
        <a:noFill/>
        <a:ln>
          <a:noFill/>
        </a:ln>
        <a:effectLst/>
      </c:spPr>
      <c:txPr>
        <a:bodyPr rot="0" spcFirstLastPara="1" vertOverflow="ellipsis" vert="horz" wrap="square" anchor="ctr" anchorCtr="1"/>
        <a:lstStyle/>
        <a:p>
          <a:pPr algn="ct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7030A0"/>
          </a:solidFill>
          <a:ln>
            <a:noFill/>
          </a:ln>
          <a:effectLst/>
        </c:spPr>
        <c:marker>
          <c:symbol val="none"/>
        </c:marker>
        <c:dLbl>
          <c:idx val="0"/>
          <c:spPr>
            <a:solidFill>
              <a:srgbClr val="00B0F0">
                <a:alpha val="31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solidFill>
              <a:srgbClr val="92D050">
                <a:alpha val="54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415724372668819E-3"/>
          <c:y val="2.3148148148148147E-2"/>
          <c:w val="0.98354525492831513"/>
          <c:h val="0.87837197433654124"/>
        </c:manualLayout>
      </c:layout>
      <c:barChart>
        <c:barDir val="col"/>
        <c:grouping val="stacked"/>
        <c:varyColors val="0"/>
        <c:ser>
          <c:idx val="0"/>
          <c:order val="0"/>
          <c:tx>
            <c:strRef>
              <c:f>Pivots!$G$52:$G$53</c:f>
              <c:strCache>
                <c:ptCount val="1"/>
                <c:pt idx="0">
                  <c:v>Female</c:v>
                </c:pt>
              </c:strCache>
            </c:strRef>
          </c:tx>
          <c:spPr>
            <a:solidFill>
              <a:srgbClr val="7030A0"/>
            </a:solidFill>
            <a:ln>
              <a:noFill/>
            </a:ln>
            <a:effectLst/>
          </c:spPr>
          <c:invertIfNegative val="0"/>
          <c:dLbls>
            <c:spPr>
              <a:solidFill>
                <a:srgbClr val="00B0F0">
                  <a:alpha val="31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Pivots!$F$54:$F$56</c:f>
              <c:strCache>
                <c:ptCount val="3"/>
                <c:pt idx="0">
                  <c:v>Cincinnati</c:v>
                </c:pt>
                <c:pt idx="1">
                  <c:v>Cleveland</c:v>
                </c:pt>
                <c:pt idx="2">
                  <c:v>Columbus</c:v>
                </c:pt>
              </c:strCache>
            </c:strRef>
          </c:cat>
          <c:val>
            <c:numRef>
              <c:f>Pivots!$G$54:$G$56</c:f>
              <c:numCache>
                <c:formatCode>#,##0</c:formatCode>
                <c:ptCount val="3"/>
                <c:pt idx="0">
                  <c:v>144</c:v>
                </c:pt>
                <c:pt idx="1">
                  <c:v>326</c:v>
                </c:pt>
                <c:pt idx="2">
                  <c:v>129</c:v>
                </c:pt>
              </c:numCache>
            </c:numRef>
          </c:val>
          <c:extLst>
            <c:ext xmlns:c16="http://schemas.microsoft.com/office/drawing/2014/chart" uri="{C3380CC4-5D6E-409C-BE32-E72D297353CC}">
              <c16:uniqueId val="{00000000-1340-4E29-911D-151E856C0E11}"/>
            </c:ext>
          </c:extLst>
        </c:ser>
        <c:ser>
          <c:idx val="1"/>
          <c:order val="1"/>
          <c:tx>
            <c:strRef>
              <c:f>Pivots!$H$52:$H$53</c:f>
              <c:strCache>
                <c:ptCount val="1"/>
                <c:pt idx="0">
                  <c:v>Male</c:v>
                </c:pt>
              </c:strCache>
            </c:strRef>
          </c:tx>
          <c:spPr>
            <a:solidFill>
              <a:srgbClr val="00B050"/>
            </a:solidFill>
            <a:ln>
              <a:noFill/>
            </a:ln>
            <a:effectLst/>
          </c:spPr>
          <c:invertIfNegative val="0"/>
          <c:dLbls>
            <c:spPr>
              <a:solidFill>
                <a:srgbClr val="92D050">
                  <a:alpha val="54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Pivots!$F$54:$F$56</c:f>
              <c:strCache>
                <c:ptCount val="3"/>
                <c:pt idx="0">
                  <c:v>Cincinnati</c:v>
                </c:pt>
                <c:pt idx="1">
                  <c:v>Cleveland</c:v>
                </c:pt>
                <c:pt idx="2">
                  <c:v>Columbus</c:v>
                </c:pt>
              </c:strCache>
            </c:strRef>
          </c:cat>
          <c:val>
            <c:numRef>
              <c:f>Pivots!$H$54:$H$56</c:f>
              <c:numCache>
                <c:formatCode>#,##0</c:formatCode>
                <c:ptCount val="3"/>
                <c:pt idx="0">
                  <c:v>132</c:v>
                </c:pt>
                <c:pt idx="1">
                  <c:v>63</c:v>
                </c:pt>
                <c:pt idx="2">
                  <c:v>206</c:v>
                </c:pt>
              </c:numCache>
            </c:numRef>
          </c:val>
          <c:extLst>
            <c:ext xmlns:c16="http://schemas.microsoft.com/office/drawing/2014/chart" uri="{C3380CC4-5D6E-409C-BE32-E72D297353CC}">
              <c16:uniqueId val="{00000001-1340-4E29-911D-151E856C0E11}"/>
            </c:ext>
          </c:extLst>
        </c:ser>
        <c:dLbls>
          <c:dLblPos val="ctr"/>
          <c:showLegendKey val="0"/>
          <c:showVal val="1"/>
          <c:showCatName val="0"/>
          <c:showSerName val="0"/>
          <c:showPercent val="0"/>
          <c:showBubbleSize val="0"/>
        </c:dLbls>
        <c:gapWidth val="13"/>
        <c:overlap val="100"/>
        <c:axId val="554290719"/>
        <c:axId val="554292159"/>
      </c:barChart>
      <c:catAx>
        <c:axId val="55429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54292159"/>
        <c:crosses val="autoZero"/>
        <c:auto val="1"/>
        <c:lblAlgn val="ctr"/>
        <c:lblOffset val="100"/>
        <c:noMultiLvlLbl val="0"/>
      </c:catAx>
      <c:valAx>
        <c:axId val="554292159"/>
        <c:scaling>
          <c:orientation val="minMax"/>
        </c:scaling>
        <c:delete val="1"/>
        <c:axPos val="l"/>
        <c:numFmt formatCode="#,##0" sourceLinked="1"/>
        <c:majorTickMark val="none"/>
        <c:minorTickMark val="none"/>
        <c:tickLblPos val="nextTo"/>
        <c:crossAx val="55429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 Report-2023-project.xlsx]Pivots!REP statisfaction</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rgbClr val="00B0F0"/>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Pivots!$K$52</c:f>
              <c:strCache>
                <c:ptCount val="1"/>
                <c:pt idx="0">
                  <c:v>Total</c:v>
                </c:pt>
              </c:strCache>
            </c:strRef>
          </c:tx>
          <c:spPr>
            <a:solidFill>
              <a:schemeClr val="accent1"/>
            </a:solidFill>
            <a:ln>
              <a:noFill/>
            </a:ln>
            <a:effectLst/>
          </c:spPr>
          <c:invertIfNegative val="0"/>
          <c:cat>
            <c:strRef>
              <c:f>Pivots!$J$53:$J$58</c:f>
              <c:strCache>
                <c:ptCount val="6"/>
                <c:pt idx="0">
                  <c:v>0</c:v>
                </c:pt>
                <c:pt idx="1">
                  <c:v>1</c:v>
                </c:pt>
                <c:pt idx="2">
                  <c:v>2</c:v>
                </c:pt>
                <c:pt idx="3">
                  <c:v>3</c:v>
                </c:pt>
                <c:pt idx="4">
                  <c:v>4</c:v>
                </c:pt>
                <c:pt idx="5">
                  <c:v>5</c:v>
                </c:pt>
              </c:strCache>
            </c:strRef>
          </c:cat>
          <c:val>
            <c:numRef>
              <c:f>Pivots!$K$53:$K$58</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5A4D-4191-BF32-F7F4CF8F6AB0}"/>
            </c:ext>
          </c:extLst>
        </c:ser>
        <c:dLbls>
          <c:showLegendKey val="0"/>
          <c:showVal val="0"/>
          <c:showCatName val="0"/>
          <c:showSerName val="0"/>
          <c:showPercent val="0"/>
          <c:showBubbleSize val="0"/>
        </c:dLbls>
        <c:gapWidth val="14"/>
        <c:overlap val="-25"/>
        <c:axId val="1269471455"/>
        <c:axId val="1269499295"/>
      </c:barChart>
      <c:catAx>
        <c:axId val="126947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499295"/>
        <c:crosses val="autoZero"/>
        <c:auto val="1"/>
        <c:lblAlgn val="ctr"/>
        <c:lblOffset val="100"/>
        <c:noMultiLvlLbl val="0"/>
      </c:catAx>
      <c:valAx>
        <c:axId val="12694992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47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chart" Target="../charts/chart3.xml"/><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chart" Target="../charts/chart5.xml"/><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11</xdr:col>
      <xdr:colOff>161924</xdr:colOff>
      <xdr:row>15</xdr:row>
      <xdr:rowOff>47626</xdr:rowOff>
    </xdr:from>
    <xdr:to>
      <xdr:col>12</xdr:col>
      <xdr:colOff>533399</xdr:colOff>
      <xdr:row>24</xdr:row>
      <xdr:rowOff>171451</xdr:rowOff>
    </xdr:to>
    <mc:AlternateContent xmlns:mc="http://schemas.openxmlformats.org/markup-compatibility/2006">
      <mc:Choice xmlns:a14="http://schemas.microsoft.com/office/drawing/2010/main" Requires="a14">
        <xdr:graphicFrame macro="">
          <xdr:nvGraphicFramePr>
            <xdr:cNvPr id="75" name="Representative">
              <a:extLst>
                <a:ext uri="{FF2B5EF4-FFF2-40B4-BE49-F238E27FC236}">
                  <a16:creationId xmlns:a16="http://schemas.microsoft.com/office/drawing/2014/main" id="{4EDA80ED-6913-4B99-99B7-046909DF021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257924" y="2905126"/>
              <a:ext cx="1190625"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14</xdr:row>
      <xdr:rowOff>171449</xdr:rowOff>
    </xdr:from>
    <xdr:to>
      <xdr:col>11</xdr:col>
      <xdr:colOff>19050</xdr:colOff>
      <xdr:row>33</xdr:row>
      <xdr:rowOff>19049</xdr:rowOff>
    </xdr:to>
    <xdr:sp macro="" textlink="">
      <xdr:nvSpPr>
        <xdr:cNvPr id="4" name="Rectangle 3">
          <a:extLst>
            <a:ext uri="{FF2B5EF4-FFF2-40B4-BE49-F238E27FC236}">
              <a16:creationId xmlns:a16="http://schemas.microsoft.com/office/drawing/2014/main" id="{EB1F8A8C-5EA3-D2E6-97C8-1CC2DD3E2C3C}"/>
            </a:ext>
          </a:extLst>
        </xdr:cNvPr>
        <xdr:cNvSpPr/>
      </xdr:nvSpPr>
      <xdr:spPr>
        <a:xfrm>
          <a:off x="2209800" y="2705099"/>
          <a:ext cx="3905250" cy="3286125"/>
        </a:xfrm>
        <a:prstGeom prst="rect">
          <a:avLst/>
        </a:prstGeom>
        <a:solidFill>
          <a:sysClr val="window" lastClr="FFFFFF"/>
        </a:solidFill>
        <a:ln w="63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617645</xdr:colOff>
      <xdr:row>14</xdr:row>
      <xdr:rowOff>161925</xdr:rowOff>
    </xdr:from>
    <xdr:to>
      <xdr:col>11</xdr:col>
      <xdr:colOff>38101</xdr:colOff>
      <xdr:row>31</xdr:row>
      <xdr:rowOff>161925</xdr:rowOff>
    </xdr:to>
    <xdr:graphicFrame macro="">
      <xdr:nvGraphicFramePr>
        <xdr:cNvPr id="3" name="Chart 2">
          <a:extLst>
            <a:ext uri="{FF2B5EF4-FFF2-40B4-BE49-F238E27FC236}">
              <a16:creationId xmlns:a16="http://schemas.microsoft.com/office/drawing/2014/main" id="{FFABA06F-452A-40B6-AA28-32B20E6B7E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552451</xdr:colOff>
      <xdr:row>3</xdr:row>
      <xdr:rowOff>171450</xdr:rowOff>
    </xdr:from>
    <xdr:to>
      <xdr:col>13</xdr:col>
      <xdr:colOff>104774</xdr:colOff>
      <xdr:row>12</xdr:row>
      <xdr:rowOff>114300</xdr:rowOff>
    </xdr:to>
    <xdr:graphicFrame macro="">
      <xdr:nvGraphicFramePr>
        <xdr:cNvPr id="78" name="Chart 77">
          <a:extLst>
            <a:ext uri="{FF2B5EF4-FFF2-40B4-BE49-F238E27FC236}">
              <a16:creationId xmlns:a16="http://schemas.microsoft.com/office/drawing/2014/main" id="{D2E8A087-BD90-4B7E-8BFA-B614732BFB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23604</xdr:colOff>
      <xdr:row>3</xdr:row>
      <xdr:rowOff>0</xdr:rowOff>
    </xdr:from>
    <xdr:to>
      <xdr:col>4</xdr:col>
      <xdr:colOff>318880</xdr:colOff>
      <xdr:row>7</xdr:row>
      <xdr:rowOff>123825</xdr:rowOff>
    </xdr:to>
    <xdr:sp macro="" textlink="Pivots!A4">
      <xdr:nvSpPr>
        <xdr:cNvPr id="55" name="Rectangle 54">
          <a:extLst>
            <a:ext uri="{FF2B5EF4-FFF2-40B4-BE49-F238E27FC236}">
              <a16:creationId xmlns:a16="http://schemas.microsoft.com/office/drawing/2014/main" id="{64FA2742-4EBE-422D-82EF-6C78722DCAC2}"/>
            </a:ext>
          </a:extLst>
        </xdr:cNvPr>
        <xdr:cNvSpPr/>
      </xdr:nvSpPr>
      <xdr:spPr>
        <a:xfrm>
          <a:off x="442704" y="542925"/>
          <a:ext cx="1628776" cy="847725"/>
        </a:xfrm>
        <a:prstGeom prst="rect">
          <a:avLst/>
        </a:prstGeom>
        <a:solidFill>
          <a:srgbClr val="FF0000"/>
        </a:solidFill>
        <a:effectLst>
          <a:outerShdw blurRad="101600" dist="1270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1652ADD-006E-4662-AEF8-3DB36143E440}" type="TxLink">
            <a:rPr lang="en-US" sz="2300" b="0" i="0" u="none" strike="noStrike">
              <a:solidFill>
                <a:schemeClr val="bg1"/>
              </a:solidFill>
              <a:latin typeface="+mj-lt"/>
            </a:rPr>
            <a:pPr algn="ctr"/>
            <a:t>1,000</a:t>
          </a:fld>
          <a:endParaRPr lang="en-IN" sz="2300">
            <a:solidFill>
              <a:schemeClr val="bg1"/>
            </a:solidFill>
            <a:latin typeface="+mj-lt"/>
          </a:endParaRPr>
        </a:p>
      </xdr:txBody>
    </xdr:sp>
    <xdr:clientData/>
  </xdr:twoCellAnchor>
  <xdr:oneCellAnchor>
    <xdr:from>
      <xdr:col>2</xdr:col>
      <xdr:colOff>176006</xdr:colOff>
      <xdr:row>3</xdr:row>
      <xdr:rowOff>38101</xdr:rowOff>
    </xdr:from>
    <xdr:ext cx="1266824" cy="238123"/>
    <xdr:sp macro="" textlink="">
      <xdr:nvSpPr>
        <xdr:cNvPr id="56" name="TextBox 55">
          <a:extLst>
            <a:ext uri="{FF2B5EF4-FFF2-40B4-BE49-F238E27FC236}">
              <a16:creationId xmlns:a16="http://schemas.microsoft.com/office/drawing/2014/main" id="{83C551CD-D62A-448D-9D1B-1C070E2DC787}"/>
            </a:ext>
          </a:extLst>
        </xdr:cNvPr>
        <xdr:cNvSpPr txBox="1"/>
      </xdr:nvSpPr>
      <xdr:spPr>
        <a:xfrm>
          <a:off x="595106" y="581026"/>
          <a:ext cx="1266824" cy="2381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ln>
                <a:noFill/>
              </a:ln>
              <a:solidFill>
                <a:schemeClr val="bg1"/>
              </a:solidFill>
              <a:latin typeface="+mj-lt"/>
            </a:rPr>
            <a:t>Calls</a:t>
          </a:r>
        </a:p>
      </xdr:txBody>
    </xdr:sp>
    <xdr:clientData/>
  </xdr:oneCellAnchor>
  <xdr:twoCellAnchor editAs="oneCell">
    <xdr:from>
      <xdr:col>2</xdr:col>
      <xdr:colOff>33131</xdr:colOff>
      <xdr:row>3</xdr:row>
      <xdr:rowOff>0</xdr:rowOff>
    </xdr:from>
    <xdr:to>
      <xdr:col>2</xdr:col>
      <xdr:colOff>325985</xdr:colOff>
      <xdr:row>4</xdr:row>
      <xdr:rowOff>104774</xdr:rowOff>
    </xdr:to>
    <xdr:pic>
      <xdr:nvPicPr>
        <xdr:cNvPr id="57" name="Graphic 56" descr="Receiver with solid fill">
          <a:extLst>
            <a:ext uri="{FF2B5EF4-FFF2-40B4-BE49-F238E27FC236}">
              <a16:creationId xmlns:a16="http://schemas.microsoft.com/office/drawing/2014/main" id="{3079B969-B9ED-4D84-A528-9FFD4C76080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52231" y="542925"/>
          <a:ext cx="292854" cy="285749"/>
        </a:xfrm>
        <a:prstGeom prst="rect">
          <a:avLst/>
        </a:prstGeom>
      </xdr:spPr>
    </xdr:pic>
    <xdr:clientData/>
  </xdr:twoCellAnchor>
  <xdr:oneCellAnchor>
    <xdr:from>
      <xdr:col>2</xdr:col>
      <xdr:colOff>280780</xdr:colOff>
      <xdr:row>6</xdr:row>
      <xdr:rowOff>66675</xdr:rowOff>
    </xdr:from>
    <xdr:ext cx="1085850" cy="180975"/>
    <xdr:sp macro="" textlink="Pivots!A10">
      <xdr:nvSpPr>
        <xdr:cNvPr id="58" name="TextBox 57">
          <a:extLst>
            <a:ext uri="{FF2B5EF4-FFF2-40B4-BE49-F238E27FC236}">
              <a16:creationId xmlns:a16="http://schemas.microsoft.com/office/drawing/2014/main" id="{A5930FC0-3A8A-4F7B-8543-8E93FBD429F7}"/>
            </a:ext>
          </a:extLst>
        </xdr:cNvPr>
        <xdr:cNvSpPr txBox="1"/>
      </xdr:nvSpPr>
      <xdr:spPr>
        <a:xfrm>
          <a:off x="699880" y="1152525"/>
          <a:ext cx="108585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BB0A3135-A74A-46F5-81B3-B0071456F47F}" type="TxLink">
            <a:rPr lang="en-US" sz="1100" b="0" i="0" u="none" strike="noStrike">
              <a:ln>
                <a:noFill/>
              </a:ln>
              <a:solidFill>
                <a:schemeClr val="bg1"/>
              </a:solidFill>
              <a:latin typeface="Aptos"/>
            </a:rPr>
            <a:pPr algn="ctr"/>
            <a:t>207</a:t>
          </a:fld>
          <a:endParaRPr lang="en-IN" sz="1100">
            <a:ln>
              <a:noFill/>
            </a:ln>
            <a:solidFill>
              <a:schemeClr val="bg1"/>
            </a:solidFill>
          </a:endParaRPr>
        </a:p>
      </xdr:txBody>
    </xdr:sp>
    <xdr:clientData/>
  </xdr:oneCellAnchor>
  <xdr:twoCellAnchor>
    <xdr:from>
      <xdr:col>2</xdr:col>
      <xdr:colOff>23605</xdr:colOff>
      <xdr:row>9</xdr:row>
      <xdr:rowOff>0</xdr:rowOff>
    </xdr:from>
    <xdr:to>
      <xdr:col>4</xdr:col>
      <xdr:colOff>299830</xdr:colOff>
      <xdr:row>13</xdr:row>
      <xdr:rowOff>123825</xdr:rowOff>
    </xdr:to>
    <xdr:sp macro="" textlink="Pivots!B4">
      <xdr:nvSpPr>
        <xdr:cNvPr id="59" name="Rectangle 58">
          <a:extLst>
            <a:ext uri="{FF2B5EF4-FFF2-40B4-BE49-F238E27FC236}">
              <a16:creationId xmlns:a16="http://schemas.microsoft.com/office/drawing/2014/main" id="{9772C0DA-C7B2-4171-987D-4341E4AEDB25}"/>
            </a:ext>
          </a:extLst>
        </xdr:cNvPr>
        <xdr:cNvSpPr/>
      </xdr:nvSpPr>
      <xdr:spPr>
        <a:xfrm>
          <a:off x="442705" y="1628775"/>
          <a:ext cx="1609725" cy="847725"/>
        </a:xfrm>
        <a:prstGeom prst="rect">
          <a:avLst/>
        </a:prstGeom>
        <a:solidFill>
          <a:srgbClr val="FF0000"/>
        </a:solidFill>
        <a:effectLst>
          <a:outerShdw blurRad="101600" dist="1270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475A0A2-0D75-4565-B916-DA95B2C8247F}" type="TxLink">
            <a:rPr lang="en-US" sz="2300" b="0" i="0" u="none" strike="noStrike">
              <a:solidFill>
                <a:schemeClr val="bg1"/>
              </a:solidFill>
              <a:latin typeface="+mj-lt"/>
              <a:ea typeface="+mn-ea"/>
              <a:cs typeface="+mn-cs"/>
            </a:rPr>
            <a:pPr marL="0" indent="0" algn="ctr"/>
            <a:t>₹ 96,623</a:t>
          </a:fld>
          <a:endParaRPr lang="en-IN" sz="2300" b="0" i="0" u="none" strike="noStrike">
            <a:solidFill>
              <a:schemeClr val="bg1"/>
            </a:solidFill>
            <a:latin typeface="+mj-lt"/>
            <a:ea typeface="+mn-ea"/>
            <a:cs typeface="+mn-cs"/>
          </a:endParaRPr>
        </a:p>
      </xdr:txBody>
    </xdr:sp>
    <xdr:clientData/>
  </xdr:twoCellAnchor>
  <xdr:oneCellAnchor>
    <xdr:from>
      <xdr:col>2</xdr:col>
      <xdr:colOff>176007</xdr:colOff>
      <xdr:row>9</xdr:row>
      <xdr:rowOff>38102</xdr:rowOff>
    </xdr:from>
    <xdr:ext cx="1295398" cy="209548"/>
    <xdr:sp macro="" textlink="">
      <xdr:nvSpPr>
        <xdr:cNvPr id="60" name="TextBox 59">
          <a:extLst>
            <a:ext uri="{FF2B5EF4-FFF2-40B4-BE49-F238E27FC236}">
              <a16:creationId xmlns:a16="http://schemas.microsoft.com/office/drawing/2014/main" id="{ECDAD573-5CB7-4E3C-847F-014177FA8026}"/>
            </a:ext>
          </a:extLst>
        </xdr:cNvPr>
        <xdr:cNvSpPr txBox="1"/>
      </xdr:nvSpPr>
      <xdr:spPr>
        <a:xfrm>
          <a:off x="595107" y="1666877"/>
          <a:ext cx="1295398" cy="209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ln>
                <a:noFill/>
              </a:ln>
              <a:solidFill>
                <a:schemeClr val="bg1"/>
              </a:solidFill>
              <a:latin typeface="+mj-lt"/>
            </a:rPr>
            <a:t>Amount</a:t>
          </a:r>
        </a:p>
      </xdr:txBody>
    </xdr:sp>
    <xdr:clientData/>
  </xdr:oneCellAnchor>
  <xdr:twoCellAnchor editAs="oneCell">
    <xdr:from>
      <xdr:col>2</xdr:col>
      <xdr:colOff>36684</xdr:colOff>
      <xdr:row>9</xdr:row>
      <xdr:rowOff>0</xdr:rowOff>
    </xdr:from>
    <xdr:to>
      <xdr:col>2</xdr:col>
      <xdr:colOff>322433</xdr:colOff>
      <xdr:row>10</xdr:row>
      <xdr:rowOff>104774</xdr:rowOff>
    </xdr:to>
    <xdr:pic>
      <xdr:nvPicPr>
        <xdr:cNvPr id="61" name="Graphic 60">
          <a:extLst>
            <a:ext uri="{FF2B5EF4-FFF2-40B4-BE49-F238E27FC236}">
              <a16:creationId xmlns:a16="http://schemas.microsoft.com/office/drawing/2014/main" id="{5C1059E3-B4D2-4950-91A8-479D140B060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55784" y="1628775"/>
          <a:ext cx="285749" cy="285749"/>
        </a:xfrm>
        <a:prstGeom prst="rect">
          <a:avLst/>
        </a:prstGeom>
      </xdr:spPr>
    </xdr:pic>
    <xdr:clientData/>
  </xdr:twoCellAnchor>
  <xdr:oneCellAnchor>
    <xdr:from>
      <xdr:col>2</xdr:col>
      <xdr:colOff>280781</xdr:colOff>
      <xdr:row>12</xdr:row>
      <xdr:rowOff>66675</xdr:rowOff>
    </xdr:from>
    <xdr:ext cx="1019174" cy="200025"/>
    <xdr:sp macro="" textlink="Pivots!B10">
      <xdr:nvSpPr>
        <xdr:cNvPr id="62" name="TextBox 61">
          <a:extLst>
            <a:ext uri="{FF2B5EF4-FFF2-40B4-BE49-F238E27FC236}">
              <a16:creationId xmlns:a16="http://schemas.microsoft.com/office/drawing/2014/main" id="{41B1D85C-EB2A-459F-9655-26A8A62B9346}"/>
            </a:ext>
          </a:extLst>
        </xdr:cNvPr>
        <xdr:cNvSpPr txBox="1"/>
      </xdr:nvSpPr>
      <xdr:spPr>
        <a:xfrm>
          <a:off x="699881" y="2238375"/>
          <a:ext cx="1019174" cy="200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A2D1200A-4C2A-46B3-A2D4-552505263935}" type="TxLink">
            <a:rPr lang="en-US" sz="1100" b="0" i="0" u="none" strike="noStrike">
              <a:ln>
                <a:noFill/>
              </a:ln>
              <a:solidFill>
                <a:schemeClr val="bg1"/>
              </a:solidFill>
              <a:latin typeface="Aptos"/>
              <a:ea typeface="+mn-ea"/>
              <a:cs typeface="+mn-cs"/>
            </a:rPr>
            <a:pPr marL="0" indent="0" algn="ctr"/>
            <a:t>₹ 20,872</a:t>
          </a:fld>
          <a:endParaRPr lang="en-IN" sz="1100" b="0" i="0" u="none" strike="noStrike">
            <a:ln>
              <a:noFill/>
            </a:ln>
            <a:solidFill>
              <a:schemeClr val="bg1"/>
            </a:solidFill>
            <a:latin typeface="Aptos"/>
            <a:ea typeface="+mn-ea"/>
            <a:cs typeface="+mn-cs"/>
          </a:endParaRPr>
        </a:p>
      </xdr:txBody>
    </xdr:sp>
    <xdr:clientData/>
  </xdr:oneCellAnchor>
  <xdr:twoCellAnchor>
    <xdr:from>
      <xdr:col>2</xdr:col>
      <xdr:colOff>23605</xdr:colOff>
      <xdr:row>15</xdr:row>
      <xdr:rowOff>0</xdr:rowOff>
    </xdr:from>
    <xdr:to>
      <xdr:col>4</xdr:col>
      <xdr:colOff>280780</xdr:colOff>
      <xdr:row>19</xdr:row>
      <xdr:rowOff>123825</xdr:rowOff>
    </xdr:to>
    <xdr:sp macro="" textlink="Pivots!C4">
      <xdr:nvSpPr>
        <xdr:cNvPr id="63" name="Rectangle 62">
          <a:extLst>
            <a:ext uri="{FF2B5EF4-FFF2-40B4-BE49-F238E27FC236}">
              <a16:creationId xmlns:a16="http://schemas.microsoft.com/office/drawing/2014/main" id="{BC5A1314-1BC6-4F9D-AAB2-A5403ED1B6B4}"/>
            </a:ext>
          </a:extLst>
        </xdr:cNvPr>
        <xdr:cNvSpPr/>
      </xdr:nvSpPr>
      <xdr:spPr>
        <a:xfrm>
          <a:off x="442705" y="2714625"/>
          <a:ext cx="1590675" cy="847725"/>
        </a:xfrm>
        <a:prstGeom prst="rect">
          <a:avLst/>
        </a:prstGeom>
        <a:solidFill>
          <a:srgbClr val="FF0000"/>
        </a:solidFill>
        <a:effectLst>
          <a:outerShdw blurRad="101600" dist="1270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3E645C4-9E6D-4CA7-95C0-CCA23A21BEE3}" type="TxLink">
            <a:rPr lang="en-US" sz="2300" b="0" i="0" u="none" strike="noStrike">
              <a:solidFill>
                <a:schemeClr val="bg1"/>
              </a:solidFill>
              <a:latin typeface="+mj-lt"/>
              <a:ea typeface="+mn-ea"/>
              <a:cs typeface="+mn-cs"/>
            </a:rPr>
            <a:pPr marL="0" indent="0" algn="ctr"/>
            <a:t>89850</a:t>
          </a:fld>
          <a:endParaRPr lang="en-IN" sz="2300" b="0" i="0" u="none" strike="noStrike">
            <a:solidFill>
              <a:schemeClr val="bg1"/>
            </a:solidFill>
            <a:latin typeface="+mj-lt"/>
            <a:ea typeface="+mn-ea"/>
            <a:cs typeface="+mn-cs"/>
          </a:endParaRPr>
        </a:p>
      </xdr:txBody>
    </xdr:sp>
    <xdr:clientData/>
  </xdr:twoCellAnchor>
  <xdr:oneCellAnchor>
    <xdr:from>
      <xdr:col>2</xdr:col>
      <xdr:colOff>176006</xdr:colOff>
      <xdr:row>15</xdr:row>
      <xdr:rowOff>38102</xdr:rowOff>
    </xdr:from>
    <xdr:ext cx="1285873" cy="190498"/>
    <xdr:sp macro="" textlink="">
      <xdr:nvSpPr>
        <xdr:cNvPr id="64" name="TextBox 63">
          <a:extLst>
            <a:ext uri="{FF2B5EF4-FFF2-40B4-BE49-F238E27FC236}">
              <a16:creationId xmlns:a16="http://schemas.microsoft.com/office/drawing/2014/main" id="{E0795345-51A7-41C1-8CCE-D242243F0EA7}"/>
            </a:ext>
          </a:extLst>
        </xdr:cNvPr>
        <xdr:cNvSpPr txBox="1"/>
      </xdr:nvSpPr>
      <xdr:spPr>
        <a:xfrm>
          <a:off x="595106" y="2752727"/>
          <a:ext cx="1285873" cy="190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ln>
                <a:noFill/>
              </a:ln>
              <a:solidFill>
                <a:schemeClr val="bg1"/>
              </a:solidFill>
              <a:latin typeface="+mj-lt"/>
            </a:rPr>
            <a:t>Duration</a:t>
          </a:r>
        </a:p>
      </xdr:txBody>
    </xdr:sp>
    <xdr:clientData/>
  </xdr:oneCellAnchor>
  <xdr:oneCellAnchor>
    <xdr:from>
      <xdr:col>2</xdr:col>
      <xdr:colOff>280781</xdr:colOff>
      <xdr:row>18</xdr:row>
      <xdr:rowOff>66675</xdr:rowOff>
    </xdr:from>
    <xdr:ext cx="1076324" cy="209550"/>
    <xdr:sp macro="" textlink="Pivots!C10">
      <xdr:nvSpPr>
        <xdr:cNvPr id="65" name="TextBox 64">
          <a:extLst>
            <a:ext uri="{FF2B5EF4-FFF2-40B4-BE49-F238E27FC236}">
              <a16:creationId xmlns:a16="http://schemas.microsoft.com/office/drawing/2014/main" id="{D22F24DD-1A94-4B55-A1EE-BF2BB098D860}"/>
            </a:ext>
          </a:extLst>
        </xdr:cNvPr>
        <xdr:cNvSpPr txBox="1"/>
      </xdr:nvSpPr>
      <xdr:spPr>
        <a:xfrm>
          <a:off x="699881" y="3324225"/>
          <a:ext cx="10763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A1E31514-9561-4599-824D-A6FF0405BBC6}" type="TxLink">
            <a:rPr lang="en-US" sz="1100" b="0" i="0" u="none" strike="noStrike">
              <a:ln>
                <a:noFill/>
              </a:ln>
              <a:solidFill>
                <a:schemeClr val="bg1"/>
              </a:solidFill>
              <a:latin typeface="Aptos"/>
              <a:ea typeface="+mn-ea"/>
              <a:cs typeface="+mn-cs"/>
            </a:rPr>
            <a:pPr marL="0" indent="0" algn="ctr"/>
            <a:t>17700</a:t>
          </a:fld>
          <a:endParaRPr lang="en-IN" sz="1100" b="0" i="0" u="none" strike="noStrike">
            <a:ln>
              <a:noFill/>
            </a:ln>
            <a:solidFill>
              <a:schemeClr val="bg1"/>
            </a:solidFill>
            <a:latin typeface="Aptos"/>
            <a:ea typeface="+mn-ea"/>
            <a:cs typeface="+mn-cs"/>
          </a:endParaRPr>
        </a:p>
      </xdr:txBody>
    </xdr:sp>
    <xdr:clientData/>
  </xdr:oneCellAnchor>
  <xdr:twoCellAnchor>
    <xdr:from>
      <xdr:col>2</xdr:col>
      <xdr:colOff>23605</xdr:colOff>
      <xdr:row>21</xdr:row>
      <xdr:rowOff>0</xdr:rowOff>
    </xdr:from>
    <xdr:to>
      <xdr:col>4</xdr:col>
      <xdr:colOff>280780</xdr:colOff>
      <xdr:row>25</xdr:row>
      <xdr:rowOff>123825</xdr:rowOff>
    </xdr:to>
    <xdr:sp macro="" textlink="Pivots!D4">
      <xdr:nvSpPr>
        <xdr:cNvPr id="66" name="Rectangle 65">
          <a:extLst>
            <a:ext uri="{FF2B5EF4-FFF2-40B4-BE49-F238E27FC236}">
              <a16:creationId xmlns:a16="http://schemas.microsoft.com/office/drawing/2014/main" id="{E32D1BCA-60F8-4E11-87E4-27F7320C64AF}"/>
            </a:ext>
          </a:extLst>
        </xdr:cNvPr>
        <xdr:cNvSpPr/>
      </xdr:nvSpPr>
      <xdr:spPr>
        <a:xfrm>
          <a:off x="442705" y="3800475"/>
          <a:ext cx="1590675" cy="847725"/>
        </a:xfrm>
        <a:prstGeom prst="rect">
          <a:avLst/>
        </a:prstGeom>
        <a:solidFill>
          <a:srgbClr val="FF0000"/>
        </a:solidFill>
        <a:effectLst>
          <a:outerShdw blurRad="101600" dist="1270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F111CFE-E700-4AF8-9939-82C8BCE1D68E}" type="TxLink">
            <a:rPr lang="en-US" sz="2300" b="0" i="0" u="none" strike="noStrike">
              <a:solidFill>
                <a:schemeClr val="bg1"/>
              </a:solidFill>
              <a:latin typeface="+mj-lt"/>
              <a:ea typeface="+mn-ea"/>
              <a:cs typeface="+mn-cs"/>
            </a:rPr>
            <a:pPr marL="0" indent="0" algn="ctr"/>
            <a:t>3.9</a:t>
          </a:fld>
          <a:endParaRPr lang="en-IN" sz="2300" b="0" i="0" u="none" strike="noStrike">
            <a:solidFill>
              <a:schemeClr val="bg1"/>
            </a:solidFill>
            <a:latin typeface="+mj-lt"/>
            <a:ea typeface="+mn-ea"/>
            <a:cs typeface="+mn-cs"/>
          </a:endParaRPr>
        </a:p>
      </xdr:txBody>
    </xdr:sp>
    <xdr:clientData/>
  </xdr:twoCellAnchor>
  <xdr:oneCellAnchor>
    <xdr:from>
      <xdr:col>2</xdr:col>
      <xdr:colOff>176006</xdr:colOff>
      <xdr:row>21</xdr:row>
      <xdr:rowOff>38102</xdr:rowOff>
    </xdr:from>
    <xdr:ext cx="1381123" cy="200023"/>
    <xdr:sp macro="" textlink="">
      <xdr:nvSpPr>
        <xdr:cNvPr id="67" name="TextBox 66">
          <a:extLst>
            <a:ext uri="{FF2B5EF4-FFF2-40B4-BE49-F238E27FC236}">
              <a16:creationId xmlns:a16="http://schemas.microsoft.com/office/drawing/2014/main" id="{A77FB3C6-676B-4E1C-AA3D-03EA6BB0742B}"/>
            </a:ext>
          </a:extLst>
        </xdr:cNvPr>
        <xdr:cNvSpPr txBox="1"/>
      </xdr:nvSpPr>
      <xdr:spPr>
        <a:xfrm>
          <a:off x="595106" y="3838577"/>
          <a:ext cx="1381123" cy="2000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ln>
                <a:noFill/>
              </a:ln>
              <a:solidFill>
                <a:schemeClr val="bg1"/>
              </a:solidFill>
              <a:latin typeface="+mj-lt"/>
            </a:rPr>
            <a:t>Ratings</a:t>
          </a:r>
        </a:p>
      </xdr:txBody>
    </xdr:sp>
    <xdr:clientData/>
  </xdr:oneCellAnchor>
  <xdr:oneCellAnchor>
    <xdr:from>
      <xdr:col>2</xdr:col>
      <xdr:colOff>280781</xdr:colOff>
      <xdr:row>24</xdr:row>
      <xdr:rowOff>66676</xdr:rowOff>
    </xdr:from>
    <xdr:ext cx="1066799" cy="171450"/>
    <xdr:sp macro="" textlink="Pivots!D10">
      <xdr:nvSpPr>
        <xdr:cNvPr id="68" name="TextBox 67">
          <a:extLst>
            <a:ext uri="{FF2B5EF4-FFF2-40B4-BE49-F238E27FC236}">
              <a16:creationId xmlns:a16="http://schemas.microsoft.com/office/drawing/2014/main" id="{DFC8B10C-5A59-4282-872A-A1F5F6146271}"/>
            </a:ext>
          </a:extLst>
        </xdr:cNvPr>
        <xdr:cNvSpPr txBox="1"/>
      </xdr:nvSpPr>
      <xdr:spPr>
        <a:xfrm>
          <a:off x="699881" y="4410076"/>
          <a:ext cx="1066799" cy="171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AA07C674-1D38-4485-BB2B-DE3E298553DD}" type="TxLink">
            <a:rPr lang="en-US" sz="1100" b="0" i="0" u="none" strike="noStrike">
              <a:ln>
                <a:noFill/>
              </a:ln>
              <a:solidFill>
                <a:schemeClr val="bg1"/>
              </a:solidFill>
              <a:latin typeface="Aptos"/>
              <a:ea typeface="+mn-ea"/>
              <a:cs typeface="+mn-cs"/>
            </a:rPr>
            <a:pPr marL="0" indent="0" algn="ctr"/>
            <a:t>3.9</a:t>
          </a:fld>
          <a:endParaRPr lang="en-IN" sz="1100" b="0" i="0" u="none" strike="noStrike">
            <a:ln>
              <a:noFill/>
            </a:ln>
            <a:solidFill>
              <a:schemeClr val="bg1"/>
            </a:solidFill>
            <a:latin typeface="Aptos"/>
            <a:ea typeface="+mn-ea"/>
            <a:cs typeface="+mn-cs"/>
          </a:endParaRPr>
        </a:p>
      </xdr:txBody>
    </xdr:sp>
    <xdr:clientData/>
  </xdr:oneCellAnchor>
  <xdr:twoCellAnchor>
    <xdr:from>
      <xdr:col>2</xdr:col>
      <xdr:colOff>23605</xdr:colOff>
      <xdr:row>27</xdr:row>
      <xdr:rowOff>0</xdr:rowOff>
    </xdr:from>
    <xdr:to>
      <xdr:col>4</xdr:col>
      <xdr:colOff>280780</xdr:colOff>
      <xdr:row>31</xdr:row>
      <xdr:rowOff>123825</xdr:rowOff>
    </xdr:to>
    <xdr:sp macro="" textlink="Pivots!E4">
      <xdr:nvSpPr>
        <xdr:cNvPr id="69" name="Rectangle 68">
          <a:extLst>
            <a:ext uri="{FF2B5EF4-FFF2-40B4-BE49-F238E27FC236}">
              <a16:creationId xmlns:a16="http://schemas.microsoft.com/office/drawing/2014/main" id="{61245D28-C5AD-4244-858D-EBA8F1F44C59}"/>
            </a:ext>
          </a:extLst>
        </xdr:cNvPr>
        <xdr:cNvSpPr/>
      </xdr:nvSpPr>
      <xdr:spPr>
        <a:xfrm>
          <a:off x="442705" y="4886325"/>
          <a:ext cx="1590675" cy="847725"/>
        </a:xfrm>
        <a:prstGeom prst="rect">
          <a:avLst/>
        </a:prstGeom>
        <a:solidFill>
          <a:srgbClr val="FF0000"/>
        </a:solidFill>
        <a:effectLst>
          <a:outerShdw blurRad="101600" dist="1270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5559585-7682-428C-910A-9996BCBE640F}" type="TxLink">
            <a:rPr lang="en-US" sz="2300" b="0" i="0" u="none" strike="noStrike">
              <a:solidFill>
                <a:schemeClr val="bg1"/>
              </a:solidFill>
              <a:latin typeface="+mj-lt"/>
              <a:ea typeface="+mn-ea"/>
              <a:cs typeface="+mn-cs"/>
            </a:rPr>
            <a:pPr marL="0" indent="0" algn="ctr"/>
            <a:t>307</a:t>
          </a:fld>
          <a:endParaRPr lang="en-IN" sz="2300" b="0" i="0" u="none" strike="noStrike">
            <a:solidFill>
              <a:schemeClr val="bg1"/>
            </a:solidFill>
            <a:latin typeface="+mj-lt"/>
            <a:ea typeface="+mn-ea"/>
            <a:cs typeface="+mn-cs"/>
          </a:endParaRPr>
        </a:p>
      </xdr:txBody>
    </xdr:sp>
    <xdr:clientData/>
  </xdr:twoCellAnchor>
  <xdr:oneCellAnchor>
    <xdr:from>
      <xdr:col>2</xdr:col>
      <xdr:colOff>176007</xdr:colOff>
      <xdr:row>27</xdr:row>
      <xdr:rowOff>38102</xdr:rowOff>
    </xdr:from>
    <xdr:ext cx="1295398" cy="180973"/>
    <xdr:sp macro="" textlink="">
      <xdr:nvSpPr>
        <xdr:cNvPr id="70" name="TextBox 69">
          <a:extLst>
            <a:ext uri="{FF2B5EF4-FFF2-40B4-BE49-F238E27FC236}">
              <a16:creationId xmlns:a16="http://schemas.microsoft.com/office/drawing/2014/main" id="{FDD748BA-DBCE-42BE-9FCB-890F1CB69DB4}"/>
            </a:ext>
          </a:extLst>
        </xdr:cNvPr>
        <xdr:cNvSpPr txBox="1"/>
      </xdr:nvSpPr>
      <xdr:spPr>
        <a:xfrm>
          <a:off x="595107" y="4924427"/>
          <a:ext cx="1295398" cy="1809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a:ln>
                <a:noFill/>
              </a:ln>
              <a:solidFill>
                <a:schemeClr val="bg1"/>
              </a:solidFill>
              <a:latin typeface="ADLaM Display" panose="020F0502020204030204" pitchFamily="2" charset="0"/>
              <a:ea typeface="ADLaM Display" panose="020F0502020204030204" pitchFamily="2" charset="0"/>
              <a:cs typeface="ADLaM Display" panose="020F0502020204030204" pitchFamily="2" charset="0"/>
            </a:rPr>
            <a:t>Happy</a:t>
          </a:r>
          <a:r>
            <a:rPr lang="en-IN" sz="1200" baseline="0">
              <a:ln>
                <a:noFill/>
              </a:ln>
              <a:solidFill>
                <a:schemeClr val="bg1"/>
              </a:solidFill>
              <a:latin typeface="ADLaM Display" panose="020F0502020204030204" pitchFamily="2" charset="0"/>
              <a:ea typeface="ADLaM Display" panose="020F0502020204030204" pitchFamily="2" charset="0"/>
              <a:cs typeface="ADLaM Display" panose="020F0502020204030204" pitchFamily="2" charset="0"/>
            </a:rPr>
            <a:t> Callers</a:t>
          </a:r>
          <a:endParaRPr lang="en-IN" sz="1200">
            <a:ln>
              <a:noFill/>
            </a:ln>
            <a:solidFill>
              <a:schemeClr val="bg1"/>
            </a:solidFill>
            <a:latin typeface="ADLaM Display" panose="020F0502020204030204" pitchFamily="2" charset="0"/>
            <a:ea typeface="ADLaM Display" panose="020F0502020204030204" pitchFamily="2" charset="0"/>
            <a:cs typeface="ADLaM Display" panose="020F0502020204030204" pitchFamily="2" charset="0"/>
          </a:endParaRPr>
        </a:p>
      </xdr:txBody>
    </xdr:sp>
    <xdr:clientData/>
  </xdr:oneCellAnchor>
  <xdr:oneCellAnchor>
    <xdr:from>
      <xdr:col>2</xdr:col>
      <xdr:colOff>299831</xdr:colOff>
      <xdr:row>30</xdr:row>
      <xdr:rowOff>38100</xdr:rowOff>
    </xdr:from>
    <xdr:ext cx="1104899" cy="180975"/>
    <xdr:sp macro="" textlink="Pivots!E10">
      <xdr:nvSpPr>
        <xdr:cNvPr id="71" name="TextBox 70">
          <a:extLst>
            <a:ext uri="{FF2B5EF4-FFF2-40B4-BE49-F238E27FC236}">
              <a16:creationId xmlns:a16="http://schemas.microsoft.com/office/drawing/2014/main" id="{15F5D733-9141-478A-A70E-5C67123E2002}"/>
            </a:ext>
          </a:extLst>
        </xdr:cNvPr>
        <xdr:cNvSpPr txBox="1"/>
      </xdr:nvSpPr>
      <xdr:spPr>
        <a:xfrm>
          <a:off x="718931" y="5467350"/>
          <a:ext cx="1104899"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36A09367-5F69-469F-9156-7751FF051938}" type="TxLink">
            <a:rPr lang="en-US" sz="1100" b="0" i="0" u="none" strike="noStrike">
              <a:ln>
                <a:noFill/>
              </a:ln>
              <a:solidFill>
                <a:schemeClr val="bg1"/>
              </a:solidFill>
              <a:latin typeface="Aptos"/>
              <a:ea typeface="+mn-ea"/>
              <a:cs typeface="+mn-cs"/>
            </a:rPr>
            <a:pPr marL="0" indent="0" algn="ctr"/>
            <a:t>60</a:t>
          </a:fld>
          <a:endParaRPr lang="en-IN" sz="1100" b="0" i="0" u="none" strike="noStrike">
            <a:ln>
              <a:noFill/>
            </a:ln>
            <a:solidFill>
              <a:schemeClr val="bg1"/>
            </a:solidFill>
            <a:latin typeface="Aptos"/>
            <a:ea typeface="+mn-ea"/>
            <a:cs typeface="+mn-cs"/>
          </a:endParaRPr>
        </a:p>
      </xdr:txBody>
    </xdr:sp>
    <xdr:clientData/>
  </xdr:oneCellAnchor>
  <xdr:twoCellAnchor editAs="oneCell">
    <xdr:from>
      <xdr:col>2</xdr:col>
      <xdr:colOff>33132</xdr:colOff>
      <xdr:row>15</xdr:row>
      <xdr:rowOff>0</xdr:rowOff>
    </xdr:from>
    <xdr:to>
      <xdr:col>2</xdr:col>
      <xdr:colOff>442782</xdr:colOff>
      <xdr:row>17</xdr:row>
      <xdr:rowOff>42731</xdr:rowOff>
    </xdr:to>
    <xdr:pic>
      <xdr:nvPicPr>
        <xdr:cNvPr id="72" name="Graphic 71" descr="Hourglass Finished with solid fill">
          <a:extLst>
            <a:ext uri="{FF2B5EF4-FFF2-40B4-BE49-F238E27FC236}">
              <a16:creationId xmlns:a16="http://schemas.microsoft.com/office/drawing/2014/main" id="{D76C55C7-AFB7-4775-9137-04C73023162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52232" y="2714625"/>
          <a:ext cx="409650" cy="404681"/>
        </a:xfrm>
        <a:prstGeom prst="rect">
          <a:avLst/>
        </a:prstGeom>
      </xdr:spPr>
    </xdr:pic>
    <xdr:clientData/>
  </xdr:twoCellAnchor>
  <xdr:twoCellAnchor editAs="oneCell">
    <xdr:from>
      <xdr:col>2</xdr:col>
      <xdr:colOff>52182</xdr:colOff>
      <xdr:row>20</xdr:row>
      <xdr:rowOff>114302</xdr:rowOff>
    </xdr:from>
    <xdr:to>
      <xdr:col>2</xdr:col>
      <xdr:colOff>463662</xdr:colOff>
      <xdr:row>22</xdr:row>
      <xdr:rowOff>153893</xdr:rowOff>
    </xdr:to>
    <xdr:pic>
      <xdr:nvPicPr>
        <xdr:cNvPr id="73" name="Graphic 72" descr="Rating Star with solid fill">
          <a:extLst>
            <a:ext uri="{FF2B5EF4-FFF2-40B4-BE49-F238E27FC236}">
              <a16:creationId xmlns:a16="http://schemas.microsoft.com/office/drawing/2014/main" id="{48B4AF8B-473B-43DB-A9A8-5E41716DB38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71282" y="3733802"/>
          <a:ext cx="411480" cy="401541"/>
        </a:xfrm>
        <a:prstGeom prst="rect">
          <a:avLst/>
        </a:prstGeom>
      </xdr:spPr>
    </xdr:pic>
    <xdr:clientData/>
  </xdr:twoCellAnchor>
  <xdr:twoCellAnchor editAs="oneCell">
    <xdr:from>
      <xdr:col>2</xdr:col>
      <xdr:colOff>0</xdr:colOff>
      <xdr:row>27</xdr:row>
      <xdr:rowOff>1</xdr:rowOff>
    </xdr:from>
    <xdr:to>
      <xdr:col>2</xdr:col>
      <xdr:colOff>324000</xdr:colOff>
      <xdr:row>28</xdr:row>
      <xdr:rowOff>143026</xdr:rowOff>
    </xdr:to>
    <xdr:pic>
      <xdr:nvPicPr>
        <xdr:cNvPr id="74" name="Graphic 73">
          <a:extLst>
            <a:ext uri="{FF2B5EF4-FFF2-40B4-BE49-F238E27FC236}">
              <a16:creationId xmlns:a16="http://schemas.microsoft.com/office/drawing/2014/main" id="{32107752-D6B2-438B-8B0C-ABC06DC002C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19100" y="4886326"/>
          <a:ext cx="324000" cy="324000"/>
        </a:xfrm>
        <a:prstGeom prst="rect">
          <a:avLst/>
        </a:prstGeom>
      </xdr:spPr>
    </xdr:pic>
    <xdr:clientData/>
  </xdr:twoCellAnchor>
  <xdr:twoCellAnchor>
    <xdr:from>
      <xdr:col>4</xdr:col>
      <xdr:colOff>438149</xdr:colOff>
      <xdr:row>3</xdr:row>
      <xdr:rowOff>0</xdr:rowOff>
    </xdr:from>
    <xdr:to>
      <xdr:col>10</xdr:col>
      <xdr:colOff>647700</xdr:colOff>
      <xdr:row>14</xdr:row>
      <xdr:rowOff>66675</xdr:rowOff>
    </xdr:to>
    <xdr:graphicFrame macro="">
      <xdr:nvGraphicFramePr>
        <xdr:cNvPr id="77" name="Chart 76">
          <a:extLst>
            <a:ext uri="{FF2B5EF4-FFF2-40B4-BE49-F238E27FC236}">
              <a16:creationId xmlns:a16="http://schemas.microsoft.com/office/drawing/2014/main" id="{99CE5495-37C7-4FAF-A2E2-212414514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19050</xdr:colOff>
      <xdr:row>15</xdr:row>
      <xdr:rowOff>10158</xdr:rowOff>
    </xdr:from>
    <xdr:to>
      <xdr:col>8</xdr:col>
      <xdr:colOff>0</xdr:colOff>
      <xdr:row>31</xdr:row>
      <xdr:rowOff>104775</xdr:rowOff>
    </xdr:to>
    <xdr:graphicFrame macro="">
      <xdr:nvGraphicFramePr>
        <xdr:cNvPr id="2" name="Chart 1">
          <a:extLst>
            <a:ext uri="{FF2B5EF4-FFF2-40B4-BE49-F238E27FC236}">
              <a16:creationId xmlns:a16="http://schemas.microsoft.com/office/drawing/2014/main" id="{22537712-FBFE-45E3-B4CF-059B13DBA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295275</xdr:colOff>
      <xdr:row>2</xdr:row>
      <xdr:rowOff>142875</xdr:rowOff>
    </xdr:from>
    <xdr:to>
      <xdr:col>19</xdr:col>
      <xdr:colOff>0</xdr:colOff>
      <xdr:row>14</xdr:row>
      <xdr:rowOff>152400</xdr:rowOff>
    </xdr:to>
    <xdr:graphicFrame macro="">
      <xdr:nvGraphicFramePr>
        <xdr:cNvPr id="5" name="Chart 4">
          <a:extLst>
            <a:ext uri="{FF2B5EF4-FFF2-40B4-BE49-F238E27FC236}">
              <a16:creationId xmlns:a16="http://schemas.microsoft.com/office/drawing/2014/main" id="{12CDCA49-A2F7-4601-B656-63D39FEF1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66675</xdr:colOff>
      <xdr:row>2</xdr:row>
      <xdr:rowOff>114300</xdr:rowOff>
    </xdr:from>
    <xdr:to>
      <xdr:col>23</xdr:col>
      <xdr:colOff>646643</xdr:colOff>
      <xdr:row>14</xdr:row>
      <xdr:rowOff>171450</xdr:rowOff>
    </xdr:to>
    <xdr:graphicFrame macro="">
      <xdr:nvGraphicFramePr>
        <xdr:cNvPr id="8" name="Chart 7">
          <a:extLst>
            <a:ext uri="{FF2B5EF4-FFF2-40B4-BE49-F238E27FC236}">
              <a16:creationId xmlns:a16="http://schemas.microsoft.com/office/drawing/2014/main" id="{CF541991-8DC9-45E3-B867-3775D0EA8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19878</xdr:colOff>
      <xdr:row>7</xdr:row>
      <xdr:rowOff>120187</xdr:rowOff>
    </xdr:from>
    <xdr:to>
      <xdr:col>1</xdr:col>
      <xdr:colOff>429528</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9113" y="2081509"/>
          <a:ext cx="409650" cy="399711"/>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3.98602546296" backgroundQuery="1" createdVersion="8" refreshedVersion="8" minRefreshableVersion="3" recordCount="0" supportSubquery="1" supportAdvancedDrill="1" xr:uid="{3E763878-D38D-418C-8440-57690573A73F}">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04697372685" backgroundQuery="1" createdVersion="8" refreshedVersion="8" minRefreshableVersion="3" recordCount="0" supportSubquery="1" supportAdvancedDrill="1" xr:uid="{B2555971-6C42-4DF3-93BA-EDCD7899FA5C}">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793036342591" backgroundQuery="1" createdVersion="8" refreshedVersion="8" minRefreshableVersion="3" recordCount="0" supportSubquery="1" supportAdvancedDrill="1" xr:uid="{D7F08E4C-4C4B-47DB-871D-293DC02CB918}">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814257175924" backgroundQuery="1" createdVersion="8" refreshedVersion="8" minRefreshableVersion="3" recordCount="0" supportSubquery="1" supportAdvancedDrill="1" xr:uid="{68301EDE-46B9-4CE0-8883-181FA30FE154}">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874758333332" backgroundQuery="1" createdVersion="8" refreshedVersion="8" minRefreshableVersion="3" recordCount="0" supportSubquery="1" supportAdvancedDrill="1" xr:uid="{3D5E4244-532D-4E36-AB6B-B58FD9CDBC26}">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874758912039" backgroundQuery="1" createdVersion="8" refreshedVersion="8" minRefreshableVersion="3" recordCount="0" supportSubquery="1" supportAdvancedDrill="1" xr:uid="{65151DEA-0503-4AF2-A286-B66292AC94C3}">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3-01-31T00:00:00" count="1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874759375001" backgroundQuery="1" createdVersion="8" refreshedVersion="8" minRefreshableVersion="3" recordCount="0" supportSubquery="1" supportAdvancedDrill="1" xr:uid="{2F629C21-A4BF-4F50-9893-BC8A579D9BC4}">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874759953702" backgroundQuery="1" createdVersion="8" refreshedVersion="8" minRefreshableVersion="3" recordCount="0" supportSubquery="1" supportAdvancedDrill="1" xr:uid="{2A643525-995A-41A0-8326-D1A24D44495F}">
  <cacheSource type="external" connectionId="1"/>
  <cacheFields count="1">
    <cacheField name="[calls].[Representative].[Representative]" caption="Representative" numFmtId="0" hierarchy="3" level="1">
      <sharedItems count="1">
        <s v="R03"/>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4.87476053241" backgroundQuery="1" createdVersion="8" refreshedVersion="8" minRefreshableVersion="3" recordCount="0" supportSubquery="1" supportAdvancedDrill="1" xr:uid="{C5EE29AD-25BD-4C75-926C-A324ED7BA73E}">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nny singh" refreshedDate="45563.986021643519" backgroundQuery="1" createdVersion="3" refreshedVersion="8" minRefreshableVersion="3" recordCount="0" supportSubquery="1" supportAdvancedDrill="1" xr:uid="{8F152928-A40F-4426-8DFF-2740F2F83DB5}">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7161368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45167A-B781-41D3-B82B-EC278579B440}" name="PivotTable3" cacheId="538" applyNumberFormats="0" applyBorderFormats="0" applyFontFormats="0" applyPatternFormats="0" applyAlignmentFormats="0" applyWidthHeightFormats="1" dataCaption="Values" updatedVersion="8" minRefreshableVersion="3" useAutoFormatting="1" rowGrandTotals="0" itemPrintTitles="1" createdVersion="8" indent="0" showHeaders="0" outline="1" outlineData="1" multipleFieldFilters="0" chartFormat="54">
  <location ref="G61:M80"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1" baseItem="0" numFmtId="165"/>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23C1BD-3B84-4F3F-A8EE-C614E8C59899}" name="REP statisfaction" cacheId="146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4">
  <location ref="J52:K58"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fld="1" subtotal="count" baseField="0" baseItem="0"/>
  </dataFields>
  <chartFormats count="1">
    <chartFormat chart="53"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768998-273B-41F1-AD93-978D6F878B9C}" name="gender count call" cacheId="113"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31">
  <location ref="F52:H5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x v="2"/>
    </i>
  </rowItems>
  <colFields count="1">
    <field x="1"/>
  </colFields>
  <colItems count="2">
    <i>
      <x/>
    </i>
    <i>
      <x v="1"/>
    </i>
  </colItems>
  <dataFields count="1">
    <dataField fld="2" subtotal="count" baseField="0" baseItem="0"/>
  </dataFields>
  <chartFormats count="2">
    <chartFormat chart="30" format="4" series="1">
      <pivotArea type="data" outline="0" fieldPosition="0">
        <references count="2">
          <reference field="4294967294" count="1" selected="0">
            <x v="0"/>
          </reference>
          <reference field="1" count="1" selected="0">
            <x v="0"/>
          </reference>
        </references>
      </pivotArea>
    </chartFormat>
    <chartFormat chart="30" format="5" series="1">
      <pivotArea type="data" outline="0" fieldPosition="0">
        <references count="2">
          <reference field="4294967294" count="1" selected="0">
            <x v="0"/>
          </reference>
          <reference field="1"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5CA789-CD44-44E1-901F-C32231C02418}" name="Selected Reps" cacheId="146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4:A5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52">
      <pivotArea dataOnly="0"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5131A8-7FA2-400C-9FBA-99ABCF758B07}"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1" numFmtId="165"/>
    <dataField fld="2" subtotal="count" baseField="0" baseItem="1" numFmtId="1"/>
    <dataField fld="3" subtotal="count" baseField="0" baseItem="2" numFmtId="166"/>
    <dataField fld="4" subtotal="count" baseField="0" baseItem="3" numFmtId="1"/>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9E120A-00DA-442F-9A3E-6AF9C456B615}"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0:C4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numFmtId="167"/>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E6081B-B78B-44E9-B75E-35D05E2EBFF1}" name="weekly trend" cacheId="146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9">
  <location ref="G20:H2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37" format="1"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0" count="1" selected="0">
            <x v="6"/>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15F743-2D2B-45F6-B0A6-BAF2F987FE8A}" name="monthly trend" cacheId="14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A20:C33"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31" format="4" series="1">
      <pivotArea type="data" outline="0" fieldPosition="0">
        <references count="1">
          <reference field="4294967294" count="1" selected="0">
            <x v="1"/>
          </reference>
        </references>
      </pivotArea>
    </chartFormat>
    <chartFormat chart="31" format="5"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00E4290-643D-402D-AF60-3E16A4F2214D}" name="Rep Pivout" cacheId="145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1" numFmtId="165"/>
    <dataField fld="2" subtotal="count" baseField="0" baseItem="1" numFmtId="1"/>
    <dataField fld="3" subtotal="count" baseField="0" baseItem="2" numFmtId="166"/>
    <dataField fld="4" subtotal="count" baseField="0" baseItem="3" numFmtId="1"/>
  </dataField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raising hand</v>
  </rv>
  <rv s="0">
    <v>1</v>
    <v>5</v>
    <v>A person in a skirt and a cardigan
Description automatically generated</v>
  </rv>
  <rv s="0">
    <v>2</v>
    <v>5</v>
    <v>A person in a suit and tie
Description automatically generated</v>
  </rv>
  <rv s="0">
    <v>0</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1CA84BE6-A623-4F3F-A3AD-36B27D3502DD}" sourceName="[calls].[Representative]">
  <pivotTables>
    <pivotTable tabId="7" name="Rep Pivout"/>
    <pivotTable tabId="7" name="monthly trend"/>
    <pivotTable tabId="7" name="weekly trend"/>
    <pivotTable tabId="7" name="Selected Reps"/>
    <pivotTable tabId="7" name="REP statisfaction"/>
  </pivotTables>
  <data>
    <olap pivotCacheId="67161368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2777F19-B085-4846-A32F-E7AA908BE92E}"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51"/>
    <tableColumn id="5" xr3:uid="{5A35565E-8707-4DED-AD15-A0669D67B382}" name="Date of Call" dataDxfId="50"/>
    <tableColumn id="6" xr3:uid="{F2E4F158-B41F-47BC-8DF8-DFCADFEE4E40}" name="Purchase Amount"/>
    <tableColumn id="7" xr3:uid="{04B291B5-47BD-4F78-8FD8-D1551CCA6BD9}" name="Satisfaction Rating"/>
    <tableColumn id="8" xr3:uid="{6E4123C0-0B17-43B8-A142-A1E540CE974C}" name="FY" dataDxfId="49">
      <calculatedColumnFormula>IF(MONTH(calls[[#This Row],[Date of Call]])&lt;=6, YEAR(calls[[#This Row],[Date of Call]]), YEAR(calls[[#This Row],[Date of Call]])+1)</calculatedColumnFormula>
    </tableColumn>
    <tableColumn id="9" xr3:uid="{199FA271-5E9B-46CE-9BC6-2801F92CD17E}" name="Day of week" dataDxfId="48">
      <calculatedColumnFormula>TEXT(calls[[#This Row],[Date of Call]],"DDDD")</calculatedColumnFormula>
    </tableColumn>
    <tableColumn id="10" xr3:uid="{328CDB09-95B8-4D5E-9ED9-EF0D363735A1}" name="Duration Bucket" dataDxfId="4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4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45" headerRowBorderDxfId="44" tableBorderDxfId="43" totalsRowBorderDxfId="42">
  <autoFilter ref="Q3:T18" xr:uid="{27158F51-A707-4171-8A04-81FB0AABCBA5}"/>
  <tableColumns count="4">
    <tableColumn id="1" xr3:uid="{02688061-6A8C-4E23-B7FF-D00CD8B58CAC}" name="Customer ID" dataDxfId="41"/>
    <tableColumn id="2" xr3:uid="{771678B6-DB44-426B-9874-B4E421A440D5}" name="Gedner" dataDxfId="40"/>
    <tableColumn id="3" xr3:uid="{B0D41C62-587E-494D-B49A-603F2C05F8D3}" name="Age" dataDxfId="39"/>
    <tableColumn id="4" xr3:uid="{663F92D6-FE31-4D81-9E01-8D066DDC8A88}" name="City" dataDxfId="3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38EA-9599-4769-8219-25D391BBD2FC}">
  <dimension ref="C1:V34"/>
  <sheetViews>
    <sheetView showGridLines="0" tabSelected="1" zoomScale="80" zoomScaleNormal="80" workbookViewId="0">
      <selection activeCell="AB19" sqref="AB19"/>
    </sheetView>
  </sheetViews>
  <sheetFormatPr defaultRowHeight="14.4" x14ac:dyDescent="0.3"/>
  <cols>
    <col min="1" max="1" width="3.3984375" customWidth="1"/>
    <col min="2" max="2" width="2.09765625" customWidth="1"/>
    <col min="5" max="5" width="5.796875" customWidth="1"/>
    <col min="9" max="9" width="7.5" customWidth="1"/>
    <col min="11" max="11" width="8.796875" customWidth="1"/>
    <col min="12" max="12" width="10.69921875" customWidth="1"/>
    <col min="14" max="14" width="2" customWidth="1"/>
    <col min="15" max="15" width="6.796875" customWidth="1"/>
    <col min="20" max="20" width="7.69921875" customWidth="1"/>
  </cols>
  <sheetData>
    <row r="1" spans="3:22" ht="29.4" customHeight="1" x14ac:dyDescent="0.3">
      <c r="C1" s="41" t="s">
        <v>1084</v>
      </c>
      <c r="D1" s="41"/>
      <c r="E1" s="41"/>
      <c r="F1" s="41"/>
      <c r="G1" s="41"/>
      <c r="H1" s="41"/>
      <c r="I1" s="41"/>
      <c r="J1" s="41"/>
      <c r="K1" s="41"/>
    </row>
    <row r="2" spans="3:22" ht="10.199999999999999" customHeight="1" x14ac:dyDescent="0.3">
      <c r="C2" s="41"/>
      <c r="D2" s="41"/>
      <c r="E2" s="41"/>
      <c r="F2" s="41"/>
      <c r="G2" s="41"/>
      <c r="H2" s="41"/>
      <c r="I2" s="41"/>
      <c r="J2" s="41"/>
      <c r="K2" s="41"/>
    </row>
    <row r="16" spans="3:22" x14ac:dyDescent="0.3">
      <c r="P16" s="31"/>
      <c r="Q16" s="29" t="s">
        <v>11</v>
      </c>
      <c r="R16" s="29" t="s">
        <v>9</v>
      </c>
      <c r="S16" s="29" t="s">
        <v>6</v>
      </c>
      <c r="T16" s="29" t="s">
        <v>13</v>
      </c>
      <c r="U16" s="29" t="s">
        <v>10</v>
      </c>
      <c r="V16" s="30" t="s">
        <v>1076</v>
      </c>
    </row>
    <row r="17" spans="12:22" x14ac:dyDescent="0.3">
      <c r="P17" s="32" t="str" cm="1">
        <f t="array" ref="P17:V34">IF(Pivots!G63:M80="","",Pivots!G63:M80)</f>
        <v>Cincinnati</v>
      </c>
      <c r="Q17" s="33" t="str">
        <v/>
      </c>
      <c r="R17" s="33" t="str">
        <v/>
      </c>
      <c r="S17" s="33" t="str">
        <v/>
      </c>
      <c r="T17" s="33" t="str">
        <v/>
      </c>
      <c r="U17" s="33" t="str">
        <v/>
      </c>
      <c r="V17" s="34" t="str">
        <v/>
      </c>
    </row>
    <row r="18" spans="12:22" x14ac:dyDescent="0.3">
      <c r="P18" s="32" t="str">
        <v>C0003</v>
      </c>
      <c r="Q18" s="33">
        <v>891</v>
      </c>
      <c r="R18" s="33">
        <v>1332</v>
      </c>
      <c r="S18" s="33">
        <v>1282</v>
      </c>
      <c r="T18" s="33">
        <v>739</v>
      </c>
      <c r="U18" s="33">
        <v>560</v>
      </c>
      <c r="V18" s="35">
        <v>4804</v>
      </c>
    </row>
    <row r="19" spans="12:22" x14ac:dyDescent="0.3">
      <c r="P19" s="32" t="str">
        <v>C0004</v>
      </c>
      <c r="Q19" s="33">
        <v>1991</v>
      </c>
      <c r="R19" s="33">
        <v>1886</v>
      </c>
      <c r="S19" s="33">
        <v>1206</v>
      </c>
      <c r="T19" s="33">
        <v>884</v>
      </c>
      <c r="U19" s="33">
        <v>1722</v>
      </c>
      <c r="V19" s="35">
        <v>7689</v>
      </c>
    </row>
    <row r="20" spans="12:22" x14ac:dyDescent="0.3">
      <c r="P20" s="32" t="str">
        <v>C0011</v>
      </c>
      <c r="Q20" s="33">
        <v>1163</v>
      </c>
      <c r="R20" s="33">
        <v>1180</v>
      </c>
      <c r="S20" s="33">
        <v>1616</v>
      </c>
      <c r="T20" s="33">
        <v>1043</v>
      </c>
      <c r="U20" s="33">
        <v>1747</v>
      </c>
      <c r="V20" s="35">
        <v>6749</v>
      </c>
    </row>
    <row r="21" spans="12:22" x14ac:dyDescent="0.3">
      <c r="P21" s="32" t="str">
        <v>C0012</v>
      </c>
      <c r="Q21" s="33">
        <v>1438</v>
      </c>
      <c r="R21" s="33">
        <v>1616</v>
      </c>
      <c r="S21" s="33">
        <v>866</v>
      </c>
      <c r="T21" s="33">
        <v>829</v>
      </c>
      <c r="U21" s="33">
        <v>2070</v>
      </c>
      <c r="V21" s="35">
        <v>6819</v>
      </c>
    </row>
    <row r="22" spans="12:22" x14ac:dyDescent="0.3">
      <c r="P22" s="32" t="str">
        <v>Cleveland</v>
      </c>
      <c r="Q22" s="33" t="str">
        <v/>
      </c>
      <c r="R22" s="33" t="str">
        <v/>
      </c>
      <c r="S22" s="33" t="str">
        <v/>
      </c>
      <c r="T22" s="33" t="str">
        <v/>
      </c>
      <c r="U22" s="33" t="str">
        <v/>
      </c>
      <c r="V22" s="35" t="str">
        <v/>
      </c>
    </row>
    <row r="23" spans="12:22" x14ac:dyDescent="0.3">
      <c r="P23" s="32" t="str">
        <v>C0002</v>
      </c>
      <c r="Q23" s="33">
        <v>1233</v>
      </c>
      <c r="R23" s="33">
        <v>223</v>
      </c>
      <c r="S23" s="33">
        <v>1680</v>
      </c>
      <c r="T23" s="33">
        <v>990</v>
      </c>
      <c r="U23" s="33">
        <v>1508</v>
      </c>
      <c r="V23" s="35">
        <v>5634</v>
      </c>
    </row>
    <row r="24" spans="12:22" x14ac:dyDescent="0.3">
      <c r="P24" s="32" t="str">
        <v>C0007</v>
      </c>
      <c r="Q24" s="33">
        <v>1598</v>
      </c>
      <c r="R24" s="33">
        <v>1907</v>
      </c>
      <c r="S24" s="33">
        <v>869</v>
      </c>
      <c r="T24" s="33">
        <v>1426</v>
      </c>
      <c r="U24" s="33">
        <v>1416</v>
      </c>
      <c r="V24" s="35">
        <v>7216</v>
      </c>
    </row>
    <row r="25" spans="12:22" x14ac:dyDescent="0.3">
      <c r="P25" s="32" t="str">
        <v>C0008</v>
      </c>
      <c r="Q25" s="36">
        <v>900</v>
      </c>
      <c r="R25" s="36">
        <v>1016</v>
      </c>
      <c r="S25" s="36">
        <v>960</v>
      </c>
      <c r="T25" s="36">
        <v>940</v>
      </c>
      <c r="U25" s="36">
        <v>1193</v>
      </c>
      <c r="V25" s="35">
        <v>5009</v>
      </c>
    </row>
    <row r="26" spans="12:22" x14ac:dyDescent="0.3">
      <c r="L26" s="40" t="e" vm="1">
        <f>Pivots!B80</f>
        <v>#VALUE!</v>
      </c>
      <c r="M26" s="40"/>
      <c r="P26" s="32" t="str">
        <v>C0010</v>
      </c>
      <c r="Q26" s="33">
        <v>900</v>
      </c>
      <c r="R26" s="33">
        <v>1470</v>
      </c>
      <c r="S26" s="33">
        <v>1617</v>
      </c>
      <c r="T26" s="33">
        <v>1314</v>
      </c>
      <c r="U26" s="33">
        <v>941</v>
      </c>
      <c r="V26" s="35">
        <v>6242</v>
      </c>
    </row>
    <row r="27" spans="12:22" x14ac:dyDescent="0.3">
      <c r="L27" s="40"/>
      <c r="M27" s="40"/>
      <c r="P27" s="32" t="str">
        <v>C0013</v>
      </c>
      <c r="Q27" s="33">
        <v>1255</v>
      </c>
      <c r="R27" s="33">
        <v>516</v>
      </c>
      <c r="S27" s="33">
        <v>1874</v>
      </c>
      <c r="T27" s="33">
        <v>1863</v>
      </c>
      <c r="U27" s="33">
        <v>1722</v>
      </c>
      <c r="V27" s="35">
        <v>7230</v>
      </c>
    </row>
    <row r="28" spans="12:22" x14ac:dyDescent="0.3">
      <c r="L28" s="40"/>
      <c r="M28" s="40"/>
      <c r="P28" s="32" t="str">
        <v>C0015</v>
      </c>
      <c r="Q28" s="33">
        <v>1138</v>
      </c>
      <c r="R28" s="33">
        <v>1898</v>
      </c>
      <c r="S28" s="33">
        <v>1482</v>
      </c>
      <c r="T28" s="33">
        <v>846</v>
      </c>
      <c r="U28" s="33">
        <v>1154</v>
      </c>
      <c r="V28" s="35">
        <v>6518</v>
      </c>
    </row>
    <row r="29" spans="12:22" x14ac:dyDescent="0.3">
      <c r="L29" s="40"/>
      <c r="M29" s="40"/>
      <c r="P29" s="32" t="str">
        <v>Columbus</v>
      </c>
      <c r="Q29" s="33" t="str">
        <v/>
      </c>
      <c r="R29" s="33" t="str">
        <v/>
      </c>
      <c r="S29" s="33" t="str">
        <v/>
      </c>
      <c r="T29" s="33" t="str">
        <v/>
      </c>
      <c r="U29" s="33" t="str">
        <v/>
      </c>
      <c r="V29" s="35" t="str">
        <v/>
      </c>
    </row>
    <row r="30" spans="12:22" x14ac:dyDescent="0.3">
      <c r="L30" s="40" t="str">
        <f>Pivots!B74</f>
        <v>% of calls:21%</v>
      </c>
      <c r="M30" s="40"/>
      <c r="P30" s="32" t="str">
        <v>C0001</v>
      </c>
      <c r="Q30" s="33">
        <v>1655</v>
      </c>
      <c r="R30" s="33">
        <v>805</v>
      </c>
      <c r="S30" s="33">
        <v>2263</v>
      </c>
      <c r="T30" s="33">
        <v>987</v>
      </c>
      <c r="U30" s="33">
        <v>1075</v>
      </c>
      <c r="V30" s="35">
        <v>6785</v>
      </c>
    </row>
    <row r="31" spans="12:22" x14ac:dyDescent="0.3">
      <c r="L31" s="40" t="str">
        <f>Pivots!B75</f>
        <v>Call Rank:2</v>
      </c>
      <c r="M31" s="40"/>
      <c r="P31" s="32" t="str">
        <v>C0005</v>
      </c>
      <c r="Q31" s="33">
        <v>1104</v>
      </c>
      <c r="R31" s="33">
        <v>2280</v>
      </c>
      <c r="S31" s="33">
        <v>1445</v>
      </c>
      <c r="T31" s="33">
        <v>1722</v>
      </c>
      <c r="U31" s="33">
        <v>1196</v>
      </c>
      <c r="V31" s="35">
        <v>7747</v>
      </c>
    </row>
    <row r="32" spans="12:22" x14ac:dyDescent="0.3">
      <c r="L32" s="40" t="str">
        <f>Pivots!B76</f>
        <v>Amount Rank:1</v>
      </c>
      <c r="M32" s="40"/>
      <c r="P32" s="32" t="str">
        <v>C0006</v>
      </c>
      <c r="Q32" s="33">
        <v>372</v>
      </c>
      <c r="R32" s="33">
        <v>1818</v>
      </c>
      <c r="S32" s="33">
        <v>1346</v>
      </c>
      <c r="T32" s="33">
        <v>1156</v>
      </c>
      <c r="U32" s="33">
        <v>1484</v>
      </c>
      <c r="V32" s="35">
        <v>6176</v>
      </c>
    </row>
    <row r="33" spans="16:22" x14ac:dyDescent="0.3">
      <c r="P33" s="32" t="str">
        <v>C0009</v>
      </c>
      <c r="Q33" s="33">
        <v>1415</v>
      </c>
      <c r="R33" s="33">
        <v>1271</v>
      </c>
      <c r="S33" s="33">
        <v>1214</v>
      </c>
      <c r="T33" s="33">
        <v>1135</v>
      </c>
      <c r="U33" s="33">
        <v>1566</v>
      </c>
      <c r="V33" s="35">
        <v>6601</v>
      </c>
    </row>
    <row r="34" spans="16:22" x14ac:dyDescent="0.3">
      <c r="P34" s="37" t="str">
        <v>C0014</v>
      </c>
      <c r="Q34" s="38">
        <v>1362</v>
      </c>
      <c r="R34" s="38">
        <v>1363</v>
      </c>
      <c r="S34" s="38">
        <v>1152</v>
      </c>
      <c r="T34" s="38">
        <v>777</v>
      </c>
      <c r="U34" s="38">
        <v>750</v>
      </c>
      <c r="V34" s="39">
        <v>5404</v>
      </c>
    </row>
  </sheetData>
  <mergeCells count="5">
    <mergeCell ref="C1:K2"/>
    <mergeCell ref="L26:M29"/>
    <mergeCell ref="L30:M30"/>
    <mergeCell ref="L31:M31"/>
    <mergeCell ref="L32:M32"/>
  </mergeCells>
  <conditionalFormatting sqref="Q17:U34">
    <cfRule type="dataBar" priority="2">
      <dataBar>
        <cfvo type="num" val="0"/>
        <cfvo type="formula" val="MAX($Q$17:$U$34)*2"/>
        <color rgb="FF63C384"/>
      </dataBar>
      <extLst>
        <ext xmlns:x14="http://schemas.microsoft.com/office/spreadsheetml/2009/9/main" uri="{B025F937-C7B1-47D3-B67F-A62EFF666E3E}">
          <x14:id>{AF334710-F4A5-464B-83D4-AF57742B1801}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AF334710-F4A5-464B-83D4-AF57742B1801}">
            <x14:dataBar minLength="0" maxLength="100" gradient="0">
              <x14:cfvo type="num">
                <xm:f>0</xm:f>
              </x14:cfvo>
              <x14:cfvo type="formula">
                <xm:f>MAX($Q$17:$U$34)*2</xm:f>
              </x14:cfvo>
              <x14:negativeFillColor rgb="FFFF0000"/>
              <x14:axisColor rgb="FF000000"/>
            </x14:dataBar>
          </x14:cfRule>
          <xm:sqref>Q17:U34</xm:sqref>
        </x14:conditionalFormatting>
        <x14:conditionalFormatting xmlns:xm="http://schemas.microsoft.com/office/excel/2006/main">
          <x14:cfRule type="expression" priority="3" id="{94AB20FD-839F-4434-93EC-F7AC99E3BC61}">
            <xm:f>Q$16=Pivots!$A$55</xm:f>
            <x14:dxf>
              <fill>
                <patternFill>
                  <bgColor theme="5" tint="0.59996337778862885"/>
                </patternFill>
              </fill>
              <border>
                <left style="thin">
                  <color auto="1"/>
                </left>
                <right style="thin">
                  <color auto="1"/>
                </right>
                <vertical/>
                <horizontal/>
              </border>
            </x14:dxf>
          </x14:cfRule>
          <xm:sqref>Q16:U34</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35F42-A016-457E-BF5E-78ADD5CF6326}">
  <dimension ref="A3:M80"/>
  <sheetViews>
    <sheetView topLeftCell="A58" zoomScale="90" zoomScaleNormal="90" workbookViewId="0">
      <selection activeCell="B81" sqref="B81"/>
    </sheetView>
  </sheetViews>
  <sheetFormatPr defaultRowHeight="14.4" x14ac:dyDescent="0.3"/>
  <cols>
    <col min="1" max="1" width="13" bestFit="1" customWidth="1"/>
    <col min="2" max="2" width="10.09765625" bestFit="1" customWidth="1"/>
    <col min="3" max="3" width="11.09765625" bestFit="1" customWidth="1"/>
    <col min="4" max="4" width="10" bestFit="1" customWidth="1"/>
    <col min="5" max="5" width="7.69921875" bestFit="1" customWidth="1"/>
    <col min="6" max="6" width="6.296875" bestFit="1" customWidth="1"/>
    <col min="7" max="7" width="13" bestFit="1" customWidth="1"/>
    <col min="8" max="8" width="10.09765625" bestFit="1" customWidth="1"/>
    <col min="9" max="9" width="6.8984375" bestFit="1" customWidth="1"/>
    <col min="10" max="10" width="13" bestFit="1" customWidth="1"/>
    <col min="11" max="11" width="10.09765625" bestFit="1" customWidth="1"/>
    <col min="12" max="12" width="6.8984375" bestFit="1" customWidth="1"/>
    <col min="13" max="13" width="10.8984375" bestFit="1" customWidth="1"/>
    <col min="14" max="15" width="6.296875" bestFit="1" customWidth="1"/>
    <col min="16" max="16" width="10.3984375" bestFit="1" customWidth="1"/>
  </cols>
  <sheetData>
    <row r="3" spans="1:5" x14ac:dyDescent="0.3">
      <c r="A3" t="s">
        <v>1044</v>
      </c>
      <c r="B3" t="s">
        <v>1045</v>
      </c>
      <c r="C3" t="s">
        <v>1046</v>
      </c>
      <c r="D3" t="s">
        <v>1047</v>
      </c>
      <c r="E3" t="s">
        <v>1048</v>
      </c>
    </row>
    <row r="4" spans="1:5" x14ac:dyDescent="0.3">
      <c r="A4" s="22">
        <v>1000</v>
      </c>
      <c r="B4" s="23">
        <v>96623</v>
      </c>
      <c r="C4" s="24">
        <v>89850</v>
      </c>
      <c r="D4" s="25">
        <v>3.8854000000000033</v>
      </c>
      <c r="E4" s="24">
        <v>307</v>
      </c>
    </row>
    <row r="9" spans="1:5" x14ac:dyDescent="0.3">
      <c r="A9" t="s">
        <v>1044</v>
      </c>
      <c r="B9" t="s">
        <v>1045</v>
      </c>
      <c r="C9" t="s">
        <v>1046</v>
      </c>
      <c r="D9" t="s">
        <v>1047</v>
      </c>
      <c r="E9" t="s">
        <v>1048</v>
      </c>
    </row>
    <row r="10" spans="1:5" x14ac:dyDescent="0.3">
      <c r="A10" s="22">
        <v>207</v>
      </c>
      <c r="B10" s="23">
        <v>20872</v>
      </c>
      <c r="C10" s="24">
        <v>17700</v>
      </c>
      <c r="D10" s="25">
        <v>3.8589371980676304</v>
      </c>
      <c r="E10" s="24">
        <v>60</v>
      </c>
    </row>
    <row r="20" spans="1:8" x14ac:dyDescent="0.3">
      <c r="A20" s="20" t="s">
        <v>1042</v>
      </c>
      <c r="B20" t="s">
        <v>1044</v>
      </c>
      <c r="C20" t="s">
        <v>1061</v>
      </c>
      <c r="G20" s="20" t="s">
        <v>1042</v>
      </c>
      <c r="H20" t="s">
        <v>1044</v>
      </c>
    </row>
    <row r="21" spans="1:8" x14ac:dyDescent="0.3">
      <c r="A21" s="21" t="s">
        <v>1049</v>
      </c>
      <c r="B21" s="22">
        <v>13</v>
      </c>
      <c r="C21" s="22">
        <v>13</v>
      </c>
      <c r="G21" s="21" t="s">
        <v>1065</v>
      </c>
      <c r="H21" s="22">
        <v>30</v>
      </c>
    </row>
    <row r="22" spans="1:8" x14ac:dyDescent="0.3">
      <c r="A22" s="21" t="s">
        <v>1050</v>
      </c>
      <c r="B22" s="22">
        <v>13</v>
      </c>
      <c r="C22" s="22">
        <v>13</v>
      </c>
      <c r="G22" s="21" t="s">
        <v>1063</v>
      </c>
      <c r="H22" s="22">
        <v>34</v>
      </c>
    </row>
    <row r="23" spans="1:8" x14ac:dyDescent="0.3">
      <c r="A23" s="21" t="s">
        <v>1051</v>
      </c>
      <c r="B23" s="22">
        <v>28</v>
      </c>
      <c r="C23" s="22">
        <v>28</v>
      </c>
      <c r="G23" s="21" t="s">
        <v>1067</v>
      </c>
      <c r="H23" s="22">
        <v>26</v>
      </c>
    </row>
    <row r="24" spans="1:8" x14ac:dyDescent="0.3">
      <c r="A24" s="21" t="s">
        <v>1052</v>
      </c>
      <c r="B24" s="22">
        <v>24</v>
      </c>
      <c r="C24" s="22">
        <v>24</v>
      </c>
      <c r="G24" s="21" t="s">
        <v>1068</v>
      </c>
      <c r="H24" s="22">
        <v>38</v>
      </c>
    </row>
    <row r="25" spans="1:8" x14ac:dyDescent="0.3">
      <c r="A25" s="21" t="s">
        <v>1053</v>
      </c>
      <c r="B25" s="22">
        <v>23</v>
      </c>
      <c r="C25" s="22">
        <v>23</v>
      </c>
      <c r="G25" s="21" t="s">
        <v>1066</v>
      </c>
      <c r="H25" s="22">
        <v>27</v>
      </c>
    </row>
    <row r="26" spans="1:8" x14ac:dyDescent="0.3">
      <c r="A26" s="21" t="s">
        <v>1054</v>
      </c>
      <c r="B26" s="22">
        <v>17</v>
      </c>
      <c r="C26" s="22">
        <v>17</v>
      </c>
      <c r="G26" s="21" t="s">
        <v>1062</v>
      </c>
      <c r="H26" s="22">
        <v>27</v>
      </c>
    </row>
    <row r="27" spans="1:8" x14ac:dyDescent="0.3">
      <c r="A27" s="21" t="s">
        <v>1055</v>
      </c>
      <c r="B27" s="22">
        <v>11</v>
      </c>
      <c r="C27" s="22">
        <v>11</v>
      </c>
      <c r="G27" s="21" t="s">
        <v>1064</v>
      </c>
      <c r="H27" s="22">
        <v>25</v>
      </c>
    </row>
    <row r="28" spans="1:8" x14ac:dyDescent="0.3">
      <c r="A28" s="21" t="s">
        <v>1056</v>
      </c>
      <c r="B28" s="22">
        <v>11</v>
      </c>
      <c r="C28" s="22">
        <v>11</v>
      </c>
      <c r="G28" s="21" t="s">
        <v>1043</v>
      </c>
      <c r="H28" s="22">
        <v>207</v>
      </c>
    </row>
    <row r="29" spans="1:8" x14ac:dyDescent="0.3">
      <c r="A29" s="21" t="s">
        <v>1057</v>
      </c>
      <c r="B29" s="22">
        <v>14</v>
      </c>
      <c r="C29" s="22">
        <v>14</v>
      </c>
    </row>
    <row r="30" spans="1:8" x14ac:dyDescent="0.3">
      <c r="A30" s="21" t="s">
        <v>1058</v>
      </c>
      <c r="B30" s="22">
        <v>30</v>
      </c>
      <c r="C30" s="22">
        <v>30</v>
      </c>
    </row>
    <row r="31" spans="1:8" x14ac:dyDescent="0.3">
      <c r="A31" s="21" t="s">
        <v>1059</v>
      </c>
      <c r="B31" s="22">
        <v>14</v>
      </c>
      <c r="C31" s="22">
        <v>14</v>
      </c>
    </row>
    <row r="32" spans="1:8" x14ac:dyDescent="0.3">
      <c r="A32" s="21" t="s">
        <v>1060</v>
      </c>
      <c r="B32" s="22">
        <v>9</v>
      </c>
      <c r="C32" s="22">
        <v>9</v>
      </c>
    </row>
    <row r="33" spans="1:11" x14ac:dyDescent="0.3">
      <c r="A33" s="21" t="s">
        <v>1043</v>
      </c>
      <c r="B33" s="22">
        <v>207</v>
      </c>
      <c r="C33" s="22">
        <v>207</v>
      </c>
    </row>
    <row r="37" spans="1:11" x14ac:dyDescent="0.3">
      <c r="G37" t="s">
        <v>1069</v>
      </c>
      <c r="J37" t="s">
        <v>1075</v>
      </c>
      <c r="K37" t="str">
        <f>A55</f>
        <v>R03</v>
      </c>
    </row>
    <row r="39" spans="1:11" x14ac:dyDescent="0.3">
      <c r="G39" t="s">
        <v>1072</v>
      </c>
      <c r="H39" t="s">
        <v>1070</v>
      </c>
      <c r="I39" t="s">
        <v>1071</v>
      </c>
      <c r="J39" t="s">
        <v>1074</v>
      </c>
      <c r="K39" t="s">
        <v>1073</v>
      </c>
    </row>
    <row r="40" spans="1:11" x14ac:dyDescent="0.3">
      <c r="A40" s="20" t="s">
        <v>1042</v>
      </c>
      <c r="B40" t="s">
        <v>1044</v>
      </c>
      <c r="C40" t="s">
        <v>1045</v>
      </c>
      <c r="G40" t="str" cm="1">
        <f t="array" ref="G40:I44">A41:C45</f>
        <v>R01</v>
      </c>
      <c r="H40">
        <v>189</v>
      </c>
      <c r="I40">
        <v>18415</v>
      </c>
      <c r="J40" t="e">
        <f>IF(G40=$K$37,H40,NA())</f>
        <v>#N/A</v>
      </c>
      <c r="K40" t="e">
        <f>IF(G40=$K$37,I40,NA())</f>
        <v>#N/A</v>
      </c>
    </row>
    <row r="41" spans="1:11" x14ac:dyDescent="0.3">
      <c r="A41" s="21" t="s">
        <v>11</v>
      </c>
      <c r="B41" s="22">
        <v>189</v>
      </c>
      <c r="C41" s="26">
        <v>18415</v>
      </c>
      <c r="G41" t="str">
        <v>R02</v>
      </c>
      <c r="H41">
        <v>218</v>
      </c>
      <c r="I41">
        <v>20581</v>
      </c>
      <c r="J41" t="e">
        <f t="shared" ref="J41:J44" si="0">IF(G41=$K$37,H41,NA())</f>
        <v>#N/A</v>
      </c>
      <c r="K41" t="e">
        <f t="shared" ref="K41:K44" si="1">IF(G41=$K$37,I41,NA())</f>
        <v>#N/A</v>
      </c>
    </row>
    <row r="42" spans="1:11" x14ac:dyDescent="0.3">
      <c r="A42" s="21" t="s">
        <v>9</v>
      </c>
      <c r="B42" s="22">
        <v>218</v>
      </c>
      <c r="C42" s="26">
        <v>20581</v>
      </c>
      <c r="G42" t="str">
        <v>R03</v>
      </c>
      <c r="H42">
        <v>207</v>
      </c>
      <c r="I42">
        <v>20872</v>
      </c>
      <c r="J42">
        <f t="shared" si="0"/>
        <v>207</v>
      </c>
      <c r="K42">
        <f t="shared" si="1"/>
        <v>20872</v>
      </c>
    </row>
    <row r="43" spans="1:11" x14ac:dyDescent="0.3">
      <c r="A43" s="21" t="s">
        <v>6</v>
      </c>
      <c r="B43" s="22">
        <v>207</v>
      </c>
      <c r="C43" s="26">
        <v>20872</v>
      </c>
      <c r="G43" t="str">
        <v>R04</v>
      </c>
      <c r="H43">
        <v>186</v>
      </c>
      <c r="I43">
        <v>16651</v>
      </c>
      <c r="J43" t="e">
        <f t="shared" si="0"/>
        <v>#N/A</v>
      </c>
      <c r="K43" t="e">
        <f t="shared" si="1"/>
        <v>#N/A</v>
      </c>
    </row>
    <row r="44" spans="1:11" x14ac:dyDescent="0.3">
      <c r="A44" s="21" t="s">
        <v>13</v>
      </c>
      <c r="B44" s="22">
        <v>186</v>
      </c>
      <c r="C44" s="26">
        <v>16651</v>
      </c>
      <c r="G44" t="str">
        <v>R05</v>
      </c>
      <c r="H44">
        <v>200</v>
      </c>
      <c r="I44">
        <v>20104</v>
      </c>
      <c r="J44" t="e">
        <f t="shared" si="0"/>
        <v>#N/A</v>
      </c>
      <c r="K44" t="e">
        <f t="shared" si="1"/>
        <v>#N/A</v>
      </c>
    </row>
    <row r="45" spans="1:11" x14ac:dyDescent="0.3">
      <c r="A45" s="21" t="s">
        <v>10</v>
      </c>
      <c r="B45" s="22">
        <v>200</v>
      </c>
      <c r="C45" s="26">
        <v>20104</v>
      </c>
    </row>
    <row r="46" spans="1:11" x14ac:dyDescent="0.3">
      <c r="A46" s="21" t="s">
        <v>1043</v>
      </c>
      <c r="B46" s="22">
        <v>1000</v>
      </c>
      <c r="C46" s="26">
        <v>96623</v>
      </c>
    </row>
    <row r="52" spans="1:13" x14ac:dyDescent="0.3">
      <c r="F52" s="20" t="s">
        <v>1044</v>
      </c>
      <c r="J52" s="20" t="s">
        <v>1042</v>
      </c>
      <c r="K52" t="s">
        <v>1044</v>
      </c>
    </row>
    <row r="53" spans="1:13" x14ac:dyDescent="0.3">
      <c r="G53" t="s">
        <v>999</v>
      </c>
      <c r="H53" t="s">
        <v>998</v>
      </c>
      <c r="J53" s="21">
        <v>0</v>
      </c>
      <c r="K53" s="22">
        <v>1</v>
      </c>
    </row>
    <row r="54" spans="1:13" x14ac:dyDescent="0.3">
      <c r="A54" s="20" t="s">
        <v>1042</v>
      </c>
      <c r="F54" s="21" t="s">
        <v>1002</v>
      </c>
      <c r="G54" s="22">
        <v>144</v>
      </c>
      <c r="H54" s="22">
        <v>132</v>
      </c>
      <c r="J54" s="21">
        <v>1</v>
      </c>
      <c r="K54" s="22">
        <v>1</v>
      </c>
    </row>
    <row r="55" spans="1:13" x14ac:dyDescent="0.3">
      <c r="A55" s="27" t="s">
        <v>6</v>
      </c>
      <c r="F55" s="21" t="s">
        <v>1001</v>
      </c>
      <c r="G55" s="22">
        <v>326</v>
      </c>
      <c r="H55" s="22">
        <v>63</v>
      </c>
      <c r="J55" s="21">
        <v>2</v>
      </c>
      <c r="K55" s="22">
        <v>11</v>
      </c>
    </row>
    <row r="56" spans="1:13" x14ac:dyDescent="0.3">
      <c r="F56" s="21" t="s">
        <v>1000</v>
      </c>
      <c r="G56" s="22">
        <v>129</v>
      </c>
      <c r="H56" s="22">
        <v>206</v>
      </c>
      <c r="J56" s="21">
        <v>3</v>
      </c>
      <c r="K56" s="22">
        <v>46</v>
      </c>
    </row>
    <row r="57" spans="1:13" x14ac:dyDescent="0.3">
      <c r="J57" s="21">
        <v>4</v>
      </c>
      <c r="K57" s="22">
        <v>88</v>
      </c>
    </row>
    <row r="58" spans="1:13" x14ac:dyDescent="0.3">
      <c r="J58" s="21">
        <v>5</v>
      </c>
      <c r="K58" s="22">
        <v>60</v>
      </c>
    </row>
    <row r="61" spans="1:13" x14ac:dyDescent="0.3">
      <c r="A61" t="s">
        <v>1078</v>
      </c>
      <c r="G61" s="20" t="s">
        <v>1045</v>
      </c>
    </row>
    <row r="62" spans="1:13" x14ac:dyDescent="0.3">
      <c r="H62" t="s">
        <v>11</v>
      </c>
      <c r="I62" t="s">
        <v>9</v>
      </c>
      <c r="J62" t="s">
        <v>6</v>
      </c>
      <c r="K62" t="s">
        <v>13</v>
      </c>
      <c r="L62" t="s">
        <v>10</v>
      </c>
      <c r="M62" t="s">
        <v>1043</v>
      </c>
    </row>
    <row r="63" spans="1:13" x14ac:dyDescent="0.3">
      <c r="A63" t="s">
        <v>1079</v>
      </c>
      <c r="B63" s="1">
        <f>_xlfn.PERCENTOF(A10,A4)</f>
        <v>0.20699999999999999</v>
      </c>
      <c r="G63" s="21" t="s">
        <v>1002</v>
      </c>
      <c r="H63" s="23"/>
      <c r="I63" s="23"/>
      <c r="J63" s="23"/>
      <c r="K63" s="23"/>
      <c r="L63" s="23"/>
      <c r="M63" s="23"/>
    </row>
    <row r="64" spans="1:13" x14ac:dyDescent="0.3">
      <c r="A64" t="s">
        <v>1070</v>
      </c>
      <c r="B64">
        <f>_xlfn.XLOOKUP(A55,G40:G44,H40:H44)</f>
        <v>207</v>
      </c>
      <c r="G64" s="28" t="s">
        <v>20</v>
      </c>
      <c r="H64" s="23">
        <v>891</v>
      </c>
      <c r="I64" s="23">
        <v>1332</v>
      </c>
      <c r="J64" s="23">
        <v>1282</v>
      </c>
      <c r="K64" s="23">
        <v>739</v>
      </c>
      <c r="L64" s="23">
        <v>560</v>
      </c>
      <c r="M64" s="23">
        <v>4804</v>
      </c>
    </row>
    <row r="65" spans="1:13" x14ac:dyDescent="0.3">
      <c r="A65" t="s">
        <v>1071</v>
      </c>
      <c r="B65">
        <f>_xlfn.XLOOKUP(A55,G40:G44,I40:I44)</f>
        <v>20872</v>
      </c>
      <c r="G65" s="28" t="s">
        <v>12</v>
      </c>
      <c r="H65" s="23">
        <v>1991</v>
      </c>
      <c r="I65" s="23">
        <v>1886</v>
      </c>
      <c r="J65" s="23">
        <v>1206</v>
      </c>
      <c r="K65" s="23">
        <v>884</v>
      </c>
      <c r="L65" s="23">
        <v>1722</v>
      </c>
      <c r="M65" s="23">
        <v>7689</v>
      </c>
    </row>
    <row r="66" spans="1:13" x14ac:dyDescent="0.3">
      <c r="G66" s="28" t="s">
        <v>8</v>
      </c>
      <c r="H66" s="23">
        <v>1163</v>
      </c>
      <c r="I66" s="23">
        <v>1180</v>
      </c>
      <c r="J66" s="23">
        <v>1616</v>
      </c>
      <c r="K66" s="23">
        <v>1043</v>
      </c>
      <c r="L66" s="23">
        <v>1747</v>
      </c>
      <c r="M66" s="23">
        <v>6749</v>
      </c>
    </row>
    <row r="67" spans="1:13" x14ac:dyDescent="0.3">
      <c r="G67" s="28" t="s">
        <v>16</v>
      </c>
      <c r="H67" s="23">
        <v>1438</v>
      </c>
      <c r="I67" s="23">
        <v>1616</v>
      </c>
      <c r="J67" s="23">
        <v>866</v>
      </c>
      <c r="K67" s="23">
        <v>829</v>
      </c>
      <c r="L67" s="23">
        <v>2070</v>
      </c>
      <c r="M67" s="23">
        <v>6819</v>
      </c>
    </row>
    <row r="68" spans="1:13" x14ac:dyDescent="0.3">
      <c r="G68" s="21" t="s">
        <v>1001</v>
      </c>
      <c r="H68" s="23"/>
      <c r="I68" s="23"/>
      <c r="J68" s="23"/>
      <c r="K68" s="23"/>
      <c r="L68" s="23"/>
      <c r="M68" s="23"/>
    </row>
    <row r="69" spans="1:13" x14ac:dyDescent="0.3">
      <c r="G69" s="28" t="s">
        <v>24</v>
      </c>
      <c r="H69" s="23">
        <v>1233</v>
      </c>
      <c r="I69" s="23">
        <v>223</v>
      </c>
      <c r="J69" s="23">
        <v>1680</v>
      </c>
      <c r="K69" s="23">
        <v>990</v>
      </c>
      <c r="L69" s="23">
        <v>1508</v>
      </c>
      <c r="M69" s="23">
        <v>5634</v>
      </c>
    </row>
    <row r="70" spans="1:13" x14ac:dyDescent="0.3">
      <c r="A70" t="s">
        <v>1080</v>
      </c>
      <c r="B70">
        <f>_xlfn.RANK.AVG(B64,H40:H44)</f>
        <v>2</v>
      </c>
      <c r="G70" s="28" t="s">
        <v>15</v>
      </c>
      <c r="H70" s="23">
        <v>1598</v>
      </c>
      <c r="I70" s="23">
        <v>1907</v>
      </c>
      <c r="J70" s="23">
        <v>869</v>
      </c>
      <c r="K70" s="23">
        <v>1426</v>
      </c>
      <c r="L70" s="23">
        <v>1416</v>
      </c>
      <c r="M70" s="23">
        <v>7216</v>
      </c>
    </row>
    <row r="71" spans="1:13" x14ac:dyDescent="0.3">
      <c r="A71" t="s">
        <v>1081</v>
      </c>
      <c r="B71">
        <f>_xlfn.RANK.AVG(B65,I40:I44)</f>
        <v>1</v>
      </c>
      <c r="G71" s="28" t="s">
        <v>5</v>
      </c>
      <c r="H71" s="23">
        <v>900</v>
      </c>
      <c r="I71" s="23">
        <v>1016</v>
      </c>
      <c r="J71" s="23">
        <v>960</v>
      </c>
      <c r="K71" s="23">
        <v>940</v>
      </c>
      <c r="L71" s="23">
        <v>1193</v>
      </c>
      <c r="M71" s="23">
        <v>5009</v>
      </c>
    </row>
    <row r="72" spans="1:13" x14ac:dyDescent="0.3">
      <c r="G72" s="28" t="s">
        <v>18</v>
      </c>
      <c r="H72" s="23">
        <v>900</v>
      </c>
      <c r="I72" s="23">
        <v>1470</v>
      </c>
      <c r="J72" s="23">
        <v>1617</v>
      </c>
      <c r="K72" s="23">
        <v>1314</v>
      </c>
      <c r="L72" s="23">
        <v>941</v>
      </c>
      <c r="M72" s="23">
        <v>6242</v>
      </c>
    </row>
    <row r="73" spans="1:13" x14ac:dyDescent="0.3">
      <c r="A73" t="s">
        <v>1082</v>
      </c>
      <c r="G73" s="28" t="s">
        <v>14</v>
      </c>
      <c r="H73" s="23">
        <v>1255</v>
      </c>
      <c r="I73" s="23">
        <v>516</v>
      </c>
      <c r="J73" s="23">
        <v>1874</v>
      </c>
      <c r="K73" s="23">
        <v>1863</v>
      </c>
      <c r="L73" s="23">
        <v>1722</v>
      </c>
      <c r="M73" s="23">
        <v>7230</v>
      </c>
    </row>
    <row r="74" spans="1:13" x14ac:dyDescent="0.3">
      <c r="B74" t="str">
        <f>"% of calls:"&amp;TEXT(B63,"0%")</f>
        <v>% of calls:21%</v>
      </c>
      <c r="G74" s="28" t="s">
        <v>19</v>
      </c>
      <c r="H74" s="23">
        <v>1138</v>
      </c>
      <c r="I74" s="23">
        <v>1898</v>
      </c>
      <c r="J74" s="23">
        <v>1482</v>
      </c>
      <c r="K74" s="23">
        <v>846</v>
      </c>
      <c r="L74" s="23">
        <v>1154</v>
      </c>
      <c r="M74" s="23">
        <v>6518</v>
      </c>
    </row>
    <row r="75" spans="1:13" x14ac:dyDescent="0.3">
      <c r="B75" t="str">
        <f>IF(COUNTA(A55:A60)&gt;1,"","Call Rank:"&amp;B70)</f>
        <v>Call Rank:2</v>
      </c>
      <c r="G75" s="21" t="s">
        <v>1000</v>
      </c>
      <c r="H75" s="23"/>
      <c r="I75" s="23"/>
      <c r="J75" s="23"/>
      <c r="K75" s="23"/>
      <c r="L75" s="23"/>
      <c r="M75" s="23"/>
    </row>
    <row r="76" spans="1:13" x14ac:dyDescent="0.3">
      <c r="B76" t="str">
        <f>IF(COUNTA(A55:A60)&gt;1,"","Amount Rank:"&amp;B71)</f>
        <v>Amount Rank:1</v>
      </c>
      <c r="G76" s="28" t="s">
        <v>17</v>
      </c>
      <c r="H76" s="23">
        <v>1655</v>
      </c>
      <c r="I76" s="23">
        <v>805</v>
      </c>
      <c r="J76" s="23">
        <v>2263</v>
      </c>
      <c r="K76" s="23">
        <v>987</v>
      </c>
      <c r="L76" s="23">
        <v>1075</v>
      </c>
      <c r="M76" s="23">
        <v>6785</v>
      </c>
    </row>
    <row r="77" spans="1:13" x14ac:dyDescent="0.3">
      <c r="G77" s="28" t="s">
        <v>23</v>
      </c>
      <c r="H77" s="23">
        <v>1104</v>
      </c>
      <c r="I77" s="23">
        <v>2280</v>
      </c>
      <c r="J77" s="23">
        <v>1445</v>
      </c>
      <c r="K77" s="23">
        <v>1722</v>
      </c>
      <c r="L77" s="23">
        <v>1196</v>
      </c>
      <c r="M77" s="23">
        <v>7747</v>
      </c>
    </row>
    <row r="78" spans="1:13" x14ac:dyDescent="0.3">
      <c r="G78" s="28" t="s">
        <v>7</v>
      </c>
      <c r="H78" s="23">
        <v>372</v>
      </c>
      <c r="I78" s="23">
        <v>1818</v>
      </c>
      <c r="J78" s="23">
        <v>1346</v>
      </c>
      <c r="K78" s="23">
        <v>1156</v>
      </c>
      <c r="L78" s="23">
        <v>1484</v>
      </c>
      <c r="M78" s="23">
        <v>6176</v>
      </c>
    </row>
    <row r="79" spans="1:13" x14ac:dyDescent="0.3">
      <c r="A79" t="s">
        <v>1083</v>
      </c>
      <c r="G79" s="28" t="s">
        <v>22</v>
      </c>
      <c r="H79" s="23">
        <v>1415</v>
      </c>
      <c r="I79" s="23">
        <v>1271</v>
      </c>
      <c r="J79" s="23">
        <v>1214</v>
      </c>
      <c r="K79" s="23">
        <v>1135</v>
      </c>
      <c r="L79" s="23">
        <v>1566</v>
      </c>
      <c r="M79" s="23">
        <v>6601</v>
      </c>
    </row>
    <row r="80" spans="1:13" x14ac:dyDescent="0.3">
      <c r="B80" t="e" vm="1">
        <f>IF(COUNTA(A55:A60)&gt;1,"",_xlfn.XLOOKUP(A55,Assets!E3:E7,Assets!F3:F7))</f>
        <v>#VALUE!</v>
      </c>
      <c r="G80" s="28" t="s">
        <v>21</v>
      </c>
      <c r="H80" s="23">
        <v>1362</v>
      </c>
      <c r="I80" s="23">
        <v>1363</v>
      </c>
      <c r="J80" s="23">
        <v>1152</v>
      </c>
      <c r="K80" s="23">
        <v>777</v>
      </c>
      <c r="L80" s="23">
        <v>750</v>
      </c>
      <c r="M80" s="23">
        <v>5404</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208" zoomScale="80" zoomScaleNormal="80" workbookViewId="0">
      <selection activeCell="T17" sqref="T17"/>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19" customFormat="1" ht="48" customHeight="1" x14ac:dyDescent="0.3">
      <c r="B1" s="18" t="s">
        <v>1003</v>
      </c>
    </row>
    <row r="2" spans="2:20" x14ac:dyDescent="0.3">
      <c r="R2" s="1"/>
    </row>
    <row r="3" spans="2:20" x14ac:dyDescent="0.3">
      <c r="B3" s="12" t="s">
        <v>25</v>
      </c>
      <c r="C3" s="12" t="s">
        <v>0</v>
      </c>
      <c r="D3" s="13" t="s">
        <v>1</v>
      </c>
      <c r="E3" s="14" t="s">
        <v>3</v>
      </c>
      <c r="F3" s="14" t="s">
        <v>4</v>
      </c>
      <c r="G3" s="12" t="s">
        <v>2</v>
      </c>
      <c r="H3" s="12" t="s">
        <v>994</v>
      </c>
      <c r="I3" t="s">
        <v>1036</v>
      </c>
      <c r="J3" t="s">
        <v>1037</v>
      </c>
      <c r="K3" t="s">
        <v>1038</v>
      </c>
      <c r="L3" t="s">
        <v>1039</v>
      </c>
      <c r="Q3" s="6" t="s">
        <v>0</v>
      </c>
      <c r="R3" s="7" t="s">
        <v>995</v>
      </c>
      <c r="S3" s="7" t="s">
        <v>996</v>
      </c>
      <c r="T3" s="8" t="s">
        <v>997</v>
      </c>
    </row>
    <row r="4" spans="2:20" x14ac:dyDescent="0.3">
      <c r="B4" t="s">
        <v>26</v>
      </c>
      <c r="C4" t="s">
        <v>20</v>
      </c>
      <c r="D4">
        <v>116</v>
      </c>
      <c r="E4" s="15" t="s">
        <v>10</v>
      </c>
      <c r="F4" s="16">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4" t="s">
        <v>17</v>
      </c>
      <c r="R4" s="3" t="s">
        <v>998</v>
      </c>
      <c r="S4" s="2">
        <v>41</v>
      </c>
      <c r="T4" s="5" t="s">
        <v>1000</v>
      </c>
    </row>
    <row r="5" spans="2:20" x14ac:dyDescent="0.3">
      <c r="B5" t="s">
        <v>27</v>
      </c>
      <c r="C5" t="s">
        <v>12</v>
      </c>
      <c r="D5">
        <v>119</v>
      </c>
      <c r="E5" s="15" t="s">
        <v>10</v>
      </c>
      <c r="F5" s="16">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4" t="s">
        <v>24</v>
      </c>
      <c r="R5" s="3" t="s">
        <v>998</v>
      </c>
      <c r="S5" s="2">
        <v>31</v>
      </c>
      <c r="T5" s="5" t="s">
        <v>1001</v>
      </c>
    </row>
    <row r="6" spans="2:20" x14ac:dyDescent="0.3">
      <c r="B6" t="s">
        <v>28</v>
      </c>
      <c r="C6" t="s">
        <v>23</v>
      </c>
      <c r="D6">
        <v>68</v>
      </c>
      <c r="E6" s="15" t="s">
        <v>9</v>
      </c>
      <c r="F6" s="16">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4" t="s">
        <v>20</v>
      </c>
      <c r="R6" s="3" t="s">
        <v>998</v>
      </c>
      <c r="S6" s="2">
        <v>26</v>
      </c>
      <c r="T6" s="5" t="s">
        <v>1002</v>
      </c>
    </row>
    <row r="7" spans="2:20" x14ac:dyDescent="0.3">
      <c r="B7" t="s">
        <v>29</v>
      </c>
      <c r="C7" t="s">
        <v>21</v>
      </c>
      <c r="D7">
        <v>119</v>
      </c>
      <c r="E7" s="15" t="s">
        <v>9</v>
      </c>
      <c r="F7" s="16">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4" t="s">
        <v>12</v>
      </c>
      <c r="R7" s="3" t="s">
        <v>998</v>
      </c>
      <c r="S7" s="2">
        <v>36</v>
      </c>
      <c r="T7" s="5" t="s">
        <v>1002</v>
      </c>
    </row>
    <row r="8" spans="2:20" x14ac:dyDescent="0.3">
      <c r="B8" t="s">
        <v>30</v>
      </c>
      <c r="C8" t="s">
        <v>8</v>
      </c>
      <c r="D8">
        <v>128</v>
      </c>
      <c r="E8" s="15" t="s">
        <v>11</v>
      </c>
      <c r="F8" s="16">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4" t="s">
        <v>23</v>
      </c>
      <c r="R8" s="3" t="s">
        <v>998</v>
      </c>
      <c r="S8" s="2">
        <v>37</v>
      </c>
      <c r="T8" s="5" t="s">
        <v>1000</v>
      </c>
    </row>
    <row r="9" spans="2:20" x14ac:dyDescent="0.3">
      <c r="B9" t="s">
        <v>31</v>
      </c>
      <c r="C9" t="s">
        <v>8</v>
      </c>
      <c r="D9">
        <v>49</v>
      </c>
      <c r="E9" s="15" t="s">
        <v>9</v>
      </c>
      <c r="F9" s="16">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4" t="s">
        <v>7</v>
      </c>
      <c r="R9" s="3" t="s">
        <v>998</v>
      </c>
      <c r="S9" s="2">
        <v>23</v>
      </c>
      <c r="T9" s="5" t="s">
        <v>1000</v>
      </c>
    </row>
    <row r="10" spans="2:20" x14ac:dyDescent="0.3">
      <c r="B10" t="s">
        <v>32</v>
      </c>
      <c r="C10" t="s">
        <v>15</v>
      </c>
      <c r="D10">
        <v>84</v>
      </c>
      <c r="E10" s="15" t="s">
        <v>10</v>
      </c>
      <c r="F10" s="16">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4" t="s">
        <v>15</v>
      </c>
      <c r="R10" s="3" t="s">
        <v>999</v>
      </c>
      <c r="S10" s="2">
        <v>22</v>
      </c>
      <c r="T10" s="5" t="s">
        <v>1001</v>
      </c>
    </row>
    <row r="11" spans="2:20" x14ac:dyDescent="0.3">
      <c r="B11" t="s">
        <v>33</v>
      </c>
      <c r="C11" t="s">
        <v>20</v>
      </c>
      <c r="D11">
        <v>103</v>
      </c>
      <c r="E11" s="15" t="s">
        <v>13</v>
      </c>
      <c r="F11" s="16">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4" t="s">
        <v>5</v>
      </c>
      <c r="R11" s="3" t="s">
        <v>999</v>
      </c>
      <c r="S11" s="2">
        <v>42</v>
      </c>
      <c r="T11" s="5" t="s">
        <v>1001</v>
      </c>
    </row>
    <row r="12" spans="2:20" x14ac:dyDescent="0.3">
      <c r="B12" t="s">
        <v>34</v>
      </c>
      <c r="C12" t="s">
        <v>23</v>
      </c>
      <c r="D12">
        <v>31</v>
      </c>
      <c r="E12" s="15" t="s">
        <v>9</v>
      </c>
      <c r="F12" s="16">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4" t="s">
        <v>22</v>
      </c>
      <c r="R12" s="3" t="s">
        <v>999</v>
      </c>
      <c r="S12" s="2">
        <v>25</v>
      </c>
      <c r="T12" s="5" t="s">
        <v>1000</v>
      </c>
    </row>
    <row r="13" spans="2:20" x14ac:dyDescent="0.3">
      <c r="B13" t="s">
        <v>35</v>
      </c>
      <c r="C13" t="s">
        <v>18</v>
      </c>
      <c r="D13">
        <v>44</v>
      </c>
      <c r="E13" s="15" t="s">
        <v>6</v>
      </c>
      <c r="F13" s="16">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4" t="s">
        <v>18</v>
      </c>
      <c r="R13" s="3" t="s">
        <v>999</v>
      </c>
      <c r="S13" s="2">
        <v>30</v>
      </c>
      <c r="T13" s="5" t="s">
        <v>1001</v>
      </c>
    </row>
    <row r="14" spans="2:20" x14ac:dyDescent="0.3">
      <c r="B14" t="s">
        <v>36</v>
      </c>
      <c r="C14" t="s">
        <v>8</v>
      </c>
      <c r="D14">
        <v>102</v>
      </c>
      <c r="E14" s="15" t="s">
        <v>9</v>
      </c>
      <c r="F14" s="16">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4" t="s">
        <v>8</v>
      </c>
      <c r="R14" s="3" t="s">
        <v>999</v>
      </c>
      <c r="S14" s="2">
        <v>30</v>
      </c>
      <c r="T14" s="5" t="s">
        <v>1002</v>
      </c>
    </row>
    <row r="15" spans="2:20" x14ac:dyDescent="0.3">
      <c r="B15" t="s">
        <v>37</v>
      </c>
      <c r="C15" t="s">
        <v>14</v>
      </c>
      <c r="D15">
        <v>135</v>
      </c>
      <c r="E15" s="15" t="s">
        <v>10</v>
      </c>
      <c r="F15" s="16">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4" t="s">
        <v>16</v>
      </c>
      <c r="R15" s="3" t="s">
        <v>999</v>
      </c>
      <c r="S15" s="2">
        <v>28</v>
      </c>
      <c r="T15" s="5" t="s">
        <v>1002</v>
      </c>
    </row>
    <row r="16" spans="2:20" x14ac:dyDescent="0.3">
      <c r="B16" t="s">
        <v>38</v>
      </c>
      <c r="C16" t="s">
        <v>24</v>
      </c>
      <c r="D16">
        <v>98</v>
      </c>
      <c r="E16" s="15" t="s">
        <v>9</v>
      </c>
      <c r="F16" s="16">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4" t="s">
        <v>14</v>
      </c>
      <c r="R16" s="3" t="s">
        <v>999</v>
      </c>
      <c r="S16" s="2">
        <v>37</v>
      </c>
      <c r="T16" s="5" t="s">
        <v>1001</v>
      </c>
    </row>
    <row r="17" spans="2:20" x14ac:dyDescent="0.3">
      <c r="B17" t="s">
        <v>39</v>
      </c>
      <c r="C17" t="s">
        <v>18</v>
      </c>
      <c r="D17">
        <v>139</v>
      </c>
      <c r="E17" s="15" t="s">
        <v>9</v>
      </c>
      <c r="F17" s="16">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4" t="s">
        <v>21</v>
      </c>
      <c r="R17" s="3" t="s">
        <v>999</v>
      </c>
      <c r="S17" s="2">
        <v>38</v>
      </c>
      <c r="T17" s="5" t="s">
        <v>1000</v>
      </c>
    </row>
    <row r="18" spans="2:20" x14ac:dyDescent="0.3">
      <c r="B18" t="s">
        <v>40</v>
      </c>
      <c r="C18" t="s">
        <v>14</v>
      </c>
      <c r="D18">
        <v>48</v>
      </c>
      <c r="E18" s="15" t="s">
        <v>11</v>
      </c>
      <c r="F18" s="16">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9" t="s">
        <v>19</v>
      </c>
      <c r="R18" s="17" t="s">
        <v>999</v>
      </c>
      <c r="S18" s="10">
        <v>43</v>
      </c>
      <c r="T18" s="11" t="s">
        <v>1001</v>
      </c>
    </row>
    <row r="19" spans="2:20" x14ac:dyDescent="0.3">
      <c r="B19" t="s">
        <v>41</v>
      </c>
      <c r="C19" t="s">
        <v>18</v>
      </c>
      <c r="D19">
        <v>176</v>
      </c>
      <c r="E19" s="15" t="s">
        <v>10</v>
      </c>
      <c r="F19" s="16">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5" t="s">
        <v>11</v>
      </c>
      <c r="F20" s="16">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5" t="s">
        <v>6</v>
      </c>
      <c r="F21" s="16">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5" t="s">
        <v>9</v>
      </c>
      <c r="F22" s="16">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5" t="s">
        <v>10</v>
      </c>
      <c r="F23" s="16">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5" t="s">
        <v>10</v>
      </c>
      <c r="F24" s="16">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5" t="s">
        <v>13</v>
      </c>
      <c r="F25" s="16">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5" t="s">
        <v>13</v>
      </c>
      <c r="F26" s="16">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5" t="s">
        <v>9</v>
      </c>
      <c r="F27" s="16">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5" t="s">
        <v>11</v>
      </c>
      <c r="F28" s="16">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5" t="s">
        <v>10</v>
      </c>
      <c r="F29" s="16">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5" t="s">
        <v>10</v>
      </c>
      <c r="F30" s="16">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5" t="s">
        <v>10</v>
      </c>
      <c r="F31" s="16">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5" t="s">
        <v>13</v>
      </c>
      <c r="F32" s="16">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5" t="s">
        <v>11</v>
      </c>
      <c r="F33" s="16">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5" t="s">
        <v>10</v>
      </c>
      <c r="F34" s="16">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5" t="s">
        <v>10</v>
      </c>
      <c r="F35" s="16">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5" t="s">
        <v>11</v>
      </c>
      <c r="F36" s="16">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5" t="s">
        <v>9</v>
      </c>
      <c r="F37" s="16">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5" t="s">
        <v>10</v>
      </c>
      <c r="F38" s="16">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5" t="s">
        <v>6</v>
      </c>
      <c r="F39" s="16">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5" t="s">
        <v>6</v>
      </c>
      <c r="F40" s="16">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5" t="s">
        <v>9</v>
      </c>
      <c r="F41" s="16">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5" t="s">
        <v>13</v>
      </c>
      <c r="F42" s="16">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5" t="s">
        <v>10</v>
      </c>
      <c r="F43" s="16">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5" t="s">
        <v>13</v>
      </c>
      <c r="F44" s="16">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5" t="s">
        <v>9</v>
      </c>
      <c r="F45" s="16">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5" t="s">
        <v>10</v>
      </c>
      <c r="F46" s="16">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5" t="s">
        <v>6</v>
      </c>
      <c r="F47" s="16">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5" t="s">
        <v>11</v>
      </c>
      <c r="F48" s="16">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5" t="s">
        <v>6</v>
      </c>
      <c r="F49" s="16">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5" t="s">
        <v>11</v>
      </c>
      <c r="F50" s="16">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5" t="s">
        <v>10</v>
      </c>
      <c r="F51" s="16">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5" t="s">
        <v>9</v>
      </c>
      <c r="F52" s="16">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5" t="s">
        <v>9</v>
      </c>
      <c r="F53" s="16">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5" t="s">
        <v>11</v>
      </c>
      <c r="F54" s="16">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5" t="s">
        <v>13</v>
      </c>
      <c r="F55" s="16">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5" t="s">
        <v>6</v>
      </c>
      <c r="F56" s="16">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5" t="s">
        <v>11</v>
      </c>
      <c r="F57" s="16">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5" t="s">
        <v>10</v>
      </c>
      <c r="F58" s="16">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5" t="s">
        <v>11</v>
      </c>
      <c r="F59" s="16">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5" t="s">
        <v>9</v>
      </c>
      <c r="F60" s="16">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5" t="s">
        <v>9</v>
      </c>
      <c r="F61" s="16">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5" t="s">
        <v>10</v>
      </c>
      <c r="F62" s="16">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5" t="s">
        <v>9</v>
      </c>
      <c r="F63" s="16">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5" t="s">
        <v>11</v>
      </c>
      <c r="F64" s="16">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5" t="s">
        <v>13</v>
      </c>
      <c r="F65" s="16">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5" t="s">
        <v>6</v>
      </c>
      <c r="F66" s="16">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5" t="s">
        <v>10</v>
      </c>
      <c r="F67" s="16">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5" t="s">
        <v>13</v>
      </c>
      <c r="F68" s="16">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5" t="s">
        <v>9</v>
      </c>
      <c r="F69" s="16">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5" t="s">
        <v>10</v>
      </c>
      <c r="F70" s="16">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5" t="s">
        <v>13</v>
      </c>
      <c r="F71" s="16">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5" t="s">
        <v>11</v>
      </c>
      <c r="F72" s="16">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5" t="s">
        <v>6</v>
      </c>
      <c r="F73" s="16">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5" t="s">
        <v>6</v>
      </c>
      <c r="F74" s="16">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5" t="s">
        <v>11</v>
      </c>
      <c r="F75" s="16">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5" t="s">
        <v>11</v>
      </c>
      <c r="F76" s="16">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5" t="s">
        <v>6</v>
      </c>
      <c r="F77" s="16">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5" t="s">
        <v>11</v>
      </c>
      <c r="F78" s="16">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5" t="s">
        <v>6</v>
      </c>
      <c r="F79" s="16">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5" t="s">
        <v>9</v>
      </c>
      <c r="F80" s="16">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5" t="s">
        <v>6</v>
      </c>
      <c r="F81" s="16">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5" t="s">
        <v>10</v>
      </c>
      <c r="F82" s="16">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5" t="s">
        <v>6</v>
      </c>
      <c r="F83" s="16">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5" t="s">
        <v>13</v>
      </c>
      <c r="F84" s="16">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5" t="s">
        <v>6</v>
      </c>
      <c r="F85" s="16">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5" t="s">
        <v>10</v>
      </c>
      <c r="F86" s="16">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5" t="s">
        <v>10</v>
      </c>
      <c r="F87" s="16">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5" t="s">
        <v>13</v>
      </c>
      <c r="F88" s="16">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5" t="s">
        <v>10</v>
      </c>
      <c r="F89" s="16">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5" t="s">
        <v>10</v>
      </c>
      <c r="F90" s="16">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5" t="s">
        <v>9</v>
      </c>
      <c r="F91" s="16">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5" t="s">
        <v>11</v>
      </c>
      <c r="F92" s="16">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5" t="s">
        <v>11</v>
      </c>
      <c r="F93" s="16">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5" t="s">
        <v>10</v>
      </c>
      <c r="F94" s="16">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5" t="s">
        <v>11</v>
      </c>
      <c r="F95" s="16">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5" t="s">
        <v>13</v>
      </c>
      <c r="F96" s="16">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5" t="s">
        <v>9</v>
      </c>
      <c r="F97" s="16">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5" t="s">
        <v>9</v>
      </c>
      <c r="F98" s="16">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5" t="s">
        <v>10</v>
      </c>
      <c r="F99" s="16">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5" t="s">
        <v>9</v>
      </c>
      <c r="F100" s="16">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5" t="s">
        <v>6</v>
      </c>
      <c r="F101" s="16">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5" t="s">
        <v>10</v>
      </c>
      <c r="F102" s="16">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5" t="s">
        <v>6</v>
      </c>
      <c r="F103" s="16">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5" t="s">
        <v>10</v>
      </c>
      <c r="F104" s="16">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5" t="s">
        <v>11</v>
      </c>
      <c r="F105" s="16">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5" t="s">
        <v>13</v>
      </c>
      <c r="F106" s="16">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5" t="s">
        <v>11</v>
      </c>
      <c r="F107" s="16">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5" t="s">
        <v>9</v>
      </c>
      <c r="F108" s="16">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5" t="s">
        <v>6</v>
      </c>
      <c r="F109" s="16">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5" t="s">
        <v>13</v>
      </c>
      <c r="F110" s="16">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5" t="s">
        <v>11</v>
      </c>
      <c r="F111" s="16">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5" t="s">
        <v>6</v>
      </c>
      <c r="F112" s="16">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5" t="s">
        <v>13</v>
      </c>
      <c r="F113" s="16">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5" t="s">
        <v>9</v>
      </c>
      <c r="F114" s="16">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5" t="s">
        <v>6</v>
      </c>
      <c r="F115" s="16">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5" t="s">
        <v>11</v>
      </c>
      <c r="F116" s="16">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5" t="s">
        <v>13</v>
      </c>
      <c r="F117" s="16">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5" t="s">
        <v>11</v>
      </c>
      <c r="F118" s="16">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5" t="s">
        <v>6</v>
      </c>
      <c r="F119" s="16">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5" t="s">
        <v>6</v>
      </c>
      <c r="F120" s="16">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5" t="s">
        <v>10</v>
      </c>
      <c r="F121" s="16">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5" t="s">
        <v>9</v>
      </c>
      <c r="F122" s="16">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5" t="s">
        <v>6</v>
      </c>
      <c r="F123" s="16">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5" t="s">
        <v>10</v>
      </c>
      <c r="F124" s="16">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5" t="s">
        <v>10</v>
      </c>
      <c r="F125" s="16">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5" t="s">
        <v>9</v>
      </c>
      <c r="F126" s="16">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5" t="s">
        <v>9</v>
      </c>
      <c r="F127" s="16">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5" t="s">
        <v>10</v>
      </c>
      <c r="F128" s="16">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5" t="s">
        <v>11</v>
      </c>
      <c r="F129" s="16">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5" t="s">
        <v>11</v>
      </c>
      <c r="F130" s="16">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5" t="s">
        <v>10</v>
      </c>
      <c r="F131" s="16">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5" t="s">
        <v>13</v>
      </c>
      <c r="F132" s="16">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5" t="s">
        <v>10</v>
      </c>
      <c r="F133" s="16">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5" t="s">
        <v>6</v>
      </c>
      <c r="F134" s="16">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5" t="s">
        <v>11</v>
      </c>
      <c r="F135" s="16">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5" t="s">
        <v>13</v>
      </c>
      <c r="F136" s="16">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5" t="s">
        <v>9</v>
      </c>
      <c r="F137" s="16">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5" t="s">
        <v>10</v>
      </c>
      <c r="F138" s="16">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5" t="s">
        <v>6</v>
      </c>
      <c r="F139" s="16">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5" t="s">
        <v>10</v>
      </c>
      <c r="F140" s="16">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5" t="s">
        <v>13</v>
      </c>
      <c r="F141" s="16">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5" t="s">
        <v>11</v>
      </c>
      <c r="F142" s="16">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5" t="s">
        <v>10</v>
      </c>
      <c r="F143" s="16">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5" t="s">
        <v>11</v>
      </c>
      <c r="F144" s="16">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5" t="s">
        <v>10</v>
      </c>
      <c r="F145" s="16">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5" t="s">
        <v>13</v>
      </c>
      <c r="F146" s="16">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5" t="s">
        <v>6</v>
      </c>
      <c r="F147" s="16">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5" t="s">
        <v>11</v>
      </c>
      <c r="F148" s="16">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5" t="s">
        <v>6</v>
      </c>
      <c r="F149" s="16">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5" t="s">
        <v>13</v>
      </c>
      <c r="F150" s="16">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5" t="s">
        <v>9</v>
      </c>
      <c r="F151" s="16">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5" t="s">
        <v>6</v>
      </c>
      <c r="F152" s="16">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5" t="s">
        <v>11</v>
      </c>
      <c r="F153" s="16">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5" t="s">
        <v>13</v>
      </c>
      <c r="F154" s="16">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5" t="s">
        <v>13</v>
      </c>
      <c r="F155" s="16">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5" t="s">
        <v>13</v>
      </c>
      <c r="F156" s="16">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5" t="s">
        <v>6</v>
      </c>
      <c r="F157" s="16">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5" t="s">
        <v>11</v>
      </c>
      <c r="F158" s="16">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5" t="s">
        <v>9</v>
      </c>
      <c r="F159" s="16">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5" t="s">
        <v>9</v>
      </c>
      <c r="F160" s="16">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5" t="s">
        <v>9</v>
      </c>
      <c r="F161" s="16">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5" t="s">
        <v>10</v>
      </c>
      <c r="F162" s="16">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5" t="s">
        <v>10</v>
      </c>
      <c r="F163" s="16">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5" t="s">
        <v>11</v>
      </c>
      <c r="F164" s="16">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5" t="s">
        <v>9</v>
      </c>
      <c r="F165" s="16">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5" t="s">
        <v>10</v>
      </c>
      <c r="F166" s="16">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5" t="s">
        <v>9</v>
      </c>
      <c r="F167" s="16">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5" t="s">
        <v>6</v>
      </c>
      <c r="F168" s="16">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5" t="s">
        <v>11</v>
      </c>
      <c r="F169" s="16">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5" t="s">
        <v>6</v>
      </c>
      <c r="F170" s="16">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5" t="s">
        <v>9</v>
      </c>
      <c r="F171" s="16">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5" t="s">
        <v>11</v>
      </c>
      <c r="F172" s="16">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5" t="s">
        <v>6</v>
      </c>
      <c r="F173" s="16">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5" t="s">
        <v>13</v>
      </c>
      <c r="F174" s="16">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5" t="s">
        <v>6</v>
      </c>
      <c r="F175" s="16">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5" t="s">
        <v>9</v>
      </c>
      <c r="F176" s="16">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5" t="s">
        <v>10</v>
      </c>
      <c r="F177" s="16">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5" t="s">
        <v>11</v>
      </c>
      <c r="F178" s="16">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5" t="s">
        <v>6</v>
      </c>
      <c r="F179" s="16">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5" t="s">
        <v>10</v>
      </c>
      <c r="F180" s="16">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5" t="s">
        <v>9</v>
      </c>
      <c r="F181" s="16">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5" t="s">
        <v>11</v>
      </c>
      <c r="F182" s="16">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5" t="s">
        <v>13</v>
      </c>
      <c r="F183" s="16">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5" t="s">
        <v>13</v>
      </c>
      <c r="F184" s="16">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5" t="s">
        <v>9</v>
      </c>
      <c r="F185" s="16">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5" t="s">
        <v>9</v>
      </c>
      <c r="F186" s="16">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5" t="s">
        <v>10</v>
      </c>
      <c r="F187" s="16">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5" t="s">
        <v>10</v>
      </c>
      <c r="F188" s="16">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5" t="s">
        <v>10</v>
      </c>
      <c r="F189" s="16">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5" t="s">
        <v>13</v>
      </c>
      <c r="F190" s="16">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5" t="s">
        <v>11</v>
      </c>
      <c r="F191" s="16">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5" t="s">
        <v>6</v>
      </c>
      <c r="F192" s="16">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5" t="s">
        <v>9</v>
      </c>
      <c r="F193" s="16">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5" t="s">
        <v>10</v>
      </c>
      <c r="F194" s="16">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5" t="s">
        <v>6</v>
      </c>
      <c r="F195" s="16">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5" t="s">
        <v>11</v>
      </c>
      <c r="F196" s="16">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5" t="s">
        <v>13</v>
      </c>
      <c r="F197" s="16">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5" t="s">
        <v>10</v>
      </c>
      <c r="F198" s="16">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5" t="s">
        <v>13</v>
      </c>
      <c r="F199" s="16">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5" t="s">
        <v>9</v>
      </c>
      <c r="F200" s="16">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5" t="s">
        <v>13</v>
      </c>
      <c r="F201" s="16">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5" t="s">
        <v>13</v>
      </c>
      <c r="F202" s="16">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5" t="s">
        <v>11</v>
      </c>
      <c r="F203" s="16">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5" t="s">
        <v>10</v>
      </c>
      <c r="F204" s="16">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5" t="s">
        <v>6</v>
      </c>
      <c r="F205" s="16">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5" t="s">
        <v>13</v>
      </c>
      <c r="F206" s="16">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5" t="s">
        <v>13</v>
      </c>
      <c r="F207" s="16">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5" t="s">
        <v>10</v>
      </c>
      <c r="F208" s="16">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5" t="s">
        <v>13</v>
      </c>
      <c r="F209" s="16">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5" t="s">
        <v>6</v>
      </c>
      <c r="F210" s="16">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5" t="s">
        <v>9</v>
      </c>
      <c r="F211" s="16">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5" t="s">
        <v>13</v>
      </c>
      <c r="F212" s="16">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5" t="s">
        <v>11</v>
      </c>
      <c r="F213" s="16">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5" t="s">
        <v>10</v>
      </c>
      <c r="F214" s="16">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5" t="s">
        <v>10</v>
      </c>
      <c r="F215" s="16">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5" t="s">
        <v>6</v>
      </c>
      <c r="F216" s="16">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5" t="s">
        <v>11</v>
      </c>
      <c r="F217" s="16">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5" t="s">
        <v>13</v>
      </c>
      <c r="F218" s="16">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5" t="s">
        <v>9</v>
      </c>
      <c r="F219" s="16">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5" t="s">
        <v>13</v>
      </c>
      <c r="F220" s="16">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5" t="s">
        <v>6</v>
      </c>
      <c r="F221" s="16">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5" t="s">
        <v>6</v>
      </c>
      <c r="F222" s="16">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5" t="s">
        <v>9</v>
      </c>
      <c r="F223" s="16">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5" t="s">
        <v>10</v>
      </c>
      <c r="F224" s="16">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5" t="s">
        <v>13</v>
      </c>
      <c r="F225" s="16">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5" t="s">
        <v>13</v>
      </c>
      <c r="F226" s="16">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5" t="s">
        <v>10</v>
      </c>
      <c r="F227" s="16">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5" t="s">
        <v>9</v>
      </c>
      <c r="F228" s="16">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5" t="s">
        <v>9</v>
      </c>
      <c r="F229" s="16">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5" t="s">
        <v>9</v>
      </c>
      <c r="F230" s="16">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5" t="s">
        <v>6</v>
      </c>
      <c r="F231" s="16">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5" t="s">
        <v>13</v>
      </c>
      <c r="F232" s="16">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5" t="s">
        <v>10</v>
      </c>
      <c r="F233" s="16">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5" t="s">
        <v>9</v>
      </c>
      <c r="F234" s="16">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5" t="s">
        <v>10</v>
      </c>
      <c r="F235" s="16">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5" t="s">
        <v>9</v>
      </c>
      <c r="F236" s="16">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5" t="s">
        <v>9</v>
      </c>
      <c r="F237" s="16">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5" t="s">
        <v>9</v>
      </c>
      <c r="F238" s="16">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5" t="s">
        <v>9</v>
      </c>
      <c r="F239" s="16">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5" t="s">
        <v>11</v>
      </c>
      <c r="F240" s="16">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5" t="s">
        <v>10</v>
      </c>
      <c r="F241" s="16">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5" t="s">
        <v>13</v>
      </c>
      <c r="F242" s="16">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5" t="s">
        <v>9</v>
      </c>
      <c r="F243" s="16">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5" t="s">
        <v>6</v>
      </c>
      <c r="F244" s="16">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5" t="s">
        <v>11</v>
      </c>
      <c r="F245" s="16">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5" t="s">
        <v>9</v>
      </c>
      <c r="F246" s="16">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5" t="s">
        <v>11</v>
      </c>
      <c r="F247" s="16">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5" t="s">
        <v>11</v>
      </c>
      <c r="F248" s="16">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5" t="s">
        <v>11</v>
      </c>
      <c r="F249" s="16">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5" t="s">
        <v>11</v>
      </c>
      <c r="F250" s="16">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5" t="s">
        <v>9</v>
      </c>
      <c r="F251" s="16">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5" t="s">
        <v>10</v>
      </c>
      <c r="F252" s="16">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5" t="s">
        <v>9</v>
      </c>
      <c r="F253" s="16">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5" t="s">
        <v>10</v>
      </c>
      <c r="F254" s="16">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5" t="s">
        <v>6</v>
      </c>
      <c r="F255" s="16">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5" t="s">
        <v>11</v>
      </c>
      <c r="F256" s="16">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5" t="s">
        <v>6</v>
      </c>
      <c r="F257" s="16">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5" t="s">
        <v>6</v>
      </c>
      <c r="F258" s="16">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5" t="s">
        <v>11</v>
      </c>
      <c r="F259" s="16">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5" t="s">
        <v>9</v>
      </c>
      <c r="F260" s="16">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5" t="s">
        <v>13</v>
      </c>
      <c r="F261" s="16">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5" t="s">
        <v>10</v>
      </c>
      <c r="F262" s="16">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5" t="s">
        <v>11</v>
      </c>
      <c r="F263" s="16">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5" t="s">
        <v>6</v>
      </c>
      <c r="F264" s="16">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5" t="s">
        <v>9</v>
      </c>
      <c r="F265" s="16">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5" t="s">
        <v>6</v>
      </c>
      <c r="F266" s="16">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5" t="s">
        <v>13</v>
      </c>
      <c r="F267" s="16">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5" t="s">
        <v>9</v>
      </c>
      <c r="F268" s="16">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5" t="s">
        <v>9</v>
      </c>
      <c r="F269" s="16">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5" t="s">
        <v>13</v>
      </c>
      <c r="F270" s="16">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5" t="s">
        <v>13</v>
      </c>
      <c r="F271" s="16">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5" t="s">
        <v>6</v>
      </c>
      <c r="F272" s="16">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5" t="s">
        <v>10</v>
      </c>
      <c r="F273" s="16">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5" t="s">
        <v>9</v>
      </c>
      <c r="F274" s="16">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5" t="s">
        <v>6</v>
      </c>
      <c r="F275" s="16">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5" t="s">
        <v>10</v>
      </c>
      <c r="F276" s="16">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5" t="s">
        <v>6</v>
      </c>
      <c r="F277" s="16">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5" t="s">
        <v>9</v>
      </c>
      <c r="F278" s="16">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5" t="s">
        <v>10</v>
      </c>
      <c r="F279" s="16">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5" t="s">
        <v>11</v>
      </c>
      <c r="F280" s="16">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5" t="s">
        <v>10</v>
      </c>
      <c r="F281" s="16">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5" t="s">
        <v>13</v>
      </c>
      <c r="F282" s="16">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5" t="s">
        <v>9</v>
      </c>
      <c r="F283" s="16">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5" t="s">
        <v>10</v>
      </c>
      <c r="F284" s="16">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5" t="s">
        <v>13</v>
      </c>
      <c r="F285" s="16">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5" t="s">
        <v>11</v>
      </c>
      <c r="F286" s="16">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5" t="s">
        <v>9</v>
      </c>
      <c r="F287" s="16">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5" t="s">
        <v>6</v>
      </c>
      <c r="F288" s="16">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5" t="s">
        <v>13</v>
      </c>
      <c r="F289" s="16">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5" t="s">
        <v>11</v>
      </c>
      <c r="F290" s="16">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5" t="s">
        <v>9</v>
      </c>
      <c r="F291" s="16">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5" t="s">
        <v>9</v>
      </c>
      <c r="F292" s="16">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5" t="s">
        <v>9</v>
      </c>
      <c r="F293" s="16">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5" t="s">
        <v>11</v>
      </c>
      <c r="F294" s="16">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5" t="s">
        <v>6</v>
      </c>
      <c r="F295" s="16">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5" t="s">
        <v>9</v>
      </c>
      <c r="F296" s="16">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5" t="s">
        <v>10</v>
      </c>
      <c r="F297" s="16">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5" t="s">
        <v>13</v>
      </c>
      <c r="F298" s="16">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5" t="s">
        <v>10</v>
      </c>
      <c r="F299" s="16">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5" t="s">
        <v>6</v>
      </c>
      <c r="F300" s="16">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5" t="s">
        <v>10</v>
      </c>
      <c r="F301" s="16">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5" t="s">
        <v>11</v>
      </c>
      <c r="F302" s="16">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5" t="s">
        <v>10</v>
      </c>
      <c r="F303" s="16">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5" t="s">
        <v>9</v>
      </c>
      <c r="F304" s="16">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5" t="s">
        <v>11</v>
      </c>
      <c r="F305" s="16">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5" t="s">
        <v>9</v>
      </c>
      <c r="F306" s="16">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5" t="s">
        <v>11</v>
      </c>
      <c r="F307" s="16">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5" t="s">
        <v>9</v>
      </c>
      <c r="F308" s="16">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5" t="s">
        <v>10</v>
      </c>
      <c r="F309" s="16">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5" t="s">
        <v>6</v>
      </c>
      <c r="F310" s="16">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5" t="s">
        <v>13</v>
      </c>
      <c r="F311" s="16">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5" t="s">
        <v>13</v>
      </c>
      <c r="F312" s="16">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5" t="s">
        <v>6</v>
      </c>
      <c r="F313" s="16">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5" t="s">
        <v>9</v>
      </c>
      <c r="F314" s="16">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5" t="s">
        <v>9</v>
      </c>
      <c r="F315" s="16">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5" t="s">
        <v>11</v>
      </c>
      <c r="F316" s="16">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5" t="s">
        <v>9</v>
      </c>
      <c r="F317" s="16">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5" t="s">
        <v>6</v>
      </c>
      <c r="F318" s="16">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5" t="s">
        <v>11</v>
      </c>
      <c r="F319" s="16">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5" t="s">
        <v>9</v>
      </c>
      <c r="F320" s="16">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5" t="s">
        <v>9</v>
      </c>
      <c r="F321" s="16">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5" t="s">
        <v>10</v>
      </c>
      <c r="F322" s="16">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5" t="s">
        <v>6</v>
      </c>
      <c r="F323" s="16">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5" t="s">
        <v>6</v>
      </c>
      <c r="F324" s="16">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5" t="s">
        <v>6</v>
      </c>
      <c r="F325" s="16">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5" t="s">
        <v>10</v>
      </c>
      <c r="F326" s="16">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5" t="s">
        <v>9</v>
      </c>
      <c r="F327" s="16">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5" t="s">
        <v>9</v>
      </c>
      <c r="F328" s="16">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5" t="s">
        <v>9</v>
      </c>
      <c r="F329" s="16">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5" t="s">
        <v>13</v>
      </c>
      <c r="F330" s="16">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5" t="s">
        <v>6</v>
      </c>
      <c r="F331" s="16">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5" t="s">
        <v>11</v>
      </c>
      <c r="F332" s="16">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5" t="s">
        <v>13</v>
      </c>
      <c r="F333" s="16">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5" t="s">
        <v>10</v>
      </c>
      <c r="F334" s="16">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5" t="s">
        <v>6</v>
      </c>
      <c r="F335" s="16">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5" t="s">
        <v>10</v>
      </c>
      <c r="F336" s="16">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5" t="s">
        <v>9</v>
      </c>
      <c r="F337" s="16">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5" t="s">
        <v>13</v>
      </c>
      <c r="F338" s="16">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5" t="s">
        <v>9</v>
      </c>
      <c r="F339" s="16">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5" t="s">
        <v>9</v>
      </c>
      <c r="F340" s="16">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5" t="s">
        <v>9</v>
      </c>
      <c r="F341" s="16">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5" t="s">
        <v>9</v>
      </c>
      <c r="F342" s="16">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5" t="s">
        <v>10</v>
      </c>
      <c r="F343" s="16">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5" t="s">
        <v>13</v>
      </c>
      <c r="F344" s="16">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5" t="s">
        <v>13</v>
      </c>
      <c r="F345" s="16">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5" t="s">
        <v>9</v>
      </c>
      <c r="F346" s="16">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5" t="s">
        <v>13</v>
      </c>
      <c r="F347" s="16">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5" t="s">
        <v>13</v>
      </c>
      <c r="F348" s="16">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5" t="s">
        <v>13</v>
      </c>
      <c r="F349" s="16">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5" t="s">
        <v>10</v>
      </c>
      <c r="F350" s="16">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5" t="s">
        <v>6</v>
      </c>
      <c r="F351" s="16">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5" t="s">
        <v>10</v>
      </c>
      <c r="F352" s="16">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5" t="s">
        <v>9</v>
      </c>
      <c r="F353" s="16">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5" t="s">
        <v>9</v>
      </c>
      <c r="F354" s="16">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5" t="s">
        <v>9</v>
      </c>
      <c r="F355" s="16">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5" t="s">
        <v>13</v>
      </c>
      <c r="F356" s="16">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5" t="s">
        <v>13</v>
      </c>
      <c r="F357" s="16">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5" t="s">
        <v>9</v>
      </c>
      <c r="F358" s="16">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5" t="s">
        <v>9</v>
      </c>
      <c r="F359" s="16">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5" t="s">
        <v>10</v>
      </c>
      <c r="F360" s="16">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5" t="s">
        <v>10</v>
      </c>
      <c r="F361" s="16">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5" t="s">
        <v>11</v>
      </c>
      <c r="F362" s="16">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5" t="s">
        <v>9</v>
      </c>
      <c r="F363" s="16">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5" t="s">
        <v>10</v>
      </c>
      <c r="F364" s="16">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5" t="s">
        <v>11</v>
      </c>
      <c r="F365" s="16">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5" t="s">
        <v>6</v>
      </c>
      <c r="F366" s="16">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5" t="s">
        <v>6</v>
      </c>
      <c r="F367" s="16">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5" t="s">
        <v>11</v>
      </c>
      <c r="F368" s="16">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5" t="s">
        <v>6</v>
      </c>
      <c r="F369" s="16">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5" t="s">
        <v>6</v>
      </c>
      <c r="F370" s="16">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5" t="s">
        <v>13</v>
      </c>
      <c r="F371" s="16">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5" t="s">
        <v>11</v>
      </c>
      <c r="F372" s="16">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5" t="s">
        <v>9</v>
      </c>
      <c r="F373" s="16">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5" t="s">
        <v>11</v>
      </c>
      <c r="F374" s="16">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5" t="s">
        <v>13</v>
      </c>
      <c r="F375" s="16">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5" t="s">
        <v>10</v>
      </c>
      <c r="F376" s="16">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5" t="s">
        <v>6</v>
      </c>
      <c r="F377" s="16">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5" t="s">
        <v>9</v>
      </c>
      <c r="F378" s="16">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5" t="s">
        <v>9</v>
      </c>
      <c r="F379" s="16">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5" t="s">
        <v>10</v>
      </c>
      <c r="F380" s="16">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5" t="s">
        <v>10</v>
      </c>
      <c r="F381" s="16">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5" t="s">
        <v>11</v>
      </c>
      <c r="F382" s="16">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5" t="s">
        <v>11</v>
      </c>
      <c r="F383" s="16">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5" t="s">
        <v>9</v>
      </c>
      <c r="F384" s="16">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5" t="s">
        <v>6</v>
      </c>
      <c r="F385" s="16">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5" t="s">
        <v>11</v>
      </c>
      <c r="F386" s="16">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5" t="s">
        <v>6</v>
      </c>
      <c r="F387" s="16">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5" t="s">
        <v>9</v>
      </c>
      <c r="F388" s="16">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5" t="s">
        <v>11</v>
      </c>
      <c r="F389" s="16">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5" t="s">
        <v>11</v>
      </c>
      <c r="F390" s="16">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5" t="s">
        <v>11</v>
      </c>
      <c r="F391" s="16">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5" t="s">
        <v>10</v>
      </c>
      <c r="F392" s="16">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5" t="s">
        <v>9</v>
      </c>
      <c r="F393" s="16">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5" t="s">
        <v>10</v>
      </c>
      <c r="F394" s="16">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5" t="s">
        <v>6</v>
      </c>
      <c r="F395" s="16">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5" t="s">
        <v>13</v>
      </c>
      <c r="F396" s="16">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5" t="s">
        <v>11</v>
      </c>
      <c r="F397" s="16">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5" t="s">
        <v>6</v>
      </c>
      <c r="F398" s="16">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5" t="s">
        <v>11</v>
      </c>
      <c r="F399" s="16">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5" t="s">
        <v>9</v>
      </c>
      <c r="F400" s="16">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5" t="s">
        <v>11</v>
      </c>
      <c r="F401" s="16">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5" t="s">
        <v>11</v>
      </c>
      <c r="F402" s="16">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5" t="s">
        <v>13</v>
      </c>
      <c r="F403" s="16">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5" t="s">
        <v>10</v>
      </c>
      <c r="F404" s="16">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5" t="s">
        <v>11</v>
      </c>
      <c r="F405" s="16">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5" t="s">
        <v>13</v>
      </c>
      <c r="F406" s="16">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5" t="s">
        <v>11</v>
      </c>
      <c r="F407" s="16">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5" t="s">
        <v>11</v>
      </c>
      <c r="F408" s="16">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5" t="s">
        <v>6</v>
      </c>
      <c r="F409" s="16">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5" t="s">
        <v>9</v>
      </c>
      <c r="F410" s="16">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5" t="s">
        <v>11</v>
      </c>
      <c r="F411" s="16">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5" t="s">
        <v>9</v>
      </c>
      <c r="F412" s="16">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5" t="s">
        <v>13</v>
      </c>
      <c r="F413" s="16">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5" t="s">
        <v>6</v>
      </c>
      <c r="F414" s="16">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5" t="s">
        <v>6</v>
      </c>
      <c r="F415" s="16">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5" t="s">
        <v>11</v>
      </c>
      <c r="F416" s="16">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5" t="s">
        <v>6</v>
      </c>
      <c r="F417" s="16">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5" t="s">
        <v>6</v>
      </c>
      <c r="F418" s="16">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5" t="s">
        <v>9</v>
      </c>
      <c r="F419" s="16">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5" t="s">
        <v>9</v>
      </c>
      <c r="F420" s="16">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5" t="s">
        <v>9</v>
      </c>
      <c r="F421" s="16">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5" t="s">
        <v>9</v>
      </c>
      <c r="F422" s="16">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5" t="s">
        <v>11</v>
      </c>
      <c r="F423" s="16">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5" t="s">
        <v>10</v>
      </c>
      <c r="F424" s="16">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5" t="s">
        <v>11</v>
      </c>
      <c r="F425" s="16">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5" t="s">
        <v>11</v>
      </c>
      <c r="F426" s="16">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5" t="s">
        <v>9</v>
      </c>
      <c r="F427" s="16">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5" t="s">
        <v>13</v>
      </c>
      <c r="F428" s="16">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5" t="s">
        <v>10</v>
      </c>
      <c r="F429" s="16">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5" t="s">
        <v>10</v>
      </c>
      <c r="F430" s="16">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5" t="s">
        <v>13</v>
      </c>
      <c r="F431" s="16">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5" t="s">
        <v>9</v>
      </c>
      <c r="F432" s="16">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5" t="s">
        <v>6</v>
      </c>
      <c r="F433" s="16">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5" t="s">
        <v>9</v>
      </c>
      <c r="F434" s="16">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5" t="s">
        <v>13</v>
      </c>
      <c r="F435" s="16">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5" t="s">
        <v>11</v>
      </c>
      <c r="F436" s="16">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5" t="s">
        <v>9</v>
      </c>
      <c r="F437" s="16">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5" t="s">
        <v>13</v>
      </c>
      <c r="F438" s="16">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5" t="s">
        <v>13</v>
      </c>
      <c r="F439" s="16">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5" t="s">
        <v>9</v>
      </c>
      <c r="F440" s="16">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5" t="s">
        <v>11</v>
      </c>
      <c r="F441" s="16">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5" t="s">
        <v>6</v>
      </c>
      <c r="F442" s="16">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5" t="s">
        <v>10</v>
      </c>
      <c r="F443" s="16">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5" t="s">
        <v>9</v>
      </c>
      <c r="F444" s="16">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5" t="s">
        <v>11</v>
      </c>
      <c r="F445" s="16">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5" t="s">
        <v>13</v>
      </c>
      <c r="F446" s="16">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5" t="s">
        <v>6</v>
      </c>
      <c r="F447" s="16">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5" t="s">
        <v>13</v>
      </c>
      <c r="F448" s="16">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5" t="s">
        <v>9</v>
      </c>
      <c r="F449" s="16">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5" t="s">
        <v>6</v>
      </c>
      <c r="F450" s="16">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5" t="s">
        <v>6</v>
      </c>
      <c r="F451" s="16">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5" t="s">
        <v>6</v>
      </c>
      <c r="F452" s="16">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5" t="s">
        <v>11</v>
      </c>
      <c r="F453" s="16">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5" t="s">
        <v>9</v>
      </c>
      <c r="F454" s="16">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5" t="s">
        <v>13</v>
      </c>
      <c r="F455" s="16">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5" t="s">
        <v>13</v>
      </c>
      <c r="F456" s="16">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5" t="s">
        <v>13</v>
      </c>
      <c r="F457" s="16">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5" t="s">
        <v>13</v>
      </c>
      <c r="F458" s="16">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5" t="s">
        <v>9</v>
      </c>
      <c r="F459" s="16">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5" t="s">
        <v>11</v>
      </c>
      <c r="F460" s="16">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5" t="s">
        <v>6</v>
      </c>
      <c r="F461" s="16">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5" t="s">
        <v>10</v>
      </c>
      <c r="F462" s="16">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5" t="s">
        <v>11</v>
      </c>
      <c r="F463" s="16">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5" t="s">
        <v>6</v>
      </c>
      <c r="F464" s="16">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5" t="s">
        <v>9</v>
      </c>
      <c r="F465" s="16">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5" t="s">
        <v>13</v>
      </c>
      <c r="F466" s="16">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5" t="s">
        <v>11</v>
      </c>
      <c r="F467" s="16">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5" t="s">
        <v>11</v>
      </c>
      <c r="F468" s="16">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5" t="s">
        <v>13</v>
      </c>
      <c r="F469" s="16">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5" t="s">
        <v>6</v>
      </c>
      <c r="F470" s="16">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5" t="s">
        <v>9</v>
      </c>
      <c r="F471" s="16">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5" t="s">
        <v>11</v>
      </c>
      <c r="F472" s="16">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5" t="s">
        <v>13</v>
      </c>
      <c r="F473" s="16">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5" t="s">
        <v>13</v>
      </c>
      <c r="F474" s="16">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5" t="s">
        <v>11</v>
      </c>
      <c r="F475" s="16">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5" t="s">
        <v>13</v>
      </c>
      <c r="F476" s="16">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5" t="s">
        <v>9</v>
      </c>
      <c r="F477" s="16">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5" t="s">
        <v>13</v>
      </c>
      <c r="F478" s="16">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5" t="s">
        <v>11</v>
      </c>
      <c r="F479" s="16">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5" t="s">
        <v>9</v>
      </c>
      <c r="F480" s="16">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5" t="s">
        <v>13</v>
      </c>
      <c r="F481" s="16">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5" t="s">
        <v>6</v>
      </c>
      <c r="F482" s="16">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5" t="s">
        <v>6</v>
      </c>
      <c r="F483" s="16">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5" t="s">
        <v>11</v>
      </c>
      <c r="F484" s="16">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5" t="s">
        <v>6</v>
      </c>
      <c r="F485" s="16">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5" t="s">
        <v>6</v>
      </c>
      <c r="F486" s="16">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5" t="s">
        <v>11</v>
      </c>
      <c r="F487" s="16">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5" t="s">
        <v>13</v>
      </c>
      <c r="F488" s="16">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5" t="s">
        <v>6</v>
      </c>
      <c r="F489" s="16">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5" t="s">
        <v>6</v>
      </c>
      <c r="F490" s="16">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5" t="s">
        <v>11</v>
      </c>
      <c r="F491" s="16">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5" t="s">
        <v>13</v>
      </c>
      <c r="F492" s="16">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5" t="s">
        <v>13</v>
      </c>
      <c r="F493" s="16">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5" t="s">
        <v>13</v>
      </c>
      <c r="F494" s="16">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5" t="s">
        <v>10</v>
      </c>
      <c r="F495" s="16">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5" t="s">
        <v>6</v>
      </c>
      <c r="F496" s="16">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5" t="s">
        <v>9</v>
      </c>
      <c r="F497" s="16">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5" t="s">
        <v>13</v>
      </c>
      <c r="F498" s="16">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5" t="s">
        <v>6</v>
      </c>
      <c r="F499" s="16">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5" t="s">
        <v>6</v>
      </c>
      <c r="F500" s="16">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5" t="s">
        <v>6</v>
      </c>
      <c r="F501" s="16">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5" t="s">
        <v>6</v>
      </c>
      <c r="F502" s="16">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5" t="s">
        <v>13</v>
      </c>
      <c r="F503" s="16">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5" t="s">
        <v>11</v>
      </c>
      <c r="F504" s="16">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5" t="s">
        <v>10</v>
      </c>
      <c r="F505" s="16">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5" t="s">
        <v>10</v>
      </c>
      <c r="F506" s="16">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5" t="s">
        <v>9</v>
      </c>
      <c r="F507" s="16">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5" t="s">
        <v>11</v>
      </c>
      <c r="F508" s="16">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5" t="s">
        <v>13</v>
      </c>
      <c r="F509" s="16">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5" t="s">
        <v>13</v>
      </c>
      <c r="F510" s="16">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5" t="s">
        <v>11</v>
      </c>
      <c r="F511" s="16">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5" t="s">
        <v>10</v>
      </c>
      <c r="F512" s="16">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5" t="s">
        <v>6</v>
      </c>
      <c r="F513" s="16">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5" t="s">
        <v>13</v>
      </c>
      <c r="F514" s="16">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5" t="s">
        <v>10</v>
      </c>
      <c r="F515" s="16">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5" t="s">
        <v>11</v>
      </c>
      <c r="F516" s="16">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5" t="s">
        <v>6</v>
      </c>
      <c r="F517" s="16">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5" t="s">
        <v>9</v>
      </c>
      <c r="F518" s="16">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5" t="s">
        <v>10</v>
      </c>
      <c r="F519" s="16">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5" t="s">
        <v>6</v>
      </c>
      <c r="F520" s="16">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5" t="s">
        <v>6</v>
      </c>
      <c r="F521" s="16">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5" t="s">
        <v>9</v>
      </c>
      <c r="F522" s="16">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5" t="s">
        <v>9</v>
      </c>
      <c r="F523" s="16">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5" t="s">
        <v>9</v>
      </c>
      <c r="F524" s="16">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5" t="s">
        <v>6</v>
      </c>
      <c r="F525" s="16">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5" t="s">
        <v>11</v>
      </c>
      <c r="F526" s="16">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5" t="s">
        <v>6</v>
      </c>
      <c r="F527" s="16">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5" t="s">
        <v>9</v>
      </c>
      <c r="F528" s="16">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5" t="s">
        <v>6</v>
      </c>
      <c r="F529" s="16">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5" t="s">
        <v>11</v>
      </c>
      <c r="F530" s="16">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5" t="s">
        <v>11</v>
      </c>
      <c r="F531" s="16">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5" t="s">
        <v>9</v>
      </c>
      <c r="F532" s="16">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5" t="s">
        <v>9</v>
      </c>
      <c r="F533" s="16">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5" t="s">
        <v>6</v>
      </c>
      <c r="F534" s="16">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5" t="s">
        <v>11</v>
      </c>
      <c r="F535" s="16">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5" t="s">
        <v>6</v>
      </c>
      <c r="F536" s="16">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5" t="s">
        <v>10</v>
      </c>
      <c r="F537" s="16">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5" t="s">
        <v>6</v>
      </c>
      <c r="F538" s="16">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5" t="s">
        <v>6</v>
      </c>
      <c r="F539" s="16">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5" t="s">
        <v>11</v>
      </c>
      <c r="F540" s="16">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5" t="s">
        <v>13</v>
      </c>
      <c r="F541" s="16">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5" t="s">
        <v>10</v>
      </c>
      <c r="F542" s="16">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5" t="s">
        <v>11</v>
      </c>
      <c r="F543" s="16">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5" t="s">
        <v>6</v>
      </c>
      <c r="F544" s="16">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5" t="s">
        <v>10</v>
      </c>
      <c r="F545" s="16">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5" t="s">
        <v>10</v>
      </c>
      <c r="F546" s="16">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5" t="s">
        <v>11</v>
      </c>
      <c r="F547" s="16">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5" t="s">
        <v>9</v>
      </c>
      <c r="F548" s="16">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5" t="s">
        <v>6</v>
      </c>
      <c r="F549" s="16">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5" t="s">
        <v>13</v>
      </c>
      <c r="F550" s="16">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5" t="s">
        <v>6</v>
      </c>
      <c r="F551" s="16">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5" t="s">
        <v>11</v>
      </c>
      <c r="F552" s="16">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5" t="s">
        <v>10</v>
      </c>
      <c r="F553" s="16">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5" t="s">
        <v>11</v>
      </c>
      <c r="F554" s="16">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5" t="s">
        <v>6</v>
      </c>
      <c r="F555" s="16">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5" t="s">
        <v>13</v>
      </c>
      <c r="F556" s="16">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5" t="s">
        <v>6</v>
      </c>
      <c r="F557" s="16">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5" t="s">
        <v>13</v>
      </c>
      <c r="F558" s="16">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5" t="s">
        <v>6</v>
      </c>
      <c r="F559" s="16">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5" t="s">
        <v>11</v>
      </c>
      <c r="F560" s="16">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5" t="s">
        <v>13</v>
      </c>
      <c r="F561" s="16">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5" t="s">
        <v>9</v>
      </c>
      <c r="F562" s="16">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5" t="s">
        <v>9</v>
      </c>
      <c r="F563" s="16">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5" t="s">
        <v>6</v>
      </c>
      <c r="F564" s="16">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5" t="s">
        <v>11</v>
      </c>
      <c r="F565" s="16">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5" t="s">
        <v>10</v>
      </c>
      <c r="F566" s="16">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5" t="s">
        <v>10</v>
      </c>
      <c r="F567" s="16">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5" t="s">
        <v>11</v>
      </c>
      <c r="F568" s="16">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5" t="s">
        <v>9</v>
      </c>
      <c r="F569" s="16">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5" t="s">
        <v>10</v>
      </c>
      <c r="F570" s="16">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5" t="s">
        <v>6</v>
      </c>
      <c r="F571" s="16">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5" t="s">
        <v>10</v>
      </c>
      <c r="F572" s="16">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5" t="s">
        <v>13</v>
      </c>
      <c r="F573" s="16">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5" t="s">
        <v>11</v>
      </c>
      <c r="F574" s="16">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5" t="s">
        <v>6</v>
      </c>
      <c r="F575" s="16">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5" t="s">
        <v>11</v>
      </c>
      <c r="F576" s="16">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5" t="s">
        <v>9</v>
      </c>
      <c r="F577" s="16">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5" t="s">
        <v>10</v>
      </c>
      <c r="F578" s="16">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5" t="s">
        <v>6</v>
      </c>
      <c r="F579" s="16">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5" t="s">
        <v>11</v>
      </c>
      <c r="F580" s="16">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5" t="s">
        <v>13</v>
      </c>
      <c r="F581" s="16">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5" t="s">
        <v>9</v>
      </c>
      <c r="F582" s="16">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5" t="s">
        <v>13</v>
      </c>
      <c r="F583" s="16">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5" t="s">
        <v>9</v>
      </c>
      <c r="F584" s="16">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5" t="s">
        <v>10</v>
      </c>
      <c r="F585" s="16">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5" t="s">
        <v>10</v>
      </c>
      <c r="F586" s="16">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5" t="s">
        <v>13</v>
      </c>
      <c r="F587" s="16">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5" t="s">
        <v>13</v>
      </c>
      <c r="F588" s="16">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5" t="s">
        <v>13</v>
      </c>
      <c r="F589" s="16">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5" t="s">
        <v>10</v>
      </c>
      <c r="F590" s="16">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5" t="s">
        <v>13</v>
      </c>
      <c r="F591" s="16">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5" t="s">
        <v>13</v>
      </c>
      <c r="F592" s="16">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5" t="s">
        <v>10</v>
      </c>
      <c r="F593" s="16">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5" t="s">
        <v>11</v>
      </c>
      <c r="F594" s="16">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5" t="s">
        <v>9</v>
      </c>
      <c r="F595" s="16">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5" t="s">
        <v>9</v>
      </c>
      <c r="F596" s="16">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5" t="s">
        <v>13</v>
      </c>
      <c r="F597" s="16">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5" t="s">
        <v>6</v>
      </c>
      <c r="F598" s="16">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5" t="s">
        <v>10</v>
      </c>
      <c r="F599" s="16">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5" t="s">
        <v>13</v>
      </c>
      <c r="F600" s="16">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5" t="s">
        <v>13</v>
      </c>
      <c r="F601" s="16">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5" t="s">
        <v>10</v>
      </c>
      <c r="F602" s="16">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5" t="s">
        <v>11</v>
      </c>
      <c r="F603" s="16">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5" t="s">
        <v>9</v>
      </c>
      <c r="F604" s="16">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5" t="s">
        <v>13</v>
      </c>
      <c r="F605" s="16">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5" t="s">
        <v>11</v>
      </c>
      <c r="F606" s="16">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5" t="s">
        <v>11</v>
      </c>
      <c r="F607" s="16">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5" t="s">
        <v>10</v>
      </c>
      <c r="F608" s="16">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5" t="s">
        <v>10</v>
      </c>
      <c r="F609" s="16">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5" t="s">
        <v>13</v>
      </c>
      <c r="F610" s="16">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5" t="s">
        <v>6</v>
      </c>
      <c r="F611" s="16">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5" t="s">
        <v>6</v>
      </c>
      <c r="F612" s="16">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5" t="s">
        <v>6</v>
      </c>
      <c r="F613" s="16">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5" t="s">
        <v>11</v>
      </c>
      <c r="F614" s="16">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5" t="s">
        <v>9</v>
      </c>
      <c r="F615" s="16">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5" t="s">
        <v>9</v>
      </c>
      <c r="F616" s="16">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5" t="s">
        <v>6</v>
      </c>
      <c r="F617" s="16">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5" t="s">
        <v>13</v>
      </c>
      <c r="F618" s="16">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5" t="s">
        <v>9</v>
      </c>
      <c r="F619" s="16">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5" t="s">
        <v>11</v>
      </c>
      <c r="F620" s="16">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5" t="s">
        <v>10</v>
      </c>
      <c r="F621" s="16">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5" t="s">
        <v>11</v>
      </c>
      <c r="F622" s="16">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5" t="s">
        <v>13</v>
      </c>
      <c r="F623" s="16">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5" t="s">
        <v>11</v>
      </c>
      <c r="F624" s="16">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5" t="s">
        <v>11</v>
      </c>
      <c r="F625" s="16">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5" t="s">
        <v>11</v>
      </c>
      <c r="F626" s="16">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5" t="s">
        <v>13</v>
      </c>
      <c r="F627" s="16">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5" t="s">
        <v>13</v>
      </c>
      <c r="F628" s="16">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5" t="s">
        <v>6</v>
      </c>
      <c r="F629" s="16">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5" t="s">
        <v>6</v>
      </c>
      <c r="F630" s="16">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5" t="s">
        <v>10</v>
      </c>
      <c r="F631" s="16">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5" t="s">
        <v>11</v>
      </c>
      <c r="F632" s="16">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5" t="s">
        <v>13</v>
      </c>
      <c r="F633" s="16">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5" t="s">
        <v>9</v>
      </c>
      <c r="F634" s="16">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5" t="s">
        <v>13</v>
      </c>
      <c r="F635" s="16">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5" t="s">
        <v>11</v>
      </c>
      <c r="F636" s="16">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5" t="s">
        <v>11</v>
      </c>
      <c r="F637" s="16">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5" t="s">
        <v>11</v>
      </c>
      <c r="F638" s="16">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5" t="s">
        <v>10</v>
      </c>
      <c r="F639" s="16">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5" t="s">
        <v>9</v>
      </c>
      <c r="F640" s="16">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5" t="s">
        <v>6</v>
      </c>
      <c r="F641" s="16">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5" t="s">
        <v>6</v>
      </c>
      <c r="F642" s="16">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5" t="s">
        <v>6</v>
      </c>
      <c r="F643" s="16">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5" t="s">
        <v>10</v>
      </c>
      <c r="F644" s="16">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5" t="s">
        <v>10</v>
      </c>
      <c r="F645" s="16">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5" t="s">
        <v>13</v>
      </c>
      <c r="F646" s="16">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5" t="s">
        <v>13</v>
      </c>
      <c r="F647" s="16">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5" t="s">
        <v>13</v>
      </c>
      <c r="F648" s="16">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5" t="s">
        <v>13</v>
      </c>
      <c r="F649" s="16">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5" t="s">
        <v>6</v>
      </c>
      <c r="F650" s="16">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5" t="s">
        <v>11</v>
      </c>
      <c r="F651" s="16">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5" t="s">
        <v>10</v>
      </c>
      <c r="F652" s="16">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5" t="s">
        <v>9</v>
      </c>
      <c r="F653" s="16">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5" t="s">
        <v>10</v>
      </c>
      <c r="F654" s="16">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5" t="s">
        <v>6</v>
      </c>
      <c r="F655" s="16">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5" t="s">
        <v>9</v>
      </c>
      <c r="F656" s="16">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5" t="s">
        <v>6</v>
      </c>
      <c r="F657" s="16">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5" t="s">
        <v>9</v>
      </c>
      <c r="F658" s="16">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5" t="s">
        <v>13</v>
      </c>
      <c r="F659" s="16">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5" t="s">
        <v>9</v>
      </c>
      <c r="F660" s="16">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5" t="s">
        <v>13</v>
      </c>
      <c r="F661" s="16">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5" t="s">
        <v>11</v>
      </c>
      <c r="F662" s="16">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5" t="s">
        <v>11</v>
      </c>
      <c r="F663" s="16">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5" t="s">
        <v>6</v>
      </c>
      <c r="F664" s="16">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5" t="s">
        <v>9</v>
      </c>
      <c r="F665" s="16">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5" t="s">
        <v>9</v>
      </c>
      <c r="F666" s="16">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5" t="s">
        <v>10</v>
      </c>
      <c r="F667" s="16">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5" t="s">
        <v>6</v>
      </c>
      <c r="F668" s="16">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5" t="s">
        <v>6</v>
      </c>
      <c r="F669" s="16">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5" t="s">
        <v>6</v>
      </c>
      <c r="F670" s="16">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5" t="s">
        <v>13</v>
      </c>
      <c r="F671" s="16">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5" t="s">
        <v>9</v>
      </c>
      <c r="F672" s="16">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5" t="s">
        <v>10</v>
      </c>
      <c r="F673" s="16">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5" t="s">
        <v>9</v>
      </c>
      <c r="F674" s="16">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5" t="s">
        <v>13</v>
      </c>
      <c r="F675" s="16">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5" t="s">
        <v>10</v>
      </c>
      <c r="F676" s="16">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5" t="s">
        <v>13</v>
      </c>
      <c r="F677" s="16">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5" t="s">
        <v>11</v>
      </c>
      <c r="F678" s="16">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5" t="s">
        <v>11</v>
      </c>
      <c r="F679" s="16">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5" t="s">
        <v>10</v>
      </c>
      <c r="F680" s="16">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5" t="s">
        <v>11</v>
      </c>
      <c r="F681" s="16">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5" t="s">
        <v>6</v>
      </c>
      <c r="F682" s="16">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5" t="s">
        <v>9</v>
      </c>
      <c r="F683" s="16">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5" t="s">
        <v>13</v>
      </c>
      <c r="F684" s="16">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5" t="s">
        <v>13</v>
      </c>
      <c r="F685" s="16">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5" t="s">
        <v>13</v>
      </c>
      <c r="F686" s="16">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5" t="s">
        <v>9</v>
      </c>
      <c r="F687" s="16">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5" t="s">
        <v>11</v>
      </c>
      <c r="F688" s="16">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5" t="s">
        <v>13</v>
      </c>
      <c r="F689" s="16">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5" t="s">
        <v>9</v>
      </c>
      <c r="F690" s="16">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5" t="s">
        <v>9</v>
      </c>
      <c r="F691" s="16">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5" t="s">
        <v>6</v>
      </c>
      <c r="F692" s="16">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5" t="s">
        <v>13</v>
      </c>
      <c r="F693" s="16">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5" t="s">
        <v>11</v>
      </c>
      <c r="F694" s="16">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5" t="s">
        <v>6</v>
      </c>
      <c r="F695" s="16">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5" t="s">
        <v>13</v>
      </c>
      <c r="F696" s="16">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5" t="s">
        <v>13</v>
      </c>
      <c r="F697" s="16">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5" t="s">
        <v>6</v>
      </c>
      <c r="F698" s="16">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5" t="s">
        <v>10</v>
      </c>
      <c r="F699" s="16">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5" t="s">
        <v>6</v>
      </c>
      <c r="F700" s="16">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5" t="s">
        <v>9</v>
      </c>
      <c r="F701" s="16">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5" t="s">
        <v>10</v>
      </c>
      <c r="F702" s="16">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5" t="s">
        <v>9</v>
      </c>
      <c r="F703" s="16">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5" t="s">
        <v>10</v>
      </c>
      <c r="F704" s="16">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5" t="s">
        <v>6</v>
      </c>
      <c r="F705" s="16">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5" t="s">
        <v>13</v>
      </c>
      <c r="F706" s="16">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5" t="s">
        <v>9</v>
      </c>
      <c r="F707" s="16">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5" t="s">
        <v>9</v>
      </c>
      <c r="F708" s="16">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5" t="s">
        <v>10</v>
      </c>
      <c r="F709" s="16">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5" t="s">
        <v>11</v>
      </c>
      <c r="F710" s="16">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5" t="s">
        <v>13</v>
      </c>
      <c r="F711" s="16">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5" t="s">
        <v>13</v>
      </c>
      <c r="F712" s="16">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5" t="s">
        <v>10</v>
      </c>
      <c r="F713" s="16">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5" t="s">
        <v>13</v>
      </c>
      <c r="F714" s="16">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5" t="s">
        <v>10</v>
      </c>
      <c r="F715" s="16">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5" t="s">
        <v>6</v>
      </c>
      <c r="F716" s="16">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5" t="s">
        <v>6</v>
      </c>
      <c r="F717" s="16">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5" t="s">
        <v>11</v>
      </c>
      <c r="F718" s="16">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5" t="s">
        <v>9</v>
      </c>
      <c r="F719" s="16">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5" t="s">
        <v>6</v>
      </c>
      <c r="F720" s="16">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5" t="s">
        <v>10</v>
      </c>
      <c r="F721" s="16">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5" t="s">
        <v>6</v>
      </c>
      <c r="F722" s="16">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5" t="s">
        <v>13</v>
      </c>
      <c r="F723" s="16">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5" t="s">
        <v>9</v>
      </c>
      <c r="F724" s="16">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5" t="s">
        <v>11</v>
      </c>
      <c r="F725" s="16">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5" t="s">
        <v>10</v>
      </c>
      <c r="F726" s="16">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5" t="s">
        <v>6</v>
      </c>
      <c r="F727" s="16">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5" t="s">
        <v>9</v>
      </c>
      <c r="F728" s="16">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5" t="s">
        <v>9</v>
      </c>
      <c r="F729" s="16">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5" t="s">
        <v>9</v>
      </c>
      <c r="F730" s="16">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5" t="s">
        <v>6</v>
      </c>
      <c r="F731" s="16">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5" t="s">
        <v>9</v>
      </c>
      <c r="F732" s="16">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5" t="s">
        <v>6</v>
      </c>
      <c r="F733" s="16">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5" t="s">
        <v>6</v>
      </c>
      <c r="F734" s="16">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5" t="s">
        <v>11</v>
      </c>
      <c r="F735" s="16">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5" t="s">
        <v>11</v>
      </c>
      <c r="F736" s="16">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5" t="s">
        <v>10</v>
      </c>
      <c r="F737" s="16">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5" t="s">
        <v>9</v>
      </c>
      <c r="F738" s="16">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5" t="s">
        <v>10</v>
      </c>
      <c r="F739" s="16">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5" t="s">
        <v>6</v>
      </c>
      <c r="F740" s="16">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5" t="s">
        <v>10</v>
      </c>
      <c r="F741" s="16">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5" t="s">
        <v>9</v>
      </c>
      <c r="F742" s="16">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5" t="s">
        <v>10</v>
      </c>
      <c r="F743" s="16">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5" t="s">
        <v>9</v>
      </c>
      <c r="F744" s="16">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5" t="s">
        <v>10</v>
      </c>
      <c r="F745" s="16">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5" t="s">
        <v>11</v>
      </c>
      <c r="F746" s="16">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5" t="s">
        <v>10</v>
      </c>
      <c r="F747" s="16">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5" t="s">
        <v>11</v>
      </c>
      <c r="F748" s="16">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5" t="s">
        <v>10</v>
      </c>
      <c r="F749" s="16">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5" t="s">
        <v>11</v>
      </c>
      <c r="F750" s="16">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5" t="s">
        <v>10</v>
      </c>
      <c r="F751" s="16">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5" t="s">
        <v>10</v>
      </c>
      <c r="F752" s="16">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5" t="s">
        <v>13</v>
      </c>
      <c r="F753" s="16">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5" t="s">
        <v>9</v>
      </c>
      <c r="F754" s="16">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5" t="s">
        <v>6</v>
      </c>
      <c r="F755" s="16">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5" t="s">
        <v>6</v>
      </c>
      <c r="F756" s="16">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5" t="s">
        <v>11</v>
      </c>
      <c r="F757" s="16">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5" t="s">
        <v>10</v>
      </c>
      <c r="F758" s="16">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5" t="s">
        <v>9</v>
      </c>
      <c r="F759" s="16">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5" t="s">
        <v>13</v>
      </c>
      <c r="F760" s="16">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5" t="s">
        <v>13</v>
      </c>
      <c r="F761" s="16">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5" t="s">
        <v>9</v>
      </c>
      <c r="F762" s="16">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5" t="s">
        <v>13</v>
      </c>
      <c r="F763" s="16">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5" t="s">
        <v>9</v>
      </c>
      <c r="F764" s="16">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5" t="s">
        <v>13</v>
      </c>
      <c r="F765" s="16">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5" t="s">
        <v>10</v>
      </c>
      <c r="F766" s="16">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5" t="s">
        <v>13</v>
      </c>
      <c r="F767" s="16">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5" t="s">
        <v>9</v>
      </c>
      <c r="F768" s="16">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5" t="s">
        <v>11</v>
      </c>
      <c r="F769" s="16">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5" t="s">
        <v>9</v>
      </c>
      <c r="F770" s="16">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5" t="s">
        <v>9</v>
      </c>
      <c r="F771" s="16">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5" t="s">
        <v>13</v>
      </c>
      <c r="F772" s="16">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5" t="s">
        <v>6</v>
      </c>
      <c r="F773" s="16">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5" t="s">
        <v>10</v>
      </c>
      <c r="F774" s="16">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5" t="s">
        <v>10</v>
      </c>
      <c r="F775" s="16">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5" t="s">
        <v>10</v>
      </c>
      <c r="F776" s="16">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5" t="s">
        <v>11</v>
      </c>
      <c r="F777" s="16">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5" t="s">
        <v>13</v>
      </c>
      <c r="F778" s="16">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5" t="s">
        <v>6</v>
      </c>
      <c r="F779" s="16">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5" t="s">
        <v>10</v>
      </c>
      <c r="F780" s="16">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5" t="s">
        <v>6</v>
      </c>
      <c r="F781" s="16">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5" t="s">
        <v>13</v>
      </c>
      <c r="F782" s="16">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5" t="s">
        <v>9</v>
      </c>
      <c r="F783" s="16">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5" t="s">
        <v>11</v>
      </c>
      <c r="F784" s="16">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5" t="s">
        <v>6</v>
      </c>
      <c r="F785" s="16">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5" t="s">
        <v>11</v>
      </c>
      <c r="F786" s="16">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5" t="s">
        <v>10</v>
      </c>
      <c r="F787" s="16">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5" t="s">
        <v>10</v>
      </c>
      <c r="F788" s="16">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5" t="s">
        <v>10</v>
      </c>
      <c r="F789" s="16">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5" t="s">
        <v>6</v>
      </c>
      <c r="F790" s="16">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5" t="s">
        <v>11</v>
      </c>
      <c r="F791" s="16">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5" t="s">
        <v>11</v>
      </c>
      <c r="F792" s="16">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5" t="s">
        <v>13</v>
      </c>
      <c r="F793" s="16">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5" t="s">
        <v>10</v>
      </c>
      <c r="F794" s="16">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5" t="s">
        <v>9</v>
      </c>
      <c r="F795" s="16">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5" t="s">
        <v>10</v>
      </c>
      <c r="F796" s="16">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5" t="s">
        <v>13</v>
      </c>
      <c r="F797" s="16">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5" t="s">
        <v>6</v>
      </c>
      <c r="F798" s="16">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5" t="s">
        <v>13</v>
      </c>
      <c r="F799" s="16">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5" t="s">
        <v>9</v>
      </c>
      <c r="F800" s="16">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5" t="s">
        <v>11</v>
      </c>
      <c r="F801" s="16">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5" t="s">
        <v>10</v>
      </c>
      <c r="F802" s="16">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5" t="s">
        <v>6</v>
      </c>
      <c r="F803" s="16">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5" t="s">
        <v>10</v>
      </c>
      <c r="F804" s="16">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5" t="s">
        <v>13</v>
      </c>
      <c r="F805" s="16">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5" t="s">
        <v>10</v>
      </c>
      <c r="F806" s="16">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5" t="s">
        <v>11</v>
      </c>
      <c r="F807" s="16">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5" t="s">
        <v>6</v>
      </c>
      <c r="F808" s="16">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5" t="s">
        <v>6</v>
      </c>
      <c r="F809" s="16">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5" t="s">
        <v>6</v>
      </c>
      <c r="F810" s="16">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5" t="s">
        <v>6</v>
      </c>
      <c r="F811" s="16">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5" t="s">
        <v>11</v>
      </c>
      <c r="F812" s="16">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5" t="s">
        <v>11</v>
      </c>
      <c r="F813" s="16">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5" t="s">
        <v>6</v>
      </c>
      <c r="F814" s="16">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5" t="s">
        <v>6</v>
      </c>
      <c r="F815" s="16">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5" t="s">
        <v>9</v>
      </c>
      <c r="F816" s="16">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5" t="s">
        <v>13</v>
      </c>
      <c r="F817" s="16">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5" t="s">
        <v>6</v>
      </c>
      <c r="F818" s="16">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5" t="s">
        <v>10</v>
      </c>
      <c r="F819" s="16">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5" t="s">
        <v>6</v>
      </c>
      <c r="F820" s="16">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5" t="s">
        <v>9</v>
      </c>
      <c r="F821" s="16">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5" t="s">
        <v>9</v>
      </c>
      <c r="F822" s="16">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5" t="s">
        <v>13</v>
      </c>
      <c r="F823" s="16">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5" t="s">
        <v>11</v>
      </c>
      <c r="F824" s="16">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5" t="s">
        <v>6</v>
      </c>
      <c r="F825" s="16">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5" t="s">
        <v>9</v>
      </c>
      <c r="F826" s="16">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5" t="s">
        <v>13</v>
      </c>
      <c r="F827" s="16">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5" t="s">
        <v>10</v>
      </c>
      <c r="F828" s="16">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5" t="s">
        <v>9</v>
      </c>
      <c r="F829" s="16">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5" t="s">
        <v>6</v>
      </c>
      <c r="F830" s="16">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5" t="s">
        <v>10</v>
      </c>
      <c r="F831" s="16">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5" t="s">
        <v>11</v>
      </c>
      <c r="F832" s="16">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5" t="s">
        <v>11</v>
      </c>
      <c r="F833" s="16">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5" t="s">
        <v>11</v>
      </c>
      <c r="F834" s="16">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5" t="s">
        <v>10</v>
      </c>
      <c r="F835" s="16">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5" t="s">
        <v>6</v>
      </c>
      <c r="F836" s="16">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5" t="s">
        <v>9</v>
      </c>
      <c r="F837" s="16">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5" t="s">
        <v>6</v>
      </c>
      <c r="F838" s="16">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5" t="s">
        <v>11</v>
      </c>
      <c r="F839" s="16">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5" t="s">
        <v>9</v>
      </c>
      <c r="F840" s="16">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5" t="s">
        <v>6</v>
      </c>
      <c r="F841" s="16">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5" t="s">
        <v>9</v>
      </c>
      <c r="F842" s="16">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5" t="s">
        <v>6</v>
      </c>
      <c r="F843" s="16">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5" t="s">
        <v>9</v>
      </c>
      <c r="F844" s="16">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5" t="s">
        <v>6</v>
      </c>
      <c r="F845" s="16">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5" t="s">
        <v>13</v>
      </c>
      <c r="F846" s="16">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5" t="s">
        <v>10</v>
      </c>
      <c r="F847" s="16">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5" t="s">
        <v>6</v>
      </c>
      <c r="F848" s="16">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5" t="s">
        <v>6</v>
      </c>
      <c r="F849" s="16">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5" t="s">
        <v>11</v>
      </c>
      <c r="F850" s="16">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5" t="s">
        <v>6</v>
      </c>
      <c r="F851" s="16">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5" t="s">
        <v>11</v>
      </c>
      <c r="F852" s="16">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5" t="s">
        <v>9</v>
      </c>
      <c r="F853" s="16">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5" t="s">
        <v>13</v>
      </c>
      <c r="F854" s="16">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5" t="s">
        <v>11</v>
      </c>
      <c r="F855" s="16">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5" t="s">
        <v>9</v>
      </c>
      <c r="F856" s="16">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5" t="s">
        <v>6</v>
      </c>
      <c r="F857" s="16">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5" t="s">
        <v>6</v>
      </c>
      <c r="F858" s="16">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5" t="s">
        <v>13</v>
      </c>
      <c r="F859" s="16">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5" t="s">
        <v>11</v>
      </c>
      <c r="F860" s="16">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5" t="s">
        <v>10</v>
      </c>
      <c r="F861" s="16">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5" t="s">
        <v>11</v>
      </c>
      <c r="F862" s="16">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5" t="s">
        <v>11</v>
      </c>
      <c r="F863" s="16">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5" t="s">
        <v>13</v>
      </c>
      <c r="F864" s="16">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5" t="s">
        <v>9</v>
      </c>
      <c r="F865" s="16">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5" t="s">
        <v>6</v>
      </c>
      <c r="F866" s="16">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5" t="s">
        <v>10</v>
      </c>
      <c r="F867" s="16">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5" t="s">
        <v>13</v>
      </c>
      <c r="F868" s="16">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5" t="s">
        <v>6</v>
      </c>
      <c r="F869" s="16">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5" t="s">
        <v>10</v>
      </c>
      <c r="F870" s="16">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5" t="s">
        <v>9</v>
      </c>
      <c r="F871" s="16">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5" t="s">
        <v>9</v>
      </c>
      <c r="F872" s="16">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5" t="s">
        <v>9</v>
      </c>
      <c r="F873" s="16">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5" t="s">
        <v>9</v>
      </c>
      <c r="F874" s="16">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5" t="s">
        <v>10</v>
      </c>
      <c r="F875" s="16">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5" t="s">
        <v>11</v>
      </c>
      <c r="F876" s="16">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5" t="s">
        <v>10</v>
      </c>
      <c r="F877" s="16">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5" t="s">
        <v>10</v>
      </c>
      <c r="F878" s="16">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5" t="s">
        <v>10</v>
      </c>
      <c r="F879" s="16">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5" t="s">
        <v>11</v>
      </c>
      <c r="F880" s="16">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5" t="s">
        <v>11</v>
      </c>
      <c r="F881" s="16">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5" t="s">
        <v>13</v>
      </c>
      <c r="F882" s="16">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5" t="s">
        <v>11</v>
      </c>
      <c r="F883" s="16">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5" t="s">
        <v>11</v>
      </c>
      <c r="F884" s="16">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5" t="s">
        <v>6</v>
      </c>
      <c r="F885" s="16">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5" t="s">
        <v>13</v>
      </c>
      <c r="F886" s="16">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5" t="s">
        <v>9</v>
      </c>
      <c r="F887" s="16">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5" t="s">
        <v>10</v>
      </c>
      <c r="F888" s="16">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5" t="s">
        <v>9</v>
      </c>
      <c r="F889" s="16">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5" t="s">
        <v>6</v>
      </c>
      <c r="F890" s="16">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5" t="s">
        <v>10</v>
      </c>
      <c r="F891" s="16">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5" t="s">
        <v>10</v>
      </c>
      <c r="F892" s="16">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5" t="s">
        <v>6</v>
      </c>
      <c r="F893" s="16">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5" t="s">
        <v>13</v>
      </c>
      <c r="F894" s="16">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5" t="s">
        <v>9</v>
      </c>
      <c r="F895" s="16">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5" t="s">
        <v>13</v>
      </c>
      <c r="F896" s="16">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5" t="s">
        <v>6</v>
      </c>
      <c r="F897" s="16">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5" t="s">
        <v>10</v>
      </c>
      <c r="F898" s="16">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5" t="s">
        <v>11</v>
      </c>
      <c r="F899" s="16">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5" t="s">
        <v>9</v>
      </c>
      <c r="F900" s="16">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5" t="s">
        <v>13</v>
      </c>
      <c r="F901" s="16">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5" t="s">
        <v>6</v>
      </c>
      <c r="F902" s="16">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5" t="s">
        <v>10</v>
      </c>
      <c r="F903" s="16">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5" t="s">
        <v>6</v>
      </c>
      <c r="F904" s="16">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5" t="s">
        <v>9</v>
      </c>
      <c r="F905" s="16">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5" t="s">
        <v>11</v>
      </c>
      <c r="F906" s="16">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5" t="s">
        <v>13</v>
      </c>
      <c r="F907" s="16">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5" t="s">
        <v>10</v>
      </c>
      <c r="F908" s="16">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5" t="s">
        <v>9</v>
      </c>
      <c r="F909" s="16">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5" t="s">
        <v>13</v>
      </c>
      <c r="F910" s="16">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5" t="s">
        <v>9</v>
      </c>
      <c r="F911" s="16">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5" t="s">
        <v>13</v>
      </c>
      <c r="F912" s="16">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5" t="s">
        <v>10</v>
      </c>
      <c r="F913" s="16">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5" t="s">
        <v>10</v>
      </c>
      <c r="F914" s="16">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5" t="s">
        <v>6</v>
      </c>
      <c r="F915" s="16">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5" t="s">
        <v>10</v>
      </c>
      <c r="F916" s="16">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5" t="s">
        <v>11</v>
      </c>
      <c r="F917" s="16">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5" t="s">
        <v>10</v>
      </c>
      <c r="F918" s="16">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5" t="s">
        <v>9</v>
      </c>
      <c r="F919" s="16">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5" t="s">
        <v>6</v>
      </c>
      <c r="F920" s="16">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5" t="s">
        <v>9</v>
      </c>
      <c r="F921" s="16">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5" t="s">
        <v>10</v>
      </c>
      <c r="F922" s="16">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5" t="s">
        <v>6</v>
      </c>
      <c r="F923" s="16">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5" t="s">
        <v>6</v>
      </c>
      <c r="F924" s="16">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5" t="s">
        <v>9</v>
      </c>
      <c r="F925" s="16">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5" t="s">
        <v>9</v>
      </c>
      <c r="F926" s="16">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5" t="s">
        <v>10</v>
      </c>
      <c r="F927" s="16">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5" t="s">
        <v>6</v>
      </c>
      <c r="F928" s="16">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5" t="s">
        <v>10</v>
      </c>
      <c r="F929" s="16">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5" t="s">
        <v>9</v>
      </c>
      <c r="F930" s="16">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5" t="s">
        <v>11</v>
      </c>
      <c r="F931" s="16">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5" t="s">
        <v>6</v>
      </c>
      <c r="F932" s="16">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5" t="s">
        <v>11</v>
      </c>
      <c r="F933" s="16">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5" t="s">
        <v>6</v>
      </c>
      <c r="F934" s="16">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5" t="s">
        <v>9</v>
      </c>
      <c r="F935" s="16">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5" t="s">
        <v>6</v>
      </c>
      <c r="F936" s="16">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5" t="s">
        <v>6</v>
      </c>
      <c r="F937" s="16">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5" t="s">
        <v>11</v>
      </c>
      <c r="F938" s="16">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5" t="s">
        <v>9</v>
      </c>
      <c r="F939" s="16">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5" t="s">
        <v>13</v>
      </c>
      <c r="F940" s="16">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5" t="s">
        <v>6</v>
      </c>
      <c r="F941" s="16">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5" t="s">
        <v>10</v>
      </c>
      <c r="F942" s="16">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5" t="s">
        <v>13</v>
      </c>
      <c r="F943" s="16">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5" t="s">
        <v>11</v>
      </c>
      <c r="F944" s="16">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5" t="s">
        <v>9</v>
      </c>
      <c r="F945" s="16">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5" t="s">
        <v>10</v>
      </c>
      <c r="F946" s="16">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5" t="s">
        <v>9</v>
      </c>
      <c r="F947" s="16">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5" t="s">
        <v>11</v>
      </c>
      <c r="F948" s="16">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5" t="s">
        <v>6</v>
      </c>
      <c r="F949" s="16">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5" t="s">
        <v>11</v>
      </c>
      <c r="F950" s="16">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5" t="s">
        <v>13</v>
      </c>
      <c r="F951" s="16">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5" t="s">
        <v>6</v>
      </c>
      <c r="F952" s="16">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5" t="s">
        <v>13</v>
      </c>
      <c r="F953" s="16">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5" t="s">
        <v>10</v>
      </c>
      <c r="F954" s="16">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5" t="s">
        <v>9</v>
      </c>
      <c r="F955" s="16">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5" t="s">
        <v>10</v>
      </c>
      <c r="F956" s="16">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5" t="s">
        <v>9</v>
      </c>
      <c r="F957" s="16">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5" t="s">
        <v>10</v>
      </c>
      <c r="F958" s="16">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5" t="s">
        <v>6</v>
      </c>
      <c r="F959" s="16">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5" t="s">
        <v>10</v>
      </c>
      <c r="F960" s="16">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5" t="s">
        <v>13</v>
      </c>
      <c r="F961" s="16">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5" t="s">
        <v>13</v>
      </c>
      <c r="F962" s="16">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5" t="s">
        <v>9</v>
      </c>
      <c r="F963" s="16">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5" t="s">
        <v>6</v>
      </c>
      <c r="F964" s="16">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5" t="s">
        <v>9</v>
      </c>
      <c r="F965" s="16">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5" t="s">
        <v>11</v>
      </c>
      <c r="F966" s="16">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5" t="s">
        <v>6</v>
      </c>
      <c r="F967" s="16">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5" t="s">
        <v>9</v>
      </c>
      <c r="F968" s="16">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5" t="s">
        <v>13</v>
      </c>
      <c r="F969" s="16">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5" t="s">
        <v>6</v>
      </c>
      <c r="F970" s="16">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5" t="s">
        <v>13</v>
      </c>
      <c r="F971" s="16">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5" t="s">
        <v>9</v>
      </c>
      <c r="F972" s="16">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5" t="s">
        <v>10</v>
      </c>
      <c r="F973" s="16">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5" t="s">
        <v>10</v>
      </c>
      <c r="F974" s="16">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5" t="s">
        <v>10</v>
      </c>
      <c r="F975" s="16">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5" t="s">
        <v>13</v>
      </c>
      <c r="F976" s="16">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5" t="s">
        <v>13</v>
      </c>
      <c r="F977" s="16">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5" t="s">
        <v>11</v>
      </c>
      <c r="F978" s="16">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5" t="s">
        <v>13</v>
      </c>
      <c r="F979" s="16">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5" t="s">
        <v>6</v>
      </c>
      <c r="F980" s="16">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5" t="s">
        <v>11</v>
      </c>
      <c r="F981" s="16">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5" t="s">
        <v>13</v>
      </c>
      <c r="F982" s="16">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5" t="s">
        <v>9</v>
      </c>
      <c r="F983" s="16">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5" t="s">
        <v>13</v>
      </c>
      <c r="F984" s="16">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5" t="s">
        <v>6</v>
      </c>
      <c r="F985" s="16">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5" t="s">
        <v>10</v>
      </c>
      <c r="F986" s="16">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5" t="s">
        <v>10</v>
      </c>
      <c r="F987" s="16">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5" t="s">
        <v>11</v>
      </c>
      <c r="F988" s="16">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5" t="s">
        <v>9</v>
      </c>
      <c r="F989" s="16">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5" t="s">
        <v>13</v>
      </c>
      <c r="F990" s="16">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5" t="s">
        <v>10</v>
      </c>
      <c r="F991" s="16">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5" t="s">
        <v>10</v>
      </c>
      <c r="F992" s="16">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5" t="s">
        <v>6</v>
      </c>
      <c r="F993" s="16">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5" t="s">
        <v>6</v>
      </c>
      <c r="F994" s="16">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5" t="s">
        <v>9</v>
      </c>
      <c r="F995" s="16">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5" t="s">
        <v>11</v>
      </c>
      <c r="F996" s="16">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5" t="s">
        <v>13</v>
      </c>
      <c r="F997" s="16">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5" t="s">
        <v>10</v>
      </c>
      <c r="F998" s="16">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5" t="s">
        <v>10</v>
      </c>
      <c r="F999" s="16">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5" t="s">
        <v>13</v>
      </c>
      <c r="F1000" s="16">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5" t="s">
        <v>10</v>
      </c>
      <c r="F1001" s="16">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5" t="s">
        <v>10</v>
      </c>
      <c r="F1002" s="16">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5" t="s">
        <v>11</v>
      </c>
      <c r="F1003" s="16">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L7"/>
  <sheetViews>
    <sheetView zoomScale="115" zoomScaleNormal="115" workbookViewId="0">
      <selection activeCell="G7" sqref="G7"/>
    </sheetView>
  </sheetViews>
  <sheetFormatPr defaultRowHeight="14.4" x14ac:dyDescent="0.3"/>
  <cols>
    <col min="5" max="5" width="10.8984375" customWidth="1"/>
    <col min="6" max="6" width="9.8984375" customWidth="1"/>
  </cols>
  <sheetData>
    <row r="2" spans="5:12" x14ac:dyDescent="0.3">
      <c r="E2" t="s">
        <v>1040</v>
      </c>
      <c r="F2" t="s">
        <v>1041</v>
      </c>
    </row>
    <row r="3" spans="5:12" ht="25.5" customHeight="1" x14ac:dyDescent="0.3">
      <c r="E3" t="s">
        <v>11</v>
      </c>
      <c r="F3" t="e" vm="2">
        <v>#VALUE!</v>
      </c>
      <c r="G3" t="e" cm="1">
        <f t="array" ref="G3">Assets</f>
        <v>#NAME?</v>
      </c>
    </row>
    <row r="4" spans="5:12" ht="25.5" customHeight="1" x14ac:dyDescent="0.3">
      <c r="E4" t="s">
        <v>9</v>
      </c>
      <c r="F4" t="e" vm="3">
        <v>#VALUE!</v>
      </c>
    </row>
    <row r="5" spans="5:12" ht="25.5" customHeight="1" x14ac:dyDescent="0.3">
      <c r="E5" t="s">
        <v>6</v>
      </c>
      <c r="F5" t="e" vm="4">
        <v>#VALUE!</v>
      </c>
      <c r="L5" t="s">
        <v>1077</v>
      </c>
    </row>
    <row r="6" spans="5:12" ht="25.5" customHeight="1" x14ac:dyDescent="0.3">
      <c r="E6" t="s">
        <v>13</v>
      </c>
      <c r="F6" t="e" vm="5">
        <v>#VALUE!</v>
      </c>
    </row>
    <row r="7" spans="5:12"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Center Report</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sunny singh</cp:lastModifiedBy>
  <dcterms:created xsi:type="dcterms:W3CDTF">2021-03-14T20:21:32Z</dcterms:created>
  <dcterms:modified xsi:type="dcterms:W3CDTF">2024-09-29T16:05:39Z</dcterms:modified>
</cp:coreProperties>
</file>