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1" windowHeight="6120" activeTab="2"/>
  </bookViews>
  <sheets>
    <sheet name="Train" sheetId="1" r:id="rId1"/>
    <sheet name="Test" sheetId="3" r:id="rId2"/>
    <sheet name="Decile Analysis" sheetId="2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<sst xmlns="http://schemas.openxmlformats.org/spreadsheetml/2006/main" count="49" uniqueCount="28">
  <si>
    <t>Min_prob</t>
  </si>
  <si>
    <t>Max_prob</t>
  </si>
  <si>
    <t>#1</t>
  </si>
  <si>
    <t>#0</t>
  </si>
  <si>
    <t>Total</t>
  </si>
  <si>
    <t>Train Sample</t>
  </si>
  <si>
    <t>Decile</t>
  </si>
  <si>
    <t>MIN SCORE</t>
  </si>
  <si>
    <t>MAX SCORE</t>
  </si>
  <si>
    <t>left (bad)#</t>
  </si>
  <si>
    <t>not left (good)#</t>
  </si>
  <si>
    <t>BAD RATE</t>
  </si>
  <si>
    <t>BAD PERCENT</t>
  </si>
  <si>
    <t>CUMU. BAD PERCENT</t>
  </si>
  <si>
    <t>GOOD PERCENT</t>
  </si>
  <si>
    <t>CUMU. GOOD PERCENT</t>
  </si>
  <si>
    <t>KS</t>
  </si>
  <si>
    <t>Random Model</t>
  </si>
  <si>
    <t>Lift</t>
  </si>
  <si>
    <t>Baseline</t>
  </si>
  <si>
    <t>Few Checks</t>
  </si>
  <si>
    <t>Both Training &amp; Testing models should have similar pecentages of bads</t>
  </si>
  <si>
    <t>Both of them should follow rank ordering(at least 5 or 6 deciels)</t>
  </si>
  <si>
    <t>First two deciles should give &gt;2 lift</t>
  </si>
  <si>
    <t>KS Should come in first 5 deciles</t>
  </si>
  <si>
    <t>test Sample</t>
  </si>
  <si>
    <t>Bad#</t>
  </si>
  <si>
    <t>Good#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</si>
</sst>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i/>
      <sz val="9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3" fontId="2" fillId="0" borderId="1" xfId="0" applyNumberFormat="1" applyFont="1" applyBorder="1" applyAlignment="1">
      <alignment vertical="top" wrapText="1"/>
    </xf>
    <xf numFmtId="10" fontId="2" fillId="0" borderId="1" xfId="0" applyNumberFormat="1" applyFont="1" applyBorder="1" applyAlignment="1">
      <alignment vertical="top" wrapText="1"/>
    </xf>
    <xf numFmtId="3" fontId="2" fillId="5" borderId="1" xfId="0" applyNumberFormat="1" applyFont="1" applyFill="1" applyBorder="1" applyAlignment="1">
      <alignment vertical="top" wrapText="1"/>
    </xf>
    <xf numFmtId="10" fontId="2" fillId="5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9" fontId="2" fillId="0" borderId="1" xfId="6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10" fontId="2" fillId="6" borderId="0" xfId="0" applyNumberFormat="1" applyFont="1" applyFill="1" applyBorder="1" applyAlignment="1">
      <alignment vertical="top" wrapText="1"/>
    </xf>
    <xf numFmtId="9" fontId="0" fillId="0" borderId="1" xfId="6" applyFont="1" applyBorder="1" applyAlignment="1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0" borderId="1" xfId="0" applyFill="1" applyBorder="1"/>
    <xf numFmtId="0" fontId="4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0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 b="0" u="sng"/>
              <a:t>Gains</a:t>
            </a:r>
            <a:r>
              <a:rPr lang="en-US" sz="1100" b="0" u="sng" baseline="0"/>
              <a:t> Chart</a:t>
            </a:r>
            <a:endParaRPr lang="en-US" sz="1100" b="0" u="sng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2435900057947"/>
          <c:y val="0.141711675707297"/>
          <c:w val="0.756395268773221"/>
          <c:h val="0.561026335904153"/>
        </c:manualLayout>
      </c:layout>
      <c:lineChart>
        <c:grouping val="standard"/>
        <c:varyColors val="0"/>
        <c:ser>
          <c:idx val="1"/>
          <c:order val="0"/>
          <c:tx>
            <c:strRef>
              <c:f>"Dev Sample"</c:f>
              <c:strCache>
                <c:ptCount val="1"/>
                <c:pt idx="0">
                  <c:v>Dev Sample</c:v>
                </c:pt>
              </c:strCache>
            </c:strRef>
          </c:tx>
          <c:spPr>
            <a:ln w="6350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'[1]Business Problem'!$A$3:$A$13</c:f>
              <c:strCache>
                <c:ptCount val="11"/>
                <c:pt idx="1">
                  <c:v>Banks play a crucial role in market economies. They decide who can get finance and on what terms and can make or break investment decisions.</c:v>
                </c:pt>
                <c:pt idx="3">
                  <c:v>Credit scoring algorithms, which make a guess at the probability of default, are the method banks use to determine whether or not a loan should be granted. </c:v>
                </c:pt>
                <c:pt idx="4">
                  <c:v>This excercise requires to improve on the state of the art in credit scoring, by predicting the probability that somebody will experience financial distress in the next two years.</c:v>
                </c:pt>
                <c:pt idx="6">
                  <c:v>For markets and society to function, individuals and companies need access to credit. </c:v>
                </c:pt>
                <c:pt idx="8">
                  <c:v>The goal of this excercise is to build a model that borrowers can use to help make the best financial decisions.</c:v>
                </c:pt>
                <c:pt idx="10">
                  <c:v>Historical data are provided on 150,000 borrowers</c:v>
                </c:pt>
              </c:strCache>
            </c:strRef>
          </c:cat>
          <c:val>
            <c:numRef>
              <c:f>'[1]Business Problem'!$I$3:$I$13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1"/>
          <c:tx>
            <c:strRef>
              <c:f>"Val Sample"</c:f>
              <c:strCache>
                <c:ptCount val="1"/>
                <c:pt idx="0">
                  <c:v>Val Sample</c:v>
                </c:pt>
              </c:strCache>
            </c:strRef>
          </c:tx>
          <c:spPr>
            <a:ln w="6350" cap="rnd" cmpd="sng" algn="ctr">
              <a:solidFill>
                <a:srgbClr val="FFFF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'[1]Business Problem'!$I$18:$I$28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2"/>
          <c:order val="2"/>
          <c:tx>
            <c:strRef>
              <c:f>'[1]Business Problem'!$Q$2</c:f>
              <c:strCache>
                <c:ptCount val="1"/>
                <c:pt idx="0">
                  <c:v/>
                </c:pt>
              </c:strCache>
            </c:strRef>
          </c:tx>
          <c:spPr>
            <a:ln w="6350" cap="rnd" cmpd="sng" algn="ctr">
              <a:solidFill>
                <a:srgbClr val="C00000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'[1]Business Problem'!$A$3:$A$13</c:f>
              <c:strCache>
                <c:ptCount val="11"/>
                <c:pt idx="1">
                  <c:v>Banks play a crucial role in market economies. They decide who can get finance and on what terms and can make or break investment decisions.</c:v>
                </c:pt>
                <c:pt idx="3">
                  <c:v>Credit scoring algorithms, which make a guess at the probability of default, are the method banks use to determine whether or not a loan should be granted. </c:v>
                </c:pt>
                <c:pt idx="4">
                  <c:v>This excercise requires to improve on the state of the art in credit scoring, by predicting the probability that somebody will experience financial distress in the next two years.</c:v>
                </c:pt>
                <c:pt idx="6">
                  <c:v>For markets and society to function, individuals and companies need access to credit. </c:v>
                </c:pt>
                <c:pt idx="8">
                  <c:v>The goal of this excercise is to build a model that borrowers can use to help make the best financial decisions.</c:v>
                </c:pt>
                <c:pt idx="10">
                  <c:v>Historical data are provided on 150,000 borrowers</c:v>
                </c:pt>
              </c:strCache>
            </c:strRef>
          </c:cat>
          <c:val>
            <c:numRef>
              <c:f>'[1]Business Problem'!$Q$3:$Q$13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6386688"/>
        <c:axId val="166392960"/>
      </c:lineChart>
      <c:catAx>
        <c:axId val="16638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6392960"/>
        <c:crosses val="autoZero"/>
        <c:auto val="1"/>
        <c:lblAlgn val="ctr"/>
        <c:lblOffset val="100"/>
        <c:noMultiLvlLbl val="0"/>
      </c:catAx>
      <c:valAx>
        <c:axId val="1663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Proportion</a:t>
                </a:r>
                <a:r>
                  <a:rPr lang="en-US" b="0" baseline="0">
                    <a:solidFill>
                      <a:srgbClr val="0070C0"/>
                    </a:solidFill>
                  </a:rPr>
                  <a:t> of Churners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638668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Lift Chart</a:t>
            </a:r>
            <a:endParaRPr lang="en-US" sz="1100" b="0" i="0" u="sng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231688081745"/>
          <c:y val="0.132094998541849"/>
          <c:w val="0.807930623873916"/>
          <c:h val="0.542258675998833"/>
        </c:manualLayout>
      </c:layout>
      <c:lineChart>
        <c:grouping val="standard"/>
        <c:varyColors val="0"/>
        <c:ser>
          <c:idx val="0"/>
          <c:order val="0"/>
          <c:tx>
            <c:strRef>
              <c:f>"Dev Sample"</c:f>
              <c:strCache>
                <c:ptCount val="1"/>
                <c:pt idx="0">
                  <c:v>Dev Sample</c:v>
                </c:pt>
              </c:strCache>
            </c:strRef>
          </c:tx>
          <c:spPr>
            <a:ln w="6350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'[1]Business Problem'!$A$19:$A$28</c:f>
              <c:numCache>
                <c:formatCode>General</c:formatCode>
                <c:ptCount val="10"/>
              </c:numCache>
            </c:numRef>
          </c:cat>
          <c:val>
            <c:numRef>
              <c:f>'[1]Business Problem'!$R$4:$R$13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1"/>
          <c:tx>
            <c:strRef>
              <c:f>"Val Sample"</c:f>
              <c:strCache>
                <c:ptCount val="1"/>
                <c:pt idx="0">
                  <c:v>Val Sample</c:v>
                </c:pt>
              </c:strCache>
            </c:strRef>
          </c:tx>
          <c:spPr>
            <a:ln w="6350" cap="rnd" cmpd="sng" algn="ctr">
              <a:solidFill>
                <a:srgbClr val="FFFF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'[1]Business Problem'!$R$19:$R$28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2"/>
          <c:tx>
            <c:strRef>
              <c:f>"Baseline"</c:f>
              <c:strCache>
                <c:ptCount val="1"/>
                <c:pt idx="0">
                  <c:v>Baseline</c:v>
                </c:pt>
              </c:strCache>
            </c:strRef>
          </c:tx>
          <c:spPr>
            <a:ln w="9525" cap="rnd" cmpd="sng" algn="ctr">
              <a:solidFill>
                <a:srgbClr val="C00000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'[1]Business Problem'!$A$19:$A$28</c:f>
              <c:numCache>
                <c:formatCode>General</c:formatCode>
                <c:ptCount val="10"/>
              </c:numCache>
            </c:numRef>
          </c:cat>
          <c:val>
            <c:numRef>
              <c:f>'[1]Business Problem'!$S$4:$S$13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2304768"/>
        <c:axId val="162306688"/>
      </c:lineChart>
      <c:catAx>
        <c:axId val="1623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2306688"/>
        <c:crosses val="autoZero"/>
        <c:auto val="1"/>
        <c:lblAlgn val="ctr"/>
        <c:lblOffset val="100"/>
        <c:noMultiLvlLbl val="0"/>
      </c:catAx>
      <c:valAx>
        <c:axId val="1623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Lift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 w="9525" cap="flat" cmpd="sng" algn="ctr">
            <a:solidFill>
              <a:schemeClr val="bg1">
                <a:lumMod val="9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230476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Bad Rate- Dev and Val Comparison </a:t>
            </a:r>
            <a:endParaRPr lang="en-US" sz="1100" b="0" i="0" u="sng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"Dev Sample"</c:f>
              <c:strCache>
                <c:ptCount val="1"/>
                <c:pt idx="0">
                  <c:v>Dev Sample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bg1">
                  <a:lumMod val="95000"/>
                </a:schemeClr>
              </a:solidFill>
            </a:ln>
          </c:spPr>
          <c:invertIfNegative val="0"/>
          <c:dLbls>
            <c:delete val="1"/>
          </c:dLbls>
          <c:cat>
            <c:numRef>
              <c:f>'[1]Business Problem'!$P$19:$P$28</c:f>
              <c:numCache>
                <c:formatCode>General</c:formatCode>
                <c:ptCount val="10"/>
              </c:numCache>
            </c:numRef>
          </c:cat>
          <c:val>
            <c:numRef>
              <c:f>'[1]Business Problem'!$G$4:$G$13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strRef>
              <c:f>"Val Sample"</c:f>
              <c:strCache>
                <c:ptCount val="1"/>
                <c:pt idx="0">
                  <c:v>Val Sample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cat>
            <c:numRef>
              <c:f>'[1]Business Problem'!$P$19:$P$28</c:f>
              <c:numCache>
                <c:formatCode>General</c:formatCode>
                <c:ptCount val="10"/>
              </c:numCache>
            </c:numRef>
          </c:cat>
          <c:val>
            <c:numRef>
              <c:f>'[1]Business Problem'!$G$19:$G$28</c:f>
              <c:numCache>
                <c:formatCode>General</c:formatCode>
                <c:ptCount val="1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91776"/>
        <c:axId val="162510336"/>
      </c:barChart>
      <c:lineChart>
        <c:grouping val="standard"/>
        <c:varyColors val="0"/>
        <c:ser>
          <c:idx val="2"/>
          <c:order val="2"/>
          <c:tx>
            <c:strRef>
              <c:f>"Avg. Std Portfolio Churn Rate"</c:f>
              <c:strCache>
                <c:ptCount val="1"/>
                <c:pt idx="0">
                  <c:v>Avg. Std Portfolio Churn Rate</c:v>
                </c:pt>
              </c:strCache>
            </c:strRef>
          </c:tx>
          <c:spPr>
            <a:ln w="6350" cap="rnd" cmpd="sng" algn="ctr">
              <a:solidFill>
                <a:srgbClr val="C00000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{"Std Portfolio Churn Rate"}</c:f>
              <c:strCache>
                <c:ptCount val="1"/>
                <c:pt idx="0">
                  <c:v>Std Portfolio Churn Rate</c:v>
                </c:pt>
              </c:strCache>
            </c:strRef>
          </c:cat>
          <c:val>
            <c:numRef>
              <c:f>'[1]Business Problem'!$P$19:$P$28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2491776"/>
        <c:axId val="162510336"/>
      </c:lineChart>
      <c:catAx>
        <c:axId val="1624917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Decile</a:t>
                </a:r>
                <a:endParaRPr lang="en-US"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2510336"/>
        <c:crosses val="autoZero"/>
        <c:auto val="1"/>
        <c:lblAlgn val="ctr"/>
        <c:lblOffset val="100"/>
        <c:noMultiLvlLbl val="0"/>
      </c:catAx>
      <c:valAx>
        <c:axId val="1625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Churn Rate</a:t>
                </a:r>
                <a:endParaRPr lang="en-US"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2491776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egendEntry>
        <c:idx val="2"/>
        <c:delete val="1"/>
      </c:legendEntry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371475</xdr:colOff>
      <xdr:row>34</xdr:row>
      <xdr:rowOff>47625</xdr:rowOff>
    </xdr:from>
    <xdr:to>
      <xdr:col>6</xdr:col>
      <xdr:colOff>0</xdr:colOff>
      <xdr:row>50</xdr:row>
      <xdr:rowOff>4762</xdr:rowOff>
    </xdr:to>
    <xdr:graphicFrame>
      <xdr:nvGraphicFramePr>
        <xdr:cNvPr id="4" name="Chart 3"/>
        <xdr:cNvGraphicFramePr/>
      </xdr:nvGraphicFramePr>
      <xdr:xfrm>
        <a:off x="371475" y="6814185"/>
        <a:ext cx="2912745" cy="2882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267890</xdr:colOff>
      <xdr:row>34</xdr:row>
      <xdr:rowOff>143269</xdr:rowOff>
    </xdr:from>
    <xdr:to>
      <xdr:col>21</xdr:col>
      <xdr:colOff>565547</xdr:colOff>
      <xdr:row>49</xdr:row>
      <xdr:rowOff>167083</xdr:rowOff>
    </xdr:to>
    <xdr:graphicFrame>
      <xdr:nvGraphicFramePr>
        <xdr:cNvPr id="5" name="Chart 4"/>
        <xdr:cNvGraphicFramePr/>
      </xdr:nvGraphicFramePr>
      <xdr:xfrm>
        <a:off x="7986395" y="6909435"/>
        <a:ext cx="9205595" cy="2767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138905</xdr:colOff>
      <xdr:row>30</xdr:row>
      <xdr:rowOff>167083</xdr:rowOff>
    </xdr:from>
    <xdr:to>
      <xdr:col>20</xdr:col>
      <xdr:colOff>317500</xdr:colOff>
      <xdr:row>34</xdr:row>
      <xdr:rowOff>26192</xdr:rowOff>
    </xdr:to>
    <xdr:sp>
      <xdr:nvSpPr>
        <xdr:cNvPr id="6" name="Rounded Rectangle 5"/>
        <xdr:cNvSpPr/>
      </xdr:nvSpPr>
      <xdr:spPr>
        <a:xfrm>
          <a:off x="8474710" y="6202045"/>
          <a:ext cx="4019550" cy="590550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The</a:t>
          </a:r>
          <a:r>
            <a:rPr lang="en-US" sz="1100" baseline="0"/>
            <a:t> model yields a lift of </a:t>
          </a:r>
          <a:r>
            <a:rPr lang="en-US" sz="1100" b="1" baseline="0"/>
            <a:t>4.8 </a:t>
          </a:r>
          <a:r>
            <a:rPr lang="en-US" sz="1100" b="0" baseline="0"/>
            <a:t>on both the development and validation samples</a:t>
          </a:r>
          <a:endParaRPr lang="en-US" sz="1100" b="0"/>
        </a:p>
      </xdr:txBody>
    </xdr:sp>
    <xdr:clientData/>
  </xdr:twoCellAnchor>
  <xdr:twoCellAnchor>
    <xdr:from>
      <xdr:col>6</xdr:col>
      <xdr:colOff>631031</xdr:colOff>
      <xdr:row>32</xdr:row>
      <xdr:rowOff>101797</xdr:rowOff>
    </xdr:from>
    <xdr:to>
      <xdr:col>10</xdr:col>
      <xdr:colOff>148829</xdr:colOff>
      <xdr:row>48</xdr:row>
      <xdr:rowOff>29764</xdr:rowOff>
    </xdr:to>
    <xdr:graphicFrame>
      <xdr:nvGraphicFramePr>
        <xdr:cNvPr id="7" name="Chart 6"/>
        <xdr:cNvGraphicFramePr/>
      </xdr:nvGraphicFramePr>
      <xdr:xfrm>
        <a:off x="3893820" y="6502400"/>
        <a:ext cx="2289810" cy="285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R%20Analytics%20-%20Decile%20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usiness Problem"/>
      <sheetName val="Model Equation"/>
      <sheetName val="Gains Table - Dev &amp; Val Sample"/>
    </sheetNames>
    <sheetDataSet>
      <sheetData sheetId="0">
        <row r="4">
          <cell r="A4" t="str">
            <v>Banks play a crucial role in market economies. They decide who can get finance and on what terms and can make or break investment decisions.</v>
          </cell>
        </row>
        <row r="6">
          <cell r="A6" t="str">
            <v>Credit scoring algorithms, which make a guess at the probability of default, are the method banks use to determine whether or not a loan should be granted. </v>
          </cell>
        </row>
        <row r="7">
          <cell r="A7" t="str">
            <v>This excercise requires to improve on the state of the art in credit scoring, by predicting the probability that somebody will experience financial distress in the next two years.</v>
          </cell>
        </row>
        <row r="9">
          <cell r="A9" t="str">
            <v>For markets and society to function, individuals and companies need access to credit. </v>
          </cell>
        </row>
        <row r="11">
          <cell r="A11" t="str">
            <v>The goal of this excercise is to build a model that borrowers can use to help make the best financial decisions.</v>
          </cell>
        </row>
        <row r="13">
          <cell r="A13" t="str">
            <v>Historical data are provided on 150,000 borrowers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" sqref="E2:E11"/>
    </sheetView>
  </sheetViews>
  <sheetFormatPr defaultColWidth="9" defaultRowHeight="14.4" outlineLevelCol="5"/>
  <sheetData>
    <row r="1" spans="2:6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</row>
    <row r="2" spans="1:6">
      <c r="A2" s="23">
        <v>0</v>
      </c>
      <c r="B2">
        <v>0.892650100281951</v>
      </c>
      <c r="C2">
        <v>0.999999999601235</v>
      </c>
      <c r="D2">
        <v>191</v>
      </c>
      <c r="E2">
        <v>89</v>
      </c>
      <c r="F2">
        <v>280</v>
      </c>
    </row>
    <row r="3" spans="1:6">
      <c r="A3" s="23">
        <v>1</v>
      </c>
      <c r="B3">
        <v>0.810664278081489</v>
      </c>
      <c r="C3">
        <v>0.892581679676688</v>
      </c>
      <c r="D3">
        <v>248</v>
      </c>
      <c r="E3">
        <v>31</v>
      </c>
      <c r="F3">
        <v>279</v>
      </c>
    </row>
    <row r="4" spans="1:6">
      <c r="A4" s="23">
        <v>2</v>
      </c>
      <c r="B4">
        <v>0.754018443900869</v>
      </c>
      <c r="C4">
        <v>0.810636170264839</v>
      </c>
      <c r="D4">
        <v>252</v>
      </c>
      <c r="E4">
        <v>27</v>
      </c>
      <c r="F4">
        <v>279</v>
      </c>
    </row>
    <row r="5" spans="1:6">
      <c r="A5" s="23">
        <v>3</v>
      </c>
      <c r="B5">
        <v>0.700066961620684</v>
      </c>
      <c r="C5">
        <v>0.753954323956776</v>
      </c>
      <c r="D5">
        <v>264</v>
      </c>
      <c r="E5">
        <v>15</v>
      </c>
      <c r="F5">
        <v>279</v>
      </c>
    </row>
    <row r="6" spans="1:6">
      <c r="A6" s="23">
        <v>4</v>
      </c>
      <c r="B6">
        <v>0.576072660151186</v>
      </c>
      <c r="C6">
        <v>0.700020683712573</v>
      </c>
      <c r="D6">
        <v>209</v>
      </c>
      <c r="E6">
        <v>70</v>
      </c>
      <c r="F6">
        <v>279</v>
      </c>
    </row>
    <row r="7" spans="1:6">
      <c r="A7" s="23">
        <v>5</v>
      </c>
      <c r="B7">
        <v>0.403830473707629</v>
      </c>
      <c r="C7">
        <v>0.574356174881832</v>
      </c>
      <c r="D7">
        <v>139</v>
      </c>
      <c r="E7">
        <v>141</v>
      </c>
      <c r="F7">
        <v>280</v>
      </c>
    </row>
    <row r="8" spans="1:6">
      <c r="A8" s="23">
        <v>6</v>
      </c>
      <c r="B8">
        <v>0.23637102415147</v>
      </c>
      <c r="C8">
        <v>0.403569178843889</v>
      </c>
      <c r="D8">
        <v>63</v>
      </c>
      <c r="E8">
        <v>216</v>
      </c>
      <c r="F8">
        <v>279</v>
      </c>
    </row>
    <row r="9" spans="1:6">
      <c r="A9" s="23">
        <v>7</v>
      </c>
      <c r="B9">
        <v>0.122511886412187</v>
      </c>
      <c r="C9">
        <v>0.235227068137736</v>
      </c>
      <c r="D9">
        <v>20</v>
      </c>
      <c r="E9">
        <v>259</v>
      </c>
      <c r="F9">
        <v>279</v>
      </c>
    </row>
    <row r="10" spans="1:6">
      <c r="A10" s="23">
        <v>8</v>
      </c>
      <c r="B10">
        <v>0.0531568462797918</v>
      </c>
      <c r="C10">
        <v>0.122368618514899</v>
      </c>
      <c r="D10">
        <v>9</v>
      </c>
      <c r="E10">
        <v>270</v>
      </c>
      <c r="F10">
        <v>279</v>
      </c>
    </row>
    <row r="11" spans="1:6">
      <c r="A11" s="23">
        <v>9</v>
      </c>
      <c r="B11">
        <v>0.00228453699517983</v>
      </c>
      <c r="C11">
        <v>0.0529356495855893</v>
      </c>
      <c r="D11">
        <v>7</v>
      </c>
      <c r="E11">
        <v>273</v>
      </c>
      <c r="F11">
        <v>280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2" sqref="E2:E11"/>
    </sheetView>
  </sheetViews>
  <sheetFormatPr defaultColWidth="8.88888888888889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0.893831264</v>
      </c>
      <c r="C2">
        <v>0.999999999</v>
      </c>
      <c r="D2">
        <v>73</v>
      </c>
      <c r="E2">
        <v>47</v>
      </c>
      <c r="F2">
        <v>120</v>
      </c>
    </row>
    <row r="3" spans="1:6">
      <c r="A3">
        <v>1</v>
      </c>
      <c r="B3">
        <v>0.826246168</v>
      </c>
      <c r="C3">
        <v>0.893268979</v>
      </c>
      <c r="D3">
        <v>103</v>
      </c>
      <c r="E3">
        <v>17</v>
      </c>
      <c r="F3">
        <v>120</v>
      </c>
    </row>
    <row r="4" spans="1:6">
      <c r="A4">
        <v>2</v>
      </c>
      <c r="B4">
        <v>0.762482099</v>
      </c>
      <c r="C4">
        <v>0.825547889</v>
      </c>
      <c r="D4">
        <v>106</v>
      </c>
      <c r="E4">
        <v>14</v>
      </c>
      <c r="F4">
        <v>120</v>
      </c>
    </row>
    <row r="5" spans="1:6">
      <c r="A5">
        <v>3</v>
      </c>
      <c r="B5">
        <v>0.708134861</v>
      </c>
      <c r="C5">
        <v>0.762401485</v>
      </c>
      <c r="D5">
        <v>109</v>
      </c>
      <c r="E5">
        <v>10</v>
      </c>
      <c r="F5">
        <v>119</v>
      </c>
    </row>
    <row r="6" spans="1:6">
      <c r="A6">
        <v>4</v>
      </c>
      <c r="B6">
        <v>0.600637867</v>
      </c>
      <c r="C6">
        <v>0.70806267</v>
      </c>
      <c r="D6">
        <v>101</v>
      </c>
      <c r="E6">
        <v>19</v>
      </c>
      <c r="F6">
        <v>120</v>
      </c>
    </row>
    <row r="7" spans="1:6">
      <c r="A7">
        <v>5</v>
      </c>
      <c r="B7">
        <v>0.438583918</v>
      </c>
      <c r="C7">
        <v>0.599499148</v>
      </c>
      <c r="D7">
        <v>56</v>
      </c>
      <c r="E7">
        <v>64</v>
      </c>
      <c r="F7">
        <v>120</v>
      </c>
    </row>
    <row r="8" spans="1:6">
      <c r="A8">
        <v>6</v>
      </c>
      <c r="B8">
        <v>0.270522806</v>
      </c>
      <c r="C8">
        <v>0.435771811</v>
      </c>
      <c r="D8">
        <v>29</v>
      </c>
      <c r="E8">
        <v>90</v>
      </c>
      <c r="F8">
        <v>119</v>
      </c>
    </row>
    <row r="9" spans="1:6">
      <c r="A9">
        <v>7</v>
      </c>
      <c r="B9">
        <v>0.12630209</v>
      </c>
      <c r="C9">
        <v>0.268098448</v>
      </c>
      <c r="D9">
        <v>7</v>
      </c>
      <c r="E9">
        <v>113</v>
      </c>
      <c r="F9">
        <v>120</v>
      </c>
    </row>
    <row r="10" spans="1:6">
      <c r="A10">
        <v>8</v>
      </c>
      <c r="B10">
        <v>0.051523252</v>
      </c>
      <c r="C10">
        <v>0.126052739</v>
      </c>
      <c r="D10">
        <v>3</v>
      </c>
      <c r="E10">
        <v>117</v>
      </c>
      <c r="F10">
        <v>120</v>
      </c>
    </row>
    <row r="11" spans="1:6">
      <c r="A11">
        <v>9</v>
      </c>
      <c r="B11">
        <v>0.001144423</v>
      </c>
      <c r="C11">
        <v>0.050823923</v>
      </c>
      <c r="D11">
        <v>2</v>
      </c>
      <c r="E11">
        <v>118</v>
      </c>
      <c r="F11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workbookViewId="0">
      <selection activeCell="M12" sqref="M12"/>
    </sheetView>
  </sheetViews>
  <sheetFormatPr defaultColWidth="9" defaultRowHeight="14.4"/>
  <cols>
    <col min="1" max="1" width="5.55555555555556" customWidth="1"/>
    <col min="2" max="3" width="11.3333333333333" customWidth="1"/>
    <col min="4" max="4" width="5.66666666666667" customWidth="1"/>
    <col min="5" max="5" width="6.55555555555556" customWidth="1"/>
    <col min="6" max="6" width="7.44444444444444" customWidth="1"/>
    <col min="7" max="7" width="8.88888888888889" customWidth="1"/>
    <col min="8" max="8" width="12.5555555555556" customWidth="1"/>
    <col min="9" max="9" width="10" customWidth="1"/>
    <col min="10" max="11" width="8.66666666666667" customWidth="1"/>
    <col min="12" max="12" width="6.88888888888889" customWidth="1"/>
    <col min="17" max="17" width="15.2222222222222" customWidth="1"/>
    <col min="18" max="18" width="5.22222222222222" customWidth="1"/>
    <col min="19" max="19" width="8.55555555555556" customWidth="1"/>
    <col min="21" max="21" width="64.8888888888889" customWidth="1"/>
  </cols>
  <sheetData>
    <row r="1" customFormat="1" spans="1:12">
      <c r="A1" s="1" t="s">
        <v>5</v>
      </c>
      <c r="B1" s="1"/>
      <c r="C1" s="1"/>
      <c r="D1" s="1"/>
      <c r="E1" s="1"/>
      <c r="F1" s="1"/>
      <c r="G1" s="1"/>
      <c r="H1" s="1"/>
      <c r="I1" s="1"/>
      <c r="J1" s="12"/>
      <c r="K1" s="12"/>
      <c r="L1" s="12"/>
    </row>
    <row r="2" customFormat="1" ht="36" spans="1:1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4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Q2" s="18" t="s">
        <v>17</v>
      </c>
      <c r="R2" s="18" t="s">
        <v>18</v>
      </c>
      <c r="S2" s="18" t="s">
        <v>19</v>
      </c>
    </row>
    <row r="3" customFormat="1" spans="1:19">
      <c r="A3" s="2">
        <v>0</v>
      </c>
      <c r="B3" s="2"/>
      <c r="C3" s="2"/>
      <c r="D3" s="2"/>
      <c r="E3" s="2"/>
      <c r="F3" s="2"/>
      <c r="G3" s="2"/>
      <c r="H3" s="2"/>
      <c r="I3" s="2">
        <v>0</v>
      </c>
      <c r="J3" s="13"/>
      <c r="K3" s="13"/>
      <c r="L3" s="13"/>
      <c r="Q3" s="19">
        <v>0</v>
      </c>
      <c r="R3" s="19">
        <v>0</v>
      </c>
      <c r="S3" s="19">
        <v>1</v>
      </c>
    </row>
    <row r="4" spans="1:21">
      <c r="A4" s="3">
        <v>1</v>
      </c>
      <c r="B4">
        <v>0.892650100281951</v>
      </c>
      <c r="C4">
        <v>0.999999999601235</v>
      </c>
      <c r="D4">
        <v>191</v>
      </c>
      <c r="E4">
        <v>89</v>
      </c>
      <c r="F4" s="4">
        <f t="shared" ref="F4:F13" si="0">SUM(D4:E4)</f>
        <v>280</v>
      </c>
      <c r="G4" s="5">
        <f t="shared" ref="G4:G14" si="1">D4/F4</f>
        <v>0.682142857142857</v>
      </c>
      <c r="H4" s="5">
        <f t="shared" ref="H4:H13" si="2">D4/$D$14</f>
        <v>0.13623395149786</v>
      </c>
      <c r="I4" s="5">
        <f>H4</f>
        <v>0.13623395149786</v>
      </c>
      <c r="J4" s="5">
        <f t="shared" ref="J4:J13" si="3">E4/$E$14</f>
        <v>0.0639827462257369</v>
      </c>
      <c r="K4" s="5">
        <f>J4</f>
        <v>0.0639827462257369</v>
      </c>
      <c r="L4" s="5">
        <f t="shared" ref="L4:L13" si="4">ABS(I4-K4)</f>
        <v>0.0722512052721233</v>
      </c>
      <c r="Q4" s="17">
        <v>0.1</v>
      </c>
      <c r="R4" s="20">
        <f t="shared" ref="R4:R13" si="5">I4/Q4</f>
        <v>1.3623395149786</v>
      </c>
      <c r="S4" s="19">
        <v>1</v>
      </c>
      <c r="U4" t="s">
        <v>20</v>
      </c>
    </row>
    <row r="5" spans="1:21">
      <c r="A5" s="3">
        <v>2</v>
      </c>
      <c r="B5">
        <v>0.810664278081489</v>
      </c>
      <c r="C5">
        <v>0.892581679676688</v>
      </c>
      <c r="D5">
        <v>248</v>
      </c>
      <c r="E5">
        <v>31</v>
      </c>
      <c r="F5" s="4">
        <f t="shared" si="0"/>
        <v>279</v>
      </c>
      <c r="G5" s="5">
        <f t="shared" si="1"/>
        <v>0.888888888888889</v>
      </c>
      <c r="H5" s="5">
        <f t="shared" si="2"/>
        <v>0.176890156918688</v>
      </c>
      <c r="I5" s="5">
        <f t="shared" ref="I5:I13" si="6">I4+H5</f>
        <v>0.313124108416548</v>
      </c>
      <c r="J5" s="5">
        <f t="shared" si="3"/>
        <v>0.0222861250898634</v>
      </c>
      <c r="K5" s="5">
        <f t="shared" ref="K5:K13" si="7">K4+J5</f>
        <v>0.0862688713156003</v>
      </c>
      <c r="L5" s="5">
        <f t="shared" si="4"/>
        <v>0.226855237100948</v>
      </c>
      <c r="Q5" s="17">
        <v>0.2</v>
      </c>
      <c r="R5" s="21">
        <f t="shared" si="5"/>
        <v>1.56562054208274</v>
      </c>
      <c r="S5" s="19">
        <v>1</v>
      </c>
      <c r="U5" t="s">
        <v>21</v>
      </c>
    </row>
    <row r="6" spans="1:21">
      <c r="A6" s="3">
        <v>3</v>
      </c>
      <c r="B6">
        <v>0.754018443900869</v>
      </c>
      <c r="C6">
        <v>0.810636170264839</v>
      </c>
      <c r="D6">
        <v>252</v>
      </c>
      <c r="E6">
        <v>27</v>
      </c>
      <c r="F6" s="6">
        <f t="shared" si="0"/>
        <v>279</v>
      </c>
      <c r="G6" s="7">
        <f t="shared" si="1"/>
        <v>0.903225806451613</v>
      </c>
      <c r="H6" s="7">
        <f t="shared" si="2"/>
        <v>0.179743223965763</v>
      </c>
      <c r="I6" s="7">
        <f t="shared" si="6"/>
        <v>0.492867332382311</v>
      </c>
      <c r="J6" s="7">
        <f t="shared" si="3"/>
        <v>0.0194104960460101</v>
      </c>
      <c r="K6" s="7">
        <f t="shared" si="7"/>
        <v>0.10567936736161</v>
      </c>
      <c r="L6" s="7">
        <f t="shared" si="4"/>
        <v>0.387187965020701</v>
      </c>
      <c r="Q6" s="17">
        <v>0.3</v>
      </c>
      <c r="R6" s="21">
        <f t="shared" si="5"/>
        <v>1.64289110794104</v>
      </c>
      <c r="S6" s="19">
        <v>1</v>
      </c>
      <c r="U6" t="s">
        <v>22</v>
      </c>
    </row>
    <row r="7" spans="1:21">
      <c r="A7" s="3">
        <v>4</v>
      </c>
      <c r="B7">
        <v>0.700066961620684</v>
      </c>
      <c r="C7">
        <v>0.753954323956776</v>
      </c>
      <c r="D7">
        <v>264</v>
      </c>
      <c r="E7">
        <v>15</v>
      </c>
      <c r="F7" s="4">
        <f t="shared" si="0"/>
        <v>279</v>
      </c>
      <c r="G7" s="5">
        <f t="shared" si="1"/>
        <v>0.946236559139785</v>
      </c>
      <c r="H7" s="5">
        <f t="shared" si="2"/>
        <v>0.18830242510699</v>
      </c>
      <c r="I7" s="5">
        <f t="shared" si="6"/>
        <v>0.681169757489301</v>
      </c>
      <c r="J7" s="5">
        <f t="shared" si="3"/>
        <v>0.01078360891445</v>
      </c>
      <c r="K7" s="5">
        <f t="shared" si="7"/>
        <v>0.11646297627606</v>
      </c>
      <c r="L7" s="5">
        <f t="shared" si="4"/>
        <v>0.564706781213241</v>
      </c>
      <c r="Q7" s="17">
        <v>0.4</v>
      </c>
      <c r="R7" s="21">
        <f t="shared" si="5"/>
        <v>1.70292439372325</v>
      </c>
      <c r="S7" s="19">
        <v>1</v>
      </c>
      <c r="U7" t="s">
        <v>23</v>
      </c>
    </row>
    <row r="8" spans="1:21">
      <c r="A8" s="3">
        <v>5</v>
      </c>
      <c r="B8">
        <v>0.576072660151186</v>
      </c>
      <c r="C8">
        <v>0.700020683712573</v>
      </c>
      <c r="D8">
        <v>209</v>
      </c>
      <c r="E8">
        <v>70</v>
      </c>
      <c r="F8" s="4">
        <f t="shared" si="0"/>
        <v>279</v>
      </c>
      <c r="G8" s="5">
        <f t="shared" si="1"/>
        <v>0.74910394265233</v>
      </c>
      <c r="H8" s="5">
        <f t="shared" si="2"/>
        <v>0.1490727532097</v>
      </c>
      <c r="I8" s="5">
        <f t="shared" si="6"/>
        <v>0.830242510699001</v>
      </c>
      <c r="J8" s="5">
        <f t="shared" si="3"/>
        <v>0.0503235082674335</v>
      </c>
      <c r="K8" s="5">
        <f t="shared" si="7"/>
        <v>0.166786484543494</v>
      </c>
      <c r="L8" s="5">
        <f t="shared" si="4"/>
        <v>0.663456026155508</v>
      </c>
      <c r="Q8" s="17">
        <v>0.5</v>
      </c>
      <c r="R8" s="21">
        <f t="shared" si="5"/>
        <v>1.660485021398</v>
      </c>
      <c r="S8" s="19">
        <v>1</v>
      </c>
      <c r="U8" t="s">
        <v>24</v>
      </c>
    </row>
    <row r="9" customFormat="1" spans="1:19">
      <c r="A9" s="3">
        <v>6</v>
      </c>
      <c r="B9">
        <v>0.403830473707629</v>
      </c>
      <c r="C9">
        <v>0.574356174881832</v>
      </c>
      <c r="D9">
        <v>139</v>
      </c>
      <c r="E9">
        <v>141</v>
      </c>
      <c r="F9" s="4">
        <f t="shared" si="0"/>
        <v>280</v>
      </c>
      <c r="G9" s="5">
        <f t="shared" si="1"/>
        <v>0.496428571428571</v>
      </c>
      <c r="H9" s="5">
        <f t="shared" si="2"/>
        <v>0.0991440798858773</v>
      </c>
      <c r="I9" s="5">
        <f t="shared" si="6"/>
        <v>0.929386590584879</v>
      </c>
      <c r="J9" s="5">
        <f t="shared" si="3"/>
        <v>0.10136592379583</v>
      </c>
      <c r="K9" s="5">
        <f t="shared" si="7"/>
        <v>0.268152408339324</v>
      </c>
      <c r="L9" s="5">
        <f t="shared" si="4"/>
        <v>0.661234182245555</v>
      </c>
      <c r="Q9" s="17">
        <v>0.6</v>
      </c>
      <c r="R9" s="21">
        <f t="shared" si="5"/>
        <v>1.5489776509748</v>
      </c>
      <c r="S9" s="19">
        <v>1</v>
      </c>
    </row>
    <row r="10" customFormat="1" spans="1:19">
      <c r="A10" s="3">
        <v>7</v>
      </c>
      <c r="B10">
        <v>0.23637102415147</v>
      </c>
      <c r="C10">
        <v>0.403569178843889</v>
      </c>
      <c r="D10">
        <v>63</v>
      </c>
      <c r="E10">
        <v>216</v>
      </c>
      <c r="F10" s="4">
        <f t="shared" si="0"/>
        <v>279</v>
      </c>
      <c r="G10" s="5">
        <f t="shared" si="1"/>
        <v>0.225806451612903</v>
      </c>
      <c r="H10" s="5">
        <f t="shared" si="2"/>
        <v>0.0449358059914408</v>
      </c>
      <c r="I10" s="5">
        <f t="shared" si="6"/>
        <v>0.97432239657632</v>
      </c>
      <c r="J10" s="5">
        <f t="shared" si="3"/>
        <v>0.155283968368081</v>
      </c>
      <c r="K10" s="5">
        <f t="shared" si="7"/>
        <v>0.423436376707405</v>
      </c>
      <c r="L10" s="5">
        <f t="shared" si="4"/>
        <v>0.550886019868915</v>
      </c>
      <c r="Q10" s="17">
        <v>0.7</v>
      </c>
      <c r="R10" s="21">
        <f t="shared" si="5"/>
        <v>1.39188913796617</v>
      </c>
      <c r="S10" s="19">
        <v>1</v>
      </c>
    </row>
    <row r="11" customFormat="1" spans="1:19">
      <c r="A11" s="3">
        <v>8</v>
      </c>
      <c r="B11">
        <v>0.122511886412187</v>
      </c>
      <c r="C11">
        <v>0.235227068137736</v>
      </c>
      <c r="D11">
        <v>20</v>
      </c>
      <c r="E11">
        <v>259</v>
      </c>
      <c r="F11" s="4">
        <f t="shared" si="0"/>
        <v>279</v>
      </c>
      <c r="G11" s="5">
        <f t="shared" si="1"/>
        <v>0.0716845878136201</v>
      </c>
      <c r="H11" s="5">
        <f t="shared" si="2"/>
        <v>0.014265335235378</v>
      </c>
      <c r="I11" s="5">
        <f t="shared" si="6"/>
        <v>0.988587731811698</v>
      </c>
      <c r="J11" s="5">
        <f t="shared" si="3"/>
        <v>0.186196980589504</v>
      </c>
      <c r="K11" s="5">
        <f t="shared" si="7"/>
        <v>0.609633357296909</v>
      </c>
      <c r="L11" s="5">
        <f t="shared" si="4"/>
        <v>0.378954374514789</v>
      </c>
      <c r="Q11" s="17">
        <v>0.8</v>
      </c>
      <c r="R11" s="21">
        <f t="shared" si="5"/>
        <v>1.23573466476462</v>
      </c>
      <c r="S11" s="19">
        <v>1</v>
      </c>
    </row>
    <row r="12" customFormat="1" spans="1:19">
      <c r="A12" s="3">
        <v>9</v>
      </c>
      <c r="B12">
        <v>0.0531568462797918</v>
      </c>
      <c r="C12">
        <v>0.122368618514899</v>
      </c>
      <c r="D12">
        <v>9</v>
      </c>
      <c r="E12">
        <v>270</v>
      </c>
      <c r="F12" s="4">
        <f t="shared" si="0"/>
        <v>279</v>
      </c>
      <c r="G12" s="5">
        <f t="shared" si="1"/>
        <v>0.032258064516129</v>
      </c>
      <c r="H12" s="5">
        <f t="shared" si="2"/>
        <v>0.00641940085592011</v>
      </c>
      <c r="I12" s="5">
        <f t="shared" si="6"/>
        <v>0.995007132667618</v>
      </c>
      <c r="J12" s="5">
        <f t="shared" si="3"/>
        <v>0.194104960460101</v>
      </c>
      <c r="K12" s="5">
        <f t="shared" si="7"/>
        <v>0.803738317757009</v>
      </c>
      <c r="L12" s="5">
        <f t="shared" si="4"/>
        <v>0.191268814910608</v>
      </c>
      <c r="Q12" s="17">
        <v>0.9</v>
      </c>
      <c r="R12" s="21">
        <f t="shared" si="5"/>
        <v>1.1055634807418</v>
      </c>
      <c r="S12" s="19">
        <v>1</v>
      </c>
    </row>
    <row r="13" customFormat="1" spans="1:19">
      <c r="A13" s="3">
        <v>10</v>
      </c>
      <c r="B13">
        <v>0.00228453699517983</v>
      </c>
      <c r="C13">
        <v>0.0529356495855893</v>
      </c>
      <c r="D13">
        <v>7</v>
      </c>
      <c r="E13">
        <v>273</v>
      </c>
      <c r="F13" s="4">
        <f t="shared" si="0"/>
        <v>280</v>
      </c>
      <c r="G13" s="5">
        <f t="shared" si="1"/>
        <v>0.025</v>
      </c>
      <c r="H13" s="5">
        <f t="shared" si="2"/>
        <v>0.00499286733238231</v>
      </c>
      <c r="I13" s="5">
        <f t="shared" si="6"/>
        <v>1</v>
      </c>
      <c r="J13" s="5">
        <f t="shared" si="3"/>
        <v>0.196261682242991</v>
      </c>
      <c r="K13" s="5">
        <f t="shared" si="7"/>
        <v>1</v>
      </c>
      <c r="L13" s="5">
        <f t="shared" si="4"/>
        <v>0</v>
      </c>
      <c r="Q13" s="17">
        <v>1</v>
      </c>
      <c r="R13" s="21">
        <f t="shared" si="5"/>
        <v>1</v>
      </c>
      <c r="S13" s="22">
        <v>1</v>
      </c>
    </row>
    <row r="14" customFormat="1" spans="1:12">
      <c r="A14" s="8"/>
      <c r="B14" s="9"/>
      <c r="C14" s="9"/>
      <c r="D14" s="10">
        <f t="shared" ref="D14:F14" si="8">SUM(D4:D13)</f>
        <v>1402</v>
      </c>
      <c r="E14" s="10">
        <f t="shared" si="8"/>
        <v>1391</v>
      </c>
      <c r="F14" s="10">
        <f t="shared" si="8"/>
        <v>2793</v>
      </c>
      <c r="G14" s="11">
        <f t="shared" si="1"/>
        <v>0.501969208736126</v>
      </c>
      <c r="H14" s="8"/>
      <c r="I14" s="8"/>
      <c r="J14" s="14"/>
      <c r="K14" s="15" t="s">
        <v>16</v>
      </c>
      <c r="L14" s="16">
        <f>MAX(L4:L13)</f>
        <v>0.663456026155508</v>
      </c>
    </row>
    <row r="16" customFormat="1" spans="1:12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2"/>
      <c r="K16" s="12"/>
      <c r="L16" s="12"/>
    </row>
    <row r="17" customFormat="1" ht="36" spans="1:19">
      <c r="A17" s="2" t="s">
        <v>6</v>
      </c>
      <c r="B17" s="2" t="s">
        <v>7</v>
      </c>
      <c r="C17" s="2" t="s">
        <v>8</v>
      </c>
      <c r="D17" s="2" t="s">
        <v>26</v>
      </c>
      <c r="E17" s="2" t="s">
        <v>27</v>
      </c>
      <c r="F17" s="2" t="s">
        <v>4</v>
      </c>
      <c r="G17" s="2" t="s">
        <v>11</v>
      </c>
      <c r="H17" s="2" t="s">
        <v>12</v>
      </c>
      <c r="I17" s="2" t="s">
        <v>13</v>
      </c>
      <c r="J17" s="2" t="s">
        <v>14</v>
      </c>
      <c r="K17" s="2" t="s">
        <v>15</v>
      </c>
      <c r="L17" s="2" t="s">
        <v>16</v>
      </c>
      <c r="Q17" s="18" t="s">
        <v>17</v>
      </c>
      <c r="R17" s="18" t="s">
        <v>18</v>
      </c>
      <c r="S17" s="18" t="s">
        <v>19</v>
      </c>
    </row>
    <row r="18" customFormat="1" spans="1:19">
      <c r="A18" s="2">
        <v>0</v>
      </c>
      <c r="B18" s="2"/>
      <c r="C18" s="2"/>
      <c r="D18" s="2"/>
      <c r="E18" s="2"/>
      <c r="F18" s="2"/>
      <c r="G18" s="2"/>
      <c r="H18" s="2"/>
      <c r="I18" s="2">
        <v>0</v>
      </c>
      <c r="J18" s="13"/>
      <c r="K18" s="13"/>
      <c r="L18" s="13"/>
      <c r="Q18" s="19">
        <v>0</v>
      </c>
      <c r="R18" s="19"/>
      <c r="S18" s="19">
        <v>1</v>
      </c>
    </row>
    <row r="19" customFormat="1" spans="1:19">
      <c r="A19" s="3">
        <v>1</v>
      </c>
      <c r="B19">
        <v>0.893831264</v>
      </c>
      <c r="C19">
        <v>0.999999999</v>
      </c>
      <c r="D19">
        <v>73</v>
      </c>
      <c r="E19">
        <v>47</v>
      </c>
      <c r="F19" s="4">
        <f t="shared" ref="F19:F28" si="9">SUM(D19:E19)</f>
        <v>120</v>
      </c>
      <c r="G19" s="5">
        <f t="shared" ref="G19:G28" si="10">D19/F19</f>
        <v>0.608333333333333</v>
      </c>
      <c r="H19" s="5">
        <f t="shared" ref="H19:H28" si="11">D19/$D$29</f>
        <v>0.123938879456706</v>
      </c>
      <c r="I19" s="5">
        <f>H19</f>
        <v>0.123938879456706</v>
      </c>
      <c r="J19" s="5">
        <f t="shared" ref="J19:J28" si="12">E19/$E$29</f>
        <v>0.077175697865353</v>
      </c>
      <c r="K19" s="5">
        <f>J19</f>
        <v>0.077175697865353</v>
      </c>
      <c r="L19" s="5">
        <f t="shared" ref="L19:L28" si="13">ABS(I19-K19)</f>
        <v>0.0467631815913532</v>
      </c>
      <c r="P19" s="17"/>
      <c r="Q19" s="17">
        <v>0.1</v>
      </c>
      <c r="R19" s="20">
        <f t="shared" ref="R19:R28" si="14">I19/Q19</f>
        <v>1.23938879456706</v>
      </c>
      <c r="S19" s="19">
        <v>1</v>
      </c>
    </row>
    <row r="20" customFormat="1" spans="1:19">
      <c r="A20" s="3">
        <v>2</v>
      </c>
      <c r="B20">
        <v>0.826246168</v>
      </c>
      <c r="C20">
        <v>0.893268979</v>
      </c>
      <c r="D20">
        <v>103</v>
      </c>
      <c r="E20">
        <v>17</v>
      </c>
      <c r="F20" s="4">
        <f t="shared" si="9"/>
        <v>120</v>
      </c>
      <c r="G20" s="5">
        <f t="shared" si="10"/>
        <v>0.858333333333333</v>
      </c>
      <c r="H20" s="5">
        <f t="shared" si="11"/>
        <v>0.174872665534805</v>
      </c>
      <c r="I20" s="5">
        <f t="shared" ref="I20:I28" si="15">I19+H20</f>
        <v>0.298811544991511</v>
      </c>
      <c r="J20" s="5">
        <f t="shared" si="12"/>
        <v>0.0279146141215107</v>
      </c>
      <c r="K20" s="5">
        <f t="shared" ref="K20:K28" si="16">K19+J20</f>
        <v>0.105090311986864</v>
      </c>
      <c r="L20" s="5">
        <f t="shared" si="13"/>
        <v>0.193721233004647</v>
      </c>
      <c r="P20" s="17"/>
      <c r="Q20" s="17">
        <v>0.2</v>
      </c>
      <c r="R20" s="21">
        <f t="shared" si="14"/>
        <v>1.49405772495756</v>
      </c>
      <c r="S20" s="19">
        <v>1</v>
      </c>
    </row>
    <row r="21" customFormat="1" spans="1:19">
      <c r="A21" s="3">
        <v>3</v>
      </c>
      <c r="B21">
        <v>0.762482099</v>
      </c>
      <c r="C21">
        <v>0.825547889</v>
      </c>
      <c r="D21">
        <v>106</v>
      </c>
      <c r="E21">
        <v>14</v>
      </c>
      <c r="F21" s="6">
        <f t="shared" si="9"/>
        <v>120</v>
      </c>
      <c r="G21" s="7">
        <f t="shared" si="10"/>
        <v>0.883333333333333</v>
      </c>
      <c r="H21" s="7">
        <f t="shared" si="11"/>
        <v>0.179966044142615</v>
      </c>
      <c r="I21" s="7">
        <f t="shared" si="15"/>
        <v>0.478777589134126</v>
      </c>
      <c r="J21" s="7">
        <f t="shared" si="12"/>
        <v>0.0229885057471264</v>
      </c>
      <c r="K21" s="7">
        <f t="shared" si="16"/>
        <v>0.12807881773399</v>
      </c>
      <c r="L21" s="7">
        <f t="shared" si="13"/>
        <v>0.350698771400136</v>
      </c>
      <c r="P21" s="17"/>
      <c r="Q21" s="17">
        <v>0.3</v>
      </c>
      <c r="R21" s="21">
        <f t="shared" si="14"/>
        <v>1.59592529711375</v>
      </c>
      <c r="S21" s="19">
        <v>1</v>
      </c>
    </row>
    <row r="22" customFormat="1" spans="1:19">
      <c r="A22" s="3">
        <v>4</v>
      </c>
      <c r="B22">
        <v>0.708134861</v>
      </c>
      <c r="C22">
        <v>0.762401485</v>
      </c>
      <c r="D22">
        <v>109</v>
      </c>
      <c r="E22">
        <v>10</v>
      </c>
      <c r="F22" s="4">
        <f t="shared" si="9"/>
        <v>119</v>
      </c>
      <c r="G22" s="5">
        <f t="shared" si="10"/>
        <v>0.915966386554622</v>
      </c>
      <c r="H22" s="5">
        <f t="shared" si="11"/>
        <v>0.185059422750424</v>
      </c>
      <c r="I22" s="5">
        <f t="shared" si="15"/>
        <v>0.66383701188455</v>
      </c>
      <c r="J22" s="5">
        <f t="shared" si="12"/>
        <v>0.0164203612479475</v>
      </c>
      <c r="K22" s="5">
        <f t="shared" si="16"/>
        <v>0.144499178981938</v>
      </c>
      <c r="L22" s="5">
        <f t="shared" si="13"/>
        <v>0.519337832902612</v>
      </c>
      <c r="P22" s="17"/>
      <c r="Q22" s="17">
        <v>0.4</v>
      </c>
      <c r="R22" s="21">
        <f t="shared" si="14"/>
        <v>1.65959252971138</v>
      </c>
      <c r="S22" s="19">
        <v>1</v>
      </c>
    </row>
    <row r="23" customFormat="1" spans="1:19">
      <c r="A23" s="3">
        <v>5</v>
      </c>
      <c r="B23">
        <v>0.600637867</v>
      </c>
      <c r="C23">
        <v>0.70806267</v>
      </c>
      <c r="D23">
        <v>101</v>
      </c>
      <c r="E23">
        <v>19</v>
      </c>
      <c r="F23" s="4">
        <f t="shared" si="9"/>
        <v>120</v>
      </c>
      <c r="G23" s="5">
        <f t="shared" si="10"/>
        <v>0.841666666666667</v>
      </c>
      <c r="H23" s="5">
        <f t="shared" si="11"/>
        <v>0.171477079796265</v>
      </c>
      <c r="I23" s="5">
        <f t="shared" si="15"/>
        <v>0.835314091680815</v>
      </c>
      <c r="J23" s="5">
        <f t="shared" si="12"/>
        <v>0.0311986863711002</v>
      </c>
      <c r="K23" s="5">
        <f t="shared" si="16"/>
        <v>0.175697865353038</v>
      </c>
      <c r="L23" s="5">
        <f t="shared" si="13"/>
        <v>0.659616226327777</v>
      </c>
      <c r="P23" s="17"/>
      <c r="Q23" s="17">
        <v>0.5</v>
      </c>
      <c r="R23" s="21">
        <f t="shared" si="14"/>
        <v>1.67062818336163</v>
      </c>
      <c r="S23" s="19">
        <v>1</v>
      </c>
    </row>
    <row r="24" customFormat="1" spans="1:19">
      <c r="A24" s="3">
        <v>6</v>
      </c>
      <c r="B24">
        <v>0.438583918</v>
      </c>
      <c r="C24">
        <v>0.599499148</v>
      </c>
      <c r="D24">
        <v>56</v>
      </c>
      <c r="E24">
        <v>64</v>
      </c>
      <c r="F24" s="4">
        <f t="shared" si="9"/>
        <v>120</v>
      </c>
      <c r="G24" s="5">
        <f t="shared" si="10"/>
        <v>0.466666666666667</v>
      </c>
      <c r="H24" s="5">
        <f t="shared" si="11"/>
        <v>0.0950764006791171</v>
      </c>
      <c r="I24" s="5">
        <f t="shared" si="15"/>
        <v>0.930390492359932</v>
      </c>
      <c r="J24" s="5">
        <f t="shared" si="12"/>
        <v>0.105090311986864</v>
      </c>
      <c r="K24" s="5">
        <f t="shared" si="16"/>
        <v>0.280788177339901</v>
      </c>
      <c r="L24" s="5">
        <f t="shared" si="13"/>
        <v>0.649602315020031</v>
      </c>
      <c r="P24" s="17"/>
      <c r="Q24" s="17">
        <v>0.6</v>
      </c>
      <c r="R24" s="21">
        <f t="shared" si="14"/>
        <v>1.55065082059989</v>
      </c>
      <c r="S24" s="19">
        <v>1</v>
      </c>
    </row>
    <row r="25" customFormat="1" spans="1:19">
      <c r="A25" s="3">
        <v>7</v>
      </c>
      <c r="B25">
        <v>0.270522806</v>
      </c>
      <c r="C25">
        <v>0.435771811</v>
      </c>
      <c r="D25">
        <v>29</v>
      </c>
      <c r="E25">
        <v>90</v>
      </c>
      <c r="F25" s="4">
        <f t="shared" si="9"/>
        <v>119</v>
      </c>
      <c r="G25" s="5">
        <f t="shared" si="10"/>
        <v>0.243697478991597</v>
      </c>
      <c r="H25" s="5">
        <f t="shared" si="11"/>
        <v>0.0492359932088285</v>
      </c>
      <c r="I25" s="5">
        <f t="shared" si="15"/>
        <v>0.979626485568761</v>
      </c>
      <c r="J25" s="5">
        <f t="shared" si="12"/>
        <v>0.147783251231527</v>
      </c>
      <c r="K25" s="5">
        <f t="shared" si="16"/>
        <v>0.428571428571429</v>
      </c>
      <c r="L25" s="5">
        <f t="shared" si="13"/>
        <v>0.551055056997332</v>
      </c>
      <c r="P25" s="17"/>
      <c r="Q25" s="17">
        <v>0.7</v>
      </c>
      <c r="R25" s="21">
        <f t="shared" si="14"/>
        <v>1.39946640795537</v>
      </c>
      <c r="S25" s="19">
        <v>1</v>
      </c>
    </row>
    <row r="26" customFormat="1" spans="1:19">
      <c r="A26" s="3">
        <v>8</v>
      </c>
      <c r="B26">
        <v>0.12630209</v>
      </c>
      <c r="C26">
        <v>0.268098448</v>
      </c>
      <c r="D26">
        <v>7</v>
      </c>
      <c r="E26">
        <v>113</v>
      </c>
      <c r="F26" s="4">
        <f t="shared" si="9"/>
        <v>120</v>
      </c>
      <c r="G26" s="5">
        <f t="shared" si="10"/>
        <v>0.0583333333333333</v>
      </c>
      <c r="H26" s="5">
        <f t="shared" si="11"/>
        <v>0.0118845500848896</v>
      </c>
      <c r="I26" s="5">
        <f t="shared" si="15"/>
        <v>0.99151103565365</v>
      </c>
      <c r="J26" s="5">
        <f t="shared" si="12"/>
        <v>0.185550082101806</v>
      </c>
      <c r="K26" s="5">
        <f t="shared" si="16"/>
        <v>0.614121510673235</v>
      </c>
      <c r="L26" s="5">
        <f t="shared" si="13"/>
        <v>0.377389524980416</v>
      </c>
      <c r="P26" s="17"/>
      <c r="Q26" s="17">
        <v>0.8</v>
      </c>
      <c r="R26" s="21">
        <f t="shared" si="14"/>
        <v>1.23938879456706</v>
      </c>
      <c r="S26" s="19">
        <v>1</v>
      </c>
    </row>
    <row r="27" customFormat="1" spans="1:19">
      <c r="A27" s="3">
        <v>9</v>
      </c>
      <c r="B27">
        <v>0.051523252</v>
      </c>
      <c r="C27">
        <v>0.126052739</v>
      </c>
      <c r="D27">
        <v>3</v>
      </c>
      <c r="E27">
        <v>117</v>
      </c>
      <c r="F27" s="4">
        <f t="shared" si="9"/>
        <v>120</v>
      </c>
      <c r="G27" s="5">
        <f t="shared" si="10"/>
        <v>0.025</v>
      </c>
      <c r="H27" s="5">
        <f t="shared" si="11"/>
        <v>0.00509337860780985</v>
      </c>
      <c r="I27" s="5">
        <f t="shared" si="15"/>
        <v>0.99660441426146</v>
      </c>
      <c r="J27" s="5">
        <f t="shared" si="12"/>
        <v>0.192118226600985</v>
      </c>
      <c r="K27" s="5">
        <f t="shared" si="16"/>
        <v>0.80623973727422</v>
      </c>
      <c r="L27" s="5">
        <f t="shared" si="13"/>
        <v>0.19036467698724</v>
      </c>
      <c r="P27" s="17"/>
      <c r="Q27" s="17">
        <v>0.9</v>
      </c>
      <c r="R27" s="21">
        <f t="shared" si="14"/>
        <v>1.10733823806829</v>
      </c>
      <c r="S27" s="19">
        <v>1</v>
      </c>
    </row>
    <row r="28" customFormat="1" spans="1:19">
      <c r="A28" s="3">
        <v>10</v>
      </c>
      <c r="B28">
        <v>0.001144423</v>
      </c>
      <c r="C28">
        <v>0.050823923</v>
      </c>
      <c r="D28">
        <v>2</v>
      </c>
      <c r="E28">
        <v>118</v>
      </c>
      <c r="F28" s="4">
        <f t="shared" si="9"/>
        <v>120</v>
      </c>
      <c r="G28" s="5">
        <f t="shared" si="10"/>
        <v>0.0166666666666667</v>
      </c>
      <c r="H28" s="5">
        <f t="shared" si="11"/>
        <v>0.0033955857385399</v>
      </c>
      <c r="I28" s="5">
        <f t="shared" si="15"/>
        <v>1</v>
      </c>
      <c r="J28" s="5">
        <f t="shared" si="12"/>
        <v>0.19376026272578</v>
      </c>
      <c r="K28" s="5">
        <f t="shared" si="16"/>
        <v>1</v>
      </c>
      <c r="L28" s="5">
        <f t="shared" si="13"/>
        <v>0</v>
      </c>
      <c r="P28" s="17"/>
      <c r="Q28" s="17">
        <v>1</v>
      </c>
      <c r="R28" s="21">
        <f t="shared" si="14"/>
        <v>1</v>
      </c>
      <c r="S28" s="22">
        <v>1</v>
      </c>
    </row>
    <row r="29" customFormat="1" spans="1:12">
      <c r="A29" s="8"/>
      <c r="B29" s="9"/>
      <c r="C29" s="9"/>
      <c r="D29" s="10">
        <f t="shared" ref="D29:F29" si="17">SUM(D19:D28)</f>
        <v>589</v>
      </c>
      <c r="E29" s="10">
        <f t="shared" si="17"/>
        <v>609</v>
      </c>
      <c r="F29" s="10">
        <f t="shared" si="17"/>
        <v>1198</v>
      </c>
      <c r="G29" s="8"/>
      <c r="H29" s="8"/>
      <c r="I29" s="8"/>
      <c r="J29" s="14"/>
      <c r="K29" s="15" t="s">
        <v>16</v>
      </c>
      <c r="L29" s="16">
        <f>MAX(L19:L28)</f>
        <v>0.659616226327777</v>
      </c>
    </row>
  </sheetData>
  <mergeCells count="2">
    <mergeCell ref="A1:I1"/>
    <mergeCell ref="A16:I16"/>
  </mergeCells>
  <conditionalFormatting sqref="G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{443d81b4-07a6-430f-ada2-b01e5df69771}</x14:id>
        </ext>
      </extLst>
    </cfRule>
  </conditionalFormatting>
  <conditionalFormatting sqref="G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{faec413c-882f-426b-8ebe-3137a9cb0a3b}</x14:id>
        </ext>
      </extLst>
    </cfRule>
  </conditionalFormatting>
  <conditionalFormatting sqref="G6:G13 G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{cd82ded5-b178-4ba2-aaa8-89bf6197aad8}</x14:id>
        </ext>
      </extLst>
    </cfRule>
  </conditionalFormatting>
  <conditionalFormatting sqref="G21:G28 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{9ec740ad-5f5d-4649-9410-a5b7b5824815}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3d81b4-07a6-430f-ada2-b01e5df697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</xm:sqref>
        </x14:conditionalFormatting>
        <x14:conditionalFormatting xmlns:xm="http://schemas.microsoft.com/office/excel/2006/main">
          <x14:cfRule type="dataBar" id="{faec413c-882f-426b-8ebe-3137a9cb0a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cd82ded5-b178-4ba2-aaa8-89bf6197aa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G6:G13 G4</xm:sqref>
        </x14:conditionalFormatting>
        <x14:conditionalFormatting xmlns:xm="http://schemas.microsoft.com/office/excel/2006/main">
          <x14:cfRule type="dataBar" id="{9ec740ad-5f5d-4649-9410-a5b7b58248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G21:G28 G19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Test</vt:lpstr>
      <vt:lpstr>Decile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</cp:lastModifiedBy>
  <dcterms:created xsi:type="dcterms:W3CDTF">2019-11-27T07:47:00Z</dcterms:created>
  <dcterms:modified xsi:type="dcterms:W3CDTF">2019-11-27T09:13:56Z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