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10" tabRatio="201" firstSheet="1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Sheet1!$A$2:$AF$2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FEE4EC903584BC9811E69B82DED638D" descr="d-xg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762250"/>
          <a:ext cx="10058400" cy="2877185"/>
        </a:xfrm>
        <a:prstGeom prst="rect">
          <a:avLst/>
        </a:prstGeom>
      </xdr:spPr>
    </xdr:pic>
  </etc:cellImage>
  <etc:cellImage>
    <xdr:pic>
      <xdr:nvPicPr>
        <xdr:cNvPr id="2" name="ID_2C5BAA5D5C6E49D484814EBEC087C5D3" descr="d-rf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020695"/>
        </a:xfrm>
        <a:prstGeom prst="rect">
          <a:avLst/>
        </a:prstGeom>
      </xdr:spPr>
    </xdr:pic>
  </etc:cellImage>
  <etc:cellImage>
    <xdr:pic>
      <xdr:nvPicPr>
        <xdr:cNvPr id="5" name="ID_C2449D30EEC04701978031AB80575063" descr="d-adaboos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2867025"/>
        </a:xfrm>
        <a:prstGeom prst="rect">
          <a:avLst/>
        </a:prstGeom>
      </xdr:spPr>
    </xdr:pic>
  </etc:cellImage>
  <etc:cellImage>
    <xdr:pic>
      <xdr:nvPicPr>
        <xdr:cNvPr id="6" name="ID_58DD033F98084795ADD0DB97CB783CC3" descr="d-xgbrf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10560"/>
        </a:xfrm>
        <a:prstGeom prst="rect">
          <a:avLst/>
        </a:prstGeom>
      </xdr:spPr>
    </xdr:pic>
  </etc:cellImage>
  <etc:cellImage>
    <xdr:pic>
      <xdr:nvPicPr>
        <xdr:cNvPr id="9" name="ID_C474ED52B1A149188735E0FCA4ADDCEE" descr="b-xgb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932430"/>
        </a:xfrm>
        <a:prstGeom prst="rect">
          <a:avLst/>
        </a:prstGeom>
      </xdr:spPr>
    </xdr:pic>
  </etc:cellImage>
  <etc:cellImage>
    <xdr:pic>
      <xdr:nvPicPr>
        <xdr:cNvPr id="10" name="ID_1AFF786D24CB4D4BB5164D1193FD98BA" descr="b-rf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2792730"/>
        </a:xfrm>
        <a:prstGeom prst="rect">
          <a:avLst/>
        </a:prstGeom>
      </xdr:spPr>
    </xdr:pic>
  </etc:cellImage>
  <etc:cellImage>
    <xdr:pic>
      <xdr:nvPicPr>
        <xdr:cNvPr id="11" name="ID_4ADBAE99477D4D278F41C3F6684EA2E7" descr="b-adaboost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2816860"/>
        </a:xfrm>
        <a:prstGeom prst="rect">
          <a:avLst/>
        </a:prstGeom>
      </xdr:spPr>
    </xdr:pic>
  </etc:cellImage>
  <etc:cellImage>
    <xdr:pic>
      <xdr:nvPicPr>
        <xdr:cNvPr id="12" name="ID_9A6F3BF6A39346B0B31DDD513352A8E0" descr="h-rf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2840990"/>
        </a:xfrm>
        <a:prstGeom prst="rect">
          <a:avLst/>
        </a:prstGeom>
      </xdr:spPr>
    </xdr:pic>
  </etc:cellImage>
  <etc:cellImage>
    <xdr:pic>
      <xdr:nvPicPr>
        <xdr:cNvPr id="13" name="ID_E300B0E982F549A6BE0E47A0588C48F0" descr="h-xgbrf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2879090"/>
        </a:xfrm>
        <a:prstGeom prst="rect">
          <a:avLst/>
        </a:prstGeom>
      </xdr:spPr>
    </xdr:pic>
  </etc:cellImage>
  <etc:cellImage>
    <xdr:pic>
      <xdr:nvPicPr>
        <xdr:cNvPr id="14" name="ID_F49C91F7AD464EFB9F7AD092623D6216" descr="h-xgb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760980"/>
        </a:xfrm>
        <a:prstGeom prst="rect">
          <a:avLst/>
        </a:prstGeom>
      </xdr:spPr>
    </xdr:pic>
  </etc:cellImage>
  <etc:cellImage>
    <xdr:pic>
      <xdr:nvPicPr>
        <xdr:cNvPr id="15" name="ID_5544AB43DFFE433397AB6286867BA14F" descr="h-adaboost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2946400"/>
        </a:xfrm>
        <a:prstGeom prst="rect">
          <a:avLst/>
        </a:prstGeom>
      </xdr:spPr>
    </xdr:pic>
  </etc:cellImage>
  <etc:cellImage>
    <xdr:pic>
      <xdr:nvPicPr>
        <xdr:cNvPr id="16" name="ID_DF8CD28474334DE7BCBD4F637D2BE320" descr="b-xgbrf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2969895"/>
        </a:xfrm>
        <a:prstGeom prst="rect">
          <a:avLst/>
        </a:prstGeom>
      </xdr:spPr>
    </xdr:pic>
  </etc:cellImage>
  <etc:cellImage>
    <xdr:pic>
      <xdr:nvPicPr>
        <xdr:cNvPr id="20" name="ID_948E188BFA1242C8A2371B12BEC1C957" descr="f-rf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3034665"/>
        </a:xfrm>
        <a:prstGeom prst="rect">
          <a:avLst/>
        </a:prstGeom>
      </xdr:spPr>
    </xdr:pic>
  </etc:cellImage>
  <etc:cellImage>
    <xdr:pic>
      <xdr:nvPicPr>
        <xdr:cNvPr id="21" name="ID_20924FFC5B5544798BA400B31918271E" descr="f-xgbrf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3068320"/>
        </a:xfrm>
        <a:prstGeom prst="rect">
          <a:avLst/>
        </a:prstGeom>
      </xdr:spPr>
    </xdr:pic>
  </etc:cellImage>
  <etc:cellImage>
    <xdr:pic>
      <xdr:nvPicPr>
        <xdr:cNvPr id="22" name="ID_56AA39F941CE4698B9CA85A7E550DCF9" descr="f-xgb"/>
        <xdr:cNvPicPr/>
      </xdr:nvPicPr>
      <xdr:blipFill>
        <a:blip r:embed="rId15"/>
        <a:stretch>
          <a:fillRect/>
        </a:stretch>
      </xdr:blipFill>
      <xdr:spPr>
        <a:xfrm>
          <a:off x="0" y="0"/>
          <a:ext cx="10058400" cy="2888615"/>
        </a:xfrm>
        <a:prstGeom prst="rect">
          <a:avLst/>
        </a:prstGeom>
      </xdr:spPr>
    </xdr:pic>
  </etc:cellImage>
  <etc:cellImage>
    <xdr:pic>
      <xdr:nvPicPr>
        <xdr:cNvPr id="23" name="ID_E74FC00E410F4AD3AC9FFB241A53A82E" descr="f-adaboost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3053080"/>
        </a:xfrm>
        <a:prstGeom prst="rect">
          <a:avLst/>
        </a:prstGeom>
      </xdr:spPr>
    </xdr:pic>
  </etc:cellImage>
  <etc:cellImage>
    <xdr:pic>
      <xdr:nvPicPr>
        <xdr:cNvPr id="27" name="ID_B2D0ADABAFBE4FC0901BB3C500F8C96C" descr="c-adaboost"/>
        <xdr:cNvPicPr/>
      </xdr:nvPicPr>
      <xdr:blipFill>
        <a:blip r:embed="rId17"/>
        <a:stretch>
          <a:fillRect/>
        </a:stretch>
      </xdr:blipFill>
      <xdr:spPr>
        <a:xfrm>
          <a:off x="0" y="0"/>
          <a:ext cx="10058400" cy="2817495"/>
        </a:xfrm>
        <a:prstGeom prst="rect">
          <a:avLst/>
        </a:prstGeom>
      </xdr:spPr>
    </xdr:pic>
  </etc:cellImage>
  <etc:cellImage>
    <xdr:pic>
      <xdr:nvPicPr>
        <xdr:cNvPr id="28" name="ID_C4651459D5A241F9AD6B3F01F6375ED5" descr="c-rf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3027680"/>
        </a:xfrm>
        <a:prstGeom prst="rect">
          <a:avLst/>
        </a:prstGeom>
      </xdr:spPr>
    </xdr:pic>
  </etc:cellImage>
  <etc:cellImage>
    <xdr:pic>
      <xdr:nvPicPr>
        <xdr:cNvPr id="29" name="ID_91E5152A96A54A4C8713457AE8E8D5FB" descr="c-xgbrf"/>
        <xdr:cNvPicPr/>
      </xdr:nvPicPr>
      <xdr:blipFill>
        <a:blip r:embed="rId19"/>
        <a:stretch>
          <a:fillRect/>
        </a:stretch>
      </xdr:blipFill>
      <xdr:spPr>
        <a:xfrm>
          <a:off x="0" y="0"/>
          <a:ext cx="10058400" cy="2922905"/>
        </a:xfrm>
        <a:prstGeom prst="rect">
          <a:avLst/>
        </a:prstGeom>
      </xdr:spPr>
    </xdr:pic>
  </etc:cellImage>
  <etc:cellImage>
    <xdr:pic>
      <xdr:nvPicPr>
        <xdr:cNvPr id="30" name="ID_20E437F4778C48DB99F79181FC0F4283" descr="c-xgb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2898140"/>
        </a:xfrm>
        <a:prstGeom prst="rect">
          <a:avLst/>
        </a:prstGeom>
      </xdr:spPr>
    </xdr:pic>
  </etc:cellImage>
  <etc:cellImage>
    <xdr:pic>
      <xdr:nvPicPr>
        <xdr:cNvPr id="31" name="ID_B5CED05ABE5A46C6856E82F27728444C" descr="d-adaboost"/>
        <xdr:cNvPicPr/>
      </xdr:nvPicPr>
      <xdr:blipFill>
        <a:blip r:embed="rId21"/>
        <a:stretch>
          <a:fillRect/>
        </a:stretch>
      </xdr:blipFill>
      <xdr:spPr>
        <a:xfrm>
          <a:off x="0" y="0"/>
          <a:ext cx="10058400" cy="2927350"/>
        </a:xfrm>
        <a:prstGeom prst="rect">
          <a:avLst/>
        </a:prstGeom>
      </xdr:spPr>
    </xdr:pic>
  </etc:cellImage>
  <etc:cellImage>
    <xdr:pic>
      <xdr:nvPicPr>
        <xdr:cNvPr id="32" name="ID_F0F8D73697A648918CF01BFC7E35F1E5" descr="d-xgb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2742565"/>
        </a:xfrm>
        <a:prstGeom prst="rect">
          <a:avLst/>
        </a:prstGeom>
      </xdr:spPr>
    </xdr:pic>
  </etc:cellImage>
  <etc:cellImage>
    <xdr:pic>
      <xdr:nvPicPr>
        <xdr:cNvPr id="33" name="ID_74D382BF77E7468397766734F211C268" descr="d-rf"/>
        <xdr:cNvPicPr/>
      </xdr:nvPicPr>
      <xdr:blipFill>
        <a:blip r:embed="rId23"/>
        <a:stretch>
          <a:fillRect/>
        </a:stretch>
      </xdr:blipFill>
      <xdr:spPr>
        <a:xfrm>
          <a:off x="0" y="0"/>
          <a:ext cx="10058400" cy="2950845"/>
        </a:xfrm>
        <a:prstGeom prst="rect">
          <a:avLst/>
        </a:prstGeom>
      </xdr:spPr>
    </xdr:pic>
  </etc:cellImage>
  <etc:cellImage>
    <xdr:pic>
      <xdr:nvPicPr>
        <xdr:cNvPr id="34" name="ID_2D9C6C06FFE84CD0AAE9D7AF6FF456C7" descr="d-xgbrf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28581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<sst xmlns="http://schemas.openxmlformats.org/spreadsheetml/2006/main" count="92" uniqueCount="30">
  <si>
    <t>Desc</t>
  </si>
  <si>
    <t>XGB</t>
  </si>
  <si>
    <t>Random Forest</t>
  </si>
  <si>
    <t>Adaboost</t>
  </si>
  <si>
    <t>XGBRF</t>
  </si>
  <si>
    <t>Accuracy</t>
  </si>
  <si>
    <t>Deviation</t>
  </si>
  <si>
    <t>min</t>
  </si>
  <si>
    <t>max</t>
  </si>
  <si>
    <t>val plot</t>
  </si>
  <si>
    <t>dev</t>
  </si>
  <si>
    <t>val_plot</t>
  </si>
  <si>
    <t>A</t>
  </si>
  <si>
    <t>obs-not-comb-&gt;src-imp-&gt;all-params</t>
  </si>
  <si>
    <t>B</t>
  </si>
  <si>
    <t>obs-not-comb-&gt;all-imp-&gt;all-params (redo it)</t>
  </si>
  <si>
    <t>C</t>
  </si>
  <si>
    <t xml:space="preserve">impute-all-&gt;obs-comb-&gt;all-params </t>
  </si>
  <si>
    <t>D</t>
  </si>
  <si>
    <t>obs-com-&gt;impute-all-&gt;all-params</t>
  </si>
  <si>
    <t>impute-all-&gt;obs-comb-&gt;all-params , on redoig it</t>
  </si>
  <si>
    <t>obs-com-&gt;impute-all-&gt;all-params  , redoing it</t>
  </si>
  <si>
    <t>CV 184 1582 PL 178 1000 LX 58 521</t>
  </si>
  <si>
    <t>Old data</t>
  </si>
  <si>
    <t>New Data</t>
  </si>
  <si>
    <t>mean</t>
  </si>
  <si>
    <t>std</t>
  </si>
  <si>
    <t>Obs-wise clf</t>
  </si>
  <si>
    <t>src-wise clf</t>
  </si>
  <si>
    <t>Source imputation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</si>
</sst>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3BF1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9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3" borderId="0" xfId="23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4" borderId="5" xfId="33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4" fillId="4" borderId="7" xfId="33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23">
      <alignment vertical="center"/>
    </xf>
    <xf numFmtId="0" fontId="4" fillId="4" borderId="0" xfId="33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3" borderId="3" xfId="23" applyFill="1" applyBorder="1" applyAlignment="1">
      <alignment horizontal="center" vertical="center"/>
    </xf>
    <xf numFmtId="0" fontId="3" fillId="3" borderId="0" xfId="23" applyFill="1" applyBorder="1" applyAlignment="1">
      <alignment horizontal="center" vertical="center"/>
    </xf>
    <xf numFmtId="0" fontId="4" fillId="4" borderId="3" xfId="33" applyFill="1" applyBorder="1" applyAlignment="1">
      <alignment horizontal="center" vertical="center"/>
    </xf>
    <xf numFmtId="0" fontId="4" fillId="4" borderId="0" xfId="33" applyFill="1" applyBorder="1" applyAlignment="1">
      <alignment horizontal="center" vertical="center"/>
    </xf>
    <xf numFmtId="0" fontId="4" fillId="4" borderId="0" xfId="33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6" fontId="3" fillId="3" borderId="0" xfId="23" applyNumberFormat="1" applyFill="1" applyBorder="1" applyAlignment="1">
      <alignment horizontal="center" vertical="center"/>
    </xf>
    <xf numFmtId="0" fontId="4" fillId="5" borderId="0" xfId="33" applyFill="1" applyBorder="1" applyAlignment="1">
      <alignment horizontal="center" vertical="center"/>
    </xf>
    <xf numFmtId="0" fontId="3" fillId="3" borderId="0" xfId="23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E12"/>
      <color rgb="003BF1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workbookViewId="0">
      <pane ySplit="1" topLeftCell="A2" activePane="bottomLeft" state="frozen"/>
      <selection/>
      <selection pane="bottomLeft" activeCell="A1" sqref="$A8:$XFD11 $A2:$XFD2 $A1:$XFD1"/>
    </sheetView>
  </sheetViews>
  <sheetFormatPr defaultColWidth="8.88888888888889" defaultRowHeight="15.75"/>
  <cols>
    <col min="1" max="1" width="4.33333333333333" style="17" customWidth="1"/>
    <col min="2" max="2" width="37.3333333333333" style="17" customWidth="1"/>
    <col min="3" max="3" width="8.55555555555556" style="17" customWidth="1"/>
    <col min="4" max="4" width="8.88888888888889" style="17" customWidth="1"/>
    <col min="5" max="6" width="6.22222222222222" style="17" customWidth="1"/>
    <col min="7" max="7" width="11.5407407407407" style="17" customWidth="1"/>
    <col min="8" max="8" width="8.55555555555556" style="17" customWidth="1"/>
    <col min="9" max="9" width="5.22222222222222" style="17" customWidth="1"/>
    <col min="10" max="11" width="6.22222222222222" style="17" customWidth="1"/>
    <col min="12" max="12" width="11.637037037037" style="17" customWidth="1"/>
    <col min="13" max="13" width="8.55555555555556" style="17" customWidth="1"/>
    <col min="14" max="16" width="6.22222222222222" style="17" customWidth="1"/>
    <col min="17" max="17" width="11.5851851851852" style="17" customWidth="1"/>
    <col min="18" max="18" width="8.55555555555556" style="17" customWidth="1"/>
    <col min="19" max="19" width="5.22222222222222" style="17" customWidth="1"/>
    <col min="20" max="21" width="6.22222222222222" style="17" customWidth="1"/>
    <col min="22" max="22" width="10.962962962963" style="17" customWidth="1"/>
    <col min="23" max="23" width="7.22222222222222" style="17" customWidth="1"/>
    <col min="24" max="16384" width="8.88888888888889" style="17" customWidth="1"/>
  </cols>
  <sheetData>
    <row r="1" s="15" customFormat="1" ht="36" customHeight="1" spans="1:23">
      <c r="A1" s="26"/>
      <c r="B1" s="27" t="s">
        <v>0</v>
      </c>
      <c r="C1" s="19" t="s">
        <v>1</v>
      </c>
      <c r="D1" s="19"/>
      <c r="E1" s="19"/>
      <c r="F1" s="19"/>
      <c r="G1" s="19"/>
      <c r="H1" s="19" t="s">
        <v>2</v>
      </c>
      <c r="I1" s="19"/>
      <c r="J1" s="19"/>
      <c r="K1" s="19"/>
      <c r="L1" s="19"/>
      <c r="M1" s="19" t="s">
        <v>3</v>
      </c>
      <c r="N1" s="19"/>
      <c r="O1" s="19"/>
      <c r="P1" s="19"/>
      <c r="Q1" s="19"/>
      <c r="R1" s="19" t="s">
        <v>4</v>
      </c>
      <c r="S1" s="19"/>
      <c r="T1" s="19"/>
      <c r="U1" s="19"/>
      <c r="V1" s="19"/>
      <c r="W1" s="19"/>
    </row>
    <row r="2" s="16" customFormat="1" ht="30" customHeight="1" spans="1:23">
      <c r="A2" s="28"/>
      <c r="B2" s="29"/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5</v>
      </c>
      <c r="I2" s="21" t="s">
        <v>10</v>
      </c>
      <c r="J2" s="21" t="s">
        <v>7</v>
      </c>
      <c r="K2" s="21" t="s">
        <v>8</v>
      </c>
      <c r="L2" s="21" t="s">
        <v>9</v>
      </c>
      <c r="M2" s="21" t="s">
        <v>5</v>
      </c>
      <c r="N2" s="21" t="s">
        <v>10</v>
      </c>
      <c r="O2" s="21" t="s">
        <v>7</v>
      </c>
      <c r="P2" s="21" t="s">
        <v>8</v>
      </c>
      <c r="Q2" s="21" t="s">
        <v>9</v>
      </c>
      <c r="R2" s="21" t="s">
        <v>5</v>
      </c>
      <c r="S2" s="21" t="s">
        <v>10</v>
      </c>
      <c r="T2" s="21" t="s">
        <v>7</v>
      </c>
      <c r="U2" s="21" t="s">
        <v>8</v>
      </c>
      <c r="V2" s="21" t="s">
        <v>11</v>
      </c>
      <c r="W2" s="21" t="s">
        <v>9</v>
      </c>
    </row>
    <row r="3" s="24" customFormat="1" ht="24.3" spans="1:32">
      <c r="A3" s="30" t="s">
        <v>12</v>
      </c>
      <c r="B3" s="31" t="s">
        <v>13</v>
      </c>
      <c r="C3" s="31">
        <v>53.9</v>
      </c>
      <c r="D3" s="31">
        <v>5.17</v>
      </c>
      <c r="E3" s="31">
        <v>45.8</v>
      </c>
      <c r="F3" s="31">
        <v>60.15</v>
      </c>
      <c r="G3" s="31" t="str">
        <f>_xlfn.DISPIMG("ID_C474ED52B1A149188735E0FCA4ADDCEE",1)</f>
        <v>=DISPIMG("ID_C474ED52B1A149188735E0FCA4ADDCEE",1)</v>
      </c>
      <c r="H3" s="31">
        <v>56.8</v>
      </c>
      <c r="I3" s="31">
        <v>5.75</v>
      </c>
      <c r="J3" s="31">
        <v>45.2</v>
      </c>
      <c r="K3" s="31">
        <v>66.9</v>
      </c>
      <c r="L3" s="31" t="str">
        <f>_xlfn.DISPIMG("ID_1AFF786D24CB4D4BB5164D1193FD98BA",1)</f>
        <v>=DISPIMG("ID_1AFF786D24CB4D4BB5164D1193FD98BA",1)</v>
      </c>
      <c r="M3" s="31">
        <v>53.86</v>
      </c>
      <c r="N3" s="31">
        <v>5.894</v>
      </c>
      <c r="O3" s="37">
        <v>43.7</v>
      </c>
      <c r="P3" s="31">
        <v>63.15</v>
      </c>
      <c r="Q3" s="31" t="str">
        <f>_xlfn.DISPIMG("ID_4ADBAE99477D4D278F41C3F6684EA2E7",1)</f>
        <v>=DISPIMG("ID_4ADBAE99477D4D278F41C3F6684EA2E7",1)</v>
      </c>
      <c r="R3" s="31">
        <v>51.4</v>
      </c>
      <c r="S3" s="31">
        <v>8.5</v>
      </c>
      <c r="T3" s="31">
        <v>39.83</v>
      </c>
      <c r="U3" s="31">
        <v>63.49</v>
      </c>
      <c r="V3" s="31" t="str">
        <f>_xlfn.DISPIMG("ID_DF8CD28474334DE7BCBD4F637D2BE320",1)</f>
        <v>=DISPIMG("ID_DF8CD28474334DE7BCBD4F637D2BE320",1)</v>
      </c>
      <c r="W3" s="31"/>
      <c r="X3" s="39"/>
      <c r="Y3" s="39"/>
      <c r="Z3" s="39"/>
      <c r="AA3" s="39"/>
      <c r="AB3" s="39"/>
      <c r="AC3" s="39"/>
      <c r="AD3" s="39"/>
      <c r="AE3" s="39"/>
      <c r="AF3" s="39"/>
    </row>
    <row r="4" ht="23.9" spans="1:23">
      <c r="A4" s="22" t="s">
        <v>14</v>
      </c>
      <c r="B4" s="23" t="s">
        <v>15</v>
      </c>
      <c r="C4" s="23">
        <v>59</v>
      </c>
      <c r="D4" s="23">
        <v>3.6</v>
      </c>
      <c r="E4" s="23">
        <v>52.3</v>
      </c>
      <c r="F4" s="23">
        <v>63.07</v>
      </c>
      <c r="G4" s="23" t="str">
        <f>_xlfn.DISPIMG("ID_9FEE4EC903584BC9811E69B82DED638D",1)</f>
        <v>=DISPIMG("ID_9FEE4EC903584BC9811E69B82DED638D",1)</v>
      </c>
      <c r="H4" s="23">
        <v>66.2</v>
      </c>
      <c r="I4" s="23">
        <v>3.8</v>
      </c>
      <c r="J4" s="23">
        <v>58.4</v>
      </c>
      <c r="K4" s="23">
        <v>71.6</v>
      </c>
      <c r="L4" s="23" t="str">
        <f>_xlfn.DISPIMG("ID_2C5BAA5D5C6E49D484814EBEC087C5D3",1)</f>
        <v>=DISPIMG("ID_2C5BAA5D5C6E49D484814EBEC087C5D3",1)</v>
      </c>
      <c r="M4" s="23">
        <v>63.4</v>
      </c>
      <c r="N4" s="23">
        <v>3.89</v>
      </c>
      <c r="O4" s="23">
        <v>58.2</v>
      </c>
      <c r="P4" s="23">
        <v>68.75</v>
      </c>
      <c r="Q4" s="23" t="str">
        <f>_xlfn.DISPIMG("ID_C2449D30EEC04701978031AB80575063",1)</f>
        <v>=DISPIMG("ID_C2449D30EEC04701978031AB80575063",1)</v>
      </c>
      <c r="R4" s="23">
        <v>67.27</v>
      </c>
      <c r="S4" s="23">
        <v>3.9</v>
      </c>
      <c r="T4" s="23">
        <v>60.93</v>
      </c>
      <c r="U4" s="23">
        <v>73.43</v>
      </c>
      <c r="V4" s="23" t="str">
        <f>_xlfn.DISPIMG("ID_58DD033F98084795ADD0DB97CB783CC3",1)</f>
        <v>=DISPIMG("ID_58DD033F98084795ADD0DB97CB783CC3",1)</v>
      </c>
      <c r="W4" s="23"/>
    </row>
    <row r="5" s="25" customFormat="1" ht="22.85" spans="1:32">
      <c r="A5" s="32" t="s">
        <v>16</v>
      </c>
      <c r="B5" s="33" t="s">
        <v>17</v>
      </c>
      <c r="C5" s="34">
        <v>66.72</v>
      </c>
      <c r="D5" s="34">
        <v>2.3</v>
      </c>
      <c r="E5" s="34">
        <v>63.6</v>
      </c>
      <c r="F5" s="34">
        <v>70.9</v>
      </c>
      <c r="G5" s="34" t="str">
        <f>_xlfn.DISPIMG("ID_56AA39F941CE4698B9CA85A7E550DCF9",1)</f>
        <v>=DISPIMG("ID_56AA39F941CE4698B9CA85A7E550DCF9",1)</v>
      </c>
      <c r="H5" s="33">
        <v>71.8</v>
      </c>
      <c r="I5" s="33">
        <v>2.6</v>
      </c>
      <c r="J5" s="33">
        <v>69.09</v>
      </c>
      <c r="K5" s="33">
        <v>76.96</v>
      </c>
      <c r="L5" s="33" t="str">
        <f>_xlfn.DISPIMG("ID_948E188BFA1242C8A2371B12BEC1C957",1)</f>
        <v>=DISPIMG("ID_948E188BFA1242C8A2371B12BEC1C957",1)</v>
      </c>
      <c r="M5" s="38">
        <v>72.2</v>
      </c>
      <c r="N5" s="38">
        <v>1.2</v>
      </c>
      <c r="O5" s="38">
        <v>70.9</v>
      </c>
      <c r="P5" s="38">
        <v>74.54</v>
      </c>
      <c r="Q5" s="38" t="str">
        <f>_xlfn.DISPIMG("ID_E74FC00E410F4AD3AC9FFB241A53A82E",1)</f>
        <v>=DISPIMG("ID_E74FC00E410F4AD3AC9FFB241A53A82E",1)</v>
      </c>
      <c r="R5" s="33">
        <v>68</v>
      </c>
      <c r="S5" s="33">
        <v>2.87</v>
      </c>
      <c r="T5" s="33">
        <v>65.45</v>
      </c>
      <c r="U5" s="33">
        <v>72.72</v>
      </c>
      <c r="V5" s="33" t="str">
        <f>_xlfn.DISPIMG("ID_20924FFC5B5544798BA400B31918271E",1)</f>
        <v>=DISPIMG("ID_20924FFC5B5544798BA400B31918271E",1)</v>
      </c>
      <c r="W5" s="33"/>
      <c r="X5" s="34"/>
      <c r="Y5" s="34"/>
      <c r="Z5" s="34"/>
      <c r="AA5" s="34"/>
      <c r="AB5" s="34"/>
      <c r="AC5" s="34"/>
      <c r="AD5" s="34"/>
      <c r="AE5" s="34"/>
      <c r="AF5" s="34"/>
    </row>
    <row r="6" ht="21.95" spans="1:23">
      <c r="A6" s="22" t="s">
        <v>18</v>
      </c>
      <c r="B6" s="23" t="s">
        <v>19</v>
      </c>
      <c r="C6" s="23">
        <v>59.27</v>
      </c>
      <c r="D6" s="23">
        <v>3.45</v>
      </c>
      <c r="E6" s="23">
        <v>52.72</v>
      </c>
      <c r="F6" s="23">
        <v>65.45</v>
      </c>
      <c r="G6" s="23" t="str">
        <f>_xlfn.DISPIMG("ID_F49C91F7AD464EFB9F7AD092623D6216",1)</f>
        <v>=DISPIMG("ID_F49C91F7AD464EFB9F7AD092623D6216",1)</v>
      </c>
      <c r="H6" s="23">
        <v>58.36</v>
      </c>
      <c r="I6" s="23">
        <v>4</v>
      </c>
      <c r="J6" s="23">
        <v>52.72</v>
      </c>
      <c r="K6" s="23">
        <v>65.45</v>
      </c>
      <c r="L6" s="23" t="str">
        <f>_xlfn.DISPIMG("ID_9A6F3BF6A39346B0B31DDD513352A8E0",1)</f>
        <v>=DISPIMG("ID_9A6F3BF6A39346B0B31DDD513352A8E0",1)</v>
      </c>
      <c r="M6" s="23">
        <v>59.09</v>
      </c>
      <c r="N6" s="23">
        <v>2.14</v>
      </c>
      <c r="O6" s="23">
        <v>54.54</v>
      </c>
      <c r="P6" s="23">
        <v>61.81</v>
      </c>
      <c r="Q6" s="23" t="str">
        <f>_xlfn.DISPIMG("ID_5544AB43DFFE433397AB6286867BA14F",1)</f>
        <v>=DISPIMG("ID_5544AB43DFFE433397AB6286867BA14F",1)</v>
      </c>
      <c r="R6" s="23">
        <v>59.6</v>
      </c>
      <c r="S6" s="23">
        <v>3.3</v>
      </c>
      <c r="T6" s="23">
        <v>56.36</v>
      </c>
      <c r="U6" s="23">
        <v>67.27</v>
      </c>
      <c r="V6" s="23" t="str">
        <f>_xlfn.DISPIMG("ID_E300B0E982F549A6BE0E47A0588C48F0",1)</f>
        <v>=DISPIMG("ID_E300B0E982F549A6BE0E47A0588C48F0",1)</v>
      </c>
      <c r="W6" s="23"/>
    </row>
    <row r="7" spans="1:23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40"/>
    </row>
    <row r="8" s="24" customFormat="1" ht="24.3" spans="1:32">
      <c r="A8" s="30" t="s">
        <v>12</v>
      </c>
      <c r="B8" s="31" t="s">
        <v>13</v>
      </c>
      <c r="C8" s="31">
        <v>53.9</v>
      </c>
      <c r="D8" s="31">
        <v>5.17</v>
      </c>
      <c r="E8" s="31">
        <v>45.8</v>
      </c>
      <c r="F8" s="31">
        <v>60.15</v>
      </c>
      <c r="G8" s="31" t="str">
        <f>_xlfn.DISPIMG("ID_C474ED52B1A149188735E0FCA4ADDCEE",1)</f>
        <v>=DISPIMG("ID_C474ED52B1A149188735E0FCA4ADDCEE",1)</v>
      </c>
      <c r="H8" s="31">
        <v>56.8</v>
      </c>
      <c r="I8" s="31">
        <v>5.75</v>
      </c>
      <c r="J8" s="31">
        <v>45.2</v>
      </c>
      <c r="K8" s="31">
        <v>66.9</v>
      </c>
      <c r="L8" s="31" t="str">
        <f>_xlfn.DISPIMG("ID_1AFF786D24CB4D4BB5164D1193FD98BA",1)</f>
        <v>=DISPIMG("ID_1AFF786D24CB4D4BB5164D1193FD98BA",1)</v>
      </c>
      <c r="M8" s="31">
        <v>53.86</v>
      </c>
      <c r="N8" s="31">
        <v>5.894</v>
      </c>
      <c r="O8" s="37">
        <v>43.7</v>
      </c>
      <c r="P8" s="31">
        <v>63.15</v>
      </c>
      <c r="Q8" s="31" t="str">
        <f>_xlfn.DISPIMG("ID_4ADBAE99477D4D278F41C3F6684EA2E7",1)</f>
        <v>=DISPIMG("ID_4ADBAE99477D4D278F41C3F6684EA2E7",1)</v>
      </c>
      <c r="R8" s="31">
        <v>51.4</v>
      </c>
      <c r="S8" s="31">
        <v>8.5</v>
      </c>
      <c r="T8" s="31">
        <v>39.83</v>
      </c>
      <c r="U8" s="31">
        <v>63.49</v>
      </c>
      <c r="V8" s="31" t="str">
        <f>_xlfn.DISPIMG("ID_DF8CD28474334DE7BCBD4F637D2BE320",1)</f>
        <v>=DISPIMG("ID_DF8CD28474334DE7BCBD4F637D2BE320",1)</v>
      </c>
      <c r="W8" s="31"/>
      <c r="X8" s="39"/>
      <c r="Y8" s="39"/>
      <c r="Z8" s="39"/>
      <c r="AA8" s="39"/>
      <c r="AB8" s="39"/>
      <c r="AC8" s="39"/>
      <c r="AD8" s="39"/>
      <c r="AE8" s="39"/>
      <c r="AF8" s="39"/>
    </row>
    <row r="9" ht="25.15" spans="1:23">
      <c r="A9" s="22" t="s">
        <v>14</v>
      </c>
      <c r="B9" s="23" t="s">
        <v>15</v>
      </c>
      <c r="C9" s="23">
        <v>59</v>
      </c>
      <c r="D9" s="23">
        <v>3.6</v>
      </c>
      <c r="E9" s="23">
        <v>52.3</v>
      </c>
      <c r="F9" s="23">
        <v>63.07</v>
      </c>
      <c r="G9" s="23" t="str">
        <f>_xlfn.DISPIMG("ID_9FEE4EC903584BC9811E69B82DED638D",1)</f>
        <v>=DISPIMG("ID_9FEE4EC903584BC9811E69B82DED638D",1)</v>
      </c>
      <c r="H9" s="23">
        <v>66.2</v>
      </c>
      <c r="I9" s="23">
        <v>3.8</v>
      </c>
      <c r="J9" s="23">
        <v>58.4</v>
      </c>
      <c r="K9" s="23">
        <v>71.6</v>
      </c>
      <c r="L9" s="23" t="str">
        <f>_xlfn.DISPIMG("ID_2C5BAA5D5C6E49D484814EBEC087C5D3",1)</f>
        <v>=DISPIMG("ID_2C5BAA5D5C6E49D484814EBEC087C5D3",1)</v>
      </c>
      <c r="M9" s="23">
        <v>63.4</v>
      </c>
      <c r="N9" s="23">
        <v>3.89</v>
      </c>
      <c r="O9" s="23">
        <v>58.2</v>
      </c>
      <c r="P9" s="23">
        <v>68.75</v>
      </c>
      <c r="Q9" s="23" t="str">
        <f>_xlfn.DISPIMG("ID_C2449D30EEC04701978031AB80575063",1)</f>
        <v>=DISPIMG("ID_C2449D30EEC04701978031AB80575063",1)</v>
      </c>
      <c r="R9" s="23">
        <v>67.27</v>
      </c>
      <c r="S9" s="23">
        <v>3.9</v>
      </c>
      <c r="T9" s="23">
        <v>60.93</v>
      </c>
      <c r="U9" s="23">
        <v>73.43</v>
      </c>
      <c r="V9" s="23" t="str">
        <f>_xlfn.DISPIMG("ID_58DD033F98084795ADD0DB97CB783CC3",1)</f>
        <v>=DISPIMG("ID_58DD033F98084795ADD0DB97CB783CC3",1)</v>
      </c>
      <c r="W9" s="23"/>
    </row>
    <row r="10" s="25" customFormat="1" ht="25.2" spans="1:32">
      <c r="A10" s="32" t="s">
        <v>16</v>
      </c>
      <c r="B10" s="33" t="s">
        <v>20</v>
      </c>
      <c r="C10" s="23">
        <v>68.5</v>
      </c>
      <c r="D10" s="23">
        <v>2.71</v>
      </c>
      <c r="E10" s="23">
        <v>63.6</v>
      </c>
      <c r="F10" s="23">
        <v>72.7</v>
      </c>
      <c r="G10" s="23" t="str">
        <f>_xlfn.DISPIMG("ID_20E437F4778C48DB99F79181FC0F4283",1)</f>
        <v>=DISPIMG("ID_20E437F4778C48DB99F79181FC0F4283",1)</v>
      </c>
      <c r="H10" s="23">
        <v>68.9</v>
      </c>
      <c r="I10" s="23">
        <v>2.9</v>
      </c>
      <c r="J10" s="23">
        <v>65.45</v>
      </c>
      <c r="K10" s="23">
        <v>72.72</v>
      </c>
      <c r="L10" s="23" t="str">
        <f>_xlfn.DISPIMG("ID_C4651459D5A241F9AD6B3F01F6375ED5",1)</f>
        <v>=DISPIMG("ID_C4651459D5A241F9AD6B3F01F6375ED5",1)</v>
      </c>
      <c r="M10" s="23">
        <v>68.36</v>
      </c>
      <c r="N10" s="23">
        <v>1.756</v>
      </c>
      <c r="O10" s="23">
        <v>65.45</v>
      </c>
      <c r="P10" s="23">
        <v>70.1</v>
      </c>
      <c r="Q10" s="23" t="str">
        <f>_xlfn.DISPIMG("ID_B2D0ADABAFBE4FC0901BB3C500F8C96C",1)</f>
        <v>=DISPIMG("ID_B2D0ADABAFBE4FC0901BB3C500F8C96C",1)</v>
      </c>
      <c r="R10" s="23">
        <v>61.4</v>
      </c>
      <c r="S10" s="23">
        <v>3.6</v>
      </c>
      <c r="T10" s="23">
        <v>54.5</v>
      </c>
      <c r="U10" s="23">
        <v>65.45</v>
      </c>
      <c r="V10" s="33" t="str">
        <f>_xlfn.DISPIMG("ID_91E5152A96A54A4C8713457AE8E8D5FB",1)</f>
        <v>=DISPIMG("ID_91E5152A96A54A4C8713457AE8E8D5FB",1)</v>
      </c>
      <c r="W10" s="33"/>
      <c r="X10" s="34"/>
      <c r="Y10" s="34"/>
      <c r="Z10" s="34"/>
      <c r="AA10" s="34"/>
      <c r="AB10" s="34"/>
      <c r="AC10" s="34"/>
      <c r="AD10" s="34"/>
      <c r="AE10" s="34"/>
      <c r="AF10" s="34"/>
    </row>
    <row r="11" ht="24.6" spans="1:23">
      <c r="A11" s="22" t="s">
        <v>18</v>
      </c>
      <c r="B11" s="23" t="s">
        <v>21</v>
      </c>
      <c r="C11" s="23">
        <v>62.72</v>
      </c>
      <c r="D11" s="23">
        <v>2.6</v>
      </c>
      <c r="E11" s="23">
        <v>60</v>
      </c>
      <c r="F11" s="23">
        <v>67.27</v>
      </c>
      <c r="G11" s="23" t="str">
        <f>_xlfn.DISPIMG("ID_F0F8D73697A648918CF01BFC7E35F1E5",1)</f>
        <v>=DISPIMG("ID_F0F8D73697A648918CF01BFC7E35F1E5",1)</v>
      </c>
      <c r="H11" s="23">
        <v>65.1</v>
      </c>
      <c r="I11" s="23">
        <v>2.1</v>
      </c>
      <c r="J11" s="23">
        <v>61.81</v>
      </c>
      <c r="K11" s="23">
        <v>69.1</v>
      </c>
      <c r="L11" s="23" t="str">
        <f>_xlfn.DISPIMG("ID_74D382BF77E7468397766734F211C268",1)</f>
        <v>=DISPIMG("ID_74D382BF77E7468397766734F211C268",1)</v>
      </c>
      <c r="M11" s="23">
        <v>63.81</v>
      </c>
      <c r="N11" s="23">
        <v>2.17</v>
      </c>
      <c r="O11" s="23">
        <v>61.81</v>
      </c>
      <c r="P11" s="23">
        <v>67.27</v>
      </c>
      <c r="Q11" s="23" t="str">
        <f>_xlfn.DISPIMG("ID_B5CED05ABE5A46C6856E82F27728444C",1)</f>
        <v>=DISPIMG("ID_B5CED05ABE5A46C6856E82F27728444C",1)</v>
      </c>
      <c r="R11" s="23">
        <v>64.4</v>
      </c>
      <c r="S11" s="23">
        <v>1.96</v>
      </c>
      <c r="T11" s="23">
        <v>61.81</v>
      </c>
      <c r="U11" s="23">
        <v>67.27</v>
      </c>
      <c r="V11" s="23" t="str">
        <f>_xlfn.DISPIMG("ID_2D9C6C06FFE84CD0AAE9D7AF6FF456C7",1)</f>
        <v>=DISPIMG("ID_2D9C6C06FFE84CD0AAE9D7AF6FF456C7",1)</v>
      </c>
      <c r="W11" s="23"/>
    </row>
    <row r="12" spans="1:23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40"/>
    </row>
    <row r="13" spans="1:23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40"/>
    </row>
    <row r="14" spans="1:2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40"/>
    </row>
    <row r="15" spans="1:23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40"/>
    </row>
    <row r="16" spans="1:23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40"/>
    </row>
    <row r="17" spans="1:23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40"/>
    </row>
    <row r="18" spans="1:23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40"/>
    </row>
    <row r="19" spans="1:2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40"/>
    </row>
    <row r="20" spans="1:2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40"/>
    </row>
    <row r="21" spans="1:23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40"/>
    </row>
    <row r="22" spans="1:23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40"/>
    </row>
    <row r="23" spans="1:2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40"/>
    </row>
    <row r="24" spans="1:2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40"/>
    </row>
    <row r="25" spans="1:23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40"/>
    </row>
    <row r="26" spans="1:2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40"/>
    </row>
    <row r="27" spans="1:23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40"/>
    </row>
    <row r="28" spans="1:23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40"/>
    </row>
    <row r="29" spans="1:23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41"/>
    </row>
  </sheetData>
  <mergeCells count="4">
    <mergeCell ref="C1:G1"/>
    <mergeCell ref="H1:L1"/>
    <mergeCell ref="M1:Q1"/>
    <mergeCell ref="R1:W1"/>
  </mergeCells>
  <pageMargins left="0.75" right="0.75" top="1" bottom="1" header="0.5" footer="0.5"/>
  <pageSetup paperSize="9" orientation="portrait"/>
  <headerFooter/>
  <colBreaks count="4" manualBreakCount="4">
    <brk id="2" max="1048575" man="1"/>
    <brk id="7" max="1048575" man="1"/>
    <brk id="12" max="1048575" man="1"/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abSelected="1" workbookViewId="0">
      <selection activeCell="M5" sqref="M5:P5"/>
    </sheetView>
  </sheetViews>
  <sheetFormatPr defaultColWidth="8.88888888888889" defaultRowHeight="15.75"/>
  <cols>
    <col min="1" max="1" width="2.33333333333333" customWidth="1"/>
    <col min="2" max="2" width="40.5555555555556" customWidth="1"/>
    <col min="3" max="3" width="8.55555555555556" customWidth="1"/>
    <col min="4" max="4" width="8.88888888888889" customWidth="1"/>
    <col min="5" max="5" width="5.22222222222222" customWidth="1"/>
    <col min="6" max="6" width="6.22222222222222" customWidth="1"/>
    <col min="7" max="7" width="9.85925925925926" customWidth="1"/>
    <col min="8" max="8" width="8.55555555555556" customWidth="1"/>
    <col min="9" max="9" width="5.22222222222222" customWidth="1"/>
    <col min="10" max="11" width="6.22222222222222" customWidth="1"/>
    <col min="12" max="12" width="9.42962962962963" customWidth="1"/>
    <col min="13" max="13" width="8.55555555555556" customWidth="1"/>
    <col min="14" max="16" width="6.22222222222222" customWidth="1"/>
    <col min="17" max="17" width="9.88888888888889" customWidth="1"/>
    <col min="18" max="18" width="8.55555555555556" customWidth="1"/>
    <col min="19" max="19" width="5.22222222222222" customWidth="1"/>
    <col min="20" max="21" width="6.22222222222222" customWidth="1"/>
    <col min="22" max="22" width="9.17777777777778" customWidth="1"/>
    <col min="23" max="23" width="7.22222222222222" customWidth="1"/>
  </cols>
  <sheetData>
    <row r="1" s="15" customFormat="1" spans="1:23">
      <c r="A1" s="18"/>
      <c r="B1" s="19" t="s">
        <v>0</v>
      </c>
      <c r="C1" s="19" t="s">
        <v>1</v>
      </c>
      <c r="D1" s="19"/>
      <c r="E1" s="19"/>
      <c r="F1" s="19"/>
      <c r="G1" s="19"/>
      <c r="H1" s="19" t="s">
        <v>2</v>
      </c>
      <c r="I1" s="19"/>
      <c r="J1" s="19"/>
      <c r="K1" s="19"/>
      <c r="L1" s="19"/>
      <c r="M1" s="19" t="s">
        <v>3</v>
      </c>
      <c r="N1" s="19"/>
      <c r="O1" s="19"/>
      <c r="P1" s="19"/>
      <c r="Q1" s="19"/>
      <c r="R1" s="19" t="s">
        <v>4</v>
      </c>
      <c r="S1" s="19"/>
      <c r="T1" s="19"/>
      <c r="U1" s="19"/>
      <c r="V1" s="19"/>
      <c r="W1" s="19"/>
    </row>
    <row r="2" s="16" customFormat="1" ht="12.75" spans="1:23">
      <c r="A2" s="20"/>
      <c r="B2" s="21"/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5</v>
      </c>
      <c r="I2" s="21" t="s">
        <v>10</v>
      </c>
      <c r="J2" s="21" t="s">
        <v>7</v>
      </c>
      <c r="K2" s="21" t="s">
        <v>8</v>
      </c>
      <c r="L2" s="21" t="s">
        <v>9</v>
      </c>
      <c r="M2" s="21" t="s">
        <v>5</v>
      </c>
      <c r="N2" s="21" t="s">
        <v>10</v>
      </c>
      <c r="O2" s="21" t="s">
        <v>7</v>
      </c>
      <c r="P2" s="21" t="s">
        <v>8</v>
      </c>
      <c r="Q2" s="21" t="s">
        <v>9</v>
      </c>
      <c r="R2" s="21" t="s">
        <v>5</v>
      </c>
      <c r="S2" s="21" t="s">
        <v>10</v>
      </c>
      <c r="T2" s="21" t="s">
        <v>7</v>
      </c>
      <c r="U2" s="21" t="s">
        <v>8</v>
      </c>
      <c r="V2" s="21" t="s">
        <v>11</v>
      </c>
      <c r="W2" s="21" t="s">
        <v>9</v>
      </c>
    </row>
    <row r="3" customFormat="1" ht="20.95" spans="1:23">
      <c r="A3" s="17" t="s">
        <v>12</v>
      </c>
      <c r="B3" s="17" t="s">
        <v>13</v>
      </c>
      <c r="C3" s="17">
        <v>53.9</v>
      </c>
      <c r="D3" s="17">
        <v>5.17</v>
      </c>
      <c r="E3" s="17">
        <v>45.8</v>
      </c>
      <c r="F3" s="17">
        <v>60.15</v>
      </c>
      <c r="G3" s="17" t="str">
        <f>_xlfn.DISPIMG("ID_C474ED52B1A149188735E0FCA4ADDCEE",1)</f>
        <v>=DISPIMG("ID_C474ED52B1A149188735E0FCA4ADDCEE",1)</v>
      </c>
      <c r="H3" s="17">
        <v>56.8</v>
      </c>
      <c r="I3" s="17">
        <v>5.75</v>
      </c>
      <c r="J3" s="17">
        <v>45.2</v>
      </c>
      <c r="K3" s="17">
        <v>66.9</v>
      </c>
      <c r="L3" s="17" t="str">
        <f>_xlfn.DISPIMG("ID_1AFF786D24CB4D4BB5164D1193FD98BA",1)</f>
        <v>=DISPIMG("ID_1AFF786D24CB4D4BB5164D1193FD98BA",1)</v>
      </c>
      <c r="M3" s="17">
        <v>53.86</v>
      </c>
      <c r="N3" s="17">
        <v>5.894</v>
      </c>
      <c r="O3" s="17">
        <v>43.7</v>
      </c>
      <c r="P3" s="17">
        <v>63.15</v>
      </c>
      <c r="Q3" s="17" t="str">
        <f>_xlfn.DISPIMG("ID_4ADBAE99477D4D278F41C3F6684EA2E7",1)</f>
        <v>=DISPIMG("ID_4ADBAE99477D4D278F41C3F6684EA2E7",1)</v>
      </c>
      <c r="R3" s="17">
        <v>51.4</v>
      </c>
      <c r="S3" s="17">
        <v>8.5</v>
      </c>
      <c r="T3" s="17">
        <v>39.83</v>
      </c>
      <c r="U3" s="17">
        <v>63.49</v>
      </c>
      <c r="V3" s="17" t="str">
        <f>_xlfn.DISPIMG("ID_DF8CD28474334DE7BCBD4F637D2BE320",1)</f>
        <v>=DISPIMG("ID_DF8CD28474334DE7BCBD4F637D2BE320",1)</v>
      </c>
      <c r="W3" s="17"/>
    </row>
    <row r="4" customFormat="1" ht="21.3" spans="1:23">
      <c r="A4" s="17" t="s">
        <v>14</v>
      </c>
      <c r="B4" s="17" t="s">
        <v>15</v>
      </c>
      <c r="C4" s="17">
        <v>59</v>
      </c>
      <c r="D4" s="17">
        <v>3.6</v>
      </c>
      <c r="E4" s="17">
        <v>52.3</v>
      </c>
      <c r="F4" s="17">
        <v>63.07</v>
      </c>
      <c r="G4" s="17" t="str">
        <f>_xlfn.DISPIMG("ID_9FEE4EC903584BC9811E69B82DED638D",1)</f>
        <v>=DISPIMG("ID_9FEE4EC903584BC9811E69B82DED638D",1)</v>
      </c>
      <c r="H4" s="17">
        <v>66.2</v>
      </c>
      <c r="I4" s="17">
        <v>3.8</v>
      </c>
      <c r="J4" s="17">
        <v>58.4</v>
      </c>
      <c r="K4" s="17">
        <v>71.6</v>
      </c>
      <c r="L4" s="17" t="str">
        <f>_xlfn.DISPIMG("ID_2C5BAA5D5C6E49D484814EBEC087C5D3",1)</f>
        <v>=DISPIMG("ID_2C5BAA5D5C6E49D484814EBEC087C5D3",1)</v>
      </c>
      <c r="M4" s="17">
        <v>63.4</v>
      </c>
      <c r="N4" s="17">
        <v>3.89</v>
      </c>
      <c r="O4" s="17">
        <v>58.2</v>
      </c>
      <c r="P4" s="17">
        <v>68.75</v>
      </c>
      <c r="Q4" s="17" t="str">
        <f>_xlfn.DISPIMG("ID_C2449D30EEC04701978031AB80575063",1)</f>
        <v>=DISPIMG("ID_C2449D30EEC04701978031AB80575063",1)</v>
      </c>
      <c r="R4" s="17">
        <v>67.27</v>
      </c>
      <c r="S4" s="17">
        <v>3.9</v>
      </c>
      <c r="T4" s="17">
        <v>60.93</v>
      </c>
      <c r="U4" s="17">
        <v>73.43</v>
      </c>
      <c r="V4" s="17" t="str">
        <f>_xlfn.DISPIMG("ID_58DD033F98084795ADD0DB97CB783CC3",1)</f>
        <v>=DISPIMG("ID_58DD033F98084795ADD0DB97CB783CC3",1)</v>
      </c>
      <c r="W4" s="17"/>
    </row>
    <row r="5" customFormat="1" ht="20.75" spans="1:23">
      <c r="A5" s="17" t="s">
        <v>16</v>
      </c>
      <c r="B5" s="17" t="s">
        <v>20</v>
      </c>
      <c r="C5" s="17">
        <v>68.5</v>
      </c>
      <c r="D5" s="17">
        <v>2.71</v>
      </c>
      <c r="E5" s="17">
        <v>63.6</v>
      </c>
      <c r="F5" s="17">
        <v>72.7</v>
      </c>
      <c r="G5" s="17" t="str">
        <f>_xlfn.DISPIMG("ID_20E437F4778C48DB99F79181FC0F4283",1)</f>
        <v>=DISPIMG("ID_20E437F4778C48DB99F79181FC0F4283",1)</v>
      </c>
      <c r="H5" s="17">
        <v>68.9</v>
      </c>
      <c r="I5" s="17">
        <v>1.9</v>
      </c>
      <c r="J5" s="17">
        <v>65.45</v>
      </c>
      <c r="K5" s="17">
        <v>72.72</v>
      </c>
      <c r="L5" s="17" t="str">
        <f>_xlfn.DISPIMG("ID_C4651459D5A241F9AD6B3F01F6375ED5",1)</f>
        <v>=DISPIMG("ID_C4651459D5A241F9AD6B3F01F6375ED5",1)</v>
      </c>
      <c r="M5" s="17">
        <v>68.36</v>
      </c>
      <c r="N5" s="17">
        <v>1.756</v>
      </c>
      <c r="O5" s="17">
        <v>65.45</v>
      </c>
      <c r="P5" s="17">
        <v>70.1</v>
      </c>
      <c r="Q5" s="17" t="str">
        <f>_xlfn.DISPIMG("ID_B2D0ADABAFBE4FC0901BB3C500F8C96C",1)</f>
        <v>=DISPIMG("ID_B2D0ADABAFBE4FC0901BB3C500F8C96C",1)</v>
      </c>
      <c r="R5" s="17">
        <v>63.6</v>
      </c>
      <c r="S5" s="17">
        <v>4.02</v>
      </c>
      <c r="T5" s="17">
        <v>58.18</v>
      </c>
      <c r="U5" s="17">
        <v>69.1</v>
      </c>
      <c r="V5" s="17" t="str">
        <f>_xlfn.DISPIMG("ID_91E5152A96A54A4C8713457AE8E8D5FB",1)</f>
        <v>=DISPIMG("ID_91E5152A96A54A4C8713457AE8E8D5FB",1)</v>
      </c>
      <c r="W5" s="17"/>
    </row>
    <row r="6" s="17" customFormat="1" ht="21" spans="1:23">
      <c r="A6" s="22" t="s">
        <v>18</v>
      </c>
      <c r="B6" s="23" t="s">
        <v>21</v>
      </c>
      <c r="C6" s="23">
        <v>62.72</v>
      </c>
      <c r="D6" s="23">
        <v>2.6</v>
      </c>
      <c r="E6" s="23">
        <v>60</v>
      </c>
      <c r="F6" s="23">
        <v>67.27</v>
      </c>
      <c r="G6" s="23" t="str">
        <f>_xlfn.DISPIMG("ID_F0F8D73697A648918CF01BFC7E35F1E5",1)</f>
        <v>=DISPIMG("ID_F0F8D73697A648918CF01BFC7E35F1E5",1)</v>
      </c>
      <c r="H6" s="23">
        <v>65.1</v>
      </c>
      <c r="I6" s="23">
        <v>2.1</v>
      </c>
      <c r="J6" s="23">
        <v>61.81</v>
      </c>
      <c r="K6" s="23">
        <v>69.1</v>
      </c>
      <c r="L6" s="23" t="str">
        <f>_xlfn.DISPIMG("ID_74D382BF77E7468397766734F211C268",1)</f>
        <v>=DISPIMG("ID_74D382BF77E7468397766734F211C268",1)</v>
      </c>
      <c r="M6" s="23">
        <v>63.81</v>
      </c>
      <c r="N6" s="23">
        <v>2.17</v>
      </c>
      <c r="O6" s="23">
        <v>61.81</v>
      </c>
      <c r="P6" s="23">
        <v>67.27</v>
      </c>
      <c r="Q6" s="23" t="str">
        <f>_xlfn.DISPIMG("ID_B5CED05ABE5A46C6856E82F27728444C",1)</f>
        <v>=DISPIMG("ID_B5CED05ABE5A46C6856E82F27728444C",1)</v>
      </c>
      <c r="R6" s="23">
        <v>64.4</v>
      </c>
      <c r="S6" s="23">
        <v>1.96</v>
      </c>
      <c r="T6" s="23">
        <v>61.81</v>
      </c>
      <c r="U6" s="23">
        <v>67.27</v>
      </c>
      <c r="V6" s="23" t="str">
        <f>_xlfn.DISPIMG("ID_2D9C6C06FFE84CD0AAE9D7AF6FF456C7",1)</f>
        <v>=DISPIMG("ID_2D9C6C06FFE84CD0AAE9D7AF6FF456C7",1)</v>
      </c>
      <c r="W6" s="23"/>
    </row>
    <row r="19" spans="2:2">
      <c r="B19" t="s">
        <v>22</v>
      </c>
    </row>
  </sheetData>
  <mergeCells count="4">
    <mergeCell ref="C1:G1"/>
    <mergeCell ref="H1:L1"/>
    <mergeCell ref="M1:Q1"/>
    <mergeCell ref="R1:W1"/>
  </mergeCells>
  <pageMargins left="0.75" right="0.75" top="1" bottom="1" header="0.5" footer="0.5"/>
  <headerFooter/>
  <rowBreaks count="1" manualBreakCount="1">
    <brk id="1" max="16383" man="1"/>
  </rowBreaks>
  <colBreaks count="4" manualBreakCount="4">
    <brk id="2" max="1048575" man="1"/>
    <brk id="7" max="1048575" man="1"/>
    <brk id="12" max="1048575" man="1"/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I3" sqref="I3"/>
    </sheetView>
  </sheetViews>
  <sheetFormatPr defaultColWidth="8.88888888888889" defaultRowHeight="15.75"/>
  <cols>
    <col min="1" max="1" width="15" style="1" customWidth="1"/>
    <col min="2" max="16384" width="8.88888888888889" style="2"/>
  </cols>
  <sheetData>
    <row r="1" spans="1:9">
      <c r="A1" s="3"/>
      <c r="B1" s="4" t="s">
        <v>23</v>
      </c>
      <c r="C1" s="4"/>
      <c r="D1" s="4"/>
      <c r="E1" s="4"/>
      <c r="F1" s="4" t="s">
        <v>24</v>
      </c>
      <c r="G1" s="4"/>
      <c r="H1" s="4"/>
      <c r="I1" s="4"/>
    </row>
    <row r="2" s="1" customFormat="1" spans="1:9">
      <c r="A2" s="5"/>
      <c r="B2" s="6" t="s">
        <v>25</v>
      </c>
      <c r="C2" s="6" t="s">
        <v>26</v>
      </c>
      <c r="D2" s="6" t="s">
        <v>7</v>
      </c>
      <c r="E2" s="6" t="s">
        <v>8</v>
      </c>
      <c r="F2" s="6" t="s">
        <v>25</v>
      </c>
      <c r="G2" s="6" t="s">
        <v>26</v>
      </c>
      <c r="H2" s="6" t="s">
        <v>7</v>
      </c>
      <c r="I2" s="12" t="s">
        <v>8</v>
      </c>
    </row>
    <row r="3" spans="1:9">
      <c r="A3" s="5" t="s">
        <v>27</v>
      </c>
      <c r="B3" s="7">
        <v>58.69</v>
      </c>
      <c r="C3" s="7">
        <v>6.67</v>
      </c>
      <c r="D3" s="7">
        <v>48.48</v>
      </c>
      <c r="E3" s="7">
        <v>72.05</v>
      </c>
      <c r="F3" s="10">
        <v>62</v>
      </c>
      <c r="G3" s="10">
        <v>4.3</v>
      </c>
      <c r="H3" s="10">
        <v>51.46</v>
      </c>
      <c r="I3" s="13">
        <v>68.31</v>
      </c>
    </row>
    <row r="4" spans="1:9">
      <c r="A4" s="8" t="s">
        <v>28</v>
      </c>
      <c r="B4" s="9">
        <v>66.96</v>
      </c>
      <c r="C4" s="9">
        <v>1.78</v>
      </c>
      <c r="D4" s="9">
        <v>64.28</v>
      </c>
      <c r="E4" s="9">
        <v>69.07</v>
      </c>
      <c r="F4" s="11">
        <v>76.37</v>
      </c>
      <c r="G4" s="11">
        <v>1.825</v>
      </c>
      <c r="H4" s="11">
        <v>71.4</v>
      </c>
      <c r="I4" s="14">
        <v>79.36</v>
      </c>
    </row>
    <row r="6" spans="1:1">
      <c r="A6" s="1" t="s">
        <v>29</v>
      </c>
    </row>
    <row r="8" spans="1:5">
      <c r="A8" s="1" t="s">
        <v>27</v>
      </c>
      <c r="B8" s="2">
        <v>53.16</v>
      </c>
      <c r="C8" s="2">
        <v>7.99</v>
      </c>
      <c r="D8" s="2">
        <v>37.16</v>
      </c>
      <c r="E8" s="2">
        <v>69.84</v>
      </c>
    </row>
    <row r="9" spans="1:5">
      <c r="A9" s="1" t="s">
        <v>28</v>
      </c>
      <c r="B9" s="2">
        <v>62.2</v>
      </c>
      <c r="C9" s="2">
        <v>2.47</v>
      </c>
      <c r="D9" s="2">
        <v>57.14</v>
      </c>
      <c r="E9" s="2">
        <v>66.66</v>
      </c>
    </row>
  </sheetData>
  <mergeCells count="2">
    <mergeCell ref="B1:E1"/>
    <mergeCell ref="F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2021-12-09T21:33:00Z</dcterms:created>
  <dcterms:modified xsi:type="dcterms:W3CDTF">2021-12-12T23:51:04Z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