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My Project\"/>
    </mc:Choice>
  </mc:AlternateContent>
  <xr:revisionPtr revIDLastSave="0" documentId="13_ncr:1_{23CEA255-829C-428C-94F8-241DD0B3243C}" xr6:coauthVersionLast="47" xr6:coauthVersionMax="47" xr10:uidLastSave="{00000000-0000-0000-0000-000000000000}"/>
  <bookViews>
    <workbookView xWindow="-108" yWindow="-108" windowWidth="23256" windowHeight="12456" xr2:uid="{6045810E-8007-437D-AF94-ED9827D9EE41}"/>
  </bookViews>
  <sheets>
    <sheet name="DASHBOARD" sheetId="4" r:id="rId1"/>
    <sheet name="ANALYSIS" sheetId="3" r:id="rId2"/>
    <sheet name="Input Data" sheetId="2" r:id="rId3"/>
    <sheet name="Master Data" sheetId="1" r:id="rId4"/>
  </sheets>
  <definedNames>
    <definedName name="_xlchart.v1.0" hidden="1">ANALYSIS!$AJ$2:$AJ$6</definedName>
    <definedName name="_xlchart.v1.1" hidden="1">ANALYSIS!$AK$2:$AK$6</definedName>
    <definedName name="_xlchart.v1.2" hidden="1">ANALYSIS!$AJ$2:$AJ$6</definedName>
    <definedName name="_xlchart.v1.3" hidden="1">ANALYSIS!$AK$2:$AK$6</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3" l="1"/>
  <c r="X4" i="3" a="1"/>
  <c r="X4" i="3" s="1"/>
  <c r="L2" i="2"/>
  <c r="K2" i="2"/>
  <c r="M2" i="2"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J6" i="3"/>
  <c r="AJ3" i="3"/>
  <c r="AJ4" i="3"/>
  <c r="AJ5" i="3"/>
  <c r="AJ2" i="3"/>
  <c r="AC4" i="3" a="1"/>
  <c r="AC4" i="3" s="1"/>
  <c r="AB4" i="3" a="1"/>
  <c r="AB4" i="3" s="1"/>
  <c r="Z4" i="3" a="1"/>
  <c r="Z4" i="3" s="1"/>
  <c r="Y4" i="3" a="1"/>
  <c r="Y4" i="3" s="1"/>
  <c r="W4" i="3" s="1" a="1"/>
  <c r="W4" i="3" s="1"/>
  <c r="O4" i="3"/>
  <c r="P4" i="3" s="1"/>
  <c r="O5" i="3"/>
  <c r="P5" i="3" s="1"/>
  <c r="O6" i="3"/>
  <c r="P6" i="3" s="1"/>
  <c r="O7" i="3"/>
  <c r="P7" i="3" s="1"/>
  <c r="O8" i="3"/>
  <c r="P8" i="3" s="1"/>
  <c r="O9" i="3"/>
  <c r="P9" i="3" s="1"/>
  <c r="O10" i="3"/>
  <c r="P10" i="3" s="1"/>
  <c r="O11" i="3"/>
  <c r="P11" i="3" s="1"/>
  <c r="O12" i="3"/>
  <c r="P12" i="3" s="1"/>
  <c r="O13" i="3"/>
  <c r="P13" i="3" s="1"/>
  <c r="O14" i="3"/>
  <c r="P14" i="3" s="1"/>
  <c r="O3" i="3"/>
  <c r="P3" i="3" s="1"/>
  <c r="N4" i="3"/>
  <c r="N5" i="3"/>
  <c r="N6" i="3"/>
  <c r="N7" i="3"/>
  <c r="N8" i="3"/>
  <c r="N9" i="3"/>
  <c r="N10" i="3"/>
  <c r="N11" i="3"/>
  <c r="N12" i="3"/>
  <c r="N13" i="3"/>
  <c r="N14"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38" i="3"/>
  <c r="H37" i="3"/>
  <c r="AK6" i="3"/>
  <c r="AK5" i="3"/>
  <c r="AK4" i="3"/>
  <c r="AK3" i="3"/>
  <c r="AK2" i="3"/>
  <c r="F5" i="3"/>
  <c r="F6" i="3" s="1"/>
  <c r="F4" i="3"/>
  <c r="X2" i="3" l="1"/>
  <c r="Y2" i="3"/>
  <c r="Z2" i="3"/>
  <c r="G3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<sst xmlns="http://schemas.openxmlformats.org/spreadsheetml/2006/main" count="1885" uniqueCount="142">
  <si>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</si>
  <si>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</si>
  <si>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</si>
  <si>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</si>
  <si>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</si>
  <si>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</si>
  <si>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</si>
  <si>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</si>
  <si>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</si>
  <si>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</si>
  <si>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</si>
  <si>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</si>
  <si>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</si>
  <si>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</si>
  <si>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</si>
  <si>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</si>
  <si>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</si>
  <si>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</si>
  <si>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</si>
  <si>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</si>
  <si>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</si>
  <si>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</si>
  <si>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</si>
  <si>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</si>
  <si>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</si>
  <si>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</si>
  <si>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</si>
  <si>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</si>
  <si>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</si>
  <si>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</si>
  <si>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</si>
  <si>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</si>
  <si>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</si>
  <si>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</si>
  <si>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</si>
  <si>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</si>
  <si>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</si>
  <si>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</si>
  <si>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</si>
  <si>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</si>
  <si>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</si>
  <si>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</si>
  <si>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</si>
  <si>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</si>
  <si>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</si>
  <si>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</si>
  <si>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</si>
  <si>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</si>
  <si>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</si>
  <si>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</si>
  <si>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</si>
  <si>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</si>
  <si>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</si>
  <si>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</si>
  <si>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</si>
  <si>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</si>
  <si>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</si>
  <si>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</si>
  <si>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</si>
  <si>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</si>
  <si>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</si>
  <si>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</si>
  <si>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</si>
  <si>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</si>
  <si>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</si>
  <si>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</si>
  <si>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</si>
  <si>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</si>
  <si>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</si>
  <si>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</si>
  <si>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</si>
  <si>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</si>
  <si>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</si>
  <si>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</si>
  <si>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</si>
  <si>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</si>
  <si>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</si>
  <si>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</si>
  <si>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</si>
  <si>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</si>
  <si>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</si>
  <si>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</si>
  <si>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</si>
  <si>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</si>
  <si>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</si>
  <si>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</si>
  <si>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</si>
  <si>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</si>
  <si>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</si>
  <si>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</si>
  <si>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</si>
  <si>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</si>
  <si>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</si>
  <si>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</si>
  <si>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</si>
  <si>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</si>
  <si>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</si>
  <si>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</si>
  <si>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</si>
  <si>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</si>
  <si>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</si>
  <si>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</si>
  <si>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</si>
  <si>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</si>
  <si>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</si>
  <si>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</si>
  <si>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</si>
  <si>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</si>
  <si>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</si>
  <si>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</si>
  <si>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</si>
  <si>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</si>
  <si>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</si>
  <si>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</si>
  <si>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</si>
  <si>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</si>
  <si>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</si>
  <si>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 xml:space="preserve">MONTH </t>
  </si>
  <si>
    <t xml:space="preserve">YEAR </t>
  </si>
  <si>
    <t>Row Labels</t>
  </si>
  <si>
    <t>Sum of TOTAL SELLING VALUE</t>
  </si>
  <si>
    <t>Sum of TOTAL BUYING VALUE</t>
  </si>
  <si>
    <t>Jan</t>
  </si>
  <si>
    <t>Feb</t>
  </si>
  <si>
    <t>Mar</t>
  </si>
  <si>
    <t>Apr</t>
  </si>
  <si>
    <t>May</t>
  </si>
  <si>
    <t>Jun</t>
  </si>
  <si>
    <t>Jul</t>
  </si>
  <si>
    <t>Aug</t>
  </si>
  <si>
    <t>Sep</t>
  </si>
  <si>
    <t>Oct</t>
  </si>
  <si>
    <t>Nov</t>
  </si>
  <si>
    <t>Dec</t>
  </si>
  <si>
    <t>Sum of QUANTITY</t>
  </si>
  <si>
    <t>TOTAL SALE</t>
  </si>
  <si>
    <t xml:space="preserve">TOTAL PROFIT </t>
  </si>
  <si>
    <t>PROFIT %</t>
  </si>
  <si>
    <t>MONTH</t>
  </si>
  <si>
    <t>SALE</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</si>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</sst>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theme="2" tint="-0.249977111117893"/>
      <name val="Calibri"/>
      <family val="2"/>
      <scheme val="minor"/>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6" borderId="0" xfId="0" applyFill="1"/>
    <xf numFmtId="0" fontId="0" fillId="7" borderId="0" xfId="0" applyFill="1"/>
    <xf numFmtId="0" fontId="3" fillId="7" borderId="0" xfId="0" applyFont="1" applyFill="1"/>
  </cellXfs>
  <cellStyles count="2">
    <cellStyle name="Normal" xfId="0" builtinId="0"/>
    <cellStyle name="Percent" xfId="1" builtinId="5"/>
  </cellStyles>
  <dxfs count="30">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9"/>
      <tableStyleElement type="headerRow" dxfId="2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 TYPE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doughnut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E5-4B9E-8EE2-9641B3EE17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E5-4B9E-8EE2-9641B3EE177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E5-4B9E-8EE2-9641B3EE1775}"/>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90E5-4B9E-8EE2-9641B3EE177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8100000" algn="tr" rotWithShape="0">
        <a:prstClr val="black">
          <a:alpha val="40000"/>
        </a:prstClr>
      </a:outerShdw>
    </a:effectLst>
    <a:scene3d>
      <a:camera prst="orthographicFront"/>
      <a:lightRig rig="threePt" dir="t"/>
    </a:scene3d>
    <a:sp3d>
      <a:bevelT w="165100" prst="coolSlant"/>
    </a:sp3d>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[Sales-Dashboard-PROJECT.xlsx]ANALYSIS!PAYMENT 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55-4042-930C-F6AE4A4C14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55-4042-930C-F6AE4A4C14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4-3B55-4042-930C-F6AE4A4C14E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50800">
        <a:schemeClr val="accent1">
          <a:alpha val="43000"/>
        </a:schemeClr>
      </a:glow>
      <a:outerShdw blurRad="50800" dist="38100" dir="5400000" algn="t"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 TYPE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121141461649057"/>
              <c:y val="1.076923272608706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7.6441463294253886E-2"/>
              <c:y val="0.13461540907608877"/>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3249853637670678"/>
              <c:y val="-3.769231454130488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0.1121141461649057"/>
              <c:y val="1.076923272608706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7.6441463294253886E-2"/>
              <c:y val="0.13461540907608877"/>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0.13249853637670678"/>
              <c:y val="-3.769231454130488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1121141461649057"/>
              <c:y val="1.076923272608706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7.6441463294253886E-2"/>
              <c:y val="0.13461540907608877"/>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0.13249853637670678"/>
              <c:y val="-3.769231454130488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58-4BE6-94B4-3AD3A26FA1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58-4BE6-94B4-3AD3A26FA1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58-4BE6-94B4-3AD3A26FA1EA}"/>
              </c:ext>
            </c:extLst>
          </c:dPt>
          <c:dLbls>
            <c:dLbl>
              <c:idx val="0"/>
              <c:layout>
                <c:manualLayout>
                  <c:x val="0.1121141461649057"/>
                  <c:y val="1.07692327260870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658-4BE6-94B4-3AD3A26FA1EA}"/>
                </c:ext>
              </c:extLst>
            </c:dLbl>
            <c:dLbl>
              <c:idx val="1"/>
              <c:layout>
                <c:manualLayout>
                  <c:x val="-7.6441463294253886E-2"/>
                  <c:y val="0.13461540907608877"/>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658-4BE6-94B4-3AD3A26FA1EA}"/>
                </c:ext>
              </c:extLst>
            </c:dLbl>
            <c:dLbl>
              <c:idx val="2"/>
              <c:layout>
                <c:manualLayout>
                  <c:x val="-0.13249853637670678"/>
                  <c:y val="-3.76923145413048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658-4BE6-94B4-3AD3A26FA1EA}"/>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2658-4BE6-94B4-3AD3A26FA1E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63597059069553"/>
          <c:y val="0.11030780650288655"/>
          <c:w val="0.78802703218967973"/>
          <c:h val="0.76260627069525111"/>
        </c:manualLayout>
      </c:layout>
      <c:barChart>
        <c:barDir val="col"/>
        <c:grouping val="clustered"/>
        <c:varyColors val="0"/>
        <c:ser>
          <c:idx val="0"/>
          <c:order val="0"/>
          <c:tx>
            <c:strRef>
              <c:f>ANALYSIS!$N$2</c:f>
              <c:strCache>
                <c:ptCount val="1"/>
                <c:pt idx="0">
                  <c:v>SALE</c:v>
                </c:pt>
              </c:strCache>
            </c:strRef>
          </c:tx>
          <c:spPr>
            <a:solidFill>
              <a:schemeClr val="accent1"/>
            </a:solidFill>
            <a:ln>
              <a:noFill/>
            </a:ln>
            <a:effectLst/>
          </c:spPr>
          <c:invertIfNegative val="0"/>
          <c:cat>
            <c:strRef>
              <c:f>ANALYSIS!$M$3:$M$14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9EE2-44BC-A191-C0381CD2F9CA}"/>
            </c:ext>
          </c:extLst>
        </c:ser>
        <c:ser>
          <c:idx val="1"/>
          <c:order val="1"/>
          <c:tx>
            <c:strRef>
              <c:f>ANALYSIS!$O$2</c:f>
              <c:strCache>
                <c:ptCount val="1"/>
                <c:pt idx="0">
                  <c:v>PROFIT</c:v>
                </c:pt>
              </c:strCache>
            </c:strRef>
          </c:tx>
          <c:spPr>
            <a:solidFill>
              <a:schemeClr val="accent2"/>
            </a:solidFill>
            <a:ln>
              <a:noFill/>
            </a:ln>
            <a:effectLst/>
          </c:spPr>
          <c:invertIfNegative val="0"/>
          <c:dLbls>
            <c:dLbl>
              <c:idx val="0"/>
              <c:tx>
                <c:rich>
                  <a:bodyPr/>
                  <a:lstStyle/>
                  <a:p>
                    <a:fld id="{D11CE5CB-5ABA-421A-B7FB-55720DE05C9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EE2-44BC-A191-C0381CD2F9CA}"/>
                </c:ext>
              </c:extLst>
            </c:dLbl>
            <c:dLbl>
              <c:idx val="1"/>
              <c:tx>
                <c:rich>
                  <a:bodyPr/>
                  <a:lstStyle/>
                  <a:p>
                    <a:fld id="{CB8216EC-2D46-4006-8074-0623CBA38BC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EE2-44BC-A191-C0381CD2F9CA}"/>
                </c:ext>
              </c:extLst>
            </c:dLbl>
            <c:dLbl>
              <c:idx val="2"/>
              <c:tx>
                <c:rich>
                  <a:bodyPr/>
                  <a:lstStyle/>
                  <a:p>
                    <a:fld id="{8502AA1D-EAA5-41C3-8F52-47067BDDD09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EE2-44BC-A191-C0381CD2F9CA}"/>
                </c:ext>
              </c:extLst>
            </c:dLbl>
            <c:dLbl>
              <c:idx val="3"/>
              <c:tx>
                <c:rich>
                  <a:bodyPr/>
                  <a:lstStyle/>
                  <a:p>
                    <a:fld id="{9EEFC221-A2B1-4BFE-BEDC-4741D7CB9C9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EE2-44BC-A191-C0381CD2F9CA}"/>
                </c:ext>
              </c:extLst>
            </c:dLbl>
            <c:dLbl>
              <c:idx val="4"/>
              <c:tx>
                <c:rich>
                  <a:bodyPr/>
                  <a:lstStyle/>
                  <a:p>
                    <a:fld id="{96D3A609-88DC-4C3C-95EF-1856613C07D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EE2-44BC-A191-C0381CD2F9CA}"/>
                </c:ext>
              </c:extLst>
            </c:dLbl>
            <c:dLbl>
              <c:idx val="5"/>
              <c:tx>
                <c:rich>
                  <a:bodyPr/>
                  <a:lstStyle/>
                  <a:p>
                    <a:fld id="{6618FFAD-B4D3-460F-BE2E-A06D0FEE1D2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EE2-44BC-A191-C0381CD2F9CA}"/>
                </c:ext>
              </c:extLst>
            </c:dLbl>
            <c:dLbl>
              <c:idx val="6"/>
              <c:tx>
                <c:rich>
                  <a:bodyPr/>
                  <a:lstStyle/>
                  <a:p>
                    <a:fld id="{F5D4FF58-1615-42CF-A857-3B67977AFDF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EE2-44BC-A191-C0381CD2F9CA}"/>
                </c:ext>
              </c:extLst>
            </c:dLbl>
            <c:dLbl>
              <c:idx val="7"/>
              <c:tx>
                <c:rich>
                  <a:bodyPr/>
                  <a:lstStyle/>
                  <a:p>
                    <a:fld id="{A9F75EB2-E721-492E-A8A9-A85D9B7F815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EE2-44BC-A191-C0381CD2F9CA}"/>
                </c:ext>
              </c:extLst>
            </c:dLbl>
            <c:dLbl>
              <c:idx val="8"/>
              <c:tx>
                <c:rich>
                  <a:bodyPr/>
                  <a:lstStyle/>
                  <a:p>
                    <a:fld id="{2511597A-D05B-45EA-935B-161F4F32888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EE2-44BC-A191-C0381CD2F9CA}"/>
                </c:ext>
              </c:extLst>
            </c:dLbl>
            <c:dLbl>
              <c:idx val="9"/>
              <c:tx>
                <c:rich>
                  <a:bodyPr/>
                  <a:lstStyle/>
                  <a:p>
                    <a:fld id="{7A0ACA7E-0100-410D-9CE0-C2C8E247C33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EE2-44BC-A191-C0381CD2F9CA}"/>
                </c:ext>
              </c:extLst>
            </c:dLbl>
            <c:dLbl>
              <c:idx val="10"/>
              <c:tx>
                <c:rich>
                  <a:bodyPr/>
                  <a:lstStyle/>
                  <a:p>
                    <a:fld id="{54FECC0B-E524-4F97-A367-2BE2ADE3081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EE2-44BC-A191-C0381CD2F9CA}"/>
                </c:ext>
              </c:extLst>
            </c:dLbl>
            <c:dLbl>
              <c:idx val="11"/>
              <c:tx>
                <c:rich>
                  <a:bodyPr/>
                  <a:lstStyle/>
                  <a:p>
                    <a:fld id="{C9FB9925-FB31-45AC-9301-7EAF5EF38CD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EE2-44BC-A191-C0381CD2F9C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ANALYSIS!$P$3:$P$14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9EE2-44BC-A191-C0381CD2F9CA}"/>
            </c:ext>
          </c:extLst>
        </c:ser>
        <c:dLbls>
          <c:showLegendKey val="0"/>
          <c:showVal val="0"/>
          <c:showCatName val="0"/>
          <c:showSerName val="0"/>
          <c:showPercent val="0"/>
          <c:showBubbleSize val="0"/>
        </c:dLbls>
        <c:gapWidth val="50"/>
        <c:overlap val="100"/>
        <c:axId val="636796336"/>
        <c:axId val="636813136"/>
      </c:barChart>
      <c:catAx>
        <c:axId val="63679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13136"/>
        <c:crosses val="autoZero"/>
        <c:auto val="1"/>
        <c:lblAlgn val="ctr"/>
        <c:lblOffset val="100"/>
        <c:noMultiLvlLbl val="0"/>
      </c:catAx>
      <c:valAx>
        <c:axId val="63681313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9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[Sales-Dashboard-PROJECT.xlsx]ANALYSIS!PAYMENT MODE</c:name>
    <c:fmtId val="17"/>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2.5438719401503825E-2"/>
              <c:y val="0.19788668777078572"/>
            </c:manualLayout>
          </c:layout>
          <c:spPr>
            <a:noFill/>
            <a:ln>
              <a:noFill/>
            </a:ln>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2"/>
          </a:solidFill>
          <a:ln w="19050">
            <a:solidFill>
              <a:schemeClr val="lt1"/>
            </a:solidFill>
          </a:ln>
          <a:effectLst/>
        </c:spPr>
        <c:dLbl>
          <c:idx val="0"/>
          <c:layout>
            <c:manualLayout>
              <c:x val="-3.0563660277247284E-2"/>
              <c:y val="-3.5367398486542925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2">
              <a:shade val="76000"/>
            </a:schemeClr>
          </a:solidFill>
          <a:ln w="19050">
            <a:solidFill>
              <a:schemeClr val="lt1"/>
            </a:solidFill>
          </a:ln>
          <a:effectLst/>
        </c:spPr>
        <c:dLbl>
          <c:idx val="0"/>
          <c:layout>
            <c:manualLayout>
              <c:x val="-2.5438719401503825E-2"/>
              <c:y val="0.19788668777078572"/>
            </c:manualLayout>
          </c:layout>
          <c:spPr>
            <a:noFill/>
            <a:ln>
              <a:noFill/>
            </a:ln>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2">
              <a:tint val="77000"/>
            </a:schemeClr>
          </a:solidFill>
          <a:ln w="19050">
            <a:solidFill>
              <a:schemeClr val="lt1"/>
            </a:solidFill>
          </a:ln>
          <a:effectLst/>
        </c:spPr>
        <c:dLbl>
          <c:idx val="0"/>
          <c:layout>
            <c:manualLayout>
              <c:x val="-3.0563660277247284E-2"/>
              <c:y val="-3.5367398486542925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7"/>
        <c:spPr>
          <a:solidFill>
            <a:schemeClr val="accent2">
              <a:shade val="76000"/>
            </a:schemeClr>
          </a:solidFill>
          <a:ln w="19050">
            <a:solidFill>
              <a:schemeClr val="lt1"/>
            </a:solidFill>
          </a:ln>
          <a:effectLst/>
        </c:spPr>
        <c:dLbl>
          <c:idx val="0"/>
          <c:layout>
            <c:manualLayout>
              <c:x val="-2.5438719401503825E-2"/>
              <c:y val="0.19788668777078572"/>
            </c:manualLayout>
          </c:layout>
          <c:spPr>
            <a:noFill/>
            <a:ln>
              <a:noFill/>
            </a:ln>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2">
              <a:tint val="77000"/>
            </a:schemeClr>
          </a:solidFill>
          <a:ln w="19050">
            <a:solidFill>
              <a:schemeClr val="lt1"/>
            </a:solidFill>
          </a:ln>
          <a:effectLst/>
        </c:spPr>
        <c:dLbl>
          <c:idx val="0"/>
          <c:layout>
            <c:manualLayout>
              <c:x val="-3.0563660277247284E-2"/>
              <c:y val="-3.5367398486542925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0"/>
        <c:spPr>
          <a:solidFill>
            <a:schemeClr val="accent2">
              <a:shade val="76000"/>
            </a:schemeClr>
          </a:solidFill>
          <a:ln w="19050">
            <a:solidFill>
              <a:schemeClr val="lt1"/>
            </a:solidFill>
          </a:ln>
          <a:effectLst/>
        </c:spPr>
        <c:dLbl>
          <c:idx val="0"/>
          <c:layout>
            <c:manualLayout>
              <c:x val="-2.5438719401503825E-2"/>
              <c:y val="0.19788668777078572"/>
            </c:manualLayout>
          </c:layout>
          <c:spPr>
            <a:noFill/>
            <a:ln>
              <a:noFill/>
            </a:ln>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2">
              <a:tint val="77000"/>
            </a:schemeClr>
          </a:solidFill>
          <a:ln w="19050">
            <a:solidFill>
              <a:schemeClr val="lt1"/>
            </a:solidFill>
          </a:ln>
          <a:effectLst/>
        </c:spPr>
        <c:dLbl>
          <c:idx val="0"/>
          <c:layout>
            <c:manualLayout>
              <c:x val="-3.0563660277247284E-2"/>
              <c:y val="-3.5367398486542925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3"/>
        <c:spPr>
          <a:solidFill>
            <a:schemeClr val="accent2">
              <a:shade val="76000"/>
            </a:schemeClr>
          </a:solidFill>
          <a:ln w="19050">
            <a:solidFill>
              <a:schemeClr val="lt1"/>
            </a:solidFill>
          </a:ln>
          <a:effectLst/>
        </c:spPr>
        <c:dLbl>
          <c:idx val="0"/>
          <c:layout>
            <c:manualLayout>
              <c:x val="-2.5438719401503825E-2"/>
              <c:y val="0.19788668777078572"/>
            </c:manualLayout>
          </c:layout>
          <c:spPr>
            <a:noFill/>
            <a:ln>
              <a:noFill/>
            </a:ln>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2">
              <a:tint val="77000"/>
            </a:schemeClr>
          </a:solidFill>
          <a:ln w="19050">
            <a:solidFill>
              <a:schemeClr val="lt1"/>
            </a:solidFill>
          </a:ln>
          <a:effectLst/>
        </c:spPr>
        <c:dLbl>
          <c:idx val="0"/>
          <c:layout>
            <c:manualLayout>
              <c:x val="-3.0563660277247284E-2"/>
              <c:y val="-3.5367398486542925E-2"/>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ANALYSIS!$AR$1</c:f>
              <c:strCache>
                <c:ptCount val="1"/>
                <c:pt idx="0">
                  <c:v>Total</c:v>
                </c:pt>
              </c:strCache>
            </c:strRef>
          </c:tx>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3952-4E9F-819C-369D2E9C251B}"/>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3952-4E9F-819C-369D2E9C251B}"/>
              </c:ext>
            </c:extLst>
          </c:dPt>
          <c:dLbls>
            <c:dLbl>
              <c:idx val="0"/>
              <c:layout>
                <c:manualLayout>
                  <c:x val="-2.5438719401503825E-2"/>
                  <c:y val="0.19788668777078572"/>
                </c:manualLayout>
              </c:layout>
              <c:spPr>
                <a:noFill/>
                <a:ln>
                  <a:noFill/>
                </a:ln>
                <a:effectLst/>
              </c:spPr>
              <c:txPr>
                <a:bodyPr rot="0" spcFirstLastPara="1" vertOverflow="ellipsis"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1-3952-4E9F-819C-369D2E9C251B}"/>
                </c:ext>
              </c:extLst>
            </c:dLbl>
            <c:dLbl>
              <c:idx val="1"/>
              <c:layout>
                <c:manualLayout>
                  <c:x val="-3.0563660277247284E-2"/>
                  <c:y val="-3.5367398486542925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952-4E9F-819C-369D2E9C251B}"/>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4-3952-4E9F-819C-369D2E9C251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[Sales-Dashboard-PROJECT.xlsx]ANALYSIS!DAILY</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C0D-4ED1-AC92-A91B8BC4BB0B}"/>
            </c:ext>
          </c:extLst>
        </c:ser>
        <c:dLbls>
          <c:showLegendKey val="0"/>
          <c:showVal val="0"/>
          <c:showCatName val="0"/>
          <c:showSerName val="0"/>
          <c:showPercent val="0"/>
          <c:showBubbleSize val="0"/>
        </c:dLbls>
        <c:axId val="513239600"/>
        <c:axId val="513254480"/>
      </c:areaChart>
      <c:catAx>
        <c:axId val="513239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254480"/>
        <c:crosses val="autoZero"/>
        <c:auto val="1"/>
        <c:lblAlgn val="ctr"/>
        <c:lblOffset val="100"/>
        <c:noMultiLvlLbl val="0"/>
      </c:catAx>
      <c:valAx>
        <c:axId val="51325448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239600"/>
        <c:crosses val="autoZero"/>
        <c:crossBetween val="midCat"/>
      </c:valAx>
      <c:spPr>
        <a:noFill/>
        <a:ln>
          <a:noFill/>
        </a:ln>
        <a:effectLst>
          <a:glow rad="12700">
            <a:schemeClr val="accent1">
              <a:alpha val="40000"/>
            </a:schemeClr>
          </a:glow>
          <a:outerShdw blurRad="50800" dist="38100" dir="5400000" algn="t" rotWithShape="0">
            <a:prstClr val="black">
              <a:alpha val="40000"/>
            </a:prstClr>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outerShdw blurRad="50800" dist="38100" dir="8100000" algn="tr" rotWithShape="0">
            <a:prstClr val="black">
              <a:alpha val="40000"/>
            </a:prstClr>
          </a:outerShdw>
        </a:effectLst>
        <a:scene3d>
          <a:camera prst="orthographicFront"/>
          <a:lightRig rig="threePt" dir="t"/>
        </a:scene3d>
        <a:sp3d>
          <a:bevelT w="165100" prst="coolSlant"/>
        </a:sp3d>
      </c:spPr>
    </c:sideWall>
    <c:backWall>
      <c:thickness val="0"/>
      <c:spPr>
        <a:noFill/>
        <a:ln>
          <a:noFill/>
        </a:ln>
        <a:effectLst>
          <a:outerShdw blurRad="50800" dist="38100" dir="8100000" algn="tr" rotWithShape="0">
            <a:prstClr val="black">
              <a:alpha val="40000"/>
            </a:prstClr>
          </a:outerShdw>
        </a:effectLst>
        <a:scene3d>
          <a:camera prst="orthographicFront"/>
          <a:lightRig rig="threePt" dir="t"/>
        </a:scene3d>
        <a:sp3d>
          <a:bevelT w="165100" prst="coolSlant"/>
        </a:sp3d>
      </c:spPr>
    </c:backWall>
    <c:plotArea>
      <c:layout>
        <c:manualLayout>
          <c:layoutTarget val="inner"/>
          <c:xMode val="edge"/>
          <c:yMode val="edge"/>
          <c:x val="0.25247275074787739"/>
          <c:y val="4.5234093994819362E-2"/>
          <c:w val="0.73387056440880538"/>
          <c:h val="0.76801210154271171"/>
        </c:manualLayout>
      </c:layout>
      <c:bar3DChart>
        <c:barDir val="bar"/>
        <c:grouping val="clustered"/>
        <c:varyColors val="0"/>
        <c:ser>
          <c:idx val="0"/>
          <c:order val="0"/>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ANALYSIS!$AB$4:$AB$13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ANALYSIS!$AC$4:$AC$13</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5677-40A7-B684-5051BF812090}"/>
            </c:ext>
          </c:extLst>
        </c:ser>
        <c:dLbls>
          <c:showLegendKey val="0"/>
          <c:showVal val="1"/>
          <c:showCatName val="0"/>
          <c:showSerName val="0"/>
          <c:showPercent val="0"/>
          <c:showBubbleSize val="0"/>
        </c:dLbls>
        <c:gapWidth val="50"/>
        <c:shape val="box"/>
        <c:axId val="636800176"/>
        <c:axId val="636804016"/>
        <c:axId val="0"/>
      </c:bar3DChart>
      <c:catAx>
        <c:axId val="63680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04016"/>
        <c:crosses val="autoZero"/>
        <c:auto val="1"/>
        <c:lblAlgn val="ctr"/>
        <c:lblOffset val="100"/>
        <c:noMultiLvlLbl val="0"/>
      </c:catAx>
      <c:valAx>
        <c:axId val="636804016"/>
        <c:scaling>
          <c:orientation val="minMax"/>
        </c:scaling>
        <c:delete val="1"/>
        <c:axPos val="b"/>
        <c:numFmt formatCode="General" sourceLinked="1"/>
        <c:majorTickMark val="none"/>
        <c:minorTickMark val="none"/>
        <c:tickLblPos val="nextTo"/>
        <c:crossAx val="63680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ANALYSIS!$N$2</c:f>
              <c:strCache>
                <c:ptCount val="1"/>
                <c:pt idx="0">
                  <c:v>SALE</c:v>
                </c:pt>
              </c:strCache>
            </c:strRef>
          </c:tx>
          <c:spPr>
            <a:solidFill>
              <a:schemeClr val="accent1"/>
            </a:solidFill>
            <a:ln>
              <a:noFill/>
            </a:ln>
            <a:effectLst/>
          </c:spPr>
          <c:invertIfNegative val="0"/>
          <c:cat>
            <c:strRef>
              <c:f>ANALYSIS!$M$3:$M$14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66F3-4068-8328-F521E42E307A}"/>
            </c:ext>
          </c:extLst>
        </c:ser>
        <c:ser>
          <c:idx val="1"/>
          <c:order val="1"/>
          <c:tx>
            <c:strRef>
              <c:f>ANALYSIS!$O$2</c:f>
              <c:strCache>
                <c:ptCount val="1"/>
                <c:pt idx="0">
                  <c:v>PROFIT</c:v>
                </c:pt>
              </c:strCache>
            </c:strRef>
          </c:tx>
          <c:spPr>
            <a:solidFill>
              <a:schemeClr val="accent2"/>
            </a:solidFill>
            <a:ln>
              <a:noFill/>
            </a:ln>
            <a:effectLst/>
          </c:spPr>
          <c:invertIfNegative val="0"/>
          <c:dLbls>
            <c:dLbl>
              <c:idx val="0"/>
              <c:tx>
                <c:rich>
                  <a:bodyPr/>
                  <a:lstStyle/>
                  <a:p>
                    <a:fld id="{EAEC07AD-81B7-4C2C-8539-53C4EA4AA3A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6F3-4068-8328-F521E42E307A}"/>
                </c:ext>
              </c:extLst>
            </c:dLbl>
            <c:dLbl>
              <c:idx val="1"/>
              <c:tx>
                <c:rich>
                  <a:bodyPr/>
                  <a:lstStyle/>
                  <a:p>
                    <a:fld id="{577E48A4-869C-4544-B2B9-466C8E9A336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6F3-4068-8328-F521E42E307A}"/>
                </c:ext>
              </c:extLst>
            </c:dLbl>
            <c:dLbl>
              <c:idx val="2"/>
              <c:tx>
                <c:rich>
                  <a:bodyPr/>
                  <a:lstStyle/>
                  <a:p>
                    <a:fld id="{74AE71BE-7FF7-491A-9B0E-0786FE8DEF4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6F3-4068-8328-F521E42E307A}"/>
                </c:ext>
              </c:extLst>
            </c:dLbl>
            <c:dLbl>
              <c:idx val="3"/>
              <c:tx>
                <c:rich>
                  <a:bodyPr/>
                  <a:lstStyle/>
                  <a:p>
                    <a:fld id="{AEA456A4-34B8-4342-A6FB-92CB9C9077C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6F3-4068-8328-F521E42E307A}"/>
                </c:ext>
              </c:extLst>
            </c:dLbl>
            <c:dLbl>
              <c:idx val="4"/>
              <c:tx>
                <c:rich>
                  <a:bodyPr/>
                  <a:lstStyle/>
                  <a:p>
                    <a:fld id="{246ECFDA-63E7-40EA-BE76-62CDCBDA535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6F3-4068-8328-F521E42E307A}"/>
                </c:ext>
              </c:extLst>
            </c:dLbl>
            <c:dLbl>
              <c:idx val="5"/>
              <c:tx>
                <c:rich>
                  <a:bodyPr/>
                  <a:lstStyle/>
                  <a:p>
                    <a:fld id="{00386DBC-C068-4F49-97E8-6DE52586675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6F3-4068-8328-F521E42E307A}"/>
                </c:ext>
              </c:extLst>
            </c:dLbl>
            <c:dLbl>
              <c:idx val="6"/>
              <c:tx>
                <c:rich>
                  <a:bodyPr/>
                  <a:lstStyle/>
                  <a:p>
                    <a:fld id="{72956DC1-901F-4038-B3E0-C7AE3072680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6F3-4068-8328-F521E42E307A}"/>
                </c:ext>
              </c:extLst>
            </c:dLbl>
            <c:dLbl>
              <c:idx val="7"/>
              <c:tx>
                <c:rich>
                  <a:bodyPr/>
                  <a:lstStyle/>
                  <a:p>
                    <a:fld id="{C82599B9-12E7-4ABA-9B17-E10A83CD70B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6F3-4068-8328-F521E42E307A}"/>
                </c:ext>
              </c:extLst>
            </c:dLbl>
            <c:dLbl>
              <c:idx val="8"/>
              <c:tx>
                <c:rich>
                  <a:bodyPr/>
                  <a:lstStyle/>
                  <a:p>
                    <a:fld id="{4B059AF6-6E10-4671-942D-ACE53DC86F9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6F3-4068-8328-F521E42E307A}"/>
                </c:ext>
              </c:extLst>
            </c:dLbl>
            <c:dLbl>
              <c:idx val="9"/>
              <c:tx>
                <c:rich>
                  <a:bodyPr/>
                  <a:lstStyle/>
                  <a:p>
                    <a:fld id="{141D48FC-FDC4-4211-B2F0-995AEC3C1BF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6F3-4068-8328-F521E42E307A}"/>
                </c:ext>
              </c:extLst>
            </c:dLbl>
            <c:dLbl>
              <c:idx val="10"/>
              <c:tx>
                <c:rich>
                  <a:bodyPr/>
                  <a:lstStyle/>
                  <a:p>
                    <a:fld id="{C494F1EC-8D9D-45B9-88A8-A9A76BD1BF9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6F3-4068-8328-F521E42E307A}"/>
                </c:ext>
              </c:extLst>
            </c:dLbl>
            <c:dLbl>
              <c:idx val="11"/>
              <c:tx>
                <c:rich>
                  <a:bodyPr/>
                  <a:lstStyle/>
                  <a:p>
                    <a:fld id="{7259BD11-8B82-438F-BE04-F6EA4E8FA04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6F3-4068-8328-F521E42E30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ANALYSIS!$M$3:$M$14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ANALYSIS!$P$3:$P$14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66F3-4068-8328-F521E42E307A}"/>
            </c:ext>
          </c:extLst>
        </c:ser>
        <c:dLbls>
          <c:showLegendKey val="0"/>
          <c:showVal val="0"/>
          <c:showCatName val="0"/>
          <c:showSerName val="0"/>
          <c:showPercent val="0"/>
          <c:showBubbleSize val="0"/>
        </c:dLbls>
        <c:gapWidth val="50"/>
        <c:overlap val="100"/>
        <c:axId val="636796336"/>
        <c:axId val="636813136"/>
      </c:barChart>
      <c:catAx>
        <c:axId val="63679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13136"/>
        <c:crosses val="autoZero"/>
        <c:auto val="1"/>
        <c:lblAlgn val="ctr"/>
        <c:lblOffset val="100"/>
        <c:noMultiLvlLbl val="0"/>
      </c:catAx>
      <c:valAx>
        <c:axId val="636813136"/>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9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outerShdw blurRad="50800" dist="38100" dir="8100000" algn="tr" rotWithShape="0">
            <a:prstClr val="black">
              <a:alpha val="40000"/>
            </a:prstClr>
          </a:outerShdw>
        </a:effectLst>
        <a:scene3d>
          <a:camera prst="orthographicFront"/>
          <a:lightRig rig="threePt" dir="t"/>
        </a:scene3d>
        <a:sp3d>
          <a:bevelT w="165100" prst="coolSlant"/>
        </a:sp3d>
      </c:spPr>
    </c:sideWall>
    <c:backWall>
      <c:thickness val="0"/>
      <c:spPr>
        <a:noFill/>
        <a:ln>
          <a:noFill/>
        </a:ln>
        <a:effectLst>
          <a:outerShdw blurRad="50800" dist="38100" dir="8100000" algn="tr" rotWithShape="0">
            <a:prstClr val="black">
              <a:alpha val="40000"/>
            </a:prstClr>
          </a:outerShdw>
        </a:effectLst>
        <a:scene3d>
          <a:camera prst="orthographicFront"/>
          <a:lightRig rig="threePt" dir="t"/>
        </a:scene3d>
        <a:sp3d>
          <a:bevelT w="165100" prst="coolSlant"/>
        </a:sp3d>
      </c:spPr>
    </c:backWall>
    <c:plotArea>
      <c:layout/>
      <c:bar3DChart>
        <c:barDir val="bar"/>
        <c:grouping val="clustered"/>
        <c:varyColors val="0"/>
        <c:ser>
          <c:idx val="0"/>
          <c:order val="0"/>
          <c:spPr>
            <a:solidFill>
              <a:schemeClr val="accent1"/>
            </a:solidFill>
            <a:ln>
              <a:noFill/>
            </a:ln>
            <a:effectLst/>
            <a:sp3d/>
          </c:spPr>
          <c:invertIfNegative val="0"/>
          <c:cat>
            <c:strRef>
              <c:f>ANALYSIS!$AB$4:$AB$13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ANALYSIS!$AC$4:$AC$13</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9C9-4604-A9B2-5C9B029D3CDA}"/>
            </c:ext>
          </c:extLst>
        </c:ser>
        <c:dLbls>
          <c:showLegendKey val="0"/>
          <c:showVal val="0"/>
          <c:showCatName val="0"/>
          <c:showSerName val="0"/>
          <c:showPercent val="0"/>
          <c:showBubbleSize val="0"/>
        </c:dLbls>
        <c:gapWidth val="50"/>
        <c:shape val="box"/>
        <c:axId val="636800176"/>
        <c:axId val="636804016"/>
        <c:axId val="0"/>
      </c:bar3DChart>
      <c:catAx>
        <c:axId val="63680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04016"/>
        <c:crosses val="autoZero"/>
        <c:auto val="1"/>
        <c:lblAlgn val="ctr"/>
        <c:lblOffset val="100"/>
        <c:noMultiLvlLbl val="0"/>
      </c:catAx>
      <c:valAx>
        <c:axId val="636804016"/>
        <c:scaling>
          <c:orientation val="minMax"/>
        </c:scaling>
        <c:delete val="1"/>
        <c:axPos val="b"/>
        <c:numFmt formatCode="General" sourceLinked="1"/>
        <c:majorTickMark val="none"/>
        <c:minorTickMark val="none"/>
        <c:tickLblPos val="nextTo"/>
        <c:crossAx val="63680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 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80-495C-B2BB-61D3BE5205E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80-495C-B2BB-61D3BE5205E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80-495C-B2BB-61D3BE5205E6}"/>
              </c:ext>
            </c:extLst>
          </c:dPt>
          <c:dLbls>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C80-495C-B2BB-61D3BE5205E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8100000" algn="tr" rotWithShape="0">
        <a:prstClr val="black">
          <a:alpha val="40000"/>
        </a:prstClr>
      </a:outerShdw>
    </a:effectLst>
    <a:scene3d>
      <a:camera prst="orthographicFront"/>
      <a:lightRig rig="threePt" dir="t"/>
    </a:scene3d>
    <a:sp3d>
      <a:bevelT w="165100" prst="coolSlant"/>
    </a:sp3d>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[Sales-Dashboard-PROJECT.xlsx]ANALYSIS!PAYMENT 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1B-446A-AA90-C5085A6CE8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1B-446A-AA90-C5085A6CE8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4-FB1B-446A-AA90-C5085A6CE8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50800">
        <a:schemeClr val="accent1">
          <a:alpha val="43000"/>
        </a:schemeClr>
      </a:glow>
      <a:outerShdw blurRad="50800" dist="38100" dir="5400000" algn="t"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F8426DE-DB8A-41DA-B646-B59E0B33E833}">
          <cx:spPr>
            <a:effectLst>
              <a:outerShdw blurRad="50800" dist="38100" dir="8100000" algn="tr" rotWithShape="0">
                <a:prstClr val="black">
                  <a:alpha val="40000"/>
                </a:prstClr>
              </a:outerShdw>
              <a:softEdge rad="12700"/>
            </a:effectLst>
          </cx:spPr>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7F8426DE-DB8A-41DA-B646-B59E0B33E833}">
          <cx:spPr>
            <a:effectLst>
              <a:outerShdw blurRad="50800" dist="38100" dir="8100000" algn="tr" rotWithShape="0">
                <a:prstClr val="black">
                  <a:alpha val="40000"/>
                </a:prstClr>
              </a:outerShdw>
              <a:softEdge rad="12700"/>
            </a:effectLst>
          </cx:spPr>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N$1" lockText="1" noThreeD="1"/>
</file>

<file path=xl/ctrlProps/ctrlProp2.xml><?xml version="1.0" encoding="utf-8"?>
<formControlPr xmlns="http://schemas.microsoft.com/office/spreadsheetml/2009/9/main" objectType="CheckBox" checked="Checked" fmlaLink="ANALYSIS!$O$1" lockText="1" noThreeD="1"/>
</file>

<file path=xl/ctrlProps/ctrlProp3.xml><?xml version="1.0" encoding="utf-8"?>
<formControlPr xmlns="http://schemas.microsoft.com/office/spreadsheetml/2009/9/main" objectType="CheckBox" checked="Checked" fmlaLink="ANALYSIS!$P$1" lockText="1" noThreeD="1"/>
</file>

<file path=xl/drawings/_rels/drawing1.xml.rels><?xml version="1.0" encoding="UTF-8" standalone="yes"?>
<Relationships xmlns="http://schemas.openxmlformats.org/package/2006/relationships"><Relationship Id="rId13" Type="http://schemas.openxmlformats.org/officeDocument/2006/relationships/image" Target="../media/image11.svg"/><Relationship Id="rId18" Type="http://schemas.openxmlformats.org/officeDocument/2006/relationships/chart" Target="../charts/chart6.xml"/><Relationship Id="rId26" Type="http://schemas.openxmlformats.org/officeDocument/2006/relationships/image" Target="../media/image18.png"/><Relationship Id="rId3" Type="http://schemas.openxmlformats.org/officeDocument/2006/relationships/image" Target="../media/image1.png"/><Relationship Id="rId21" Type="http://schemas.openxmlformats.org/officeDocument/2006/relationships/image" Target="../media/image13.svg"/><Relationship Id="rId34" Type="http://schemas.openxmlformats.org/officeDocument/2006/relationships/image" Target="../media/image26.png"/><Relationship Id="rId7" Type="http://schemas.openxmlformats.org/officeDocument/2006/relationships/image" Target="../media/image5.emf"/><Relationship Id="rId12" Type="http://schemas.openxmlformats.org/officeDocument/2006/relationships/image" Target="../media/image10.png"/><Relationship Id="rId17" Type="http://schemas.openxmlformats.org/officeDocument/2006/relationships/chart" Target="../charts/chart5.xml"/><Relationship Id="rId25" Type="http://schemas.openxmlformats.org/officeDocument/2006/relationships/image" Target="../media/image17.svg"/><Relationship Id="rId33" Type="http://schemas.openxmlformats.org/officeDocument/2006/relationships/image" Target="../media/image25.svg"/><Relationship Id="rId2" Type="http://schemas.openxmlformats.org/officeDocument/2006/relationships/chart" Target="../charts/chart2.xml"/><Relationship Id="rId16" Type="http://schemas.openxmlformats.org/officeDocument/2006/relationships/chart" Target="../charts/chart4.xml"/><Relationship Id="rId20" Type="http://schemas.openxmlformats.org/officeDocument/2006/relationships/image" Target="../media/image12.png"/><Relationship Id="rId29" Type="http://schemas.openxmlformats.org/officeDocument/2006/relationships/image" Target="../media/image21.png"/><Relationship Id="rId1" Type="http://schemas.openxmlformats.org/officeDocument/2006/relationships/chart" Target="../charts/chart1.xml"/><Relationship Id="rId6" Type="http://schemas.openxmlformats.org/officeDocument/2006/relationships/image" Target="../media/image4.emf"/><Relationship Id="rId11" Type="http://schemas.openxmlformats.org/officeDocument/2006/relationships/image" Target="../media/image9.svg"/><Relationship Id="rId24" Type="http://schemas.openxmlformats.org/officeDocument/2006/relationships/image" Target="../media/image16.png"/><Relationship Id="rId32" Type="http://schemas.openxmlformats.org/officeDocument/2006/relationships/image" Target="../media/image24.png"/><Relationship Id="rId5" Type="http://schemas.openxmlformats.org/officeDocument/2006/relationships/image" Target="../media/image3.emf"/><Relationship Id="rId15" Type="http://schemas.microsoft.com/office/2014/relationships/chartEx" Target="../charts/chartEx1.xml"/><Relationship Id="rId23" Type="http://schemas.openxmlformats.org/officeDocument/2006/relationships/image" Target="../media/image15.png"/><Relationship Id="rId28" Type="http://schemas.openxmlformats.org/officeDocument/2006/relationships/image" Target="../media/image20.png"/><Relationship Id="rId36" Type="http://schemas.openxmlformats.org/officeDocument/2006/relationships/image" Target="../media/image28.png"/><Relationship Id="rId10" Type="http://schemas.openxmlformats.org/officeDocument/2006/relationships/image" Target="../media/image8.png"/><Relationship Id="rId19" Type="http://schemas.openxmlformats.org/officeDocument/2006/relationships/chart" Target="../charts/chart7.xml"/><Relationship Id="rId31" Type="http://schemas.openxmlformats.org/officeDocument/2006/relationships/image" Target="../media/image23.png"/><Relationship Id="rId4" Type="http://schemas.openxmlformats.org/officeDocument/2006/relationships/image" Target="../media/image2.svg"/><Relationship Id="rId9" Type="http://schemas.openxmlformats.org/officeDocument/2006/relationships/image" Target="../media/image7.svg"/><Relationship Id="rId14" Type="http://schemas.openxmlformats.org/officeDocument/2006/relationships/chart" Target="../charts/chart3.xml"/><Relationship Id="rId22" Type="http://schemas.openxmlformats.org/officeDocument/2006/relationships/image" Target="../media/image14.png"/><Relationship Id="rId27" Type="http://schemas.openxmlformats.org/officeDocument/2006/relationships/image" Target="../media/image19.svg"/><Relationship Id="rId30" Type="http://schemas.openxmlformats.org/officeDocument/2006/relationships/image" Target="../media/image22.svg"/><Relationship Id="rId35" Type="http://schemas.openxmlformats.org/officeDocument/2006/relationships/image" Target="../media/image27.png"/><Relationship Id="rId8" Type="http://schemas.openxmlformats.org/officeDocument/2006/relationships/image" Target="../media/image6.png"/></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69</xdr:col>
      <xdr:colOff>213360</xdr:colOff>
      <xdr:row>23</xdr:row>
      <xdr:rowOff>22860</xdr:rowOff>
    </xdr:from>
    <xdr:to>
      <xdr:col>74</xdr:col>
      <xdr:colOff>99060</xdr:colOff>
      <xdr:row>38</xdr:row>
      <xdr:rowOff>3810</xdr:rowOff>
    </xdr:to>
    <xdr:graphicFrame macro="">
      <xdr:nvGraphicFramePr>
        <xdr:cNvPr id="22" name="Chart 21">
          <a:extLst>
            <a:ext uri="{FF2B5EF4-FFF2-40B4-BE49-F238E27FC236}">
              <a16:creationId xmlns:a16="http://schemas.microsoft.com/office/drawing/2014/main" id="{00000000-0008-0000-00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76</xdr:col>
      <xdr:colOff>76200</xdr:colOff>
      <xdr:row>22</xdr:row>
      <xdr:rowOff>0</xdr:rowOff>
    </xdr:from>
    <xdr:to>
      <xdr:col>80</xdr:col>
      <xdr:colOff>228600</xdr:colOff>
      <xdr:row>32</xdr:row>
      <xdr:rowOff>72390</xdr:rowOff>
    </xdr:to>
    <xdr:graphicFrame macro="">
      <xdr:nvGraphicFramePr>
        <xdr:cNvPr id="23" name="Chart 22">
          <a:extLst>
            <a:ext uri="{FF2B5EF4-FFF2-40B4-BE49-F238E27FC236}">
              <a16:creationId xmlns:a16="http://schemas.microsoft.com/office/drawing/2014/main" id="{00000000-0008-0000-00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81643</xdr:colOff>
      <xdr:row>0</xdr:row>
      <xdr:rowOff>99784</xdr:rowOff>
    </xdr:from>
    <xdr:to>
      <xdr:col>8</xdr:col>
      <xdr:colOff>390071</xdr:colOff>
      <xdr:row>5</xdr:row>
      <xdr:rowOff>63498</xdr:rowOff>
    </xdr:to>
    <xdr:sp macro="" textlink="">
      <xdr:nvSpPr>
        <xdr:cNvPr id="28" name="Rectangle 27">
          <a:extLst>
            <a:ext uri="{FF2B5EF4-FFF2-40B4-BE49-F238E27FC236}">
              <a16:creationId xmlns:a16="http://schemas.microsoft.com/office/drawing/2014/main" id="{00000000-0008-0000-0000-00001C000000}"/>
            </a:ext>
          </a:extLst>
        </xdr:cNvPr>
        <xdr:cNvSpPr/>
      </xdr:nvSpPr>
      <xdr:spPr>
        <a:xfrm>
          <a:off x="81643" y="99784"/>
          <a:ext cx="5170714" cy="8708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3200">
              <a:solidFill>
                <a:sysClr val="windowText" lastClr="000000"/>
              </a:solidFill>
            </a:rPr>
            <a:t>          </a:t>
          </a:r>
          <a:r>
            <a:rPr lang="en-IN" sz="2400">
              <a:solidFill>
                <a:sysClr val="windowText" lastClr="000000"/>
              </a:solidFill>
              <a:effectLst/>
              <a:latin typeface="+mn-lt"/>
              <a:ea typeface="+mn-ea"/>
              <a:cs typeface="+mn-cs"/>
            </a:rPr>
            <a:t>SALES</a:t>
          </a:r>
          <a:r>
            <a:rPr lang="en-IN" sz="2400" baseline="0">
              <a:solidFill>
                <a:sysClr val="windowText" lastClr="000000"/>
              </a:solidFill>
              <a:effectLst/>
              <a:latin typeface="+mn-lt"/>
              <a:ea typeface="+mn-ea"/>
              <a:cs typeface="+mn-cs"/>
            </a:rPr>
            <a:t> DASHBOARD</a:t>
          </a:r>
          <a:endParaRPr lang="en-IN" sz="24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2800" baseline="0">
              <a:solidFill>
                <a:sysClr val="windowText" lastClr="000000"/>
              </a:solidFill>
              <a:effectLst/>
              <a:latin typeface="+mn-lt"/>
              <a:ea typeface="+mn-ea"/>
              <a:cs typeface="+mn-cs"/>
            </a:rPr>
            <a:t>             </a:t>
          </a:r>
          <a:endParaRPr lang="en-IN" sz="1400">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sz="2800">
            <a:solidFill>
              <a:sysClr val="windowText" lastClr="000000"/>
            </a:solidFill>
            <a:effectLst/>
          </a:endParaRPr>
        </a:p>
      </xdr:txBody>
    </xdr:sp>
    <xdr:clientData/>
  </xdr:twoCellAnchor>
  <xdr:twoCellAnchor>
    <xdr:from>
      <xdr:col>8</xdr:col>
      <xdr:colOff>480785</xdr:colOff>
      <xdr:row>0</xdr:row>
      <xdr:rowOff>72572</xdr:rowOff>
    </xdr:from>
    <xdr:to>
      <xdr:col>15</xdr:col>
      <xdr:colOff>90714</xdr:colOff>
      <xdr:row>5</xdr:row>
      <xdr:rowOff>72571</xdr:rowOff>
    </xdr:to>
    <xdr:sp macro="" textlink="">
      <xdr:nvSpPr>
        <xdr:cNvPr id="29" name="Rectangle 28">
          <a:extLst>
            <a:ext uri="{FF2B5EF4-FFF2-40B4-BE49-F238E27FC236}">
              <a16:creationId xmlns:a16="http://schemas.microsoft.com/office/drawing/2014/main" id="{00000000-0008-0000-0000-00001D000000}"/>
            </a:ext>
          </a:extLst>
        </xdr:cNvPr>
        <xdr:cNvSpPr/>
      </xdr:nvSpPr>
      <xdr:spPr>
        <a:xfrm>
          <a:off x="5343071" y="72572"/>
          <a:ext cx="3864429" cy="90714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54428</xdr:colOff>
      <xdr:row>5</xdr:row>
      <xdr:rowOff>163285</xdr:rowOff>
    </xdr:from>
    <xdr:to>
      <xdr:col>2</xdr:col>
      <xdr:colOff>263073</xdr:colOff>
      <xdr:row>25</xdr:row>
      <xdr:rowOff>163286</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54428" y="1075539"/>
          <a:ext cx="1432138" cy="364901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390071</xdr:colOff>
      <xdr:row>5</xdr:row>
      <xdr:rowOff>172358</xdr:rowOff>
    </xdr:from>
    <xdr:to>
      <xdr:col>6</xdr:col>
      <xdr:colOff>317500</xdr:colOff>
      <xdr:row>9</xdr:row>
      <xdr:rowOff>90715</xdr:rowOff>
    </xdr:to>
    <xdr:sp macro="" textlink="">
      <xdr:nvSpPr>
        <xdr:cNvPr id="31" name="Rectangle 30">
          <a:extLst>
            <a:ext uri="{FF2B5EF4-FFF2-40B4-BE49-F238E27FC236}">
              <a16:creationId xmlns:a16="http://schemas.microsoft.com/office/drawing/2014/main" id="{00000000-0008-0000-0000-00001F000000}"/>
            </a:ext>
          </a:extLst>
        </xdr:cNvPr>
        <xdr:cNvSpPr/>
      </xdr:nvSpPr>
      <xdr:spPr>
        <a:xfrm>
          <a:off x="1605642" y="1079501"/>
          <a:ext cx="2358572" cy="64407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ysClr val="windowText" lastClr="000000"/>
              </a:solidFill>
            </a:rPr>
            <a:t>TOTAL</a:t>
          </a:r>
          <a:r>
            <a:rPr lang="en-IN" sz="1200" baseline="0">
              <a:solidFill>
                <a:sysClr val="windowText" lastClr="000000"/>
              </a:solidFill>
            </a:rPr>
            <a:t> SALES</a:t>
          </a:r>
          <a:endParaRPr lang="en-IN" sz="1200">
            <a:solidFill>
              <a:sysClr val="windowText" lastClr="000000"/>
            </a:solidFill>
          </a:endParaRPr>
        </a:p>
      </xdr:txBody>
    </xdr:sp>
    <xdr:clientData/>
  </xdr:twoCellAnchor>
  <xdr:twoCellAnchor>
    <xdr:from>
      <xdr:col>6</xdr:col>
      <xdr:colOff>390069</xdr:colOff>
      <xdr:row>5</xdr:row>
      <xdr:rowOff>154213</xdr:rowOff>
    </xdr:from>
    <xdr:to>
      <xdr:col>10</xdr:col>
      <xdr:colOff>117929</xdr:colOff>
      <xdr:row>9</xdr:row>
      <xdr:rowOff>127001</xdr:rowOff>
    </xdr:to>
    <xdr:sp macro="" textlink="">
      <xdr:nvSpPr>
        <xdr:cNvPr id="32" name="Rectangle 31">
          <a:extLst>
            <a:ext uri="{FF2B5EF4-FFF2-40B4-BE49-F238E27FC236}">
              <a16:creationId xmlns:a16="http://schemas.microsoft.com/office/drawing/2014/main" id="{00000000-0008-0000-0000-000020000000}"/>
            </a:ext>
          </a:extLst>
        </xdr:cNvPr>
        <xdr:cNvSpPr/>
      </xdr:nvSpPr>
      <xdr:spPr>
        <a:xfrm>
          <a:off x="4036783" y="1061356"/>
          <a:ext cx="2159003" cy="69850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ysClr val="windowText" lastClr="000000"/>
              </a:solidFill>
            </a:rPr>
            <a:t>TOTAL PROFIT</a:t>
          </a:r>
        </a:p>
      </xdr:txBody>
    </xdr:sp>
    <xdr:clientData/>
  </xdr:twoCellAnchor>
  <xdr:twoCellAnchor>
    <xdr:from>
      <xdr:col>10</xdr:col>
      <xdr:colOff>263074</xdr:colOff>
      <xdr:row>6</xdr:row>
      <xdr:rowOff>9070</xdr:rowOff>
    </xdr:from>
    <xdr:to>
      <xdr:col>13</xdr:col>
      <xdr:colOff>290287</xdr:colOff>
      <xdr:row>9</xdr:row>
      <xdr:rowOff>117928</xdr:rowOff>
    </xdr:to>
    <xdr:sp macro="" textlink="">
      <xdr:nvSpPr>
        <xdr:cNvPr id="33" name="Rectangle 32">
          <a:extLst>
            <a:ext uri="{FF2B5EF4-FFF2-40B4-BE49-F238E27FC236}">
              <a16:creationId xmlns:a16="http://schemas.microsoft.com/office/drawing/2014/main" id="{00000000-0008-0000-0000-000021000000}"/>
            </a:ext>
          </a:extLst>
        </xdr:cNvPr>
        <xdr:cNvSpPr/>
      </xdr:nvSpPr>
      <xdr:spPr>
        <a:xfrm>
          <a:off x="6340931" y="1097641"/>
          <a:ext cx="1850570" cy="65314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a:solidFill>
                <a:sysClr val="windowText" lastClr="000000"/>
              </a:solidFill>
              <a:latin typeface="+mn-lt"/>
              <a:ea typeface="+mn-ea"/>
              <a:cs typeface="+mn-cs"/>
            </a:rPr>
            <a:t>PROFIT</a:t>
          </a:r>
          <a:r>
            <a:rPr lang="en-IN" sz="1100">
              <a:solidFill>
                <a:sysClr val="windowText" lastClr="000000"/>
              </a:solidFill>
              <a:latin typeface="+mn-lt"/>
              <a:ea typeface="+mn-ea"/>
              <a:cs typeface="+mn-cs"/>
            </a:rPr>
            <a:t>%</a:t>
          </a:r>
          <a:endParaRPr lang="en-IN" sz="1100">
            <a:solidFill>
              <a:sysClr val="windowText" lastClr="000000"/>
            </a:solidFill>
          </a:endParaRPr>
        </a:p>
      </xdr:txBody>
    </xdr:sp>
    <xdr:clientData/>
  </xdr:twoCellAnchor>
  <xdr:twoCellAnchor>
    <xdr:from>
      <xdr:col>2</xdr:col>
      <xdr:colOff>353785</xdr:colOff>
      <xdr:row>10</xdr:row>
      <xdr:rowOff>27215</xdr:rowOff>
    </xdr:from>
    <xdr:to>
      <xdr:col>8</xdr:col>
      <xdr:colOff>498928</xdr:colOff>
      <xdr:row>25</xdr:row>
      <xdr:rowOff>81644</xdr:rowOff>
    </xdr:to>
    <xdr:sp macro="" textlink="">
      <xdr:nvSpPr>
        <xdr:cNvPr id="34" name="Rectangle 33">
          <a:extLst>
            <a:ext uri="{FF2B5EF4-FFF2-40B4-BE49-F238E27FC236}">
              <a16:creationId xmlns:a16="http://schemas.microsoft.com/office/drawing/2014/main" id="{00000000-0008-0000-0000-000022000000}"/>
            </a:ext>
          </a:extLst>
        </xdr:cNvPr>
        <xdr:cNvSpPr/>
      </xdr:nvSpPr>
      <xdr:spPr>
        <a:xfrm>
          <a:off x="1569356" y="1841501"/>
          <a:ext cx="3791858" cy="277585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400"/>
        </a:p>
      </xdr:txBody>
    </xdr:sp>
    <xdr:clientData/>
  </xdr:twoCellAnchor>
  <xdr:twoCellAnchor>
    <xdr:from>
      <xdr:col>9</xdr:col>
      <xdr:colOff>36287</xdr:colOff>
      <xdr:row>10</xdr:row>
      <xdr:rowOff>81643</xdr:rowOff>
    </xdr:from>
    <xdr:to>
      <xdr:col>13</xdr:col>
      <xdr:colOff>544286</xdr:colOff>
      <xdr:row>25</xdr:row>
      <xdr:rowOff>45357</xdr:rowOff>
    </xdr:to>
    <xdr:sp macro="" textlink="">
      <xdr:nvSpPr>
        <xdr:cNvPr id="35" name="Rectangle 34">
          <a:extLst>
            <a:ext uri="{FF2B5EF4-FFF2-40B4-BE49-F238E27FC236}">
              <a16:creationId xmlns:a16="http://schemas.microsoft.com/office/drawing/2014/main" id="{00000000-0008-0000-0000-000023000000}"/>
            </a:ext>
          </a:extLst>
        </xdr:cNvPr>
        <xdr:cNvSpPr/>
      </xdr:nvSpPr>
      <xdr:spPr>
        <a:xfrm>
          <a:off x="5506358" y="1895929"/>
          <a:ext cx="2939142" cy="268514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54426</xdr:colOff>
      <xdr:row>26</xdr:row>
      <xdr:rowOff>18144</xdr:rowOff>
    </xdr:from>
    <xdr:to>
      <xdr:col>8</xdr:col>
      <xdr:colOff>507997</xdr:colOff>
      <xdr:row>39</xdr:row>
      <xdr:rowOff>90714</xdr:rowOff>
    </xdr:to>
    <xdr:sp macro="" textlink="">
      <xdr:nvSpPr>
        <xdr:cNvPr id="36" name="Rectangle 35">
          <a:extLst>
            <a:ext uri="{FF2B5EF4-FFF2-40B4-BE49-F238E27FC236}">
              <a16:creationId xmlns:a16="http://schemas.microsoft.com/office/drawing/2014/main" id="{00000000-0008-0000-0000-000024000000}"/>
            </a:ext>
          </a:extLst>
        </xdr:cNvPr>
        <xdr:cNvSpPr/>
      </xdr:nvSpPr>
      <xdr:spPr>
        <a:xfrm>
          <a:off x="54426" y="4735287"/>
          <a:ext cx="5315857" cy="2431141"/>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81643</xdr:colOff>
      <xdr:row>6</xdr:row>
      <xdr:rowOff>90713</xdr:rowOff>
    </xdr:from>
    <xdr:to>
      <xdr:col>18</xdr:col>
      <xdr:colOff>526144</xdr:colOff>
      <xdr:row>23</xdr:row>
      <xdr:rowOff>9072</xdr:rowOff>
    </xdr:to>
    <xdr:sp macro="" textlink="">
      <xdr:nvSpPr>
        <xdr:cNvPr id="37" name="Rectangle 36">
          <a:extLst>
            <a:ext uri="{FF2B5EF4-FFF2-40B4-BE49-F238E27FC236}">
              <a16:creationId xmlns:a16="http://schemas.microsoft.com/office/drawing/2014/main" id="{00000000-0008-0000-0000-000025000000}"/>
            </a:ext>
          </a:extLst>
        </xdr:cNvPr>
        <xdr:cNvSpPr/>
      </xdr:nvSpPr>
      <xdr:spPr>
        <a:xfrm>
          <a:off x="8590643" y="1179284"/>
          <a:ext cx="2875644" cy="300264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19165</xdr:colOff>
      <xdr:row>26</xdr:row>
      <xdr:rowOff>11371</xdr:rowOff>
    </xdr:from>
    <xdr:to>
      <xdr:col>13</xdr:col>
      <xdr:colOff>585555</xdr:colOff>
      <xdr:row>39</xdr:row>
      <xdr:rowOff>157537</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5524883" y="4755089"/>
          <a:ext cx="3013376" cy="251802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163285</xdr:colOff>
      <xdr:row>0</xdr:row>
      <xdr:rowOff>81643</xdr:rowOff>
    </xdr:from>
    <xdr:to>
      <xdr:col>18</xdr:col>
      <xdr:colOff>562428</xdr:colOff>
      <xdr:row>5</xdr:row>
      <xdr:rowOff>63500</xdr:rowOff>
    </xdr:to>
    <xdr:sp macro="" textlink="">
      <xdr:nvSpPr>
        <xdr:cNvPr id="39" name="Rectangle 38">
          <a:extLst>
            <a:ext uri="{FF2B5EF4-FFF2-40B4-BE49-F238E27FC236}">
              <a16:creationId xmlns:a16="http://schemas.microsoft.com/office/drawing/2014/main" id="{00000000-0008-0000-0000-000027000000}"/>
            </a:ext>
          </a:extLst>
        </xdr:cNvPr>
        <xdr:cNvSpPr/>
      </xdr:nvSpPr>
      <xdr:spPr>
        <a:xfrm>
          <a:off x="9280071" y="81643"/>
          <a:ext cx="2222500" cy="889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154213</xdr:colOff>
      <xdr:row>6</xdr:row>
      <xdr:rowOff>54428</xdr:rowOff>
    </xdr:from>
    <xdr:to>
      <xdr:col>2</xdr:col>
      <xdr:colOff>208643</xdr:colOff>
      <xdr:row>25</xdr:row>
      <xdr:rowOff>127000</xdr:rowOff>
    </xdr:to>
    <mc:AlternateContent xmlns:mc="http://schemas.openxmlformats.org/markup-compatibility/2006" xmlns:a14="http://schemas.microsoft.com/office/drawing/2010/main">
      <mc:Choice Requires="a14">
        <xdr:graphicFrame macro="">
          <xdr:nvGraphicFramePr>
            <xdr:cNvPr id="42" name="MONTH  1">
              <a:extLst>
                <a:ext uri="{FF2B5EF4-FFF2-40B4-BE49-F238E27FC236}">
                  <a16:creationId xmlns:a16="http://schemas.microsoft.com/office/drawing/2014/main" id="{00000000-0008-0000-0000-00002A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54213" y="1146249"/>
              <a:ext cx="1282729" cy="35300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9070</xdr:colOff>
      <xdr:row>23</xdr:row>
      <xdr:rowOff>117929</xdr:rowOff>
    </xdr:from>
    <xdr:to>
      <xdr:col>18</xdr:col>
      <xdr:colOff>480784</xdr:colOff>
      <xdr:row>39</xdr:row>
      <xdr:rowOff>90716</xdr:rowOff>
    </xdr:to>
    <xdr:sp macro="" textlink="">
      <xdr:nvSpPr>
        <xdr:cNvPr id="43" name="Rectangle 42">
          <a:extLst>
            <a:ext uri="{FF2B5EF4-FFF2-40B4-BE49-F238E27FC236}">
              <a16:creationId xmlns:a16="http://schemas.microsoft.com/office/drawing/2014/main" id="{00000000-0008-0000-0000-00002B000000}"/>
            </a:ext>
          </a:extLst>
        </xdr:cNvPr>
        <xdr:cNvSpPr/>
      </xdr:nvSpPr>
      <xdr:spPr>
        <a:xfrm>
          <a:off x="8518070" y="4290786"/>
          <a:ext cx="2902857" cy="287564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145143</xdr:colOff>
      <xdr:row>0</xdr:row>
      <xdr:rowOff>72572</xdr:rowOff>
    </xdr:from>
    <xdr:to>
      <xdr:col>1</xdr:col>
      <xdr:colOff>451757</xdr:colOff>
      <xdr:row>5</xdr:row>
      <xdr:rowOff>79829</xdr:rowOff>
    </xdr:to>
    <xdr:pic>
      <xdr:nvPicPr>
        <xdr:cNvPr id="45" name="Graphic 44" descr="Presentation with bar chart with solid fill">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5143" y="72572"/>
          <a:ext cx="914400" cy="914400"/>
        </a:xfrm>
        <a:prstGeom prst="rect">
          <a:avLst/>
        </a:prstGeom>
      </xdr:spPr>
    </xdr:pic>
    <xdr:clientData/>
  </xdr:twoCellAnchor>
  <xdr:twoCellAnchor editAs="oneCell">
    <xdr:from>
      <xdr:col>2</xdr:col>
      <xdr:colOff>453342</xdr:colOff>
      <xdr:row>7</xdr:row>
      <xdr:rowOff>61317</xdr:rowOff>
    </xdr:from>
    <xdr:to>
      <xdr:col>5</xdr:col>
      <xdr:colOff>86812</xdr:colOff>
      <xdr:row>9</xdr:row>
      <xdr:rowOff>53380</xdr:rowOff>
    </xdr:to>
    <xdr:pic>
      <xdr:nvPicPr>
        <xdr:cNvPr id="48" name="Picture 47">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68913" y="1331317"/>
          <a:ext cx="1456828" cy="354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465054</xdr:colOff>
      <xdr:row>7</xdr:row>
      <xdr:rowOff>62464</xdr:rowOff>
    </xdr:from>
    <xdr:to>
      <xdr:col>8</xdr:col>
      <xdr:colOff>417285</xdr:colOff>
      <xdr:row>9</xdr:row>
      <xdr:rowOff>43176</xdr:rowOff>
    </xdr:to>
    <xdr:pic>
      <xdr:nvPicPr>
        <xdr:cNvPr id="49" name="Picture 48">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11768" y="1332464"/>
          <a:ext cx="1167803" cy="343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344715</xdr:colOff>
      <xdr:row>7</xdr:row>
      <xdr:rowOff>99786</xdr:rowOff>
    </xdr:from>
    <xdr:to>
      <xdr:col>11</xdr:col>
      <xdr:colOff>462643</xdr:colOff>
      <xdr:row>9</xdr:row>
      <xdr:rowOff>58439</xdr:rowOff>
    </xdr:to>
    <xdr:pic>
      <xdr:nvPicPr>
        <xdr:cNvPr id="50" name="Picture 49">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22572" y="1369786"/>
          <a:ext cx="725714" cy="321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136070</xdr:colOff>
      <xdr:row>5</xdr:row>
      <xdr:rowOff>117929</xdr:rowOff>
    </xdr:from>
    <xdr:to>
      <xdr:col>6</xdr:col>
      <xdr:colOff>263071</xdr:colOff>
      <xdr:row>9</xdr:row>
      <xdr:rowOff>127001</xdr:rowOff>
    </xdr:to>
    <xdr:pic>
      <xdr:nvPicPr>
        <xdr:cNvPr id="52" name="Graphic 51" descr="Money with solid fill">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174999" y="1025072"/>
          <a:ext cx="734786" cy="734786"/>
        </a:xfrm>
        <a:prstGeom prst="rect">
          <a:avLst/>
        </a:prstGeom>
      </xdr:spPr>
    </xdr:pic>
    <xdr:clientData/>
  </xdr:twoCellAnchor>
  <xdr:twoCellAnchor editAs="oneCell">
    <xdr:from>
      <xdr:col>8</xdr:col>
      <xdr:colOff>498930</xdr:colOff>
      <xdr:row>5</xdr:row>
      <xdr:rowOff>145144</xdr:rowOff>
    </xdr:from>
    <xdr:to>
      <xdr:col>10</xdr:col>
      <xdr:colOff>45359</xdr:colOff>
      <xdr:row>10</xdr:row>
      <xdr:rowOff>1</xdr:rowOff>
    </xdr:to>
    <xdr:pic>
      <xdr:nvPicPr>
        <xdr:cNvPr id="54" name="Graphic 53" descr="Bar graph with upward trend with solid fill">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361216" y="1052287"/>
          <a:ext cx="762000" cy="762000"/>
        </a:xfrm>
        <a:prstGeom prst="rect">
          <a:avLst/>
        </a:prstGeom>
      </xdr:spPr>
    </xdr:pic>
    <xdr:clientData/>
  </xdr:twoCellAnchor>
  <xdr:twoCellAnchor editAs="oneCell">
    <xdr:from>
      <xdr:col>12</xdr:col>
      <xdr:colOff>90714</xdr:colOff>
      <xdr:row>5</xdr:row>
      <xdr:rowOff>127000</xdr:rowOff>
    </xdr:from>
    <xdr:to>
      <xdr:col>13</xdr:col>
      <xdr:colOff>254000</xdr:colOff>
      <xdr:row>9</xdr:row>
      <xdr:rowOff>172357</xdr:rowOff>
    </xdr:to>
    <xdr:pic>
      <xdr:nvPicPr>
        <xdr:cNvPr id="56" name="Graphic 55" descr="Piggy Bank with solid fill">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84143" y="1034143"/>
          <a:ext cx="771071" cy="771071"/>
        </a:xfrm>
        <a:prstGeom prst="rect">
          <a:avLst/>
        </a:prstGeom>
      </xdr:spPr>
    </xdr:pic>
    <xdr:clientData/>
  </xdr:twoCellAnchor>
  <xdr:twoCellAnchor>
    <xdr:from>
      <xdr:col>15</xdr:col>
      <xdr:colOff>0</xdr:colOff>
      <xdr:row>68</xdr:row>
      <xdr:rowOff>0</xdr:rowOff>
    </xdr:from>
    <xdr:to>
      <xdr:col>16</xdr:col>
      <xdr:colOff>308428</xdr:colOff>
      <xdr:row>73</xdr:row>
      <xdr:rowOff>72571</xdr:rowOff>
    </xdr:to>
    <xdr:sp macro="" textlink="">
      <xdr:nvSpPr>
        <xdr:cNvPr id="57" name="Rectangle 56">
          <a:extLst>
            <a:ext uri="{FF2B5EF4-FFF2-40B4-BE49-F238E27FC236}">
              <a16:creationId xmlns:a16="http://schemas.microsoft.com/office/drawing/2014/main" id="{00000000-0008-0000-0000-000039000000}"/>
            </a:ext>
          </a:extLst>
        </xdr:cNvPr>
        <xdr:cNvSpPr/>
      </xdr:nvSpPr>
      <xdr:spPr>
        <a:xfrm>
          <a:off x="9116786" y="12337143"/>
          <a:ext cx="916213" cy="97971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544285</xdr:colOff>
      <xdr:row>0</xdr:row>
      <xdr:rowOff>145145</xdr:rowOff>
    </xdr:from>
    <xdr:to>
      <xdr:col>15</xdr:col>
      <xdr:colOff>54428</xdr:colOff>
      <xdr:row>5</xdr:row>
      <xdr:rowOff>1</xdr:rowOff>
    </xdr:to>
    <mc:AlternateContent xmlns:mc="http://schemas.openxmlformats.org/markup-compatibility/2006" xmlns:a14="http://schemas.microsoft.com/office/drawing/2010/main">
      <mc:Choice Requires="a14">
        <xdr:graphicFrame macro="">
          <xdr:nvGraphicFramePr>
            <xdr:cNvPr id="58" name="SALE TYPE 1">
              <a:extLst>
                <a:ext uri="{FF2B5EF4-FFF2-40B4-BE49-F238E27FC236}">
                  <a16:creationId xmlns:a16="http://schemas.microsoft.com/office/drawing/2014/main" id="{00000000-0008-0000-0000-00003A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457479" y="145145"/>
              <a:ext cx="3809188" cy="764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226785</xdr:colOff>
      <xdr:row>0</xdr:row>
      <xdr:rowOff>163287</xdr:rowOff>
    </xdr:from>
    <xdr:to>
      <xdr:col>18</xdr:col>
      <xdr:colOff>498929</xdr:colOff>
      <xdr:row>5</xdr:row>
      <xdr:rowOff>18144</xdr:rowOff>
    </xdr:to>
    <mc:AlternateContent xmlns:mc="http://schemas.openxmlformats.org/markup-compatibility/2006" xmlns:a14="http://schemas.microsoft.com/office/drawing/2010/main">
      <mc:Choice Requires="a14">
        <xdr:graphicFrame macro="">
          <xdr:nvGraphicFramePr>
            <xdr:cNvPr id="59" name="PAYMENT MODE 1">
              <a:extLst>
                <a:ext uri="{FF2B5EF4-FFF2-40B4-BE49-F238E27FC236}">
                  <a16:creationId xmlns:a16="http://schemas.microsoft.com/office/drawing/2014/main" id="{00000000-0008-0000-0000-00003B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439024" y="163287"/>
              <a:ext cx="2114592" cy="7647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401174</xdr:colOff>
      <xdr:row>12</xdr:row>
      <xdr:rowOff>79612</xdr:rowOff>
    </xdr:from>
    <xdr:to>
      <xdr:col>8</xdr:col>
      <xdr:colOff>454925</xdr:colOff>
      <xdr:row>12</xdr:row>
      <xdr:rowOff>95182</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flipV="1">
          <a:off x="1629473" y="2263254"/>
          <a:ext cx="3738646" cy="1557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136072</xdr:colOff>
      <xdr:row>12</xdr:row>
      <xdr:rowOff>117929</xdr:rowOff>
    </xdr:from>
    <xdr:to>
      <xdr:col>13</xdr:col>
      <xdr:colOff>432179</xdr:colOff>
      <xdr:row>12</xdr:row>
      <xdr:rowOff>125104</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63415" y="2301571"/>
          <a:ext cx="2752704" cy="717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172357</xdr:colOff>
      <xdr:row>8</xdr:row>
      <xdr:rowOff>145142</xdr:rowOff>
    </xdr:from>
    <xdr:to>
      <xdr:col>18</xdr:col>
      <xdr:colOff>399143</xdr:colOff>
      <xdr:row>8</xdr:row>
      <xdr:rowOff>145143</xdr:rowOff>
    </xdr:to>
    <xdr:cxnSp macro="">
      <xdr:nvCxnSpPr>
        <xdr:cNvPr id="67" name="Straight Connector 66">
          <a:extLst>
            <a:ext uri="{FF2B5EF4-FFF2-40B4-BE49-F238E27FC236}">
              <a16:creationId xmlns:a16="http://schemas.microsoft.com/office/drawing/2014/main" id="{00000000-0008-0000-0000-000043000000}"/>
            </a:ext>
          </a:extLst>
        </xdr:cNvPr>
        <xdr:cNvCxnSpPr/>
      </xdr:nvCxnSpPr>
      <xdr:spPr>
        <a:xfrm flipV="1">
          <a:off x="8681357" y="1596571"/>
          <a:ext cx="2657929" cy="1"/>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127000</xdr:colOff>
      <xdr:row>28</xdr:row>
      <xdr:rowOff>36285</xdr:rowOff>
    </xdr:from>
    <xdr:to>
      <xdr:col>8</xdr:col>
      <xdr:colOff>417286</xdr:colOff>
      <xdr:row>28</xdr:row>
      <xdr:rowOff>54428</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27000" y="5116285"/>
          <a:ext cx="5152572" cy="1814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72571</xdr:colOff>
      <xdr:row>28</xdr:row>
      <xdr:rowOff>63500</xdr:rowOff>
    </xdr:from>
    <xdr:to>
      <xdr:col>13</xdr:col>
      <xdr:colOff>517072</xdr:colOff>
      <xdr:row>28</xdr:row>
      <xdr:rowOff>63500</xdr:rowOff>
    </xdr:to>
    <xdr:cxnSp macro="">
      <xdr:nvCxnSpPr>
        <xdr:cNvPr id="73" name="Straight Connector 72">
          <a:extLst>
            <a:ext uri="{FF2B5EF4-FFF2-40B4-BE49-F238E27FC236}">
              <a16:creationId xmlns:a16="http://schemas.microsoft.com/office/drawing/2014/main" id="{00000000-0008-0000-0000-000049000000}"/>
            </a:ext>
          </a:extLst>
        </xdr:cNvPr>
        <xdr:cNvCxnSpPr/>
      </xdr:nvCxnSpPr>
      <xdr:spPr>
        <a:xfrm>
          <a:off x="5542642" y="5143500"/>
          <a:ext cx="2875644"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54428</xdr:colOff>
      <xdr:row>25</xdr:row>
      <xdr:rowOff>163286</xdr:rowOff>
    </xdr:from>
    <xdr:to>
      <xdr:col>18</xdr:col>
      <xdr:colOff>471714</xdr:colOff>
      <xdr:row>25</xdr:row>
      <xdr:rowOff>163286</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8563428" y="4699000"/>
          <a:ext cx="2848429"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244927</xdr:colOff>
      <xdr:row>26</xdr:row>
      <xdr:rowOff>54429</xdr:rowOff>
    </xdr:from>
    <xdr:to>
      <xdr:col>18</xdr:col>
      <xdr:colOff>305887</xdr:colOff>
      <xdr:row>39</xdr:row>
      <xdr:rowOff>54430</xdr:rowOff>
    </xdr:to>
    <xdr:graphicFrame macro="">
      <xdr:nvGraphicFramePr>
        <xdr:cNvPr id="84" name="Chart 83">
          <a:extLst>
            <a:ext uri="{FF2B5EF4-FFF2-40B4-BE49-F238E27FC236}">
              <a16:creationId xmlns:a16="http://schemas.microsoft.com/office/drawing/2014/main" id="{00000000-0008-0000-00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172357</xdr:colOff>
      <xdr:row>9</xdr:row>
      <xdr:rowOff>63498</xdr:rowOff>
    </xdr:from>
    <xdr:to>
      <xdr:col>18</xdr:col>
      <xdr:colOff>489857</xdr:colOff>
      <xdr:row>22</xdr:row>
      <xdr:rowOff>126430</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00000000-0008-0000-0000-00005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706757" y="1709418"/>
              <a:ext cx="2755900" cy="24403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435429</xdr:colOff>
      <xdr:row>13</xdr:row>
      <xdr:rowOff>0</xdr:rowOff>
    </xdr:from>
    <xdr:to>
      <xdr:col>8</xdr:col>
      <xdr:colOff>408214</xdr:colOff>
      <xdr:row>25</xdr:row>
      <xdr:rowOff>18143</xdr:rowOff>
    </xdr:to>
    <xdr:graphicFrame macro="">
      <xdr:nvGraphicFramePr>
        <xdr:cNvPr id="86" name="Chart 85">
          <a:extLst>
            <a:ext uri="{FF2B5EF4-FFF2-40B4-BE49-F238E27FC236}">
              <a16:creationId xmlns:a16="http://schemas.microsoft.com/office/drawing/2014/main" id="{00000000-0008-0000-00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81643</xdr:colOff>
      <xdr:row>28</xdr:row>
      <xdr:rowOff>136070</xdr:rowOff>
    </xdr:from>
    <xdr:to>
      <xdr:col>13</xdr:col>
      <xdr:colOff>480786</xdr:colOff>
      <xdr:row>39</xdr:row>
      <xdr:rowOff>72572</xdr:rowOff>
    </xdr:to>
    <xdr:graphicFrame macro="">
      <xdr:nvGraphicFramePr>
        <xdr:cNvPr id="87" name="Chart 86">
          <a:extLst>
            <a:ext uri="{FF2B5EF4-FFF2-40B4-BE49-F238E27FC236}">
              <a16:creationId xmlns:a16="http://schemas.microsoft.com/office/drawing/2014/main" id="{00000000-0008-0000-00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136072</xdr:colOff>
      <xdr:row>28</xdr:row>
      <xdr:rowOff>108857</xdr:rowOff>
    </xdr:from>
    <xdr:to>
      <xdr:col>8</xdr:col>
      <xdr:colOff>444500</xdr:colOff>
      <xdr:row>39</xdr:row>
      <xdr:rowOff>54429</xdr:rowOff>
    </xdr:to>
    <xdr:graphicFrame macro="">
      <xdr:nvGraphicFramePr>
        <xdr:cNvPr id="88" name="Chart 87">
          <a:extLst>
            <a:ext uri="{FF2B5EF4-FFF2-40B4-BE49-F238E27FC236}">
              <a16:creationId xmlns:a16="http://schemas.microsoft.com/office/drawing/2014/main" id="{00000000-0008-0000-00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9</xdr:col>
      <xdr:colOff>119078</xdr:colOff>
      <xdr:row>13</xdr:row>
      <xdr:rowOff>47654</xdr:rowOff>
    </xdr:from>
    <xdr:to>
      <xdr:col>13</xdr:col>
      <xdr:colOff>496962</xdr:colOff>
      <xdr:row>25</xdr:row>
      <xdr:rowOff>14539</xdr:rowOff>
    </xdr:to>
    <xdr:graphicFrame macro="">
      <xdr:nvGraphicFramePr>
        <xdr:cNvPr id="89" name="Chart 88">
          <a:extLst>
            <a:ext uri="{FF2B5EF4-FFF2-40B4-BE49-F238E27FC236}">
              <a16:creationId xmlns:a16="http://schemas.microsoft.com/office/drawing/2014/main" id="{00000000-0008-0000-00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6</xdr:col>
      <xdr:colOff>18143</xdr:colOff>
      <xdr:row>0</xdr:row>
      <xdr:rowOff>163284</xdr:rowOff>
    </xdr:from>
    <xdr:to>
      <xdr:col>8</xdr:col>
      <xdr:colOff>326571</xdr:colOff>
      <xdr:row>4</xdr:row>
      <xdr:rowOff>172357</xdr:rowOff>
    </xdr:to>
    <mc:AlternateContent xmlns:mc="http://schemas.openxmlformats.org/markup-compatibility/2006" xmlns:a14="http://schemas.microsoft.com/office/drawing/2010/main">
      <mc:Choice Requires="a14">
        <xdr:graphicFrame macro="">
          <xdr:nvGraphicFramePr>
            <xdr:cNvPr id="90" name="YEAR  1">
              <a:extLst>
                <a:ext uri="{FF2B5EF4-FFF2-40B4-BE49-F238E27FC236}">
                  <a16:creationId xmlns:a16="http://schemas.microsoft.com/office/drawing/2014/main" id="{00000000-0008-0000-0000-00005A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703039" y="163284"/>
              <a:ext cx="1536726" cy="7369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181430</xdr:colOff>
      <xdr:row>26</xdr:row>
      <xdr:rowOff>27215</xdr:rowOff>
    </xdr:from>
    <xdr:to>
      <xdr:col>0</xdr:col>
      <xdr:colOff>526144</xdr:colOff>
      <xdr:row>28</xdr:row>
      <xdr:rowOff>9072</xdr:rowOff>
    </xdr:to>
    <xdr:pic>
      <xdr:nvPicPr>
        <xdr:cNvPr id="92" name="Graphic 91" descr="Checklist with solid fill">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81430" y="4744358"/>
          <a:ext cx="344714" cy="344714"/>
        </a:xfrm>
        <a:prstGeom prst="rect">
          <a:avLst/>
        </a:prstGeom>
      </xdr:spPr>
    </xdr:pic>
    <xdr:clientData/>
  </xdr:twoCellAnchor>
  <xdr:oneCellAnchor>
    <xdr:from>
      <xdr:col>13</xdr:col>
      <xdr:colOff>479137</xdr:colOff>
      <xdr:row>21</xdr:row>
      <xdr:rowOff>34649</xdr:rowOff>
    </xdr:from>
    <xdr:ext cx="184731" cy="937629"/>
    <xdr:sp macro="" textlink="">
      <xdr:nvSpPr>
        <xdr:cNvPr id="93" name="Rectangle 92">
          <a:extLst>
            <a:ext uri="{FF2B5EF4-FFF2-40B4-BE49-F238E27FC236}">
              <a16:creationId xmlns:a16="http://schemas.microsoft.com/office/drawing/2014/main" id="{00000000-0008-0000-0000-00005D000000}"/>
            </a:ext>
          </a:extLst>
        </xdr:cNvPr>
        <xdr:cNvSpPr/>
      </xdr:nvSpPr>
      <xdr:spPr>
        <a:xfrm>
          <a:off x="8380351" y="3844649"/>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468462</xdr:colOff>
      <xdr:row>25</xdr:row>
      <xdr:rowOff>172358</xdr:rowOff>
    </xdr:from>
    <xdr:to>
      <xdr:col>3</xdr:col>
      <xdr:colOff>81102</xdr:colOff>
      <xdr:row>28</xdr:row>
      <xdr:rowOff>139288</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2"/>
        <a:stretch>
          <a:fillRect/>
        </a:stretch>
      </xdr:blipFill>
      <xdr:spPr>
        <a:xfrm>
          <a:off x="468462" y="4721612"/>
          <a:ext cx="1455088" cy="512840"/>
        </a:xfrm>
        <a:prstGeom prst="rect">
          <a:avLst/>
        </a:prstGeom>
      </xdr:spPr>
    </xdr:pic>
    <xdr:clientData/>
  </xdr:twoCellAnchor>
  <xdr:oneCellAnchor>
    <xdr:from>
      <xdr:col>13</xdr:col>
      <xdr:colOff>479136</xdr:colOff>
      <xdr:row>21</xdr:row>
      <xdr:rowOff>34649</xdr:rowOff>
    </xdr:from>
    <xdr:ext cx="184730" cy="937629"/>
    <xdr:sp macro="" textlink="">
      <xdr:nvSpPr>
        <xdr:cNvPr id="95" name="Rectangle 94">
          <a:extLst>
            <a:ext uri="{FF2B5EF4-FFF2-40B4-BE49-F238E27FC236}">
              <a16:creationId xmlns:a16="http://schemas.microsoft.com/office/drawing/2014/main" id="{00000000-0008-0000-0000-00005F000000}"/>
            </a:ext>
          </a:extLst>
        </xdr:cNvPr>
        <xdr:cNvSpPr/>
      </xdr:nvSpPr>
      <xdr:spPr>
        <a:xfrm>
          <a:off x="8380350" y="3844649"/>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3</xdr:col>
      <xdr:colOff>269840</xdr:colOff>
      <xdr:row>10</xdr:row>
      <xdr:rowOff>97348</xdr:rowOff>
    </xdr:from>
    <xdr:to>
      <xdr:col>6</xdr:col>
      <xdr:colOff>377017</xdr:colOff>
      <xdr:row>12</xdr:row>
      <xdr:rowOff>56865</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3"/>
        <a:stretch>
          <a:fillRect/>
        </a:stretch>
      </xdr:blipFill>
      <xdr:spPr>
        <a:xfrm>
          <a:off x="2112288" y="1917049"/>
          <a:ext cx="1949625" cy="323458"/>
        </a:xfrm>
        <a:prstGeom prst="rect">
          <a:avLst/>
        </a:prstGeom>
      </xdr:spPr>
    </xdr:pic>
    <xdr:clientData/>
  </xdr:twoCellAnchor>
  <xdr:twoCellAnchor editAs="oneCell">
    <xdr:from>
      <xdr:col>2</xdr:col>
      <xdr:colOff>480786</xdr:colOff>
      <xdr:row>10</xdr:row>
      <xdr:rowOff>9071</xdr:rowOff>
    </xdr:from>
    <xdr:to>
      <xdr:col>3</xdr:col>
      <xdr:colOff>308428</xdr:colOff>
      <xdr:row>12</xdr:row>
      <xdr:rowOff>81642</xdr:rowOff>
    </xdr:to>
    <xdr:pic>
      <xdr:nvPicPr>
        <xdr:cNvPr id="98" name="Graphic 97" descr="Daily calendar with solid fill">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696357" y="1823357"/>
          <a:ext cx="435428" cy="435428"/>
        </a:xfrm>
        <a:prstGeom prst="rect">
          <a:avLst/>
        </a:prstGeom>
      </xdr:spPr>
    </xdr:pic>
    <xdr:clientData/>
  </xdr:twoCellAnchor>
  <xdr:twoCellAnchor editAs="oneCell">
    <xdr:from>
      <xdr:col>14</xdr:col>
      <xdr:colOff>199573</xdr:colOff>
      <xdr:row>6</xdr:row>
      <xdr:rowOff>127001</xdr:rowOff>
    </xdr:from>
    <xdr:to>
      <xdr:col>14</xdr:col>
      <xdr:colOff>526144</xdr:colOff>
      <xdr:row>8</xdr:row>
      <xdr:rowOff>90714</xdr:rowOff>
    </xdr:to>
    <xdr:pic>
      <xdr:nvPicPr>
        <xdr:cNvPr id="100" name="Graphic 99" descr="Database with solid fill">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8708573" y="1215572"/>
          <a:ext cx="326571" cy="326571"/>
        </a:xfrm>
        <a:prstGeom prst="rect">
          <a:avLst/>
        </a:prstGeom>
      </xdr:spPr>
    </xdr:pic>
    <xdr:clientData/>
  </xdr:twoCellAnchor>
  <xdr:oneCellAnchor>
    <xdr:from>
      <xdr:col>13</xdr:col>
      <xdr:colOff>479136</xdr:colOff>
      <xdr:row>18</xdr:row>
      <xdr:rowOff>34650</xdr:rowOff>
    </xdr:from>
    <xdr:ext cx="184731" cy="937629"/>
    <xdr:sp macro="" textlink="">
      <xdr:nvSpPr>
        <xdr:cNvPr id="101" name="Rectangle 100">
          <a:extLst>
            <a:ext uri="{FF2B5EF4-FFF2-40B4-BE49-F238E27FC236}">
              <a16:creationId xmlns:a16="http://schemas.microsoft.com/office/drawing/2014/main" id="{00000000-0008-0000-0000-000065000000}"/>
            </a:ext>
          </a:extLst>
        </xdr:cNvPr>
        <xdr:cNvSpPr/>
      </xdr:nvSpPr>
      <xdr:spPr>
        <a:xfrm>
          <a:off x="8380350" y="3300364"/>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9</xdr:col>
      <xdr:colOff>471715</xdr:colOff>
      <xdr:row>10</xdr:row>
      <xdr:rowOff>72573</xdr:rowOff>
    </xdr:from>
    <xdr:to>
      <xdr:col>11</xdr:col>
      <xdr:colOff>535214</xdr:colOff>
      <xdr:row>13</xdr:row>
      <xdr:rowOff>64604</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8"/>
        <a:stretch>
          <a:fillRect/>
        </a:stretch>
      </xdr:blipFill>
      <xdr:spPr>
        <a:xfrm>
          <a:off x="5941786" y="1886859"/>
          <a:ext cx="1279071" cy="536316"/>
        </a:xfrm>
        <a:prstGeom prst="rect">
          <a:avLst/>
        </a:prstGeom>
      </xdr:spPr>
    </xdr:pic>
    <xdr:clientData/>
  </xdr:twoCellAnchor>
  <xdr:twoCellAnchor editAs="oneCell">
    <xdr:from>
      <xdr:col>9</xdr:col>
      <xdr:colOff>90715</xdr:colOff>
      <xdr:row>10</xdr:row>
      <xdr:rowOff>72571</xdr:rowOff>
    </xdr:from>
    <xdr:to>
      <xdr:col>9</xdr:col>
      <xdr:colOff>535215</xdr:colOff>
      <xdr:row>12</xdr:row>
      <xdr:rowOff>154214</xdr:rowOff>
    </xdr:to>
    <xdr:pic>
      <xdr:nvPicPr>
        <xdr:cNvPr id="106" name="Graphic 105" descr="Shopping cart with solid fill">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560786" y="1886857"/>
          <a:ext cx="444500" cy="444500"/>
        </a:xfrm>
        <a:prstGeom prst="rect">
          <a:avLst/>
        </a:prstGeom>
      </xdr:spPr>
    </xdr:pic>
    <xdr:clientData/>
  </xdr:twoCellAnchor>
  <xdr:oneCellAnchor>
    <xdr:from>
      <xdr:col>13</xdr:col>
      <xdr:colOff>479136</xdr:colOff>
      <xdr:row>18</xdr:row>
      <xdr:rowOff>34650</xdr:rowOff>
    </xdr:from>
    <xdr:ext cx="184731" cy="937629"/>
    <xdr:sp macro="" textlink="">
      <xdr:nvSpPr>
        <xdr:cNvPr id="107" name="Rectangle 106">
          <a:extLst>
            <a:ext uri="{FF2B5EF4-FFF2-40B4-BE49-F238E27FC236}">
              <a16:creationId xmlns:a16="http://schemas.microsoft.com/office/drawing/2014/main" id="{00000000-0008-0000-0000-00006B000000}"/>
            </a:ext>
          </a:extLst>
        </xdr:cNvPr>
        <xdr:cNvSpPr/>
      </xdr:nvSpPr>
      <xdr:spPr>
        <a:xfrm>
          <a:off x="8380350" y="3300364"/>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14</xdr:col>
      <xdr:colOff>453572</xdr:colOff>
      <xdr:row>6</xdr:row>
      <xdr:rowOff>18142</xdr:rowOff>
    </xdr:from>
    <xdr:to>
      <xdr:col>17</xdr:col>
      <xdr:colOff>390072</xdr:colOff>
      <xdr:row>9</xdr:row>
      <xdr:rowOff>160364</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31"/>
        <a:stretch>
          <a:fillRect/>
        </a:stretch>
      </xdr:blipFill>
      <xdr:spPr>
        <a:xfrm>
          <a:off x="8962572" y="1106713"/>
          <a:ext cx="1759857" cy="686508"/>
        </a:xfrm>
        <a:prstGeom prst="rect">
          <a:avLst/>
        </a:prstGeom>
      </xdr:spPr>
    </xdr:pic>
    <xdr:clientData/>
  </xdr:twoCellAnchor>
  <xdr:twoCellAnchor editAs="oneCell">
    <xdr:from>
      <xdr:col>9</xdr:col>
      <xdr:colOff>126999</xdr:colOff>
      <xdr:row>26</xdr:row>
      <xdr:rowOff>45357</xdr:rowOff>
    </xdr:from>
    <xdr:to>
      <xdr:col>9</xdr:col>
      <xdr:colOff>507999</xdr:colOff>
      <xdr:row>28</xdr:row>
      <xdr:rowOff>63500</xdr:rowOff>
    </xdr:to>
    <xdr:pic>
      <xdr:nvPicPr>
        <xdr:cNvPr id="111" name="Graphic 110" descr="Coins with solid fill">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 uri="{96DAC541-7B7A-43D3-8B79-37D633B846F1}">
              <asvg:svgBlip xmlns:asvg="http://schemas.microsoft.com/office/drawing/2016/SVG/main" r:embed="rId33"/>
            </a:ext>
          </a:extLst>
        </a:blip>
        <a:stretch>
          <a:fillRect/>
        </a:stretch>
      </xdr:blipFill>
      <xdr:spPr>
        <a:xfrm>
          <a:off x="5597070" y="4762500"/>
          <a:ext cx="381000" cy="381000"/>
        </a:xfrm>
        <a:prstGeom prst="rect">
          <a:avLst/>
        </a:prstGeom>
      </xdr:spPr>
    </xdr:pic>
    <xdr:clientData/>
  </xdr:twoCellAnchor>
  <xdr:oneCellAnchor>
    <xdr:from>
      <xdr:col>13</xdr:col>
      <xdr:colOff>479137</xdr:colOff>
      <xdr:row>29</xdr:row>
      <xdr:rowOff>34649</xdr:rowOff>
    </xdr:from>
    <xdr:ext cx="184731" cy="937629"/>
    <xdr:sp macro="" textlink="">
      <xdr:nvSpPr>
        <xdr:cNvPr id="113" name="Rectangle 112">
          <a:extLst>
            <a:ext uri="{FF2B5EF4-FFF2-40B4-BE49-F238E27FC236}">
              <a16:creationId xmlns:a16="http://schemas.microsoft.com/office/drawing/2014/main" id="{00000000-0008-0000-0000-000071000000}"/>
            </a:ext>
          </a:extLst>
        </xdr:cNvPr>
        <xdr:cNvSpPr/>
      </xdr:nvSpPr>
      <xdr:spPr>
        <a:xfrm>
          <a:off x="8380351" y="5296078"/>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9</xdr:col>
      <xdr:colOff>452805</xdr:colOff>
      <xdr:row>25</xdr:row>
      <xdr:rowOff>146802</xdr:rowOff>
    </xdr:from>
    <xdr:to>
      <xdr:col>13</xdr:col>
      <xdr:colOff>198805</xdr:colOff>
      <xdr:row>29</xdr:row>
      <xdr:rowOff>12294</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34"/>
        <a:stretch>
          <a:fillRect/>
        </a:stretch>
      </xdr:blipFill>
      <xdr:spPr>
        <a:xfrm>
          <a:off x="5958523" y="4708070"/>
          <a:ext cx="2192986" cy="595294"/>
        </a:xfrm>
        <a:prstGeom prst="rect">
          <a:avLst/>
        </a:prstGeom>
      </xdr:spPr>
    </xdr:pic>
    <xdr:clientData/>
  </xdr:twoCellAnchor>
  <xdr:twoCellAnchor editAs="oneCell">
    <xdr:from>
      <xdr:col>14</xdr:col>
      <xdr:colOff>45357</xdr:colOff>
      <xdr:row>23</xdr:row>
      <xdr:rowOff>127001</xdr:rowOff>
    </xdr:from>
    <xdr:to>
      <xdr:col>14</xdr:col>
      <xdr:colOff>489857</xdr:colOff>
      <xdr:row>26</xdr:row>
      <xdr:rowOff>27215</xdr:rowOff>
    </xdr:to>
    <xdr:pic>
      <xdr:nvPicPr>
        <xdr:cNvPr id="116" name="Graphic 115" descr="Bar graph with upward trend with solid fill">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554357" y="4299858"/>
          <a:ext cx="444500" cy="444500"/>
        </a:xfrm>
        <a:prstGeom prst="rect">
          <a:avLst/>
        </a:prstGeom>
      </xdr:spPr>
    </xdr:pic>
    <xdr:clientData/>
  </xdr:twoCellAnchor>
  <xdr:oneCellAnchor>
    <xdr:from>
      <xdr:col>13</xdr:col>
      <xdr:colOff>479137</xdr:colOff>
      <xdr:row>29</xdr:row>
      <xdr:rowOff>34649</xdr:rowOff>
    </xdr:from>
    <xdr:ext cx="184730" cy="937629"/>
    <xdr:sp macro="" textlink="">
      <xdr:nvSpPr>
        <xdr:cNvPr id="117" name="Rectangle 116">
          <a:extLst>
            <a:ext uri="{FF2B5EF4-FFF2-40B4-BE49-F238E27FC236}">
              <a16:creationId xmlns:a16="http://schemas.microsoft.com/office/drawing/2014/main" id="{00000000-0008-0000-0000-000075000000}"/>
            </a:ext>
          </a:extLst>
        </xdr:cNvPr>
        <xdr:cNvSpPr/>
      </xdr:nvSpPr>
      <xdr:spPr>
        <a:xfrm>
          <a:off x="8380351" y="5296078"/>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14</xdr:col>
      <xdr:colOff>326571</xdr:colOff>
      <xdr:row>22</xdr:row>
      <xdr:rowOff>172358</xdr:rowOff>
    </xdr:from>
    <xdr:to>
      <xdr:col>17</xdr:col>
      <xdr:colOff>344715</xdr:colOff>
      <xdr:row>27</xdr:row>
      <xdr:rowOff>18557</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35"/>
        <a:stretch>
          <a:fillRect/>
        </a:stretch>
      </xdr:blipFill>
      <xdr:spPr>
        <a:xfrm>
          <a:off x="8835571" y="4163787"/>
          <a:ext cx="1841501" cy="753341"/>
        </a:xfrm>
        <a:prstGeom prst="rect">
          <a:avLst/>
        </a:prstGeom>
      </xdr:spPr>
    </xdr:pic>
    <xdr:clientData/>
  </xdr:twoCellAnchor>
  <xdr:oneCellAnchor>
    <xdr:from>
      <xdr:col>14</xdr:col>
      <xdr:colOff>409204</xdr:colOff>
      <xdr:row>16</xdr:row>
      <xdr:rowOff>27932</xdr:rowOff>
    </xdr:from>
    <xdr:ext cx="184731" cy="937629"/>
    <xdr:sp macro="" textlink="">
      <xdr:nvSpPr>
        <xdr:cNvPr id="121" name="Rectangle 120">
          <a:extLst>
            <a:ext uri="{FF2B5EF4-FFF2-40B4-BE49-F238E27FC236}">
              <a16:creationId xmlns:a16="http://schemas.microsoft.com/office/drawing/2014/main" id="{00000000-0008-0000-0000-000079000000}"/>
            </a:ext>
          </a:extLst>
        </xdr:cNvPr>
        <xdr:cNvSpPr/>
      </xdr:nvSpPr>
      <xdr:spPr>
        <a:xfrm>
          <a:off x="8916596" y="2960185"/>
          <a:ext cx="184731"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xdr:col>
      <xdr:colOff>448174</xdr:colOff>
      <xdr:row>3</xdr:row>
      <xdr:rowOff>41910</xdr:rowOff>
    </xdr:from>
    <xdr:to>
      <xdr:col>4</xdr:col>
      <xdr:colOff>289367</xdr:colOff>
      <xdr:row>5</xdr:row>
      <xdr:rowOff>56435</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36"/>
        <a:stretch>
          <a:fillRect/>
        </a:stretch>
      </xdr:blipFill>
      <xdr:spPr>
        <a:xfrm>
          <a:off x="1055845" y="591707"/>
          <a:ext cx="1664206" cy="381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91440</xdr:colOff>
          <xdr:row>15</xdr:row>
          <xdr:rowOff>30480</xdr:rowOff>
        </xdr:from>
        <xdr:to>
          <xdr:col>11</xdr:col>
          <xdr:colOff>259080</xdr:colOff>
          <xdr:row>16</xdr:row>
          <xdr:rowOff>38100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91440</xdr:colOff>
          <xdr:row>15</xdr:row>
          <xdr:rowOff>30480</xdr:rowOff>
        </xdr:from>
        <xdr:to>
          <xdr:col>12</xdr:col>
          <xdr:colOff>259080</xdr:colOff>
          <xdr:row>16</xdr:row>
          <xdr:rowOff>38100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1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91440</xdr:colOff>
          <xdr:row>16</xdr:row>
          <xdr:rowOff>30480</xdr:rowOff>
        </xdr:from>
        <xdr:to>
          <xdr:col>12</xdr:col>
          <xdr:colOff>259080</xdr:colOff>
          <xdr:row>17</xdr:row>
          <xdr:rowOff>38100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1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556260</xdr:colOff>
      <xdr:row>5</xdr:row>
      <xdr:rowOff>57151</xdr:rowOff>
    </xdr:from>
    <xdr:to>
      <xdr:col>1</xdr:col>
      <xdr:colOff>1744980</xdr:colOff>
      <xdr:row>11</xdr:row>
      <xdr:rowOff>110490</xdr:rowOff>
    </xdr:to>
    <mc:AlternateContent xmlns:mc="http://schemas.openxmlformats.org/markup-compatibility/2006" xmlns:a14="http://schemas.microsoft.com/office/drawing/2010/main">
      <mc:Choice Requires="a14">
        <xdr:graphicFrame macro="">
          <xdr:nvGraphicFramePr>
            <xdr:cNvPr id="16" name="SALE TYPE">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417320" y="971551"/>
              <a:ext cx="1188720" cy="1150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41911</xdr:rowOff>
    </xdr:from>
    <xdr:to>
      <xdr:col>1</xdr:col>
      <xdr:colOff>190500</xdr:colOff>
      <xdr:row>10</xdr:row>
      <xdr:rowOff>72390</xdr:rowOff>
    </xdr:to>
    <mc:AlternateContent xmlns:mc="http://schemas.openxmlformats.org/markup-compatibility/2006" xmlns:a14="http://schemas.microsoft.com/office/drawing/2010/main">
      <mc:Choice Requires="a14">
        <xdr:graphicFrame macro="">
          <xdr:nvGraphicFramePr>
            <xdr:cNvPr id="17" name="PAYMENT MODE">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0" y="956311"/>
              <a:ext cx="105156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xdr:colOff>
      <xdr:row>5</xdr:row>
      <xdr:rowOff>41910</xdr:rowOff>
    </xdr:from>
    <xdr:to>
      <xdr:col>4</xdr:col>
      <xdr:colOff>1158240</xdr:colOff>
      <xdr:row>24</xdr:row>
      <xdr:rowOff>19050</xdr:rowOff>
    </xdr:to>
    <mc:AlternateContent xmlns:mc="http://schemas.openxmlformats.org/markup-compatibility/2006" xmlns:a14="http://schemas.microsoft.com/office/drawing/2010/main">
      <mc:Choice Requires="a14">
        <xdr:graphicFrame macro="">
          <xdr:nvGraphicFramePr>
            <xdr:cNvPr id="18" name="MONTH ">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mlns="">
        <xdr:sp macro="" textlink="">
          <xdr:nvSpPr>
            <xdr:cNvPr id="0" name=""/>
            <xdr:cNvSpPr>
              <a:spLocks noTextEdit="1"/>
            </xdr:cNvSpPr>
          </xdr:nvSpPr>
          <xdr:spPr>
            <a:xfrm>
              <a:off x="3931920" y="956310"/>
              <a:ext cx="1143000" cy="3451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49531</xdr:rowOff>
    </xdr:from>
    <xdr:to>
      <xdr:col>3</xdr:col>
      <xdr:colOff>525780</xdr:colOff>
      <xdr:row>10</xdr:row>
      <xdr:rowOff>49531</xdr:rowOff>
    </xdr:to>
    <mc:AlternateContent xmlns:mc="http://schemas.openxmlformats.org/markup-compatibility/2006" xmlns:a14="http://schemas.microsoft.com/office/drawing/2010/main">
      <mc:Choice Requires="a14">
        <xdr:graphicFrame macro="">
          <xdr:nvGraphicFramePr>
            <xdr:cNvPr id="19" name="YEAR ">
              <a:extLst>
                <a:ext uri="{FF2B5EF4-FFF2-40B4-BE49-F238E27FC236}">
                  <a16:creationId xmlns:a16="http://schemas.microsoft.com/office/drawing/2014/main" id="{00000000-0008-0000-0100-000013000000}"/>
                </a:ext>
              </a:extLst>
            </xdr:cNvPr>
            <xdr:cNvGraphicFramePr/>
          </xdr:nvGraphicFramePr>
          <xdr:xfrm>
            <a:off x="0" y="0"/>
            <a:ext cx="0" cy="0"/>
          </xdr:xfrm>
          <a:graphic>
            <a:graphicData uri="http://schemas.microsoft.com/office/drawing/2010/slicer">
              <sle:slicer xmlns:sle="http://schemas.microsoft.com/office/drawing/2010/slicer" name="YEAR "/>
            </a:graphicData>
          </a:graphic>
        </xdr:graphicFrame>
      </mc:Choice>
      <mc:Fallback xmlns="">
        <xdr:sp macro="" textlink="">
          <xdr:nvSpPr>
            <xdr:cNvPr id="0" name=""/>
            <xdr:cNvSpPr>
              <a:spLocks noTextEdit="1"/>
            </xdr:cNvSpPr>
          </xdr:nvSpPr>
          <xdr:spPr>
            <a:xfrm>
              <a:off x="2720340" y="963931"/>
              <a:ext cx="111252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548640</xdr:colOff>
      <xdr:row>12</xdr:row>
      <xdr:rowOff>160020</xdr:rowOff>
    </xdr:from>
    <xdr:to>
      <xdr:col>10</xdr:col>
      <xdr:colOff>1226820</xdr:colOff>
      <xdr:row>27</xdr:row>
      <xdr:rowOff>160020</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30480</xdr:colOff>
      <xdr:row>13</xdr:row>
      <xdr:rowOff>64770</xdr:rowOff>
    </xdr:from>
    <xdr:to>
      <xdr:col>30</xdr:col>
      <xdr:colOff>160020</xdr:colOff>
      <xdr:row>28</xdr:row>
      <xdr:rowOff>118110</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129540</xdr:colOff>
      <xdr:row>12</xdr:row>
      <xdr:rowOff>76200</xdr:rowOff>
    </xdr:from>
    <xdr:to>
      <xdr:col>33</xdr:col>
      <xdr:colOff>434340</xdr:colOff>
      <xdr:row>28</xdr:row>
      <xdr:rowOff>140970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00000000-0008-0000-0100-00001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8079700" y="2270760"/>
              <a:ext cx="2385060" cy="2990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243840</xdr:colOff>
      <xdr:row>10</xdr:row>
      <xdr:rowOff>68580</xdr:rowOff>
    </xdr:from>
    <xdr:to>
      <xdr:col>39</xdr:col>
      <xdr:colOff>30480</xdr:colOff>
      <xdr:row>25</xdr:row>
      <xdr:rowOff>49530</xdr:rowOff>
    </xdr:to>
    <xdr:graphicFrame macro="">
      <xdr:nvGraphicFramePr>
        <xdr:cNvPr id="23" name="Chart 22">
          <a:extLst>
            <a:ext uri="{FF2B5EF4-FFF2-40B4-BE49-F238E27FC236}">
              <a16:creationId xmlns:a16="http://schemas.microsoft.com/office/drawing/2014/main" id="{00000000-0008-0000-01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594360</xdr:colOff>
      <xdr:row>10</xdr:row>
      <xdr:rowOff>76200</xdr:rowOff>
    </xdr:from>
    <xdr:to>
      <xdr:col>41</xdr:col>
      <xdr:colOff>487680</xdr:colOff>
      <xdr:row>20</xdr:row>
      <xdr:rowOff>148590</xdr:rowOff>
    </xdr:to>
    <xdr:graphicFrame macro="">
      <xdr:nvGraphicFramePr>
        <xdr:cNvPr id="24" name="Chart 23">
          <a:extLst>
            <a:ext uri="{FF2B5EF4-FFF2-40B4-BE49-F238E27FC236}">
              <a16:creationId xmlns:a16="http://schemas.microsoft.com/office/drawing/2014/main" id="{00000000-0008-0000-01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refreshedDate="45441.662546990738" createdVersion="8" refreshedVersion="8" minRefreshableVersion="3" recordCount="527" xr:uid="{E84F7366-7870-4FA5-AC4F-409CE13F6375}">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 numFmtId="0">
      <sharedItems count="12">
        <s v="Jan"/>
        <s v="Feb"/>
        <s v="Mar"/>
        <s v="Apr"/>
        <s v="May"/>
        <s v="Jun"/>
        <s v="Jul"/>
        <s v="Aug"/>
        <s v="Sep"/>
        <s v="Oct"/>
        <s v="Nov"/>
        <s v="Dec"/>
      </sharedItems>
    </cacheField>
    <cacheField name="YEAR "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9844622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x v="0"/>
    <n v="1296"/>
    <n v="1412.64"/>
    <x v="0"/>
    <x v="0"/>
    <x v="0"/>
  </r>
  <r>
    <x v="1"/>
    <s v="P0038"/>
    <n v="15"/>
    <x v="1"/>
    <x v="1"/>
    <n v="0"/>
    <x v="1"/>
    <x v="1"/>
    <x v="1"/>
    <n v="72"/>
    <x v="1"/>
    <n v="1080"/>
    <n v="1198.8"/>
    <x v="1"/>
    <x v="0"/>
    <x v="0"/>
  </r>
  <r>
    <x v="1"/>
    <s v="P0013"/>
    <n v="6"/>
    <x v="2"/>
    <x v="1"/>
    <n v="0"/>
    <x v="2"/>
    <x v="2"/>
    <x v="1"/>
    <n v="112"/>
    <x v="2"/>
    <n v="672"/>
    <n v="732.48"/>
    <x v="1"/>
    <x v="0"/>
    <x v="0"/>
  </r>
  <r>
    <x v="2"/>
    <s v="P0004"/>
    <n v="5"/>
    <x v="2"/>
    <x v="0"/>
    <n v="0"/>
    <x v="3"/>
    <x v="3"/>
    <x v="2"/>
    <n v="44"/>
    <x v="3"/>
    <n v="220"/>
    <n v="244.20000000000002"/>
    <x v="2"/>
    <x v="0"/>
    <x v="0"/>
  </r>
  <r>
    <x v="3"/>
    <s v="P0035"/>
    <n v="12"/>
    <x v="1"/>
    <x v="0"/>
    <n v="0"/>
    <x v="4"/>
    <x v="4"/>
    <x v="3"/>
    <n v="5"/>
    <x v="4"/>
    <n v="60"/>
    <n v="80.400000000000006"/>
    <x v="3"/>
    <x v="0"/>
    <x v="0"/>
  </r>
  <r>
    <x v="4"/>
    <s v="P0031"/>
    <n v="1"/>
    <x v="2"/>
    <x v="1"/>
    <n v="0"/>
    <x v="5"/>
    <x v="4"/>
    <x v="1"/>
    <n v="93"/>
    <x v="5"/>
    <n v="93"/>
    <n v="104.16"/>
    <x v="4"/>
    <x v="0"/>
    <x v="0"/>
  </r>
  <r>
    <x v="4"/>
    <s v="P0003"/>
    <n v="8"/>
    <x v="2"/>
    <x v="1"/>
    <n v="0"/>
    <x v="6"/>
    <x v="3"/>
    <x v="1"/>
    <n v="71"/>
    <x v="6"/>
    <n v="568"/>
    <n v="647.52"/>
    <x v="4"/>
    <x v="0"/>
    <x v="0"/>
  </r>
  <r>
    <x v="4"/>
    <s v="P0025"/>
    <n v="4"/>
    <x v="2"/>
    <x v="0"/>
    <n v="0"/>
    <x v="7"/>
    <x v="0"/>
    <x v="3"/>
    <n v="7"/>
    <x v="7"/>
    <n v="28"/>
    <n v="33.32"/>
    <x v="4"/>
    <x v="0"/>
    <x v="0"/>
  </r>
  <r>
    <x v="5"/>
    <s v="P0037"/>
    <n v="3"/>
    <x v="2"/>
    <x v="1"/>
    <n v="0"/>
    <x v="8"/>
    <x v="1"/>
    <x v="1"/>
    <n v="67"/>
    <x v="8"/>
    <n v="201"/>
    <n v="257.28000000000003"/>
    <x v="5"/>
    <x v="0"/>
    <x v="0"/>
  </r>
  <r>
    <x v="5"/>
    <s v="P0014"/>
    <n v="4"/>
    <x v="0"/>
    <x v="0"/>
    <n v="0"/>
    <x v="9"/>
    <x v="2"/>
    <x v="1"/>
    <n v="112"/>
    <x v="9"/>
    <n v="448"/>
    <n v="586.88"/>
    <x v="5"/>
    <x v="0"/>
    <x v="0"/>
  </r>
  <r>
    <x v="5"/>
    <s v="P0042"/>
    <n v="4"/>
    <x v="2"/>
    <x v="0"/>
    <n v="0"/>
    <x v="10"/>
    <x v="1"/>
    <x v="0"/>
    <n v="120"/>
    <x v="10"/>
    <n v="480"/>
    <n v="648"/>
    <x v="5"/>
    <x v="0"/>
    <x v="0"/>
  </r>
  <r>
    <x v="6"/>
    <s v="P0042"/>
    <n v="10"/>
    <x v="1"/>
    <x v="1"/>
    <n v="0"/>
    <x v="10"/>
    <x v="1"/>
    <x v="0"/>
    <n v="120"/>
    <x v="10"/>
    <n v="1200"/>
    <n v="1620"/>
    <x v="6"/>
    <x v="0"/>
    <x v="0"/>
  </r>
  <r>
    <x v="7"/>
    <s v="P0044"/>
    <n v="13"/>
    <x v="2"/>
    <x v="0"/>
    <n v="0"/>
    <x v="11"/>
    <x v="1"/>
    <x v="1"/>
    <n v="76"/>
    <x v="11"/>
    <n v="988"/>
    <n v="1067.04"/>
    <x v="7"/>
    <x v="0"/>
    <x v="0"/>
  </r>
  <r>
    <x v="7"/>
    <s v="P0023"/>
    <n v="3"/>
    <x v="1"/>
    <x v="1"/>
    <n v="0"/>
    <x v="12"/>
    <x v="0"/>
    <x v="0"/>
    <n v="141"/>
    <x v="12"/>
    <n v="423"/>
    <n v="448.38"/>
    <x v="7"/>
    <x v="0"/>
    <x v="0"/>
  </r>
  <r>
    <x v="8"/>
    <s v="P0035"/>
    <n v="6"/>
    <x v="2"/>
    <x v="1"/>
    <n v="0"/>
    <x v="4"/>
    <x v="4"/>
    <x v="3"/>
    <n v="5"/>
    <x v="4"/>
    <n v="30"/>
    <n v="40.200000000000003"/>
    <x v="8"/>
    <x v="0"/>
    <x v="0"/>
  </r>
  <r>
    <x v="9"/>
    <s v="P0034"/>
    <n v="4"/>
    <x v="2"/>
    <x v="1"/>
    <n v="0"/>
    <x v="13"/>
    <x v="4"/>
    <x v="2"/>
    <n v="55"/>
    <x v="13"/>
    <n v="220"/>
    <n v="233.2"/>
    <x v="9"/>
    <x v="0"/>
    <x v="0"/>
  </r>
  <r>
    <x v="9"/>
    <s v="P0020"/>
    <n v="4"/>
    <x v="2"/>
    <x v="1"/>
    <n v="0"/>
    <x v="14"/>
    <x v="0"/>
    <x v="2"/>
    <n v="61"/>
    <x v="14"/>
    <n v="244"/>
    <n v="305"/>
    <x v="9"/>
    <x v="0"/>
    <x v="0"/>
  </r>
  <r>
    <x v="10"/>
    <s v="P0004"/>
    <n v="15"/>
    <x v="0"/>
    <x v="1"/>
    <n v="0"/>
    <x v="3"/>
    <x v="3"/>
    <x v="2"/>
    <n v="44"/>
    <x v="3"/>
    <n v="660"/>
    <n v="732.6"/>
    <x v="10"/>
    <x v="0"/>
    <x v="0"/>
  </r>
  <r>
    <x v="10"/>
    <s v="P0003"/>
    <n v="9"/>
    <x v="2"/>
    <x v="0"/>
    <n v="0"/>
    <x v="6"/>
    <x v="3"/>
    <x v="1"/>
    <n v="71"/>
    <x v="6"/>
    <n v="639"/>
    <n v="728.46"/>
    <x v="10"/>
    <x v="0"/>
    <x v="0"/>
  </r>
  <r>
    <x v="10"/>
    <s v="P0042"/>
    <n v="6"/>
    <x v="2"/>
    <x v="0"/>
    <n v="0"/>
    <x v="10"/>
    <x v="1"/>
    <x v="0"/>
    <n v="120"/>
    <x v="10"/>
    <n v="720"/>
    <n v="972"/>
    <x v="10"/>
    <x v="0"/>
    <x v="0"/>
  </r>
  <r>
    <x v="11"/>
    <s v="P0034"/>
    <n v="6"/>
    <x v="2"/>
    <x v="1"/>
    <n v="0"/>
    <x v="13"/>
    <x v="4"/>
    <x v="2"/>
    <n v="55"/>
    <x v="13"/>
    <n v="330"/>
    <n v="349.79999999999995"/>
    <x v="11"/>
    <x v="0"/>
    <x v="0"/>
  </r>
  <r>
    <x v="11"/>
    <s v="P0035"/>
    <n v="7"/>
    <x v="2"/>
    <x v="0"/>
    <n v="0"/>
    <x v="4"/>
    <x v="4"/>
    <x v="3"/>
    <n v="5"/>
    <x v="4"/>
    <n v="35"/>
    <n v="46.9"/>
    <x v="11"/>
    <x v="0"/>
    <x v="0"/>
  </r>
  <r>
    <x v="11"/>
    <s v="P0031"/>
    <n v="14"/>
    <x v="2"/>
    <x v="0"/>
    <n v="0"/>
    <x v="5"/>
    <x v="4"/>
    <x v="1"/>
    <n v="93"/>
    <x v="5"/>
    <n v="1302"/>
    <n v="1458.24"/>
    <x v="11"/>
    <x v="0"/>
    <x v="0"/>
  </r>
  <r>
    <x v="12"/>
    <s v="P0044"/>
    <n v="9"/>
    <x v="0"/>
    <x v="1"/>
    <n v="0"/>
    <x v="11"/>
    <x v="1"/>
    <x v="1"/>
    <n v="76"/>
    <x v="11"/>
    <n v="684"/>
    <n v="738.72"/>
    <x v="12"/>
    <x v="0"/>
    <x v="0"/>
  </r>
  <r>
    <x v="12"/>
    <s v="P0006"/>
    <n v="7"/>
    <x v="1"/>
    <x v="1"/>
    <n v="0"/>
    <x v="15"/>
    <x v="3"/>
    <x v="1"/>
    <n v="75"/>
    <x v="15"/>
    <n v="525"/>
    <n v="598.5"/>
    <x v="12"/>
    <x v="0"/>
    <x v="0"/>
  </r>
  <r>
    <x v="12"/>
    <s v="P0001"/>
    <n v="7"/>
    <x v="1"/>
    <x v="0"/>
    <n v="0"/>
    <x v="16"/>
    <x v="3"/>
    <x v="1"/>
    <n v="98"/>
    <x v="16"/>
    <n v="686"/>
    <n v="727.16"/>
    <x v="12"/>
    <x v="0"/>
    <x v="0"/>
  </r>
  <r>
    <x v="13"/>
    <s v="P0040"/>
    <n v="7"/>
    <x v="0"/>
    <x v="0"/>
    <n v="0"/>
    <x v="17"/>
    <x v="1"/>
    <x v="1"/>
    <n v="90"/>
    <x v="17"/>
    <n v="630"/>
    <n v="806.4"/>
    <x v="13"/>
    <x v="0"/>
    <x v="0"/>
  </r>
  <r>
    <x v="13"/>
    <s v="P0032"/>
    <n v="3"/>
    <x v="0"/>
    <x v="0"/>
    <n v="0"/>
    <x v="18"/>
    <x v="4"/>
    <x v="1"/>
    <n v="89"/>
    <x v="18"/>
    <n v="267"/>
    <n v="352.44"/>
    <x v="13"/>
    <x v="0"/>
    <x v="0"/>
  </r>
  <r>
    <x v="14"/>
    <s v="P0004"/>
    <n v="10"/>
    <x v="1"/>
    <x v="1"/>
    <n v="0"/>
    <x v="3"/>
    <x v="3"/>
    <x v="2"/>
    <n v="44"/>
    <x v="3"/>
    <n v="440"/>
    <n v="488.40000000000003"/>
    <x v="14"/>
    <x v="0"/>
    <x v="0"/>
  </r>
  <r>
    <x v="14"/>
    <s v="P0029"/>
    <n v="2"/>
    <x v="2"/>
    <x v="1"/>
    <n v="0"/>
    <x v="19"/>
    <x v="4"/>
    <x v="2"/>
    <n v="47"/>
    <x v="19"/>
    <n v="94"/>
    <n v="106.22"/>
    <x v="14"/>
    <x v="0"/>
    <x v="0"/>
  </r>
  <r>
    <x v="15"/>
    <s v="P0010"/>
    <n v="7"/>
    <x v="1"/>
    <x v="0"/>
    <n v="0"/>
    <x v="20"/>
    <x v="2"/>
    <x v="0"/>
    <n v="148"/>
    <x v="20"/>
    <n v="1036"/>
    <n v="1149.96"/>
    <x v="1"/>
    <x v="1"/>
    <x v="0"/>
  </r>
  <r>
    <x v="16"/>
    <s v="P0016"/>
    <n v="13"/>
    <x v="2"/>
    <x v="0"/>
    <n v="0"/>
    <x v="21"/>
    <x v="2"/>
    <x v="3"/>
    <n v="13"/>
    <x v="21"/>
    <n v="169"/>
    <n v="216.32"/>
    <x v="2"/>
    <x v="1"/>
    <x v="0"/>
  </r>
  <r>
    <x v="16"/>
    <s v="P0022"/>
    <n v="2"/>
    <x v="0"/>
    <x v="1"/>
    <n v="0"/>
    <x v="22"/>
    <x v="0"/>
    <x v="0"/>
    <n v="121"/>
    <x v="22"/>
    <n v="242"/>
    <n v="283.14"/>
    <x v="2"/>
    <x v="1"/>
    <x v="0"/>
  </r>
  <r>
    <x v="17"/>
    <s v="P0037"/>
    <n v="4"/>
    <x v="1"/>
    <x v="0"/>
    <n v="0"/>
    <x v="8"/>
    <x v="1"/>
    <x v="1"/>
    <n v="67"/>
    <x v="8"/>
    <n v="268"/>
    <n v="343.04"/>
    <x v="3"/>
    <x v="1"/>
    <x v="0"/>
  </r>
  <r>
    <x v="18"/>
    <s v="P0043"/>
    <n v="7"/>
    <x v="1"/>
    <x v="1"/>
    <n v="0"/>
    <x v="23"/>
    <x v="1"/>
    <x v="1"/>
    <n v="67"/>
    <x v="23"/>
    <n v="469"/>
    <n v="581.55999999999995"/>
    <x v="15"/>
    <x v="1"/>
    <x v="0"/>
  </r>
  <r>
    <x v="18"/>
    <s v="P0005"/>
    <n v="1"/>
    <x v="2"/>
    <x v="1"/>
    <n v="0"/>
    <x v="24"/>
    <x v="3"/>
    <x v="0"/>
    <n v="133"/>
    <x v="24"/>
    <n v="133"/>
    <n v="155.61000000000001"/>
    <x v="15"/>
    <x v="1"/>
    <x v="0"/>
  </r>
  <r>
    <x v="18"/>
    <s v="P0043"/>
    <n v="9"/>
    <x v="2"/>
    <x v="1"/>
    <n v="0"/>
    <x v="23"/>
    <x v="1"/>
    <x v="1"/>
    <n v="67"/>
    <x v="23"/>
    <n v="603"/>
    <n v="747.72"/>
    <x v="15"/>
    <x v="1"/>
    <x v="0"/>
  </r>
  <r>
    <x v="19"/>
    <s v="P0035"/>
    <n v="1"/>
    <x v="2"/>
    <x v="1"/>
    <n v="0"/>
    <x v="4"/>
    <x v="4"/>
    <x v="3"/>
    <n v="5"/>
    <x v="4"/>
    <n v="5"/>
    <n v="6.7"/>
    <x v="16"/>
    <x v="1"/>
    <x v="0"/>
  </r>
  <r>
    <x v="20"/>
    <s v="P0034"/>
    <n v="14"/>
    <x v="2"/>
    <x v="0"/>
    <n v="0"/>
    <x v="13"/>
    <x v="4"/>
    <x v="2"/>
    <n v="55"/>
    <x v="13"/>
    <n v="770"/>
    <n v="816.19999999999993"/>
    <x v="4"/>
    <x v="1"/>
    <x v="0"/>
  </r>
  <r>
    <x v="21"/>
    <s v="P0008"/>
    <n v="7"/>
    <x v="2"/>
    <x v="1"/>
    <n v="0"/>
    <x v="25"/>
    <x v="3"/>
    <x v="1"/>
    <n v="83"/>
    <x v="25"/>
    <n v="581"/>
    <n v="662.34"/>
    <x v="6"/>
    <x v="1"/>
    <x v="0"/>
  </r>
  <r>
    <x v="21"/>
    <s v="P0023"/>
    <n v="9"/>
    <x v="1"/>
    <x v="1"/>
    <n v="0"/>
    <x v="12"/>
    <x v="0"/>
    <x v="0"/>
    <n v="141"/>
    <x v="12"/>
    <n v="1269"/>
    <n v="1345.14"/>
    <x v="6"/>
    <x v="1"/>
    <x v="0"/>
  </r>
  <r>
    <x v="22"/>
    <s v="P0027"/>
    <n v="4"/>
    <x v="2"/>
    <x v="0"/>
    <n v="0"/>
    <x v="26"/>
    <x v="4"/>
    <x v="2"/>
    <n v="48"/>
    <x v="26"/>
    <n v="192"/>
    <n v="228.48000000000002"/>
    <x v="17"/>
    <x v="1"/>
    <x v="0"/>
  </r>
  <r>
    <x v="23"/>
    <s v="P0015"/>
    <n v="6"/>
    <x v="1"/>
    <x v="1"/>
    <n v="0"/>
    <x v="27"/>
    <x v="2"/>
    <x v="3"/>
    <n v="12"/>
    <x v="27"/>
    <n v="72"/>
    <n v="94.32"/>
    <x v="7"/>
    <x v="1"/>
    <x v="0"/>
  </r>
  <r>
    <x v="24"/>
    <s v="P0030"/>
    <n v="11"/>
    <x v="1"/>
    <x v="1"/>
    <n v="0"/>
    <x v="28"/>
    <x v="4"/>
    <x v="0"/>
    <n v="148"/>
    <x v="28"/>
    <n v="1628"/>
    <n v="2214.08"/>
    <x v="9"/>
    <x v="1"/>
    <x v="0"/>
  </r>
  <r>
    <x v="25"/>
    <s v="P0013"/>
    <n v="5"/>
    <x v="1"/>
    <x v="1"/>
    <n v="0"/>
    <x v="2"/>
    <x v="2"/>
    <x v="1"/>
    <n v="112"/>
    <x v="2"/>
    <n v="560"/>
    <n v="610.4"/>
    <x v="18"/>
    <x v="1"/>
    <x v="0"/>
  </r>
  <r>
    <x v="26"/>
    <s v="P0025"/>
    <n v="3"/>
    <x v="2"/>
    <x v="1"/>
    <n v="0"/>
    <x v="7"/>
    <x v="0"/>
    <x v="3"/>
    <n v="7"/>
    <x v="7"/>
    <n v="21"/>
    <n v="24.990000000000002"/>
    <x v="19"/>
    <x v="1"/>
    <x v="0"/>
  </r>
  <r>
    <x v="26"/>
    <s v="P0005"/>
    <n v="2"/>
    <x v="2"/>
    <x v="0"/>
    <n v="0"/>
    <x v="24"/>
    <x v="3"/>
    <x v="0"/>
    <n v="133"/>
    <x v="24"/>
    <n v="266"/>
    <n v="311.22000000000003"/>
    <x v="19"/>
    <x v="1"/>
    <x v="0"/>
  </r>
  <r>
    <x v="27"/>
    <s v="P0002"/>
    <n v="4"/>
    <x v="0"/>
    <x v="0"/>
    <n v="0"/>
    <x v="29"/>
    <x v="3"/>
    <x v="1"/>
    <n v="105"/>
    <x v="29"/>
    <n v="420"/>
    <n v="571.20000000000005"/>
    <x v="11"/>
    <x v="1"/>
    <x v="0"/>
  </r>
  <r>
    <x v="27"/>
    <s v="P0032"/>
    <n v="11"/>
    <x v="1"/>
    <x v="1"/>
    <n v="0"/>
    <x v="18"/>
    <x v="4"/>
    <x v="1"/>
    <n v="89"/>
    <x v="18"/>
    <n v="979"/>
    <n v="1292.28"/>
    <x v="11"/>
    <x v="1"/>
    <x v="0"/>
  </r>
  <r>
    <x v="27"/>
    <s v="P0030"/>
    <n v="2"/>
    <x v="2"/>
    <x v="0"/>
    <n v="0"/>
    <x v="28"/>
    <x v="4"/>
    <x v="0"/>
    <n v="148"/>
    <x v="28"/>
    <n v="296"/>
    <n v="402.56"/>
    <x v="11"/>
    <x v="1"/>
    <x v="0"/>
  </r>
  <r>
    <x v="28"/>
    <s v="P0018"/>
    <n v="11"/>
    <x v="0"/>
    <x v="0"/>
    <n v="0"/>
    <x v="30"/>
    <x v="2"/>
    <x v="3"/>
    <n v="37"/>
    <x v="30"/>
    <n v="407"/>
    <n v="541.31000000000006"/>
    <x v="13"/>
    <x v="1"/>
    <x v="0"/>
  </r>
  <r>
    <x v="29"/>
    <s v="P0011"/>
    <n v="1"/>
    <x v="2"/>
    <x v="0"/>
    <n v="0"/>
    <x v="31"/>
    <x v="2"/>
    <x v="2"/>
    <n v="44"/>
    <x v="31"/>
    <n v="44"/>
    <n v="48.4"/>
    <x v="2"/>
    <x v="2"/>
    <x v="0"/>
  </r>
  <r>
    <x v="30"/>
    <s v="P0021"/>
    <n v="9"/>
    <x v="2"/>
    <x v="1"/>
    <n v="0"/>
    <x v="32"/>
    <x v="0"/>
    <x v="0"/>
    <n v="126"/>
    <x v="32"/>
    <n v="1134"/>
    <n v="1462.86"/>
    <x v="20"/>
    <x v="2"/>
    <x v="0"/>
  </r>
  <r>
    <x v="31"/>
    <s v="P0027"/>
    <n v="6"/>
    <x v="1"/>
    <x v="1"/>
    <n v="0"/>
    <x v="26"/>
    <x v="4"/>
    <x v="2"/>
    <n v="48"/>
    <x v="26"/>
    <n v="288"/>
    <n v="342.72"/>
    <x v="21"/>
    <x v="2"/>
    <x v="0"/>
  </r>
  <r>
    <x v="31"/>
    <s v="P0044"/>
    <n v="9"/>
    <x v="1"/>
    <x v="0"/>
    <n v="0"/>
    <x v="11"/>
    <x v="1"/>
    <x v="1"/>
    <n v="76"/>
    <x v="11"/>
    <n v="684"/>
    <n v="738.72"/>
    <x v="21"/>
    <x v="2"/>
    <x v="0"/>
  </r>
  <r>
    <x v="32"/>
    <s v="P0029"/>
    <n v="6"/>
    <x v="0"/>
    <x v="0"/>
    <n v="0"/>
    <x v="19"/>
    <x v="4"/>
    <x v="2"/>
    <n v="47"/>
    <x v="19"/>
    <n v="282"/>
    <n v="318.65999999999997"/>
    <x v="4"/>
    <x v="2"/>
    <x v="0"/>
  </r>
  <r>
    <x v="33"/>
    <s v="P0025"/>
    <n v="11"/>
    <x v="2"/>
    <x v="1"/>
    <n v="0"/>
    <x v="7"/>
    <x v="0"/>
    <x v="3"/>
    <n v="7"/>
    <x v="7"/>
    <n v="77"/>
    <n v="91.63"/>
    <x v="5"/>
    <x v="2"/>
    <x v="0"/>
  </r>
  <r>
    <x v="34"/>
    <s v="P0028"/>
    <n v="10"/>
    <x v="0"/>
    <x v="1"/>
    <n v="0"/>
    <x v="33"/>
    <x v="4"/>
    <x v="3"/>
    <n v="37"/>
    <x v="33"/>
    <n v="370"/>
    <n v="418.1"/>
    <x v="22"/>
    <x v="2"/>
    <x v="0"/>
  </r>
  <r>
    <x v="35"/>
    <s v="P0039"/>
    <n v="11"/>
    <x v="1"/>
    <x v="1"/>
    <n v="0"/>
    <x v="34"/>
    <x v="1"/>
    <x v="3"/>
    <n v="37"/>
    <x v="34"/>
    <n v="407"/>
    <n v="468.04999999999995"/>
    <x v="17"/>
    <x v="2"/>
    <x v="0"/>
  </r>
  <r>
    <x v="36"/>
    <s v="P0012"/>
    <n v="14"/>
    <x v="2"/>
    <x v="1"/>
    <n v="0"/>
    <x v="35"/>
    <x v="2"/>
    <x v="1"/>
    <n v="73"/>
    <x v="35"/>
    <n v="1022"/>
    <n v="1318.38"/>
    <x v="23"/>
    <x v="2"/>
    <x v="0"/>
  </r>
  <r>
    <x v="37"/>
    <s v="P0042"/>
    <n v="8"/>
    <x v="0"/>
    <x v="1"/>
    <n v="0"/>
    <x v="10"/>
    <x v="1"/>
    <x v="0"/>
    <n v="120"/>
    <x v="10"/>
    <n v="960"/>
    <n v="1296"/>
    <x v="7"/>
    <x v="2"/>
    <x v="0"/>
  </r>
  <r>
    <x v="38"/>
    <s v="P0028"/>
    <n v="9"/>
    <x v="1"/>
    <x v="1"/>
    <n v="0"/>
    <x v="33"/>
    <x v="4"/>
    <x v="3"/>
    <n v="37"/>
    <x v="33"/>
    <n v="333"/>
    <n v="376.29"/>
    <x v="8"/>
    <x v="2"/>
    <x v="0"/>
  </r>
  <r>
    <x v="39"/>
    <s v="P0020"/>
    <n v="13"/>
    <x v="1"/>
    <x v="0"/>
    <n v="0"/>
    <x v="14"/>
    <x v="0"/>
    <x v="2"/>
    <n v="61"/>
    <x v="14"/>
    <n v="793"/>
    <n v="991.25"/>
    <x v="10"/>
    <x v="2"/>
    <x v="0"/>
  </r>
  <r>
    <x v="39"/>
    <s v="P0039"/>
    <n v="7"/>
    <x v="2"/>
    <x v="0"/>
    <n v="0"/>
    <x v="34"/>
    <x v="1"/>
    <x v="3"/>
    <n v="37"/>
    <x v="34"/>
    <n v="259"/>
    <n v="297.84999999999997"/>
    <x v="10"/>
    <x v="2"/>
    <x v="0"/>
  </r>
  <r>
    <x v="40"/>
    <s v="P0002"/>
    <n v="8"/>
    <x v="1"/>
    <x v="0"/>
    <n v="0"/>
    <x v="29"/>
    <x v="3"/>
    <x v="1"/>
    <n v="105"/>
    <x v="29"/>
    <n v="840"/>
    <n v="1142.4000000000001"/>
    <x v="18"/>
    <x v="2"/>
    <x v="0"/>
  </r>
  <r>
    <x v="40"/>
    <s v="P0012"/>
    <n v="4"/>
    <x v="1"/>
    <x v="0"/>
    <n v="0"/>
    <x v="35"/>
    <x v="2"/>
    <x v="1"/>
    <n v="73"/>
    <x v="35"/>
    <n v="292"/>
    <n v="376.68"/>
    <x v="18"/>
    <x v="2"/>
    <x v="0"/>
  </r>
  <r>
    <x v="41"/>
    <s v="P0024"/>
    <n v="14"/>
    <x v="1"/>
    <x v="1"/>
    <n v="0"/>
    <x v="0"/>
    <x v="0"/>
    <x v="0"/>
    <n v="144"/>
    <x v="0"/>
    <n v="2016"/>
    <n v="2197.44"/>
    <x v="11"/>
    <x v="2"/>
    <x v="0"/>
  </r>
  <r>
    <x v="41"/>
    <s v="P0006"/>
    <n v="4"/>
    <x v="2"/>
    <x v="1"/>
    <n v="0"/>
    <x v="15"/>
    <x v="3"/>
    <x v="1"/>
    <n v="75"/>
    <x v="15"/>
    <n v="300"/>
    <n v="342"/>
    <x v="11"/>
    <x v="2"/>
    <x v="0"/>
  </r>
  <r>
    <x v="41"/>
    <s v="P0029"/>
    <n v="8"/>
    <x v="2"/>
    <x v="1"/>
    <n v="0"/>
    <x v="19"/>
    <x v="4"/>
    <x v="2"/>
    <n v="47"/>
    <x v="19"/>
    <n v="376"/>
    <n v="424.88"/>
    <x v="11"/>
    <x v="2"/>
    <x v="0"/>
  </r>
  <r>
    <x v="41"/>
    <s v="P0038"/>
    <n v="2"/>
    <x v="2"/>
    <x v="0"/>
    <n v="0"/>
    <x v="1"/>
    <x v="1"/>
    <x v="1"/>
    <n v="72"/>
    <x v="1"/>
    <n v="144"/>
    <n v="159.84"/>
    <x v="11"/>
    <x v="2"/>
    <x v="0"/>
  </r>
  <r>
    <x v="42"/>
    <s v="P0001"/>
    <n v="4"/>
    <x v="2"/>
    <x v="1"/>
    <n v="0"/>
    <x v="16"/>
    <x v="3"/>
    <x v="1"/>
    <n v="98"/>
    <x v="16"/>
    <n v="392"/>
    <n v="415.52"/>
    <x v="12"/>
    <x v="2"/>
    <x v="0"/>
  </r>
  <r>
    <x v="42"/>
    <s v="P0042"/>
    <n v="1"/>
    <x v="2"/>
    <x v="1"/>
    <n v="0"/>
    <x v="10"/>
    <x v="1"/>
    <x v="0"/>
    <n v="120"/>
    <x v="10"/>
    <n v="120"/>
    <n v="162"/>
    <x v="12"/>
    <x v="2"/>
    <x v="0"/>
  </r>
  <r>
    <x v="42"/>
    <s v="P0010"/>
    <n v="9"/>
    <x v="2"/>
    <x v="0"/>
    <n v="0"/>
    <x v="20"/>
    <x v="2"/>
    <x v="0"/>
    <n v="148"/>
    <x v="20"/>
    <n v="1332"/>
    <n v="1478.52"/>
    <x v="12"/>
    <x v="2"/>
    <x v="0"/>
  </r>
  <r>
    <x v="43"/>
    <s v="P0030"/>
    <n v="3"/>
    <x v="2"/>
    <x v="0"/>
    <n v="0"/>
    <x v="28"/>
    <x v="4"/>
    <x v="0"/>
    <n v="148"/>
    <x v="28"/>
    <n v="444"/>
    <n v="603.84"/>
    <x v="13"/>
    <x v="2"/>
    <x v="0"/>
  </r>
  <r>
    <x v="44"/>
    <s v="P0007"/>
    <n v="8"/>
    <x v="1"/>
    <x v="1"/>
    <n v="0"/>
    <x v="36"/>
    <x v="3"/>
    <x v="2"/>
    <n v="43"/>
    <x v="36"/>
    <n v="344"/>
    <n v="381.84000000000003"/>
    <x v="14"/>
    <x v="2"/>
    <x v="0"/>
  </r>
  <r>
    <x v="45"/>
    <s v="P0038"/>
    <n v="1"/>
    <x v="1"/>
    <x v="1"/>
    <n v="0"/>
    <x v="1"/>
    <x v="1"/>
    <x v="1"/>
    <n v="72"/>
    <x v="1"/>
    <n v="72"/>
    <n v="79.92"/>
    <x v="24"/>
    <x v="2"/>
    <x v="0"/>
  </r>
  <r>
    <x v="46"/>
    <s v="P0042"/>
    <n v="3"/>
    <x v="2"/>
    <x v="1"/>
    <n v="0"/>
    <x v="10"/>
    <x v="1"/>
    <x v="0"/>
    <n v="120"/>
    <x v="10"/>
    <n v="360"/>
    <n v="486"/>
    <x v="25"/>
    <x v="2"/>
    <x v="0"/>
  </r>
  <r>
    <x v="47"/>
    <s v="P0040"/>
    <n v="4"/>
    <x v="2"/>
    <x v="1"/>
    <n v="0"/>
    <x v="17"/>
    <x v="1"/>
    <x v="1"/>
    <n v="90"/>
    <x v="17"/>
    <n v="360"/>
    <n v="460.8"/>
    <x v="3"/>
    <x v="3"/>
    <x v="0"/>
  </r>
  <r>
    <x v="47"/>
    <s v="P0009"/>
    <n v="9"/>
    <x v="1"/>
    <x v="1"/>
    <n v="0"/>
    <x v="37"/>
    <x v="3"/>
    <x v="3"/>
    <n v="6"/>
    <x v="37"/>
    <n v="54"/>
    <n v="70.739999999999995"/>
    <x v="3"/>
    <x v="3"/>
    <x v="0"/>
  </r>
  <r>
    <x v="48"/>
    <s v="P0031"/>
    <n v="15"/>
    <x v="1"/>
    <x v="0"/>
    <n v="0"/>
    <x v="5"/>
    <x v="4"/>
    <x v="1"/>
    <n v="93"/>
    <x v="5"/>
    <n v="1395"/>
    <n v="1562.3999999999999"/>
    <x v="15"/>
    <x v="3"/>
    <x v="0"/>
  </r>
  <r>
    <x v="49"/>
    <s v="P0005"/>
    <n v="3"/>
    <x v="1"/>
    <x v="0"/>
    <n v="0"/>
    <x v="24"/>
    <x v="3"/>
    <x v="0"/>
    <n v="133"/>
    <x v="24"/>
    <n v="399"/>
    <n v="466.83000000000004"/>
    <x v="4"/>
    <x v="3"/>
    <x v="0"/>
  </r>
  <r>
    <x v="50"/>
    <s v="P0022"/>
    <n v="14"/>
    <x v="2"/>
    <x v="0"/>
    <n v="0"/>
    <x v="22"/>
    <x v="0"/>
    <x v="0"/>
    <n v="121"/>
    <x v="22"/>
    <n v="1694"/>
    <n v="1981.98"/>
    <x v="26"/>
    <x v="3"/>
    <x v="0"/>
  </r>
  <r>
    <x v="51"/>
    <s v="P0037"/>
    <n v="3"/>
    <x v="2"/>
    <x v="1"/>
    <n v="0"/>
    <x v="8"/>
    <x v="1"/>
    <x v="1"/>
    <n v="67"/>
    <x v="8"/>
    <n v="201"/>
    <n v="257.28000000000003"/>
    <x v="6"/>
    <x v="3"/>
    <x v="0"/>
  </r>
  <r>
    <x v="51"/>
    <s v="P0029"/>
    <n v="4"/>
    <x v="2"/>
    <x v="0"/>
    <n v="0"/>
    <x v="19"/>
    <x v="4"/>
    <x v="2"/>
    <n v="47"/>
    <x v="19"/>
    <n v="188"/>
    <n v="212.44"/>
    <x v="6"/>
    <x v="3"/>
    <x v="0"/>
  </r>
  <r>
    <x v="51"/>
    <s v="P0027"/>
    <n v="9"/>
    <x v="2"/>
    <x v="0"/>
    <n v="0"/>
    <x v="26"/>
    <x v="4"/>
    <x v="2"/>
    <n v="48"/>
    <x v="26"/>
    <n v="432"/>
    <n v="514.08000000000004"/>
    <x v="6"/>
    <x v="3"/>
    <x v="0"/>
  </r>
  <r>
    <x v="51"/>
    <s v="P0033"/>
    <n v="13"/>
    <x v="2"/>
    <x v="1"/>
    <n v="0"/>
    <x v="38"/>
    <x v="4"/>
    <x v="1"/>
    <n v="95"/>
    <x v="38"/>
    <n v="1235"/>
    <n v="1556.1000000000001"/>
    <x v="6"/>
    <x v="3"/>
    <x v="0"/>
  </r>
  <r>
    <x v="52"/>
    <s v="P0017"/>
    <n v="3"/>
    <x v="2"/>
    <x v="0"/>
    <n v="0"/>
    <x v="39"/>
    <x v="2"/>
    <x v="0"/>
    <n v="134"/>
    <x v="39"/>
    <n v="402"/>
    <n v="470.34000000000003"/>
    <x v="17"/>
    <x v="3"/>
    <x v="0"/>
  </r>
  <r>
    <x v="53"/>
    <s v="P0018"/>
    <n v="15"/>
    <x v="2"/>
    <x v="1"/>
    <n v="0"/>
    <x v="30"/>
    <x v="2"/>
    <x v="3"/>
    <n v="37"/>
    <x v="30"/>
    <n v="555"/>
    <n v="738.15"/>
    <x v="23"/>
    <x v="3"/>
    <x v="0"/>
  </r>
  <r>
    <x v="54"/>
    <s v="P0038"/>
    <n v="9"/>
    <x v="0"/>
    <x v="0"/>
    <n v="0"/>
    <x v="1"/>
    <x v="1"/>
    <x v="1"/>
    <n v="72"/>
    <x v="1"/>
    <n v="648"/>
    <n v="719.28"/>
    <x v="7"/>
    <x v="3"/>
    <x v="0"/>
  </r>
  <r>
    <x v="54"/>
    <s v="P0019"/>
    <n v="13"/>
    <x v="2"/>
    <x v="1"/>
    <n v="0"/>
    <x v="40"/>
    <x v="2"/>
    <x v="0"/>
    <n v="150"/>
    <x v="40"/>
    <n v="1950"/>
    <n v="2730"/>
    <x v="7"/>
    <x v="3"/>
    <x v="0"/>
  </r>
  <r>
    <x v="55"/>
    <s v="P0042"/>
    <n v="6"/>
    <x v="2"/>
    <x v="0"/>
    <n v="0"/>
    <x v="10"/>
    <x v="1"/>
    <x v="0"/>
    <n v="120"/>
    <x v="10"/>
    <n v="720"/>
    <n v="972"/>
    <x v="19"/>
    <x v="3"/>
    <x v="0"/>
  </r>
  <r>
    <x v="55"/>
    <s v="P0028"/>
    <n v="10"/>
    <x v="2"/>
    <x v="0"/>
    <n v="0"/>
    <x v="33"/>
    <x v="4"/>
    <x v="3"/>
    <n v="37"/>
    <x v="33"/>
    <n v="370"/>
    <n v="418.1"/>
    <x v="19"/>
    <x v="3"/>
    <x v="0"/>
  </r>
  <r>
    <x v="56"/>
    <s v="P0030"/>
    <n v="2"/>
    <x v="1"/>
    <x v="0"/>
    <n v="0"/>
    <x v="28"/>
    <x v="4"/>
    <x v="0"/>
    <n v="148"/>
    <x v="28"/>
    <n v="296"/>
    <n v="402.56"/>
    <x v="27"/>
    <x v="3"/>
    <x v="0"/>
  </r>
  <r>
    <x v="57"/>
    <s v="P0037"/>
    <n v="3"/>
    <x v="2"/>
    <x v="0"/>
    <n v="0"/>
    <x v="8"/>
    <x v="1"/>
    <x v="1"/>
    <n v="67"/>
    <x v="8"/>
    <n v="201"/>
    <n v="257.28000000000003"/>
    <x v="12"/>
    <x v="3"/>
    <x v="0"/>
  </r>
  <r>
    <x v="58"/>
    <s v="P0030"/>
    <n v="7"/>
    <x v="2"/>
    <x v="0"/>
    <n v="0"/>
    <x v="28"/>
    <x v="4"/>
    <x v="0"/>
    <n v="148"/>
    <x v="28"/>
    <n v="1036"/>
    <n v="1408.96"/>
    <x v="28"/>
    <x v="3"/>
    <x v="0"/>
  </r>
  <r>
    <x v="59"/>
    <s v="P0029"/>
    <n v="1"/>
    <x v="2"/>
    <x v="0"/>
    <n v="0"/>
    <x v="19"/>
    <x v="4"/>
    <x v="2"/>
    <n v="47"/>
    <x v="19"/>
    <n v="47"/>
    <n v="53.11"/>
    <x v="24"/>
    <x v="3"/>
    <x v="0"/>
  </r>
  <r>
    <x v="60"/>
    <s v="P0018"/>
    <n v="3"/>
    <x v="1"/>
    <x v="1"/>
    <n v="0"/>
    <x v="30"/>
    <x v="2"/>
    <x v="3"/>
    <n v="37"/>
    <x v="30"/>
    <n v="111"/>
    <n v="147.63"/>
    <x v="0"/>
    <x v="4"/>
    <x v="0"/>
  </r>
  <r>
    <x v="60"/>
    <s v="P0042"/>
    <n v="1"/>
    <x v="1"/>
    <x v="1"/>
    <n v="0"/>
    <x v="10"/>
    <x v="1"/>
    <x v="0"/>
    <n v="120"/>
    <x v="10"/>
    <n v="120"/>
    <n v="162"/>
    <x v="0"/>
    <x v="4"/>
    <x v="0"/>
  </r>
  <r>
    <x v="61"/>
    <s v="P0034"/>
    <n v="3"/>
    <x v="1"/>
    <x v="0"/>
    <n v="0"/>
    <x v="13"/>
    <x v="4"/>
    <x v="2"/>
    <n v="55"/>
    <x v="13"/>
    <n v="165"/>
    <n v="174.89999999999998"/>
    <x v="2"/>
    <x v="4"/>
    <x v="0"/>
  </r>
  <r>
    <x v="62"/>
    <s v="P0015"/>
    <n v="13"/>
    <x v="1"/>
    <x v="0"/>
    <n v="0"/>
    <x v="27"/>
    <x v="2"/>
    <x v="3"/>
    <n v="12"/>
    <x v="27"/>
    <n v="156"/>
    <n v="204.35999999999999"/>
    <x v="3"/>
    <x v="4"/>
    <x v="0"/>
  </r>
  <r>
    <x v="62"/>
    <s v="P0014"/>
    <n v="4"/>
    <x v="2"/>
    <x v="1"/>
    <n v="0"/>
    <x v="9"/>
    <x v="2"/>
    <x v="1"/>
    <n v="112"/>
    <x v="9"/>
    <n v="448"/>
    <n v="586.88"/>
    <x v="3"/>
    <x v="4"/>
    <x v="0"/>
  </r>
  <r>
    <x v="63"/>
    <s v="P0009"/>
    <n v="13"/>
    <x v="2"/>
    <x v="1"/>
    <n v="0"/>
    <x v="37"/>
    <x v="3"/>
    <x v="3"/>
    <n v="6"/>
    <x v="37"/>
    <n v="78"/>
    <n v="102.17999999999999"/>
    <x v="15"/>
    <x v="4"/>
    <x v="0"/>
  </r>
  <r>
    <x v="64"/>
    <s v="P0008"/>
    <n v="15"/>
    <x v="2"/>
    <x v="0"/>
    <n v="0"/>
    <x v="25"/>
    <x v="3"/>
    <x v="1"/>
    <n v="83"/>
    <x v="25"/>
    <n v="1245"/>
    <n v="1419.3000000000002"/>
    <x v="16"/>
    <x v="4"/>
    <x v="0"/>
  </r>
  <r>
    <x v="64"/>
    <s v="P0009"/>
    <n v="6"/>
    <x v="1"/>
    <x v="0"/>
    <n v="0"/>
    <x v="37"/>
    <x v="3"/>
    <x v="3"/>
    <n v="6"/>
    <x v="37"/>
    <n v="36"/>
    <n v="47.16"/>
    <x v="16"/>
    <x v="4"/>
    <x v="0"/>
  </r>
  <r>
    <x v="65"/>
    <s v="P0018"/>
    <n v="1"/>
    <x v="2"/>
    <x v="1"/>
    <n v="0"/>
    <x v="30"/>
    <x v="2"/>
    <x v="3"/>
    <n v="37"/>
    <x v="30"/>
    <n v="37"/>
    <n v="49.21"/>
    <x v="20"/>
    <x v="4"/>
    <x v="0"/>
  </r>
  <r>
    <x v="66"/>
    <s v="P0016"/>
    <n v="6"/>
    <x v="1"/>
    <x v="0"/>
    <n v="0"/>
    <x v="21"/>
    <x v="2"/>
    <x v="3"/>
    <n v="13"/>
    <x v="21"/>
    <n v="78"/>
    <n v="99.84"/>
    <x v="4"/>
    <x v="4"/>
    <x v="0"/>
  </r>
  <r>
    <x v="66"/>
    <s v="P0028"/>
    <n v="8"/>
    <x v="2"/>
    <x v="1"/>
    <n v="0"/>
    <x v="33"/>
    <x v="4"/>
    <x v="3"/>
    <n v="37"/>
    <x v="33"/>
    <n v="296"/>
    <n v="334.48"/>
    <x v="4"/>
    <x v="4"/>
    <x v="0"/>
  </r>
  <r>
    <x v="67"/>
    <s v="P0016"/>
    <n v="3"/>
    <x v="2"/>
    <x v="0"/>
    <n v="0"/>
    <x v="21"/>
    <x v="2"/>
    <x v="3"/>
    <n v="13"/>
    <x v="21"/>
    <n v="39"/>
    <n v="49.92"/>
    <x v="6"/>
    <x v="4"/>
    <x v="0"/>
  </r>
  <r>
    <x v="67"/>
    <s v="P0035"/>
    <n v="15"/>
    <x v="2"/>
    <x v="0"/>
    <n v="0"/>
    <x v="4"/>
    <x v="4"/>
    <x v="3"/>
    <n v="5"/>
    <x v="4"/>
    <n v="75"/>
    <n v="100.5"/>
    <x v="6"/>
    <x v="4"/>
    <x v="0"/>
  </r>
  <r>
    <x v="68"/>
    <s v="P0029"/>
    <n v="4"/>
    <x v="2"/>
    <x v="0"/>
    <n v="0"/>
    <x v="19"/>
    <x v="4"/>
    <x v="2"/>
    <n v="47"/>
    <x v="19"/>
    <n v="188"/>
    <n v="212.44"/>
    <x v="22"/>
    <x v="4"/>
    <x v="0"/>
  </r>
  <r>
    <x v="69"/>
    <s v="P0042"/>
    <n v="2"/>
    <x v="1"/>
    <x v="1"/>
    <n v="0"/>
    <x v="10"/>
    <x v="1"/>
    <x v="0"/>
    <n v="120"/>
    <x v="10"/>
    <n v="240"/>
    <n v="324"/>
    <x v="9"/>
    <x v="4"/>
    <x v="0"/>
  </r>
  <r>
    <x v="70"/>
    <s v="P0040"/>
    <n v="11"/>
    <x v="2"/>
    <x v="0"/>
    <n v="0"/>
    <x v="17"/>
    <x v="1"/>
    <x v="1"/>
    <n v="90"/>
    <x v="17"/>
    <n v="990"/>
    <n v="1267.2"/>
    <x v="19"/>
    <x v="4"/>
    <x v="0"/>
  </r>
  <r>
    <x v="71"/>
    <s v="P0023"/>
    <n v="13"/>
    <x v="1"/>
    <x v="0"/>
    <n v="0"/>
    <x v="12"/>
    <x v="0"/>
    <x v="0"/>
    <n v="141"/>
    <x v="12"/>
    <n v="1833"/>
    <n v="1942.98"/>
    <x v="24"/>
    <x v="4"/>
    <x v="0"/>
  </r>
  <r>
    <x v="71"/>
    <s v="P0013"/>
    <n v="6"/>
    <x v="1"/>
    <x v="1"/>
    <n v="0"/>
    <x v="2"/>
    <x v="2"/>
    <x v="1"/>
    <n v="112"/>
    <x v="2"/>
    <n v="672"/>
    <n v="732.48"/>
    <x v="24"/>
    <x v="4"/>
    <x v="0"/>
  </r>
  <r>
    <x v="72"/>
    <s v="P0021"/>
    <n v="10"/>
    <x v="2"/>
    <x v="1"/>
    <n v="0"/>
    <x v="32"/>
    <x v="0"/>
    <x v="0"/>
    <n v="126"/>
    <x v="32"/>
    <n v="1260"/>
    <n v="1625.3999999999999"/>
    <x v="2"/>
    <x v="5"/>
    <x v="0"/>
  </r>
  <r>
    <x v="73"/>
    <s v="P0020"/>
    <n v="8"/>
    <x v="0"/>
    <x v="0"/>
    <n v="0"/>
    <x v="14"/>
    <x v="0"/>
    <x v="2"/>
    <n v="61"/>
    <x v="14"/>
    <n v="488"/>
    <n v="610"/>
    <x v="3"/>
    <x v="5"/>
    <x v="0"/>
  </r>
  <r>
    <x v="73"/>
    <s v="P0020"/>
    <n v="12"/>
    <x v="1"/>
    <x v="1"/>
    <n v="0"/>
    <x v="14"/>
    <x v="0"/>
    <x v="2"/>
    <n v="61"/>
    <x v="14"/>
    <n v="732"/>
    <n v="915"/>
    <x v="3"/>
    <x v="5"/>
    <x v="0"/>
  </r>
  <r>
    <x v="74"/>
    <s v="P0022"/>
    <n v="15"/>
    <x v="0"/>
    <x v="0"/>
    <n v="0"/>
    <x v="22"/>
    <x v="0"/>
    <x v="0"/>
    <n v="121"/>
    <x v="22"/>
    <n v="1815"/>
    <n v="2123.5499999999997"/>
    <x v="15"/>
    <x v="5"/>
    <x v="0"/>
  </r>
  <r>
    <x v="74"/>
    <s v="P0035"/>
    <n v="10"/>
    <x v="2"/>
    <x v="0"/>
    <n v="0"/>
    <x v="4"/>
    <x v="4"/>
    <x v="3"/>
    <n v="5"/>
    <x v="4"/>
    <n v="50"/>
    <n v="67"/>
    <x v="15"/>
    <x v="5"/>
    <x v="0"/>
  </r>
  <r>
    <x v="75"/>
    <s v="P0033"/>
    <n v="6"/>
    <x v="2"/>
    <x v="0"/>
    <n v="0"/>
    <x v="38"/>
    <x v="4"/>
    <x v="1"/>
    <n v="95"/>
    <x v="38"/>
    <n v="570"/>
    <n v="718.2"/>
    <x v="16"/>
    <x v="5"/>
    <x v="0"/>
  </r>
  <r>
    <x v="76"/>
    <s v="P0028"/>
    <n v="11"/>
    <x v="2"/>
    <x v="0"/>
    <n v="0"/>
    <x v="33"/>
    <x v="4"/>
    <x v="3"/>
    <n v="37"/>
    <x v="33"/>
    <n v="407"/>
    <n v="459.91"/>
    <x v="21"/>
    <x v="5"/>
    <x v="0"/>
  </r>
  <r>
    <x v="76"/>
    <s v="P0004"/>
    <n v="11"/>
    <x v="0"/>
    <x v="1"/>
    <n v="0"/>
    <x v="3"/>
    <x v="3"/>
    <x v="2"/>
    <n v="44"/>
    <x v="3"/>
    <n v="484"/>
    <n v="537.24"/>
    <x v="21"/>
    <x v="5"/>
    <x v="0"/>
  </r>
  <r>
    <x v="77"/>
    <s v="P0001"/>
    <n v="7"/>
    <x v="2"/>
    <x v="0"/>
    <n v="0"/>
    <x v="16"/>
    <x v="3"/>
    <x v="1"/>
    <n v="98"/>
    <x v="16"/>
    <n v="686"/>
    <n v="727.16"/>
    <x v="4"/>
    <x v="5"/>
    <x v="0"/>
  </r>
  <r>
    <x v="78"/>
    <s v="P0032"/>
    <n v="12"/>
    <x v="0"/>
    <x v="1"/>
    <n v="0"/>
    <x v="18"/>
    <x v="4"/>
    <x v="1"/>
    <n v="89"/>
    <x v="18"/>
    <n v="1068"/>
    <n v="1409.76"/>
    <x v="5"/>
    <x v="5"/>
    <x v="0"/>
  </r>
  <r>
    <x v="79"/>
    <s v="P0041"/>
    <n v="6"/>
    <x v="2"/>
    <x v="0"/>
    <n v="0"/>
    <x v="41"/>
    <x v="1"/>
    <x v="0"/>
    <n v="138"/>
    <x v="41"/>
    <n v="828"/>
    <n v="1043.28"/>
    <x v="6"/>
    <x v="5"/>
    <x v="0"/>
  </r>
  <r>
    <x v="80"/>
    <s v="P0025"/>
    <n v="10"/>
    <x v="1"/>
    <x v="1"/>
    <n v="0"/>
    <x v="7"/>
    <x v="0"/>
    <x v="3"/>
    <n v="7"/>
    <x v="7"/>
    <n v="70"/>
    <n v="83.3"/>
    <x v="29"/>
    <x v="5"/>
    <x v="0"/>
  </r>
  <r>
    <x v="81"/>
    <s v="P0019"/>
    <n v="5"/>
    <x v="0"/>
    <x v="1"/>
    <n v="0"/>
    <x v="40"/>
    <x v="2"/>
    <x v="0"/>
    <n v="150"/>
    <x v="40"/>
    <n v="750"/>
    <n v="1050"/>
    <x v="23"/>
    <x v="5"/>
    <x v="0"/>
  </r>
  <r>
    <x v="81"/>
    <s v="P0015"/>
    <n v="12"/>
    <x v="1"/>
    <x v="1"/>
    <n v="0"/>
    <x v="27"/>
    <x v="2"/>
    <x v="3"/>
    <n v="12"/>
    <x v="27"/>
    <n v="144"/>
    <n v="188.64"/>
    <x v="23"/>
    <x v="5"/>
    <x v="0"/>
  </r>
  <r>
    <x v="81"/>
    <s v="P0039"/>
    <n v="11"/>
    <x v="2"/>
    <x v="1"/>
    <n v="0"/>
    <x v="34"/>
    <x v="1"/>
    <x v="3"/>
    <n v="37"/>
    <x v="34"/>
    <n v="407"/>
    <n v="468.04999999999995"/>
    <x v="23"/>
    <x v="5"/>
    <x v="0"/>
  </r>
  <r>
    <x v="82"/>
    <s v="P0025"/>
    <n v="13"/>
    <x v="2"/>
    <x v="1"/>
    <n v="0"/>
    <x v="7"/>
    <x v="0"/>
    <x v="3"/>
    <n v="7"/>
    <x v="7"/>
    <n v="91"/>
    <n v="108.29"/>
    <x v="7"/>
    <x v="5"/>
    <x v="0"/>
  </r>
  <r>
    <x v="83"/>
    <s v="P0041"/>
    <n v="5"/>
    <x v="2"/>
    <x v="0"/>
    <n v="0"/>
    <x v="41"/>
    <x v="1"/>
    <x v="0"/>
    <n v="138"/>
    <x v="41"/>
    <n v="690"/>
    <n v="869.4"/>
    <x v="8"/>
    <x v="5"/>
    <x v="0"/>
  </r>
  <r>
    <x v="84"/>
    <s v="P0016"/>
    <n v="1"/>
    <x v="0"/>
    <x v="1"/>
    <n v="0"/>
    <x v="21"/>
    <x v="2"/>
    <x v="3"/>
    <n v="13"/>
    <x v="21"/>
    <n v="13"/>
    <n v="16.64"/>
    <x v="9"/>
    <x v="5"/>
    <x v="0"/>
  </r>
  <r>
    <x v="85"/>
    <s v="P0016"/>
    <n v="4"/>
    <x v="2"/>
    <x v="0"/>
    <n v="0"/>
    <x v="21"/>
    <x v="2"/>
    <x v="3"/>
    <n v="13"/>
    <x v="21"/>
    <n v="52"/>
    <n v="66.56"/>
    <x v="19"/>
    <x v="5"/>
    <x v="0"/>
  </r>
  <r>
    <x v="86"/>
    <s v="P0011"/>
    <n v="13"/>
    <x v="2"/>
    <x v="0"/>
    <n v="0"/>
    <x v="31"/>
    <x v="2"/>
    <x v="2"/>
    <n v="44"/>
    <x v="31"/>
    <n v="572"/>
    <n v="629.19999999999993"/>
    <x v="27"/>
    <x v="5"/>
    <x v="0"/>
  </r>
  <r>
    <x v="87"/>
    <s v="P0009"/>
    <n v="7"/>
    <x v="1"/>
    <x v="0"/>
    <n v="0"/>
    <x v="37"/>
    <x v="3"/>
    <x v="3"/>
    <n v="6"/>
    <x v="37"/>
    <n v="42"/>
    <n v="55.019999999999996"/>
    <x v="12"/>
    <x v="5"/>
    <x v="0"/>
  </r>
  <r>
    <x v="88"/>
    <s v="P0005"/>
    <n v="11"/>
    <x v="2"/>
    <x v="1"/>
    <n v="0"/>
    <x v="24"/>
    <x v="3"/>
    <x v="0"/>
    <n v="133"/>
    <x v="24"/>
    <n v="1463"/>
    <n v="1711.71"/>
    <x v="13"/>
    <x v="5"/>
    <x v="0"/>
  </r>
  <r>
    <x v="89"/>
    <s v="P0021"/>
    <n v="2"/>
    <x v="1"/>
    <x v="1"/>
    <n v="0"/>
    <x v="32"/>
    <x v="0"/>
    <x v="0"/>
    <n v="126"/>
    <x v="32"/>
    <n v="252"/>
    <n v="325.08"/>
    <x v="14"/>
    <x v="5"/>
    <x v="0"/>
  </r>
  <r>
    <x v="89"/>
    <s v="P0035"/>
    <n v="7"/>
    <x v="1"/>
    <x v="0"/>
    <n v="0"/>
    <x v="4"/>
    <x v="4"/>
    <x v="3"/>
    <n v="5"/>
    <x v="4"/>
    <n v="35"/>
    <n v="46.9"/>
    <x v="14"/>
    <x v="5"/>
    <x v="0"/>
  </r>
  <r>
    <x v="90"/>
    <s v="P0014"/>
    <n v="4"/>
    <x v="2"/>
    <x v="0"/>
    <n v="0"/>
    <x v="9"/>
    <x v="2"/>
    <x v="1"/>
    <n v="112"/>
    <x v="9"/>
    <n v="448"/>
    <n v="586.88"/>
    <x v="28"/>
    <x v="5"/>
    <x v="0"/>
  </r>
  <r>
    <x v="91"/>
    <s v="P0005"/>
    <n v="11"/>
    <x v="2"/>
    <x v="1"/>
    <n v="0"/>
    <x v="24"/>
    <x v="3"/>
    <x v="0"/>
    <n v="133"/>
    <x v="24"/>
    <n v="1463"/>
    <n v="1711.71"/>
    <x v="0"/>
    <x v="6"/>
    <x v="0"/>
  </r>
  <r>
    <x v="92"/>
    <s v="P0010"/>
    <n v="11"/>
    <x v="2"/>
    <x v="1"/>
    <n v="0"/>
    <x v="20"/>
    <x v="2"/>
    <x v="0"/>
    <n v="148"/>
    <x v="20"/>
    <n v="1628"/>
    <n v="1807.08"/>
    <x v="1"/>
    <x v="6"/>
    <x v="0"/>
  </r>
  <r>
    <x v="93"/>
    <s v="P0033"/>
    <n v="9"/>
    <x v="1"/>
    <x v="1"/>
    <n v="0"/>
    <x v="38"/>
    <x v="4"/>
    <x v="1"/>
    <n v="95"/>
    <x v="38"/>
    <n v="855"/>
    <n v="1077.3"/>
    <x v="2"/>
    <x v="6"/>
    <x v="0"/>
  </r>
  <r>
    <x v="93"/>
    <s v="P0003"/>
    <n v="8"/>
    <x v="1"/>
    <x v="1"/>
    <n v="0"/>
    <x v="6"/>
    <x v="3"/>
    <x v="1"/>
    <n v="71"/>
    <x v="6"/>
    <n v="568"/>
    <n v="647.52"/>
    <x v="2"/>
    <x v="6"/>
    <x v="0"/>
  </r>
  <r>
    <x v="94"/>
    <s v="P0002"/>
    <n v="8"/>
    <x v="2"/>
    <x v="0"/>
    <n v="0"/>
    <x v="29"/>
    <x v="3"/>
    <x v="1"/>
    <n v="105"/>
    <x v="29"/>
    <n v="840"/>
    <n v="1142.4000000000001"/>
    <x v="15"/>
    <x v="6"/>
    <x v="0"/>
  </r>
  <r>
    <x v="95"/>
    <s v="P0041"/>
    <n v="15"/>
    <x v="2"/>
    <x v="1"/>
    <n v="0"/>
    <x v="41"/>
    <x v="1"/>
    <x v="0"/>
    <n v="138"/>
    <x v="41"/>
    <n v="2070"/>
    <n v="2608.1999999999998"/>
    <x v="16"/>
    <x v="6"/>
    <x v="0"/>
  </r>
  <r>
    <x v="96"/>
    <s v="P0004"/>
    <n v="10"/>
    <x v="2"/>
    <x v="0"/>
    <n v="0"/>
    <x v="3"/>
    <x v="3"/>
    <x v="2"/>
    <n v="44"/>
    <x v="3"/>
    <n v="440"/>
    <n v="488.40000000000003"/>
    <x v="21"/>
    <x v="6"/>
    <x v="0"/>
  </r>
  <r>
    <x v="97"/>
    <s v="P0034"/>
    <n v="6"/>
    <x v="0"/>
    <x v="1"/>
    <n v="0"/>
    <x v="13"/>
    <x v="4"/>
    <x v="2"/>
    <n v="55"/>
    <x v="13"/>
    <n v="330"/>
    <n v="349.79999999999995"/>
    <x v="26"/>
    <x v="6"/>
    <x v="0"/>
  </r>
  <r>
    <x v="98"/>
    <s v="P0009"/>
    <n v="4"/>
    <x v="0"/>
    <x v="0"/>
    <n v="0"/>
    <x v="37"/>
    <x v="3"/>
    <x v="3"/>
    <n v="6"/>
    <x v="37"/>
    <n v="24"/>
    <n v="31.439999999999998"/>
    <x v="5"/>
    <x v="6"/>
    <x v="0"/>
  </r>
  <r>
    <x v="99"/>
    <s v="P0019"/>
    <n v="1"/>
    <x v="2"/>
    <x v="1"/>
    <n v="0"/>
    <x v="40"/>
    <x v="2"/>
    <x v="0"/>
    <n v="150"/>
    <x v="40"/>
    <n v="150"/>
    <n v="210"/>
    <x v="22"/>
    <x v="6"/>
    <x v="0"/>
  </r>
  <r>
    <x v="100"/>
    <s v="P0023"/>
    <n v="8"/>
    <x v="0"/>
    <x v="1"/>
    <n v="0"/>
    <x v="12"/>
    <x v="0"/>
    <x v="0"/>
    <n v="141"/>
    <x v="12"/>
    <n v="1128"/>
    <n v="1195.68"/>
    <x v="23"/>
    <x v="6"/>
    <x v="0"/>
  </r>
  <r>
    <x v="101"/>
    <s v="P0027"/>
    <n v="14"/>
    <x v="1"/>
    <x v="0"/>
    <n v="0"/>
    <x v="26"/>
    <x v="4"/>
    <x v="2"/>
    <n v="48"/>
    <x v="26"/>
    <n v="672"/>
    <n v="799.68000000000006"/>
    <x v="7"/>
    <x v="6"/>
    <x v="0"/>
  </r>
  <r>
    <x v="102"/>
    <s v="P0038"/>
    <n v="11"/>
    <x v="1"/>
    <x v="0"/>
    <n v="0"/>
    <x v="1"/>
    <x v="1"/>
    <x v="1"/>
    <n v="72"/>
    <x v="1"/>
    <n v="792"/>
    <n v="879.12"/>
    <x v="9"/>
    <x v="6"/>
    <x v="0"/>
  </r>
  <r>
    <x v="102"/>
    <s v="P0043"/>
    <n v="5"/>
    <x v="2"/>
    <x v="0"/>
    <n v="0"/>
    <x v="23"/>
    <x v="1"/>
    <x v="1"/>
    <n v="67"/>
    <x v="23"/>
    <n v="335"/>
    <n v="415.4"/>
    <x v="9"/>
    <x v="6"/>
    <x v="0"/>
  </r>
  <r>
    <x v="103"/>
    <s v="P0029"/>
    <n v="15"/>
    <x v="2"/>
    <x v="0"/>
    <n v="0"/>
    <x v="19"/>
    <x v="4"/>
    <x v="2"/>
    <n v="47"/>
    <x v="19"/>
    <n v="705"/>
    <n v="796.65"/>
    <x v="10"/>
    <x v="6"/>
    <x v="0"/>
  </r>
  <r>
    <x v="104"/>
    <s v="P0026"/>
    <n v="3"/>
    <x v="0"/>
    <x v="1"/>
    <n v="0"/>
    <x v="42"/>
    <x v="4"/>
    <x v="3"/>
    <n v="18"/>
    <x v="42"/>
    <n v="54"/>
    <n v="73.98"/>
    <x v="18"/>
    <x v="6"/>
    <x v="0"/>
  </r>
  <r>
    <x v="104"/>
    <s v="P0024"/>
    <n v="14"/>
    <x v="1"/>
    <x v="1"/>
    <n v="0"/>
    <x v="0"/>
    <x v="0"/>
    <x v="0"/>
    <n v="144"/>
    <x v="0"/>
    <n v="2016"/>
    <n v="2197.44"/>
    <x v="18"/>
    <x v="6"/>
    <x v="0"/>
  </r>
  <r>
    <x v="105"/>
    <s v="P0036"/>
    <n v="7"/>
    <x v="0"/>
    <x v="0"/>
    <n v="0"/>
    <x v="43"/>
    <x v="4"/>
    <x v="1"/>
    <n v="90"/>
    <x v="43"/>
    <n v="630"/>
    <n v="674.1"/>
    <x v="19"/>
    <x v="6"/>
    <x v="0"/>
  </r>
  <r>
    <x v="105"/>
    <s v="P0037"/>
    <n v="8"/>
    <x v="2"/>
    <x v="0"/>
    <n v="0"/>
    <x v="8"/>
    <x v="1"/>
    <x v="1"/>
    <n v="67"/>
    <x v="8"/>
    <n v="536"/>
    <n v="686.08"/>
    <x v="19"/>
    <x v="6"/>
    <x v="0"/>
  </r>
  <r>
    <x v="106"/>
    <s v="P0009"/>
    <n v="4"/>
    <x v="1"/>
    <x v="1"/>
    <n v="0"/>
    <x v="37"/>
    <x v="3"/>
    <x v="3"/>
    <n v="6"/>
    <x v="37"/>
    <n v="24"/>
    <n v="31.439999999999998"/>
    <x v="27"/>
    <x v="6"/>
    <x v="0"/>
  </r>
  <r>
    <x v="107"/>
    <s v="P0044"/>
    <n v="15"/>
    <x v="1"/>
    <x v="1"/>
    <n v="0"/>
    <x v="11"/>
    <x v="1"/>
    <x v="1"/>
    <n v="76"/>
    <x v="11"/>
    <n v="1140"/>
    <n v="1231.2"/>
    <x v="28"/>
    <x v="6"/>
    <x v="0"/>
  </r>
  <r>
    <x v="108"/>
    <s v="P0001"/>
    <n v="11"/>
    <x v="2"/>
    <x v="1"/>
    <n v="0"/>
    <x v="16"/>
    <x v="3"/>
    <x v="1"/>
    <n v="98"/>
    <x v="16"/>
    <n v="1078"/>
    <n v="1142.6799999999998"/>
    <x v="0"/>
    <x v="7"/>
    <x v="0"/>
  </r>
  <r>
    <x v="109"/>
    <s v="P0023"/>
    <n v="3"/>
    <x v="2"/>
    <x v="0"/>
    <n v="0"/>
    <x v="12"/>
    <x v="0"/>
    <x v="0"/>
    <n v="141"/>
    <x v="12"/>
    <n v="423"/>
    <n v="448.38"/>
    <x v="1"/>
    <x v="7"/>
    <x v="0"/>
  </r>
  <r>
    <x v="110"/>
    <s v="P0022"/>
    <n v="13"/>
    <x v="1"/>
    <x v="0"/>
    <n v="0"/>
    <x v="22"/>
    <x v="0"/>
    <x v="0"/>
    <n v="121"/>
    <x v="22"/>
    <n v="1573"/>
    <n v="1840.4099999999999"/>
    <x v="2"/>
    <x v="7"/>
    <x v="0"/>
  </r>
  <r>
    <x v="110"/>
    <s v="P0034"/>
    <n v="12"/>
    <x v="1"/>
    <x v="0"/>
    <n v="0"/>
    <x v="13"/>
    <x v="4"/>
    <x v="2"/>
    <n v="55"/>
    <x v="13"/>
    <n v="660"/>
    <n v="699.59999999999991"/>
    <x v="2"/>
    <x v="7"/>
    <x v="0"/>
  </r>
  <r>
    <x v="111"/>
    <s v="P0028"/>
    <n v="14"/>
    <x v="2"/>
    <x v="1"/>
    <n v="0"/>
    <x v="33"/>
    <x v="4"/>
    <x v="3"/>
    <n v="37"/>
    <x v="33"/>
    <n v="518"/>
    <n v="585.34"/>
    <x v="15"/>
    <x v="7"/>
    <x v="0"/>
  </r>
  <r>
    <x v="112"/>
    <s v="P0037"/>
    <n v="1"/>
    <x v="0"/>
    <x v="1"/>
    <n v="0"/>
    <x v="8"/>
    <x v="1"/>
    <x v="1"/>
    <n v="67"/>
    <x v="8"/>
    <n v="67"/>
    <n v="85.76"/>
    <x v="16"/>
    <x v="7"/>
    <x v="0"/>
  </r>
  <r>
    <x v="113"/>
    <s v="P0005"/>
    <n v="4"/>
    <x v="0"/>
    <x v="1"/>
    <n v="0"/>
    <x v="24"/>
    <x v="3"/>
    <x v="0"/>
    <n v="133"/>
    <x v="24"/>
    <n v="532"/>
    <n v="622.44000000000005"/>
    <x v="26"/>
    <x v="7"/>
    <x v="0"/>
  </r>
  <r>
    <x v="113"/>
    <s v="P0044"/>
    <n v="10"/>
    <x v="1"/>
    <x v="1"/>
    <n v="0"/>
    <x v="11"/>
    <x v="1"/>
    <x v="1"/>
    <n v="76"/>
    <x v="11"/>
    <n v="760"/>
    <n v="820.8"/>
    <x v="26"/>
    <x v="7"/>
    <x v="0"/>
  </r>
  <r>
    <x v="113"/>
    <s v="P0006"/>
    <n v="6"/>
    <x v="2"/>
    <x v="1"/>
    <n v="0"/>
    <x v="15"/>
    <x v="3"/>
    <x v="1"/>
    <n v="75"/>
    <x v="15"/>
    <n v="450"/>
    <n v="513"/>
    <x v="26"/>
    <x v="7"/>
    <x v="0"/>
  </r>
  <r>
    <x v="114"/>
    <s v="P0023"/>
    <n v="4"/>
    <x v="2"/>
    <x v="0"/>
    <n v="0"/>
    <x v="12"/>
    <x v="0"/>
    <x v="0"/>
    <n v="141"/>
    <x v="12"/>
    <n v="564"/>
    <n v="597.84"/>
    <x v="5"/>
    <x v="7"/>
    <x v="0"/>
  </r>
  <r>
    <x v="115"/>
    <s v="P0011"/>
    <n v="13"/>
    <x v="2"/>
    <x v="0"/>
    <n v="0"/>
    <x v="31"/>
    <x v="2"/>
    <x v="2"/>
    <n v="44"/>
    <x v="31"/>
    <n v="572"/>
    <n v="629.19999999999993"/>
    <x v="22"/>
    <x v="7"/>
    <x v="0"/>
  </r>
  <r>
    <x v="115"/>
    <s v="P0027"/>
    <n v="9"/>
    <x v="2"/>
    <x v="0"/>
    <n v="0"/>
    <x v="26"/>
    <x v="4"/>
    <x v="2"/>
    <n v="48"/>
    <x v="26"/>
    <n v="432"/>
    <n v="514.08000000000004"/>
    <x v="22"/>
    <x v="7"/>
    <x v="0"/>
  </r>
  <r>
    <x v="116"/>
    <s v="P0003"/>
    <n v="3"/>
    <x v="1"/>
    <x v="0"/>
    <n v="0"/>
    <x v="6"/>
    <x v="3"/>
    <x v="1"/>
    <n v="71"/>
    <x v="6"/>
    <n v="213"/>
    <n v="242.82"/>
    <x v="23"/>
    <x v="7"/>
    <x v="0"/>
  </r>
  <r>
    <x v="117"/>
    <s v="P0025"/>
    <n v="6"/>
    <x v="2"/>
    <x v="0"/>
    <n v="0"/>
    <x v="7"/>
    <x v="0"/>
    <x v="3"/>
    <n v="7"/>
    <x v="7"/>
    <n v="42"/>
    <n v="49.980000000000004"/>
    <x v="7"/>
    <x v="7"/>
    <x v="0"/>
  </r>
  <r>
    <x v="118"/>
    <s v="P0020"/>
    <n v="15"/>
    <x v="2"/>
    <x v="1"/>
    <n v="0"/>
    <x v="14"/>
    <x v="0"/>
    <x v="2"/>
    <n v="61"/>
    <x v="14"/>
    <n v="915"/>
    <n v="1143.75"/>
    <x v="9"/>
    <x v="7"/>
    <x v="0"/>
  </r>
  <r>
    <x v="118"/>
    <s v="P0031"/>
    <n v="9"/>
    <x v="2"/>
    <x v="0"/>
    <n v="0"/>
    <x v="5"/>
    <x v="4"/>
    <x v="1"/>
    <n v="93"/>
    <x v="5"/>
    <n v="837"/>
    <n v="937.43999999999994"/>
    <x v="9"/>
    <x v="7"/>
    <x v="0"/>
  </r>
  <r>
    <x v="118"/>
    <s v="P0028"/>
    <n v="13"/>
    <x v="2"/>
    <x v="0"/>
    <n v="0"/>
    <x v="33"/>
    <x v="4"/>
    <x v="3"/>
    <n v="37"/>
    <x v="33"/>
    <n v="481"/>
    <n v="543.53"/>
    <x v="9"/>
    <x v="7"/>
    <x v="0"/>
  </r>
  <r>
    <x v="119"/>
    <s v="P0039"/>
    <n v="4"/>
    <x v="2"/>
    <x v="0"/>
    <n v="0"/>
    <x v="34"/>
    <x v="1"/>
    <x v="3"/>
    <n v="37"/>
    <x v="34"/>
    <n v="148"/>
    <n v="170.2"/>
    <x v="12"/>
    <x v="7"/>
    <x v="0"/>
  </r>
  <r>
    <x v="120"/>
    <s v="P0034"/>
    <n v="12"/>
    <x v="0"/>
    <x v="0"/>
    <n v="0"/>
    <x v="13"/>
    <x v="4"/>
    <x v="2"/>
    <n v="55"/>
    <x v="13"/>
    <n v="660"/>
    <n v="699.59999999999991"/>
    <x v="28"/>
    <x v="7"/>
    <x v="0"/>
  </r>
  <r>
    <x v="121"/>
    <s v="P0013"/>
    <n v="13"/>
    <x v="2"/>
    <x v="0"/>
    <n v="0"/>
    <x v="2"/>
    <x v="2"/>
    <x v="1"/>
    <n v="112"/>
    <x v="2"/>
    <n v="1456"/>
    <n v="1587.04"/>
    <x v="24"/>
    <x v="7"/>
    <x v="0"/>
  </r>
  <r>
    <x v="122"/>
    <s v="P0001"/>
    <n v="2"/>
    <x v="2"/>
    <x v="0"/>
    <n v="0"/>
    <x v="16"/>
    <x v="3"/>
    <x v="1"/>
    <n v="98"/>
    <x v="16"/>
    <n v="196"/>
    <n v="207.76"/>
    <x v="25"/>
    <x v="7"/>
    <x v="0"/>
  </r>
  <r>
    <x v="122"/>
    <s v="P0035"/>
    <n v="11"/>
    <x v="2"/>
    <x v="0"/>
    <n v="0"/>
    <x v="4"/>
    <x v="4"/>
    <x v="3"/>
    <n v="5"/>
    <x v="4"/>
    <n v="55"/>
    <n v="73.7"/>
    <x v="25"/>
    <x v="7"/>
    <x v="0"/>
  </r>
  <r>
    <x v="123"/>
    <s v="P0024"/>
    <n v="1"/>
    <x v="0"/>
    <x v="1"/>
    <n v="0"/>
    <x v="0"/>
    <x v="0"/>
    <x v="0"/>
    <n v="144"/>
    <x v="0"/>
    <n v="144"/>
    <n v="156.96"/>
    <x v="0"/>
    <x v="8"/>
    <x v="0"/>
  </r>
  <r>
    <x v="123"/>
    <s v="P0003"/>
    <n v="14"/>
    <x v="1"/>
    <x v="0"/>
    <n v="0"/>
    <x v="6"/>
    <x v="3"/>
    <x v="1"/>
    <n v="71"/>
    <x v="6"/>
    <n v="994"/>
    <n v="1133.1599999999999"/>
    <x v="0"/>
    <x v="8"/>
    <x v="0"/>
  </r>
  <r>
    <x v="124"/>
    <s v="P0041"/>
    <n v="8"/>
    <x v="2"/>
    <x v="0"/>
    <n v="0"/>
    <x v="41"/>
    <x v="1"/>
    <x v="0"/>
    <n v="138"/>
    <x v="41"/>
    <n v="1104"/>
    <n v="1391.04"/>
    <x v="2"/>
    <x v="8"/>
    <x v="0"/>
  </r>
  <r>
    <x v="125"/>
    <s v="P0028"/>
    <n v="7"/>
    <x v="2"/>
    <x v="0"/>
    <n v="0"/>
    <x v="33"/>
    <x v="4"/>
    <x v="3"/>
    <n v="37"/>
    <x v="33"/>
    <n v="259"/>
    <n v="292.67"/>
    <x v="3"/>
    <x v="8"/>
    <x v="0"/>
  </r>
  <r>
    <x v="125"/>
    <s v="P0023"/>
    <n v="15"/>
    <x v="2"/>
    <x v="0"/>
    <n v="0"/>
    <x v="12"/>
    <x v="0"/>
    <x v="0"/>
    <n v="141"/>
    <x v="12"/>
    <n v="2115"/>
    <n v="2241.9"/>
    <x v="3"/>
    <x v="8"/>
    <x v="0"/>
  </r>
  <r>
    <x v="126"/>
    <s v="P0032"/>
    <n v="1"/>
    <x v="2"/>
    <x v="1"/>
    <n v="0"/>
    <x v="18"/>
    <x v="4"/>
    <x v="1"/>
    <n v="89"/>
    <x v="18"/>
    <n v="89"/>
    <n v="117.48"/>
    <x v="15"/>
    <x v="8"/>
    <x v="0"/>
  </r>
  <r>
    <x v="127"/>
    <s v="P0019"/>
    <n v="5"/>
    <x v="2"/>
    <x v="0"/>
    <n v="0"/>
    <x v="40"/>
    <x v="2"/>
    <x v="0"/>
    <n v="150"/>
    <x v="40"/>
    <n v="750"/>
    <n v="1050"/>
    <x v="20"/>
    <x v="8"/>
    <x v="0"/>
  </r>
  <r>
    <x v="128"/>
    <s v="P0044"/>
    <n v="4"/>
    <x v="2"/>
    <x v="0"/>
    <n v="0"/>
    <x v="11"/>
    <x v="1"/>
    <x v="1"/>
    <n v="76"/>
    <x v="11"/>
    <n v="304"/>
    <n v="328.32"/>
    <x v="4"/>
    <x v="8"/>
    <x v="0"/>
  </r>
  <r>
    <x v="129"/>
    <s v="P0030"/>
    <n v="6"/>
    <x v="2"/>
    <x v="0"/>
    <n v="0"/>
    <x v="28"/>
    <x v="4"/>
    <x v="0"/>
    <n v="148"/>
    <x v="28"/>
    <n v="888"/>
    <n v="1207.68"/>
    <x v="26"/>
    <x v="8"/>
    <x v="0"/>
  </r>
  <r>
    <x v="129"/>
    <s v="P0001"/>
    <n v="9"/>
    <x v="0"/>
    <x v="0"/>
    <n v="0"/>
    <x v="16"/>
    <x v="3"/>
    <x v="1"/>
    <n v="98"/>
    <x v="16"/>
    <n v="882"/>
    <n v="934.92"/>
    <x v="26"/>
    <x v="8"/>
    <x v="0"/>
  </r>
  <r>
    <x v="129"/>
    <s v="P0026"/>
    <n v="2"/>
    <x v="2"/>
    <x v="0"/>
    <n v="0"/>
    <x v="42"/>
    <x v="4"/>
    <x v="3"/>
    <n v="18"/>
    <x v="42"/>
    <n v="36"/>
    <n v="49.32"/>
    <x v="26"/>
    <x v="8"/>
    <x v="0"/>
  </r>
  <r>
    <x v="130"/>
    <s v="P0001"/>
    <n v="6"/>
    <x v="0"/>
    <x v="0"/>
    <n v="0"/>
    <x v="16"/>
    <x v="3"/>
    <x v="1"/>
    <n v="98"/>
    <x v="16"/>
    <n v="588"/>
    <n v="623.28"/>
    <x v="5"/>
    <x v="8"/>
    <x v="0"/>
  </r>
  <r>
    <x v="131"/>
    <s v="P0041"/>
    <n v="7"/>
    <x v="2"/>
    <x v="1"/>
    <n v="0"/>
    <x v="41"/>
    <x v="1"/>
    <x v="0"/>
    <n v="138"/>
    <x v="41"/>
    <n v="966"/>
    <n v="1217.1599999999999"/>
    <x v="22"/>
    <x v="8"/>
    <x v="0"/>
  </r>
  <r>
    <x v="132"/>
    <s v="P0042"/>
    <n v="6"/>
    <x v="2"/>
    <x v="0"/>
    <n v="0"/>
    <x v="10"/>
    <x v="1"/>
    <x v="0"/>
    <n v="120"/>
    <x v="10"/>
    <n v="720"/>
    <n v="972"/>
    <x v="17"/>
    <x v="8"/>
    <x v="0"/>
  </r>
  <r>
    <x v="132"/>
    <s v="P0042"/>
    <n v="14"/>
    <x v="2"/>
    <x v="0"/>
    <n v="0"/>
    <x v="10"/>
    <x v="1"/>
    <x v="0"/>
    <n v="120"/>
    <x v="10"/>
    <n v="1680"/>
    <n v="2268"/>
    <x v="17"/>
    <x v="8"/>
    <x v="0"/>
  </r>
  <r>
    <x v="133"/>
    <s v="P0020"/>
    <n v="7"/>
    <x v="0"/>
    <x v="1"/>
    <n v="0"/>
    <x v="14"/>
    <x v="0"/>
    <x v="2"/>
    <n v="61"/>
    <x v="14"/>
    <n v="427"/>
    <n v="533.75"/>
    <x v="10"/>
    <x v="8"/>
    <x v="0"/>
  </r>
  <r>
    <x v="134"/>
    <s v="P0040"/>
    <n v="2"/>
    <x v="1"/>
    <x v="1"/>
    <n v="0"/>
    <x v="17"/>
    <x v="1"/>
    <x v="1"/>
    <n v="90"/>
    <x v="17"/>
    <n v="180"/>
    <n v="230.4"/>
    <x v="18"/>
    <x v="8"/>
    <x v="0"/>
  </r>
  <r>
    <x v="134"/>
    <s v="P0002"/>
    <n v="4"/>
    <x v="2"/>
    <x v="1"/>
    <n v="0"/>
    <x v="29"/>
    <x v="3"/>
    <x v="1"/>
    <n v="105"/>
    <x v="29"/>
    <n v="420"/>
    <n v="571.20000000000005"/>
    <x v="18"/>
    <x v="8"/>
    <x v="0"/>
  </r>
  <r>
    <x v="135"/>
    <s v="P0018"/>
    <n v="12"/>
    <x v="2"/>
    <x v="1"/>
    <n v="0"/>
    <x v="30"/>
    <x v="2"/>
    <x v="3"/>
    <n v="37"/>
    <x v="30"/>
    <n v="444"/>
    <n v="590.52"/>
    <x v="19"/>
    <x v="8"/>
    <x v="0"/>
  </r>
  <r>
    <x v="135"/>
    <s v="P0021"/>
    <n v="7"/>
    <x v="1"/>
    <x v="0"/>
    <n v="0"/>
    <x v="32"/>
    <x v="0"/>
    <x v="0"/>
    <n v="126"/>
    <x v="32"/>
    <n v="882"/>
    <n v="1137.78"/>
    <x v="19"/>
    <x v="8"/>
    <x v="0"/>
  </r>
  <r>
    <x v="136"/>
    <s v="P0034"/>
    <n v="1"/>
    <x v="2"/>
    <x v="1"/>
    <n v="0"/>
    <x v="13"/>
    <x v="4"/>
    <x v="2"/>
    <n v="55"/>
    <x v="13"/>
    <n v="55"/>
    <n v="58.3"/>
    <x v="13"/>
    <x v="8"/>
    <x v="0"/>
  </r>
  <r>
    <x v="137"/>
    <s v="P0014"/>
    <n v="9"/>
    <x v="1"/>
    <x v="0"/>
    <n v="0"/>
    <x v="9"/>
    <x v="2"/>
    <x v="1"/>
    <n v="112"/>
    <x v="9"/>
    <n v="1008"/>
    <n v="1320.48"/>
    <x v="24"/>
    <x v="8"/>
    <x v="0"/>
  </r>
  <r>
    <x v="137"/>
    <s v="P0006"/>
    <n v="5"/>
    <x v="1"/>
    <x v="0"/>
    <n v="0"/>
    <x v="15"/>
    <x v="3"/>
    <x v="1"/>
    <n v="75"/>
    <x v="15"/>
    <n v="375"/>
    <n v="427.5"/>
    <x v="24"/>
    <x v="8"/>
    <x v="0"/>
  </r>
  <r>
    <x v="138"/>
    <s v="P0030"/>
    <n v="14"/>
    <x v="1"/>
    <x v="1"/>
    <n v="0"/>
    <x v="28"/>
    <x v="4"/>
    <x v="0"/>
    <n v="148"/>
    <x v="28"/>
    <n v="2072"/>
    <n v="2817.92"/>
    <x v="0"/>
    <x v="9"/>
    <x v="0"/>
  </r>
  <r>
    <x v="139"/>
    <s v="P0014"/>
    <n v="15"/>
    <x v="2"/>
    <x v="0"/>
    <n v="0"/>
    <x v="9"/>
    <x v="2"/>
    <x v="1"/>
    <n v="112"/>
    <x v="9"/>
    <n v="1680"/>
    <n v="2200.8000000000002"/>
    <x v="1"/>
    <x v="9"/>
    <x v="0"/>
  </r>
  <r>
    <x v="140"/>
    <s v="P0019"/>
    <n v="9"/>
    <x v="2"/>
    <x v="0"/>
    <n v="0"/>
    <x v="40"/>
    <x v="2"/>
    <x v="0"/>
    <n v="150"/>
    <x v="40"/>
    <n v="1350"/>
    <n v="1890"/>
    <x v="2"/>
    <x v="9"/>
    <x v="0"/>
  </r>
  <r>
    <x v="141"/>
    <s v="P0035"/>
    <n v="1"/>
    <x v="2"/>
    <x v="0"/>
    <n v="0"/>
    <x v="4"/>
    <x v="4"/>
    <x v="3"/>
    <n v="5"/>
    <x v="4"/>
    <n v="5"/>
    <n v="6.7"/>
    <x v="16"/>
    <x v="9"/>
    <x v="0"/>
  </r>
  <r>
    <x v="141"/>
    <s v="P0036"/>
    <n v="12"/>
    <x v="1"/>
    <x v="0"/>
    <n v="0"/>
    <x v="43"/>
    <x v="4"/>
    <x v="1"/>
    <n v="90"/>
    <x v="43"/>
    <n v="1080"/>
    <n v="1155.5999999999999"/>
    <x v="16"/>
    <x v="9"/>
    <x v="0"/>
  </r>
  <r>
    <x v="142"/>
    <s v="P0026"/>
    <n v="6"/>
    <x v="2"/>
    <x v="1"/>
    <n v="0"/>
    <x v="42"/>
    <x v="4"/>
    <x v="3"/>
    <n v="18"/>
    <x v="42"/>
    <n v="108"/>
    <n v="147.96"/>
    <x v="20"/>
    <x v="9"/>
    <x v="0"/>
  </r>
  <r>
    <x v="143"/>
    <s v="P0038"/>
    <n v="5"/>
    <x v="2"/>
    <x v="1"/>
    <n v="0"/>
    <x v="1"/>
    <x v="1"/>
    <x v="1"/>
    <n v="72"/>
    <x v="1"/>
    <n v="360"/>
    <n v="399.6"/>
    <x v="4"/>
    <x v="9"/>
    <x v="0"/>
  </r>
  <r>
    <x v="143"/>
    <s v="P0032"/>
    <n v="11"/>
    <x v="1"/>
    <x v="1"/>
    <n v="0"/>
    <x v="18"/>
    <x v="4"/>
    <x v="1"/>
    <n v="89"/>
    <x v="18"/>
    <n v="979"/>
    <n v="1292.28"/>
    <x v="4"/>
    <x v="9"/>
    <x v="0"/>
  </r>
  <r>
    <x v="144"/>
    <s v="P0035"/>
    <n v="14"/>
    <x v="2"/>
    <x v="1"/>
    <n v="0"/>
    <x v="4"/>
    <x v="4"/>
    <x v="3"/>
    <n v="5"/>
    <x v="4"/>
    <n v="70"/>
    <n v="93.8"/>
    <x v="26"/>
    <x v="9"/>
    <x v="0"/>
  </r>
  <r>
    <x v="145"/>
    <s v="P0011"/>
    <n v="15"/>
    <x v="2"/>
    <x v="1"/>
    <n v="0"/>
    <x v="31"/>
    <x v="2"/>
    <x v="2"/>
    <n v="44"/>
    <x v="31"/>
    <n v="660"/>
    <n v="726"/>
    <x v="5"/>
    <x v="9"/>
    <x v="0"/>
  </r>
  <r>
    <x v="146"/>
    <s v="P0027"/>
    <n v="8"/>
    <x v="1"/>
    <x v="0"/>
    <n v="0"/>
    <x v="26"/>
    <x v="4"/>
    <x v="2"/>
    <n v="48"/>
    <x v="26"/>
    <n v="384"/>
    <n v="456.96000000000004"/>
    <x v="6"/>
    <x v="9"/>
    <x v="0"/>
  </r>
  <r>
    <x v="147"/>
    <s v="P0001"/>
    <n v="13"/>
    <x v="2"/>
    <x v="0"/>
    <n v="0"/>
    <x v="16"/>
    <x v="3"/>
    <x v="1"/>
    <n v="98"/>
    <x v="16"/>
    <n v="1274"/>
    <n v="1350.44"/>
    <x v="30"/>
    <x v="9"/>
    <x v="0"/>
  </r>
  <r>
    <x v="148"/>
    <s v="P0025"/>
    <n v="6"/>
    <x v="1"/>
    <x v="1"/>
    <n v="0"/>
    <x v="7"/>
    <x v="0"/>
    <x v="3"/>
    <n v="7"/>
    <x v="7"/>
    <n v="42"/>
    <n v="49.980000000000004"/>
    <x v="7"/>
    <x v="9"/>
    <x v="0"/>
  </r>
  <r>
    <x v="148"/>
    <s v="P0021"/>
    <n v="13"/>
    <x v="1"/>
    <x v="1"/>
    <n v="0"/>
    <x v="32"/>
    <x v="0"/>
    <x v="0"/>
    <n v="126"/>
    <x v="32"/>
    <n v="1638"/>
    <n v="2113.02"/>
    <x v="7"/>
    <x v="9"/>
    <x v="0"/>
  </r>
  <r>
    <x v="149"/>
    <s v="P0011"/>
    <n v="7"/>
    <x v="2"/>
    <x v="1"/>
    <n v="0"/>
    <x v="31"/>
    <x v="2"/>
    <x v="2"/>
    <n v="44"/>
    <x v="31"/>
    <n v="308"/>
    <n v="338.8"/>
    <x v="18"/>
    <x v="9"/>
    <x v="0"/>
  </r>
  <r>
    <x v="149"/>
    <s v="P0024"/>
    <n v="13"/>
    <x v="1"/>
    <x v="1"/>
    <n v="0"/>
    <x v="0"/>
    <x v="0"/>
    <x v="0"/>
    <n v="144"/>
    <x v="0"/>
    <n v="1872"/>
    <n v="2040.48"/>
    <x v="18"/>
    <x v="9"/>
    <x v="0"/>
  </r>
  <r>
    <x v="149"/>
    <s v="P0009"/>
    <n v="1"/>
    <x v="2"/>
    <x v="1"/>
    <n v="0"/>
    <x v="37"/>
    <x v="3"/>
    <x v="3"/>
    <n v="6"/>
    <x v="37"/>
    <n v="6"/>
    <n v="7.8599999999999994"/>
    <x v="18"/>
    <x v="9"/>
    <x v="0"/>
  </r>
  <r>
    <x v="150"/>
    <s v="P0011"/>
    <n v="3"/>
    <x v="0"/>
    <x v="1"/>
    <n v="0"/>
    <x v="31"/>
    <x v="2"/>
    <x v="2"/>
    <n v="44"/>
    <x v="31"/>
    <n v="132"/>
    <n v="145.19999999999999"/>
    <x v="27"/>
    <x v="9"/>
    <x v="0"/>
  </r>
  <r>
    <x v="151"/>
    <s v="P0044"/>
    <n v="9"/>
    <x v="1"/>
    <x v="1"/>
    <n v="0"/>
    <x v="11"/>
    <x v="1"/>
    <x v="1"/>
    <n v="76"/>
    <x v="11"/>
    <n v="684"/>
    <n v="738.72"/>
    <x v="11"/>
    <x v="9"/>
    <x v="0"/>
  </r>
  <r>
    <x v="152"/>
    <s v="P0004"/>
    <n v="6"/>
    <x v="0"/>
    <x v="1"/>
    <n v="0"/>
    <x v="3"/>
    <x v="3"/>
    <x v="2"/>
    <n v="44"/>
    <x v="3"/>
    <n v="264"/>
    <n v="293.04000000000002"/>
    <x v="12"/>
    <x v="9"/>
    <x v="0"/>
  </r>
  <r>
    <x v="153"/>
    <s v="P0008"/>
    <n v="1"/>
    <x v="2"/>
    <x v="1"/>
    <n v="0"/>
    <x v="25"/>
    <x v="3"/>
    <x v="1"/>
    <n v="83"/>
    <x v="25"/>
    <n v="83"/>
    <n v="94.62"/>
    <x v="14"/>
    <x v="9"/>
    <x v="0"/>
  </r>
  <r>
    <x v="154"/>
    <s v="P0038"/>
    <n v="14"/>
    <x v="1"/>
    <x v="0"/>
    <n v="0"/>
    <x v="1"/>
    <x v="1"/>
    <x v="1"/>
    <n v="72"/>
    <x v="1"/>
    <n v="1008"/>
    <n v="1118.8800000000001"/>
    <x v="28"/>
    <x v="9"/>
    <x v="0"/>
  </r>
  <r>
    <x v="155"/>
    <s v="P0021"/>
    <n v="6"/>
    <x v="1"/>
    <x v="1"/>
    <n v="0"/>
    <x v="32"/>
    <x v="0"/>
    <x v="0"/>
    <n v="126"/>
    <x v="32"/>
    <n v="756"/>
    <n v="975.24"/>
    <x v="25"/>
    <x v="9"/>
    <x v="0"/>
  </r>
  <r>
    <x v="156"/>
    <s v="P0013"/>
    <n v="12"/>
    <x v="2"/>
    <x v="1"/>
    <n v="0"/>
    <x v="2"/>
    <x v="2"/>
    <x v="1"/>
    <n v="112"/>
    <x v="2"/>
    <n v="1344"/>
    <n v="1464.96"/>
    <x v="2"/>
    <x v="10"/>
    <x v="0"/>
  </r>
  <r>
    <x v="157"/>
    <s v="P0036"/>
    <n v="10"/>
    <x v="2"/>
    <x v="0"/>
    <n v="0"/>
    <x v="43"/>
    <x v="4"/>
    <x v="1"/>
    <n v="90"/>
    <x v="43"/>
    <n v="900"/>
    <n v="963"/>
    <x v="16"/>
    <x v="10"/>
    <x v="0"/>
  </r>
  <r>
    <x v="158"/>
    <s v="P0007"/>
    <n v="15"/>
    <x v="2"/>
    <x v="0"/>
    <n v="0"/>
    <x v="36"/>
    <x v="3"/>
    <x v="2"/>
    <n v="43"/>
    <x v="36"/>
    <n v="645"/>
    <n v="715.95"/>
    <x v="21"/>
    <x v="10"/>
    <x v="0"/>
  </r>
  <r>
    <x v="159"/>
    <s v="P0042"/>
    <n v="6"/>
    <x v="1"/>
    <x v="1"/>
    <n v="0"/>
    <x v="10"/>
    <x v="1"/>
    <x v="0"/>
    <n v="120"/>
    <x v="10"/>
    <n v="720"/>
    <n v="972"/>
    <x v="26"/>
    <x v="10"/>
    <x v="0"/>
  </r>
  <r>
    <x v="160"/>
    <s v="P0040"/>
    <n v="12"/>
    <x v="0"/>
    <x v="0"/>
    <n v="0"/>
    <x v="17"/>
    <x v="1"/>
    <x v="1"/>
    <n v="90"/>
    <x v="17"/>
    <n v="1080"/>
    <n v="1382.4"/>
    <x v="5"/>
    <x v="10"/>
    <x v="0"/>
  </r>
  <r>
    <x v="161"/>
    <s v="P0010"/>
    <n v="3"/>
    <x v="1"/>
    <x v="1"/>
    <n v="0"/>
    <x v="20"/>
    <x v="2"/>
    <x v="0"/>
    <n v="148"/>
    <x v="20"/>
    <n v="444"/>
    <n v="492.84000000000003"/>
    <x v="6"/>
    <x v="10"/>
    <x v="0"/>
  </r>
  <r>
    <x v="162"/>
    <s v="P0034"/>
    <n v="14"/>
    <x v="1"/>
    <x v="0"/>
    <n v="0"/>
    <x v="13"/>
    <x v="4"/>
    <x v="2"/>
    <n v="55"/>
    <x v="13"/>
    <n v="770"/>
    <n v="816.19999999999993"/>
    <x v="9"/>
    <x v="10"/>
    <x v="0"/>
  </r>
  <r>
    <x v="162"/>
    <s v="P0008"/>
    <n v="11"/>
    <x v="1"/>
    <x v="1"/>
    <n v="0"/>
    <x v="25"/>
    <x v="3"/>
    <x v="1"/>
    <n v="83"/>
    <x v="25"/>
    <n v="913"/>
    <n v="1040.8200000000002"/>
    <x v="9"/>
    <x v="10"/>
    <x v="0"/>
  </r>
  <r>
    <x v="163"/>
    <s v="P0014"/>
    <n v="1"/>
    <x v="0"/>
    <x v="0"/>
    <n v="0"/>
    <x v="9"/>
    <x v="2"/>
    <x v="1"/>
    <n v="112"/>
    <x v="9"/>
    <n v="112"/>
    <n v="146.72"/>
    <x v="10"/>
    <x v="10"/>
    <x v="0"/>
  </r>
  <r>
    <x v="163"/>
    <s v="P0006"/>
    <n v="1"/>
    <x v="1"/>
    <x v="1"/>
    <n v="0"/>
    <x v="15"/>
    <x v="3"/>
    <x v="1"/>
    <n v="75"/>
    <x v="15"/>
    <n v="75"/>
    <n v="85.5"/>
    <x v="10"/>
    <x v="10"/>
    <x v="0"/>
  </r>
  <r>
    <x v="164"/>
    <s v="P0012"/>
    <n v="8"/>
    <x v="1"/>
    <x v="0"/>
    <n v="0"/>
    <x v="35"/>
    <x v="2"/>
    <x v="1"/>
    <n v="73"/>
    <x v="35"/>
    <n v="584"/>
    <n v="753.36"/>
    <x v="13"/>
    <x v="10"/>
    <x v="0"/>
  </r>
  <r>
    <x v="165"/>
    <s v="P0040"/>
    <n v="2"/>
    <x v="2"/>
    <x v="1"/>
    <n v="0"/>
    <x v="17"/>
    <x v="1"/>
    <x v="1"/>
    <n v="90"/>
    <x v="17"/>
    <n v="180"/>
    <n v="230.4"/>
    <x v="14"/>
    <x v="10"/>
    <x v="0"/>
  </r>
  <r>
    <x v="166"/>
    <s v="P0039"/>
    <n v="15"/>
    <x v="2"/>
    <x v="0"/>
    <n v="0"/>
    <x v="34"/>
    <x v="1"/>
    <x v="3"/>
    <n v="37"/>
    <x v="34"/>
    <n v="555"/>
    <n v="638.25"/>
    <x v="24"/>
    <x v="10"/>
    <x v="0"/>
  </r>
  <r>
    <x v="167"/>
    <s v="P0016"/>
    <n v="10"/>
    <x v="2"/>
    <x v="1"/>
    <n v="0"/>
    <x v="21"/>
    <x v="2"/>
    <x v="3"/>
    <n v="13"/>
    <x v="21"/>
    <n v="130"/>
    <n v="166.4"/>
    <x v="1"/>
    <x v="11"/>
    <x v="0"/>
  </r>
  <r>
    <x v="168"/>
    <s v="P0034"/>
    <n v="2"/>
    <x v="1"/>
    <x v="1"/>
    <n v="0"/>
    <x v="13"/>
    <x v="4"/>
    <x v="2"/>
    <n v="55"/>
    <x v="13"/>
    <n v="110"/>
    <n v="116.6"/>
    <x v="2"/>
    <x v="11"/>
    <x v="0"/>
  </r>
  <r>
    <x v="168"/>
    <s v="P0019"/>
    <n v="8"/>
    <x v="1"/>
    <x v="0"/>
    <n v="0"/>
    <x v="40"/>
    <x v="2"/>
    <x v="0"/>
    <n v="150"/>
    <x v="40"/>
    <n v="1200"/>
    <n v="1680"/>
    <x v="2"/>
    <x v="11"/>
    <x v="0"/>
  </r>
  <r>
    <x v="169"/>
    <s v="P0004"/>
    <n v="15"/>
    <x v="2"/>
    <x v="1"/>
    <n v="0"/>
    <x v="3"/>
    <x v="3"/>
    <x v="2"/>
    <n v="44"/>
    <x v="3"/>
    <n v="660"/>
    <n v="732.6"/>
    <x v="15"/>
    <x v="11"/>
    <x v="0"/>
  </r>
  <r>
    <x v="169"/>
    <s v="P0010"/>
    <n v="1"/>
    <x v="2"/>
    <x v="0"/>
    <n v="0"/>
    <x v="20"/>
    <x v="2"/>
    <x v="0"/>
    <n v="148"/>
    <x v="20"/>
    <n v="148"/>
    <n v="164.28"/>
    <x v="15"/>
    <x v="11"/>
    <x v="0"/>
  </r>
  <r>
    <x v="170"/>
    <s v="P0013"/>
    <n v="8"/>
    <x v="2"/>
    <x v="0"/>
    <n v="0"/>
    <x v="2"/>
    <x v="2"/>
    <x v="1"/>
    <n v="112"/>
    <x v="2"/>
    <n v="896"/>
    <n v="976.64"/>
    <x v="20"/>
    <x v="11"/>
    <x v="0"/>
  </r>
  <r>
    <x v="171"/>
    <s v="P0044"/>
    <n v="14"/>
    <x v="2"/>
    <x v="0"/>
    <n v="0"/>
    <x v="11"/>
    <x v="1"/>
    <x v="1"/>
    <n v="76"/>
    <x v="11"/>
    <n v="1064"/>
    <n v="1149.1199999999999"/>
    <x v="21"/>
    <x v="11"/>
    <x v="0"/>
  </r>
  <r>
    <x v="172"/>
    <s v="P0042"/>
    <n v="4"/>
    <x v="2"/>
    <x v="0"/>
    <n v="0"/>
    <x v="10"/>
    <x v="1"/>
    <x v="0"/>
    <n v="120"/>
    <x v="10"/>
    <n v="480"/>
    <n v="648"/>
    <x v="29"/>
    <x v="11"/>
    <x v="0"/>
  </r>
  <r>
    <x v="173"/>
    <s v="P0003"/>
    <n v="2"/>
    <x v="2"/>
    <x v="1"/>
    <n v="0"/>
    <x v="6"/>
    <x v="3"/>
    <x v="1"/>
    <n v="71"/>
    <x v="6"/>
    <n v="142"/>
    <n v="161.88"/>
    <x v="7"/>
    <x v="11"/>
    <x v="0"/>
  </r>
  <r>
    <x v="173"/>
    <s v="P0022"/>
    <n v="8"/>
    <x v="1"/>
    <x v="1"/>
    <n v="0"/>
    <x v="22"/>
    <x v="0"/>
    <x v="0"/>
    <n v="121"/>
    <x v="22"/>
    <n v="968"/>
    <n v="1132.56"/>
    <x v="7"/>
    <x v="11"/>
    <x v="0"/>
  </r>
  <r>
    <x v="174"/>
    <s v="P0023"/>
    <n v="12"/>
    <x v="2"/>
    <x v="0"/>
    <n v="0"/>
    <x v="12"/>
    <x v="0"/>
    <x v="0"/>
    <n v="141"/>
    <x v="12"/>
    <n v="1692"/>
    <n v="1793.52"/>
    <x v="8"/>
    <x v="11"/>
    <x v="0"/>
  </r>
  <r>
    <x v="174"/>
    <s v="P0029"/>
    <n v="3"/>
    <x v="0"/>
    <x v="0"/>
    <n v="0"/>
    <x v="19"/>
    <x v="4"/>
    <x v="2"/>
    <n v="47"/>
    <x v="19"/>
    <n v="141"/>
    <n v="159.32999999999998"/>
    <x v="8"/>
    <x v="11"/>
    <x v="0"/>
  </r>
  <r>
    <x v="174"/>
    <s v="P0011"/>
    <n v="10"/>
    <x v="1"/>
    <x v="0"/>
    <n v="0"/>
    <x v="31"/>
    <x v="2"/>
    <x v="2"/>
    <n v="44"/>
    <x v="31"/>
    <n v="440"/>
    <n v="484"/>
    <x v="8"/>
    <x v="11"/>
    <x v="0"/>
  </r>
  <r>
    <x v="175"/>
    <s v="P0012"/>
    <n v="14"/>
    <x v="2"/>
    <x v="0"/>
    <n v="0"/>
    <x v="35"/>
    <x v="2"/>
    <x v="1"/>
    <n v="73"/>
    <x v="35"/>
    <n v="1022"/>
    <n v="1318.38"/>
    <x v="9"/>
    <x v="11"/>
    <x v="0"/>
  </r>
  <r>
    <x v="176"/>
    <s v="P0026"/>
    <n v="10"/>
    <x v="1"/>
    <x v="1"/>
    <n v="0"/>
    <x v="42"/>
    <x v="4"/>
    <x v="3"/>
    <n v="18"/>
    <x v="42"/>
    <n v="180"/>
    <n v="246.6"/>
    <x v="10"/>
    <x v="11"/>
    <x v="0"/>
  </r>
  <r>
    <x v="177"/>
    <s v="P0042"/>
    <n v="8"/>
    <x v="0"/>
    <x v="1"/>
    <n v="0"/>
    <x v="10"/>
    <x v="1"/>
    <x v="0"/>
    <n v="120"/>
    <x v="10"/>
    <n v="960"/>
    <n v="1296"/>
    <x v="27"/>
    <x v="11"/>
    <x v="0"/>
  </r>
  <r>
    <x v="177"/>
    <s v="P0036"/>
    <n v="8"/>
    <x v="0"/>
    <x v="0"/>
    <n v="0"/>
    <x v="43"/>
    <x v="4"/>
    <x v="1"/>
    <n v="90"/>
    <x v="43"/>
    <n v="720"/>
    <n v="770.4"/>
    <x v="27"/>
    <x v="11"/>
    <x v="0"/>
  </r>
  <r>
    <x v="178"/>
    <s v="P0041"/>
    <n v="14"/>
    <x v="1"/>
    <x v="1"/>
    <n v="0"/>
    <x v="41"/>
    <x v="1"/>
    <x v="0"/>
    <n v="138"/>
    <x v="41"/>
    <n v="1932"/>
    <n v="2434.3199999999997"/>
    <x v="12"/>
    <x v="11"/>
    <x v="0"/>
  </r>
  <r>
    <x v="179"/>
    <s v="P0029"/>
    <n v="14"/>
    <x v="2"/>
    <x v="1"/>
    <n v="0"/>
    <x v="19"/>
    <x v="4"/>
    <x v="2"/>
    <n v="47"/>
    <x v="19"/>
    <n v="658"/>
    <n v="743.54"/>
    <x v="13"/>
    <x v="11"/>
    <x v="0"/>
  </r>
  <r>
    <x v="180"/>
    <s v="P0029"/>
    <n v="6"/>
    <x v="2"/>
    <x v="1"/>
    <n v="0"/>
    <x v="19"/>
    <x v="4"/>
    <x v="2"/>
    <n v="47"/>
    <x v="19"/>
    <n v="282"/>
    <n v="318.65999999999997"/>
    <x v="14"/>
    <x v="11"/>
    <x v="0"/>
  </r>
  <r>
    <x v="181"/>
    <s v="P0010"/>
    <n v="13"/>
    <x v="1"/>
    <x v="0"/>
    <n v="0"/>
    <x v="20"/>
    <x v="2"/>
    <x v="0"/>
    <n v="148"/>
    <x v="20"/>
    <n v="1924"/>
    <n v="2135.64"/>
    <x v="24"/>
    <x v="11"/>
    <x v="0"/>
  </r>
  <r>
    <x v="182"/>
    <s v="P0022"/>
    <n v="1"/>
    <x v="0"/>
    <x v="1"/>
    <n v="0"/>
    <x v="22"/>
    <x v="0"/>
    <x v="0"/>
    <n v="121"/>
    <x v="22"/>
    <n v="121"/>
    <n v="141.57"/>
    <x v="0"/>
    <x v="0"/>
    <x v="1"/>
  </r>
  <r>
    <x v="183"/>
    <s v="P0010"/>
    <n v="7"/>
    <x v="2"/>
    <x v="1"/>
    <n v="0"/>
    <x v="20"/>
    <x v="2"/>
    <x v="0"/>
    <n v="148"/>
    <x v="20"/>
    <n v="1036"/>
    <n v="1149.96"/>
    <x v="1"/>
    <x v="0"/>
    <x v="1"/>
  </r>
  <r>
    <x v="183"/>
    <s v="P0015"/>
    <n v="2"/>
    <x v="1"/>
    <x v="1"/>
    <n v="0"/>
    <x v="27"/>
    <x v="2"/>
    <x v="3"/>
    <n v="12"/>
    <x v="27"/>
    <n v="24"/>
    <n v="31.439999999999998"/>
    <x v="1"/>
    <x v="0"/>
    <x v="1"/>
  </r>
  <r>
    <x v="183"/>
    <s v="P0033"/>
    <n v="1"/>
    <x v="2"/>
    <x v="1"/>
    <n v="0"/>
    <x v="38"/>
    <x v="4"/>
    <x v="1"/>
    <n v="95"/>
    <x v="38"/>
    <n v="95"/>
    <n v="119.7"/>
    <x v="1"/>
    <x v="0"/>
    <x v="1"/>
  </r>
  <r>
    <x v="184"/>
    <s v="P0043"/>
    <n v="9"/>
    <x v="2"/>
    <x v="1"/>
    <n v="0"/>
    <x v="23"/>
    <x v="1"/>
    <x v="1"/>
    <n v="67"/>
    <x v="23"/>
    <n v="603"/>
    <n v="747.72"/>
    <x v="2"/>
    <x v="0"/>
    <x v="1"/>
  </r>
  <r>
    <x v="185"/>
    <s v="P0012"/>
    <n v="8"/>
    <x v="2"/>
    <x v="0"/>
    <n v="0"/>
    <x v="35"/>
    <x v="2"/>
    <x v="1"/>
    <n v="73"/>
    <x v="35"/>
    <n v="584"/>
    <n v="753.36"/>
    <x v="3"/>
    <x v="0"/>
    <x v="1"/>
  </r>
  <r>
    <x v="185"/>
    <s v="P0029"/>
    <n v="1"/>
    <x v="1"/>
    <x v="0"/>
    <n v="0"/>
    <x v="19"/>
    <x v="4"/>
    <x v="2"/>
    <n v="47"/>
    <x v="19"/>
    <n v="47"/>
    <n v="53.11"/>
    <x v="3"/>
    <x v="0"/>
    <x v="1"/>
  </r>
  <r>
    <x v="186"/>
    <s v="P0032"/>
    <n v="12"/>
    <x v="2"/>
    <x v="0"/>
    <n v="0"/>
    <x v="18"/>
    <x v="4"/>
    <x v="1"/>
    <n v="89"/>
    <x v="18"/>
    <n v="1068"/>
    <n v="1409.76"/>
    <x v="4"/>
    <x v="0"/>
    <x v="1"/>
  </r>
  <r>
    <x v="187"/>
    <s v="P0034"/>
    <n v="14"/>
    <x v="1"/>
    <x v="0"/>
    <n v="0"/>
    <x v="13"/>
    <x v="4"/>
    <x v="2"/>
    <n v="55"/>
    <x v="13"/>
    <n v="770"/>
    <n v="816.19999999999993"/>
    <x v="26"/>
    <x v="0"/>
    <x v="1"/>
  </r>
  <r>
    <x v="188"/>
    <s v="P0032"/>
    <n v="2"/>
    <x v="2"/>
    <x v="0"/>
    <n v="0"/>
    <x v="18"/>
    <x v="4"/>
    <x v="1"/>
    <n v="89"/>
    <x v="18"/>
    <n v="178"/>
    <n v="234.96"/>
    <x v="5"/>
    <x v="0"/>
    <x v="1"/>
  </r>
  <r>
    <x v="189"/>
    <s v="P0019"/>
    <n v="6"/>
    <x v="1"/>
    <x v="0"/>
    <n v="0"/>
    <x v="40"/>
    <x v="2"/>
    <x v="0"/>
    <n v="150"/>
    <x v="40"/>
    <n v="900"/>
    <n v="1260"/>
    <x v="22"/>
    <x v="0"/>
    <x v="1"/>
  </r>
  <r>
    <x v="190"/>
    <s v="P0011"/>
    <n v="14"/>
    <x v="2"/>
    <x v="0"/>
    <n v="0"/>
    <x v="31"/>
    <x v="2"/>
    <x v="2"/>
    <n v="44"/>
    <x v="31"/>
    <n v="616"/>
    <n v="677.6"/>
    <x v="29"/>
    <x v="0"/>
    <x v="1"/>
  </r>
  <r>
    <x v="191"/>
    <s v="P0022"/>
    <n v="10"/>
    <x v="2"/>
    <x v="1"/>
    <n v="0"/>
    <x v="22"/>
    <x v="0"/>
    <x v="0"/>
    <n v="121"/>
    <x v="22"/>
    <n v="1210"/>
    <n v="1415.6999999999998"/>
    <x v="17"/>
    <x v="0"/>
    <x v="1"/>
  </r>
  <r>
    <x v="192"/>
    <s v="P0014"/>
    <n v="11"/>
    <x v="1"/>
    <x v="1"/>
    <n v="0"/>
    <x v="9"/>
    <x v="2"/>
    <x v="1"/>
    <n v="112"/>
    <x v="9"/>
    <n v="1232"/>
    <n v="1613.92"/>
    <x v="23"/>
    <x v="0"/>
    <x v="1"/>
  </r>
  <r>
    <x v="193"/>
    <s v="P0040"/>
    <n v="4"/>
    <x v="1"/>
    <x v="0"/>
    <n v="0"/>
    <x v="17"/>
    <x v="1"/>
    <x v="1"/>
    <n v="90"/>
    <x v="17"/>
    <n v="360"/>
    <n v="460.8"/>
    <x v="30"/>
    <x v="0"/>
    <x v="1"/>
  </r>
  <r>
    <x v="194"/>
    <s v="P0008"/>
    <n v="9"/>
    <x v="0"/>
    <x v="1"/>
    <n v="0"/>
    <x v="25"/>
    <x v="3"/>
    <x v="1"/>
    <n v="83"/>
    <x v="25"/>
    <n v="747"/>
    <n v="851.58"/>
    <x v="7"/>
    <x v="0"/>
    <x v="1"/>
  </r>
  <r>
    <x v="195"/>
    <s v="P0021"/>
    <n v="2"/>
    <x v="2"/>
    <x v="1"/>
    <n v="0"/>
    <x v="32"/>
    <x v="0"/>
    <x v="0"/>
    <n v="126"/>
    <x v="32"/>
    <n v="252"/>
    <n v="325.08"/>
    <x v="9"/>
    <x v="0"/>
    <x v="1"/>
  </r>
  <r>
    <x v="195"/>
    <s v="P0014"/>
    <n v="7"/>
    <x v="1"/>
    <x v="0"/>
    <n v="0"/>
    <x v="9"/>
    <x v="2"/>
    <x v="1"/>
    <n v="112"/>
    <x v="9"/>
    <n v="784"/>
    <n v="1027.04"/>
    <x v="9"/>
    <x v="0"/>
    <x v="1"/>
  </r>
  <r>
    <x v="196"/>
    <s v="P0001"/>
    <n v="6"/>
    <x v="1"/>
    <x v="1"/>
    <n v="0"/>
    <x v="16"/>
    <x v="3"/>
    <x v="1"/>
    <n v="98"/>
    <x v="16"/>
    <n v="588"/>
    <n v="623.28"/>
    <x v="18"/>
    <x v="0"/>
    <x v="1"/>
  </r>
  <r>
    <x v="197"/>
    <s v="P0002"/>
    <n v="5"/>
    <x v="0"/>
    <x v="1"/>
    <n v="0"/>
    <x v="29"/>
    <x v="3"/>
    <x v="1"/>
    <n v="105"/>
    <x v="29"/>
    <n v="525"/>
    <n v="714"/>
    <x v="19"/>
    <x v="0"/>
    <x v="1"/>
  </r>
  <r>
    <x v="197"/>
    <s v="P0042"/>
    <n v="8"/>
    <x v="2"/>
    <x v="0"/>
    <n v="0"/>
    <x v="10"/>
    <x v="1"/>
    <x v="0"/>
    <n v="120"/>
    <x v="10"/>
    <n v="960"/>
    <n v="1296"/>
    <x v="19"/>
    <x v="0"/>
    <x v="1"/>
  </r>
  <r>
    <x v="198"/>
    <s v="P0030"/>
    <n v="15"/>
    <x v="1"/>
    <x v="0"/>
    <n v="0"/>
    <x v="28"/>
    <x v="4"/>
    <x v="0"/>
    <n v="148"/>
    <x v="28"/>
    <n v="2220"/>
    <n v="3019.2"/>
    <x v="27"/>
    <x v="0"/>
    <x v="1"/>
  </r>
  <r>
    <x v="199"/>
    <s v="P0017"/>
    <n v="14"/>
    <x v="2"/>
    <x v="1"/>
    <n v="0"/>
    <x v="39"/>
    <x v="2"/>
    <x v="0"/>
    <n v="134"/>
    <x v="39"/>
    <n v="1876"/>
    <n v="2194.92"/>
    <x v="11"/>
    <x v="0"/>
    <x v="1"/>
  </r>
  <r>
    <x v="200"/>
    <s v="P0016"/>
    <n v="11"/>
    <x v="2"/>
    <x v="0"/>
    <n v="0"/>
    <x v="21"/>
    <x v="2"/>
    <x v="3"/>
    <n v="13"/>
    <x v="21"/>
    <n v="143"/>
    <n v="183.04000000000002"/>
    <x v="14"/>
    <x v="0"/>
    <x v="1"/>
  </r>
  <r>
    <x v="201"/>
    <s v="P0023"/>
    <n v="6"/>
    <x v="1"/>
    <x v="1"/>
    <n v="0"/>
    <x v="12"/>
    <x v="0"/>
    <x v="0"/>
    <n v="141"/>
    <x v="12"/>
    <n v="846"/>
    <n v="896.76"/>
    <x v="25"/>
    <x v="0"/>
    <x v="1"/>
  </r>
  <r>
    <x v="201"/>
    <s v="P0041"/>
    <n v="9"/>
    <x v="2"/>
    <x v="1"/>
    <n v="0"/>
    <x v="41"/>
    <x v="1"/>
    <x v="0"/>
    <n v="138"/>
    <x v="41"/>
    <n v="1242"/>
    <n v="1564.92"/>
    <x v="25"/>
    <x v="0"/>
    <x v="1"/>
  </r>
  <r>
    <x v="202"/>
    <s v="P0005"/>
    <n v="9"/>
    <x v="2"/>
    <x v="1"/>
    <n v="0"/>
    <x v="24"/>
    <x v="3"/>
    <x v="0"/>
    <n v="133"/>
    <x v="24"/>
    <n v="1197"/>
    <n v="1400.4900000000002"/>
    <x v="0"/>
    <x v="1"/>
    <x v="1"/>
  </r>
  <r>
    <x v="203"/>
    <s v="P0014"/>
    <n v="8"/>
    <x v="2"/>
    <x v="0"/>
    <n v="0"/>
    <x v="9"/>
    <x v="2"/>
    <x v="1"/>
    <n v="112"/>
    <x v="9"/>
    <n v="896"/>
    <n v="1173.76"/>
    <x v="2"/>
    <x v="1"/>
    <x v="1"/>
  </r>
  <r>
    <x v="204"/>
    <s v="P0018"/>
    <n v="6"/>
    <x v="2"/>
    <x v="1"/>
    <n v="0"/>
    <x v="30"/>
    <x v="2"/>
    <x v="3"/>
    <n v="37"/>
    <x v="30"/>
    <n v="222"/>
    <n v="295.26"/>
    <x v="15"/>
    <x v="1"/>
    <x v="1"/>
  </r>
  <r>
    <x v="205"/>
    <s v="P0002"/>
    <n v="6"/>
    <x v="2"/>
    <x v="1"/>
    <n v="0"/>
    <x v="29"/>
    <x v="3"/>
    <x v="1"/>
    <n v="105"/>
    <x v="29"/>
    <n v="630"/>
    <n v="856.80000000000007"/>
    <x v="16"/>
    <x v="1"/>
    <x v="1"/>
  </r>
  <r>
    <x v="206"/>
    <s v="P0005"/>
    <n v="11"/>
    <x v="1"/>
    <x v="1"/>
    <n v="0"/>
    <x v="24"/>
    <x v="3"/>
    <x v="0"/>
    <n v="133"/>
    <x v="24"/>
    <n v="1463"/>
    <n v="1711.71"/>
    <x v="21"/>
    <x v="1"/>
    <x v="1"/>
  </r>
  <r>
    <x v="206"/>
    <s v="P0004"/>
    <n v="3"/>
    <x v="1"/>
    <x v="1"/>
    <n v="0"/>
    <x v="3"/>
    <x v="3"/>
    <x v="2"/>
    <n v="44"/>
    <x v="3"/>
    <n v="132"/>
    <n v="146.52000000000001"/>
    <x v="21"/>
    <x v="1"/>
    <x v="1"/>
  </r>
  <r>
    <x v="207"/>
    <s v="P0032"/>
    <n v="14"/>
    <x v="1"/>
    <x v="0"/>
    <n v="0"/>
    <x v="18"/>
    <x v="4"/>
    <x v="1"/>
    <n v="89"/>
    <x v="18"/>
    <n v="1246"/>
    <n v="1644.72"/>
    <x v="4"/>
    <x v="1"/>
    <x v="1"/>
  </r>
  <r>
    <x v="208"/>
    <s v="P0010"/>
    <n v="13"/>
    <x v="2"/>
    <x v="1"/>
    <n v="0"/>
    <x v="20"/>
    <x v="2"/>
    <x v="0"/>
    <n v="148"/>
    <x v="20"/>
    <n v="1924"/>
    <n v="2135.64"/>
    <x v="6"/>
    <x v="1"/>
    <x v="1"/>
  </r>
  <r>
    <x v="209"/>
    <s v="P0026"/>
    <n v="8"/>
    <x v="1"/>
    <x v="1"/>
    <n v="0"/>
    <x v="42"/>
    <x v="4"/>
    <x v="3"/>
    <n v="18"/>
    <x v="42"/>
    <n v="144"/>
    <n v="197.28"/>
    <x v="29"/>
    <x v="1"/>
    <x v="1"/>
  </r>
  <r>
    <x v="209"/>
    <s v="P0028"/>
    <n v="3"/>
    <x v="2"/>
    <x v="1"/>
    <n v="0"/>
    <x v="33"/>
    <x v="4"/>
    <x v="3"/>
    <n v="37"/>
    <x v="33"/>
    <n v="111"/>
    <n v="125.43"/>
    <x v="29"/>
    <x v="1"/>
    <x v="1"/>
  </r>
  <r>
    <x v="210"/>
    <s v="P0032"/>
    <n v="1"/>
    <x v="1"/>
    <x v="1"/>
    <n v="0"/>
    <x v="18"/>
    <x v="4"/>
    <x v="1"/>
    <n v="89"/>
    <x v="18"/>
    <n v="89"/>
    <n v="117.48"/>
    <x v="23"/>
    <x v="1"/>
    <x v="1"/>
  </r>
  <r>
    <x v="211"/>
    <s v="P0002"/>
    <n v="13"/>
    <x v="1"/>
    <x v="1"/>
    <n v="0"/>
    <x v="29"/>
    <x v="3"/>
    <x v="1"/>
    <n v="105"/>
    <x v="29"/>
    <n v="1365"/>
    <n v="1856.4"/>
    <x v="8"/>
    <x v="1"/>
    <x v="1"/>
  </r>
  <r>
    <x v="212"/>
    <s v="P0012"/>
    <n v="6"/>
    <x v="2"/>
    <x v="1"/>
    <n v="0"/>
    <x v="35"/>
    <x v="2"/>
    <x v="1"/>
    <n v="73"/>
    <x v="35"/>
    <n v="438"/>
    <n v="565.02"/>
    <x v="9"/>
    <x v="1"/>
    <x v="1"/>
  </r>
  <r>
    <x v="213"/>
    <s v="P0013"/>
    <n v="6"/>
    <x v="1"/>
    <x v="0"/>
    <n v="0"/>
    <x v="2"/>
    <x v="2"/>
    <x v="1"/>
    <n v="112"/>
    <x v="2"/>
    <n v="672"/>
    <n v="732.48"/>
    <x v="19"/>
    <x v="1"/>
    <x v="1"/>
  </r>
  <r>
    <x v="213"/>
    <s v="P0016"/>
    <n v="15"/>
    <x v="1"/>
    <x v="1"/>
    <n v="0"/>
    <x v="21"/>
    <x v="2"/>
    <x v="3"/>
    <n v="13"/>
    <x v="21"/>
    <n v="195"/>
    <n v="249.60000000000002"/>
    <x v="19"/>
    <x v="1"/>
    <x v="1"/>
  </r>
  <r>
    <x v="213"/>
    <s v="P0036"/>
    <n v="8"/>
    <x v="2"/>
    <x v="0"/>
    <n v="0"/>
    <x v="43"/>
    <x v="4"/>
    <x v="1"/>
    <n v="90"/>
    <x v="43"/>
    <n v="720"/>
    <n v="770.4"/>
    <x v="19"/>
    <x v="1"/>
    <x v="1"/>
  </r>
  <r>
    <x v="214"/>
    <s v="P0012"/>
    <n v="7"/>
    <x v="2"/>
    <x v="1"/>
    <n v="0"/>
    <x v="35"/>
    <x v="2"/>
    <x v="1"/>
    <n v="73"/>
    <x v="35"/>
    <n v="511"/>
    <n v="659.19"/>
    <x v="13"/>
    <x v="1"/>
    <x v="1"/>
  </r>
  <r>
    <x v="214"/>
    <s v="P0005"/>
    <n v="15"/>
    <x v="2"/>
    <x v="0"/>
    <n v="0"/>
    <x v="24"/>
    <x v="3"/>
    <x v="0"/>
    <n v="133"/>
    <x v="24"/>
    <n v="1995"/>
    <n v="2334.15"/>
    <x v="13"/>
    <x v="1"/>
    <x v="1"/>
  </r>
  <r>
    <x v="215"/>
    <s v="P0037"/>
    <n v="15"/>
    <x v="2"/>
    <x v="1"/>
    <n v="0"/>
    <x v="8"/>
    <x v="1"/>
    <x v="1"/>
    <n v="67"/>
    <x v="8"/>
    <n v="1005"/>
    <n v="1286.4000000000001"/>
    <x v="14"/>
    <x v="1"/>
    <x v="1"/>
  </r>
  <r>
    <x v="216"/>
    <s v="P0026"/>
    <n v="13"/>
    <x v="0"/>
    <x v="0"/>
    <n v="0"/>
    <x v="42"/>
    <x v="4"/>
    <x v="3"/>
    <n v="18"/>
    <x v="42"/>
    <n v="234"/>
    <n v="320.58"/>
    <x v="3"/>
    <x v="2"/>
    <x v="1"/>
  </r>
  <r>
    <x v="217"/>
    <s v="P0004"/>
    <n v="2"/>
    <x v="2"/>
    <x v="1"/>
    <n v="0"/>
    <x v="3"/>
    <x v="3"/>
    <x v="2"/>
    <n v="44"/>
    <x v="3"/>
    <n v="88"/>
    <n v="97.68"/>
    <x v="16"/>
    <x v="2"/>
    <x v="1"/>
  </r>
  <r>
    <x v="218"/>
    <s v="P0003"/>
    <n v="1"/>
    <x v="2"/>
    <x v="1"/>
    <n v="0"/>
    <x v="6"/>
    <x v="3"/>
    <x v="1"/>
    <n v="71"/>
    <x v="6"/>
    <n v="71"/>
    <n v="80.94"/>
    <x v="20"/>
    <x v="2"/>
    <x v="1"/>
  </r>
  <r>
    <x v="219"/>
    <s v="P0044"/>
    <n v="6"/>
    <x v="2"/>
    <x v="0"/>
    <n v="0"/>
    <x v="11"/>
    <x v="1"/>
    <x v="1"/>
    <n v="76"/>
    <x v="11"/>
    <n v="456"/>
    <n v="492.48"/>
    <x v="21"/>
    <x v="2"/>
    <x v="1"/>
  </r>
  <r>
    <x v="220"/>
    <s v="P0030"/>
    <n v="3"/>
    <x v="2"/>
    <x v="0"/>
    <n v="0"/>
    <x v="28"/>
    <x v="4"/>
    <x v="0"/>
    <n v="148"/>
    <x v="28"/>
    <n v="444"/>
    <n v="603.84"/>
    <x v="4"/>
    <x v="2"/>
    <x v="1"/>
  </r>
  <r>
    <x v="220"/>
    <s v="P0004"/>
    <n v="11"/>
    <x v="1"/>
    <x v="1"/>
    <n v="0"/>
    <x v="3"/>
    <x v="3"/>
    <x v="2"/>
    <n v="44"/>
    <x v="3"/>
    <n v="484"/>
    <n v="537.24"/>
    <x v="4"/>
    <x v="2"/>
    <x v="1"/>
  </r>
  <r>
    <x v="221"/>
    <s v="P0033"/>
    <n v="12"/>
    <x v="0"/>
    <x v="0"/>
    <n v="0"/>
    <x v="38"/>
    <x v="4"/>
    <x v="1"/>
    <n v="95"/>
    <x v="38"/>
    <n v="1140"/>
    <n v="1436.4"/>
    <x v="26"/>
    <x v="2"/>
    <x v="1"/>
  </r>
  <r>
    <x v="222"/>
    <s v="P0016"/>
    <n v="2"/>
    <x v="2"/>
    <x v="1"/>
    <n v="0"/>
    <x v="21"/>
    <x v="2"/>
    <x v="3"/>
    <n v="13"/>
    <x v="21"/>
    <n v="26"/>
    <n v="33.28"/>
    <x v="29"/>
    <x v="2"/>
    <x v="1"/>
  </r>
  <r>
    <x v="222"/>
    <s v="P0026"/>
    <n v="13"/>
    <x v="2"/>
    <x v="0"/>
    <n v="0"/>
    <x v="42"/>
    <x v="4"/>
    <x v="3"/>
    <n v="18"/>
    <x v="42"/>
    <n v="234"/>
    <n v="320.58"/>
    <x v="29"/>
    <x v="2"/>
    <x v="1"/>
  </r>
  <r>
    <x v="223"/>
    <s v="P0019"/>
    <n v="2"/>
    <x v="1"/>
    <x v="1"/>
    <n v="0"/>
    <x v="40"/>
    <x v="2"/>
    <x v="0"/>
    <n v="150"/>
    <x v="40"/>
    <n v="300"/>
    <n v="420"/>
    <x v="7"/>
    <x v="2"/>
    <x v="1"/>
  </r>
  <r>
    <x v="223"/>
    <s v="P0027"/>
    <n v="10"/>
    <x v="2"/>
    <x v="1"/>
    <n v="0"/>
    <x v="26"/>
    <x v="4"/>
    <x v="2"/>
    <n v="48"/>
    <x v="26"/>
    <n v="480"/>
    <n v="571.20000000000005"/>
    <x v="7"/>
    <x v="2"/>
    <x v="1"/>
  </r>
  <r>
    <x v="224"/>
    <s v="P0041"/>
    <n v="6"/>
    <x v="0"/>
    <x v="1"/>
    <n v="0"/>
    <x v="41"/>
    <x v="1"/>
    <x v="0"/>
    <n v="138"/>
    <x v="41"/>
    <n v="828"/>
    <n v="1043.28"/>
    <x v="8"/>
    <x v="2"/>
    <x v="1"/>
  </r>
  <r>
    <x v="225"/>
    <s v="P0032"/>
    <n v="9"/>
    <x v="2"/>
    <x v="1"/>
    <n v="0"/>
    <x v="18"/>
    <x v="4"/>
    <x v="1"/>
    <n v="89"/>
    <x v="18"/>
    <n v="801"/>
    <n v="1057.32"/>
    <x v="19"/>
    <x v="2"/>
    <x v="1"/>
  </r>
  <r>
    <x v="226"/>
    <s v="P0001"/>
    <n v="2"/>
    <x v="0"/>
    <x v="0"/>
    <n v="0"/>
    <x v="16"/>
    <x v="3"/>
    <x v="1"/>
    <n v="98"/>
    <x v="16"/>
    <n v="196"/>
    <n v="207.76"/>
    <x v="11"/>
    <x v="2"/>
    <x v="1"/>
  </r>
  <r>
    <x v="226"/>
    <s v="P0030"/>
    <n v="11"/>
    <x v="2"/>
    <x v="0"/>
    <n v="0"/>
    <x v="28"/>
    <x v="4"/>
    <x v="0"/>
    <n v="148"/>
    <x v="28"/>
    <n v="1628"/>
    <n v="2214.08"/>
    <x v="11"/>
    <x v="2"/>
    <x v="1"/>
  </r>
  <r>
    <x v="227"/>
    <s v="P0032"/>
    <n v="12"/>
    <x v="1"/>
    <x v="0"/>
    <n v="0"/>
    <x v="18"/>
    <x v="4"/>
    <x v="1"/>
    <n v="89"/>
    <x v="18"/>
    <n v="1068"/>
    <n v="1409.76"/>
    <x v="28"/>
    <x v="2"/>
    <x v="1"/>
  </r>
  <r>
    <x v="228"/>
    <s v="P0001"/>
    <n v="13"/>
    <x v="1"/>
    <x v="1"/>
    <n v="0"/>
    <x v="16"/>
    <x v="3"/>
    <x v="1"/>
    <n v="98"/>
    <x v="16"/>
    <n v="1274"/>
    <n v="1350.44"/>
    <x v="24"/>
    <x v="2"/>
    <x v="1"/>
  </r>
  <r>
    <x v="229"/>
    <s v="P0002"/>
    <n v="2"/>
    <x v="1"/>
    <x v="1"/>
    <n v="0"/>
    <x v="29"/>
    <x v="3"/>
    <x v="1"/>
    <n v="105"/>
    <x v="29"/>
    <n v="210"/>
    <n v="285.60000000000002"/>
    <x v="0"/>
    <x v="3"/>
    <x v="1"/>
  </r>
  <r>
    <x v="230"/>
    <s v="P0002"/>
    <n v="3"/>
    <x v="2"/>
    <x v="1"/>
    <n v="0"/>
    <x v="29"/>
    <x v="3"/>
    <x v="1"/>
    <n v="105"/>
    <x v="29"/>
    <n v="315"/>
    <n v="428.40000000000003"/>
    <x v="1"/>
    <x v="3"/>
    <x v="1"/>
  </r>
  <r>
    <x v="231"/>
    <s v="P0040"/>
    <n v="2"/>
    <x v="0"/>
    <x v="1"/>
    <n v="0"/>
    <x v="17"/>
    <x v="1"/>
    <x v="1"/>
    <n v="90"/>
    <x v="17"/>
    <n v="180"/>
    <n v="230.4"/>
    <x v="16"/>
    <x v="3"/>
    <x v="1"/>
  </r>
  <r>
    <x v="232"/>
    <s v="P0026"/>
    <n v="7"/>
    <x v="2"/>
    <x v="0"/>
    <n v="0"/>
    <x v="42"/>
    <x v="4"/>
    <x v="3"/>
    <n v="18"/>
    <x v="42"/>
    <n v="126"/>
    <n v="172.62"/>
    <x v="20"/>
    <x v="3"/>
    <x v="1"/>
  </r>
  <r>
    <x v="233"/>
    <s v="P0039"/>
    <n v="12"/>
    <x v="0"/>
    <x v="1"/>
    <n v="0"/>
    <x v="34"/>
    <x v="1"/>
    <x v="3"/>
    <n v="37"/>
    <x v="34"/>
    <n v="444"/>
    <n v="510.59999999999997"/>
    <x v="4"/>
    <x v="3"/>
    <x v="1"/>
  </r>
  <r>
    <x v="233"/>
    <s v="P0002"/>
    <n v="9"/>
    <x v="1"/>
    <x v="0"/>
    <n v="0"/>
    <x v="29"/>
    <x v="3"/>
    <x v="1"/>
    <n v="105"/>
    <x v="29"/>
    <n v="945"/>
    <n v="1285.2"/>
    <x v="4"/>
    <x v="3"/>
    <x v="1"/>
  </r>
  <r>
    <x v="234"/>
    <s v="P0016"/>
    <n v="14"/>
    <x v="0"/>
    <x v="0"/>
    <n v="0"/>
    <x v="21"/>
    <x v="2"/>
    <x v="3"/>
    <n v="13"/>
    <x v="21"/>
    <n v="182"/>
    <n v="232.96"/>
    <x v="22"/>
    <x v="3"/>
    <x v="1"/>
  </r>
  <r>
    <x v="235"/>
    <s v="P0041"/>
    <n v="9"/>
    <x v="2"/>
    <x v="1"/>
    <n v="0"/>
    <x v="41"/>
    <x v="1"/>
    <x v="0"/>
    <n v="138"/>
    <x v="41"/>
    <n v="1242"/>
    <n v="1564.92"/>
    <x v="7"/>
    <x v="3"/>
    <x v="1"/>
  </r>
  <r>
    <x v="236"/>
    <s v="P0018"/>
    <n v="2"/>
    <x v="0"/>
    <x v="0"/>
    <n v="0"/>
    <x v="30"/>
    <x v="2"/>
    <x v="3"/>
    <n v="37"/>
    <x v="30"/>
    <n v="74"/>
    <n v="98.42"/>
    <x v="9"/>
    <x v="3"/>
    <x v="1"/>
  </r>
  <r>
    <x v="236"/>
    <s v="P0012"/>
    <n v="4"/>
    <x v="2"/>
    <x v="0"/>
    <n v="0"/>
    <x v="35"/>
    <x v="2"/>
    <x v="1"/>
    <n v="73"/>
    <x v="35"/>
    <n v="292"/>
    <n v="376.68"/>
    <x v="9"/>
    <x v="3"/>
    <x v="1"/>
  </r>
  <r>
    <x v="237"/>
    <s v="P0030"/>
    <n v="2"/>
    <x v="2"/>
    <x v="1"/>
    <n v="0"/>
    <x v="28"/>
    <x v="4"/>
    <x v="0"/>
    <n v="148"/>
    <x v="28"/>
    <n v="296"/>
    <n v="402.56"/>
    <x v="10"/>
    <x v="3"/>
    <x v="1"/>
  </r>
  <r>
    <x v="237"/>
    <s v="P0026"/>
    <n v="14"/>
    <x v="1"/>
    <x v="0"/>
    <n v="0"/>
    <x v="42"/>
    <x v="4"/>
    <x v="3"/>
    <n v="18"/>
    <x v="42"/>
    <n v="252"/>
    <n v="345.24"/>
    <x v="10"/>
    <x v="3"/>
    <x v="1"/>
  </r>
  <r>
    <x v="238"/>
    <s v="P0044"/>
    <n v="15"/>
    <x v="1"/>
    <x v="0"/>
    <n v="0"/>
    <x v="11"/>
    <x v="1"/>
    <x v="1"/>
    <n v="76"/>
    <x v="11"/>
    <n v="1140"/>
    <n v="1231.2"/>
    <x v="19"/>
    <x v="3"/>
    <x v="1"/>
  </r>
  <r>
    <x v="239"/>
    <s v="P0034"/>
    <n v="4"/>
    <x v="2"/>
    <x v="0"/>
    <n v="0"/>
    <x v="13"/>
    <x v="4"/>
    <x v="2"/>
    <n v="55"/>
    <x v="13"/>
    <n v="220"/>
    <n v="233.2"/>
    <x v="27"/>
    <x v="3"/>
    <x v="1"/>
  </r>
  <r>
    <x v="240"/>
    <s v="P0004"/>
    <n v="9"/>
    <x v="2"/>
    <x v="1"/>
    <n v="0"/>
    <x v="3"/>
    <x v="3"/>
    <x v="2"/>
    <n v="44"/>
    <x v="3"/>
    <n v="396"/>
    <n v="439.56000000000006"/>
    <x v="11"/>
    <x v="3"/>
    <x v="1"/>
  </r>
  <r>
    <x v="240"/>
    <s v="P0003"/>
    <n v="8"/>
    <x v="1"/>
    <x v="0"/>
    <n v="0"/>
    <x v="6"/>
    <x v="3"/>
    <x v="1"/>
    <n v="71"/>
    <x v="6"/>
    <n v="568"/>
    <n v="647.52"/>
    <x v="11"/>
    <x v="3"/>
    <x v="1"/>
  </r>
  <r>
    <x v="241"/>
    <s v="P0027"/>
    <n v="2"/>
    <x v="2"/>
    <x v="1"/>
    <n v="0"/>
    <x v="26"/>
    <x v="4"/>
    <x v="2"/>
    <n v="48"/>
    <x v="26"/>
    <n v="96"/>
    <n v="114.24000000000001"/>
    <x v="12"/>
    <x v="3"/>
    <x v="1"/>
  </r>
  <r>
    <x v="242"/>
    <s v="P0014"/>
    <n v="14"/>
    <x v="2"/>
    <x v="1"/>
    <n v="0"/>
    <x v="9"/>
    <x v="2"/>
    <x v="1"/>
    <n v="112"/>
    <x v="9"/>
    <n v="1568"/>
    <n v="2054.08"/>
    <x v="14"/>
    <x v="3"/>
    <x v="1"/>
  </r>
  <r>
    <x v="243"/>
    <s v="P0016"/>
    <n v="13"/>
    <x v="1"/>
    <x v="0"/>
    <n v="0"/>
    <x v="21"/>
    <x v="2"/>
    <x v="3"/>
    <n v="13"/>
    <x v="21"/>
    <n v="169"/>
    <n v="216.32"/>
    <x v="24"/>
    <x v="3"/>
    <x v="1"/>
  </r>
  <r>
    <x v="243"/>
    <s v="P0027"/>
    <n v="8"/>
    <x v="2"/>
    <x v="0"/>
    <n v="0"/>
    <x v="26"/>
    <x v="4"/>
    <x v="2"/>
    <n v="48"/>
    <x v="26"/>
    <n v="384"/>
    <n v="456.96000000000004"/>
    <x v="24"/>
    <x v="3"/>
    <x v="1"/>
  </r>
  <r>
    <x v="244"/>
    <s v="P0034"/>
    <n v="9"/>
    <x v="0"/>
    <x v="0"/>
    <n v="0"/>
    <x v="13"/>
    <x v="4"/>
    <x v="2"/>
    <n v="55"/>
    <x v="13"/>
    <n v="495"/>
    <n v="524.69999999999993"/>
    <x v="0"/>
    <x v="4"/>
    <x v="1"/>
  </r>
  <r>
    <x v="244"/>
    <s v="P0033"/>
    <n v="6"/>
    <x v="1"/>
    <x v="0"/>
    <n v="0"/>
    <x v="38"/>
    <x v="4"/>
    <x v="1"/>
    <n v="95"/>
    <x v="38"/>
    <n v="570"/>
    <n v="718.2"/>
    <x v="0"/>
    <x v="4"/>
    <x v="1"/>
  </r>
  <r>
    <x v="245"/>
    <s v="P0013"/>
    <n v="4"/>
    <x v="1"/>
    <x v="1"/>
    <n v="0"/>
    <x v="2"/>
    <x v="2"/>
    <x v="1"/>
    <n v="112"/>
    <x v="2"/>
    <n v="448"/>
    <n v="488.32"/>
    <x v="1"/>
    <x v="4"/>
    <x v="1"/>
  </r>
  <r>
    <x v="246"/>
    <s v="P0020"/>
    <n v="10"/>
    <x v="2"/>
    <x v="0"/>
    <n v="0"/>
    <x v="14"/>
    <x v="0"/>
    <x v="2"/>
    <n v="61"/>
    <x v="14"/>
    <n v="610"/>
    <n v="762.5"/>
    <x v="3"/>
    <x v="4"/>
    <x v="1"/>
  </r>
  <r>
    <x v="247"/>
    <s v="P0034"/>
    <n v="7"/>
    <x v="2"/>
    <x v="0"/>
    <n v="0"/>
    <x v="13"/>
    <x v="4"/>
    <x v="2"/>
    <n v="55"/>
    <x v="13"/>
    <n v="385"/>
    <n v="408.09999999999997"/>
    <x v="16"/>
    <x v="4"/>
    <x v="1"/>
  </r>
  <r>
    <x v="248"/>
    <s v="P0015"/>
    <n v="4"/>
    <x v="1"/>
    <x v="1"/>
    <n v="0"/>
    <x v="27"/>
    <x v="2"/>
    <x v="3"/>
    <n v="12"/>
    <x v="27"/>
    <n v="48"/>
    <n v="62.879999999999995"/>
    <x v="20"/>
    <x v="4"/>
    <x v="1"/>
  </r>
  <r>
    <x v="248"/>
    <s v="P0027"/>
    <n v="1"/>
    <x v="1"/>
    <x v="0"/>
    <n v="0"/>
    <x v="26"/>
    <x v="4"/>
    <x v="2"/>
    <n v="48"/>
    <x v="26"/>
    <n v="48"/>
    <n v="57.120000000000005"/>
    <x v="20"/>
    <x v="4"/>
    <x v="1"/>
  </r>
  <r>
    <x v="249"/>
    <s v="P0022"/>
    <n v="7"/>
    <x v="1"/>
    <x v="0"/>
    <n v="0"/>
    <x v="22"/>
    <x v="0"/>
    <x v="0"/>
    <n v="121"/>
    <x v="22"/>
    <n v="847"/>
    <n v="990.99"/>
    <x v="21"/>
    <x v="4"/>
    <x v="1"/>
  </r>
  <r>
    <x v="250"/>
    <s v="P0017"/>
    <n v="12"/>
    <x v="0"/>
    <x v="1"/>
    <n v="0"/>
    <x v="39"/>
    <x v="2"/>
    <x v="0"/>
    <n v="134"/>
    <x v="39"/>
    <n v="1608"/>
    <n v="1881.3600000000001"/>
    <x v="4"/>
    <x v="4"/>
    <x v="1"/>
  </r>
  <r>
    <x v="251"/>
    <s v="P0009"/>
    <n v="6"/>
    <x v="2"/>
    <x v="0"/>
    <n v="0"/>
    <x v="37"/>
    <x v="3"/>
    <x v="3"/>
    <n v="6"/>
    <x v="37"/>
    <n v="36"/>
    <n v="47.16"/>
    <x v="26"/>
    <x v="4"/>
    <x v="1"/>
  </r>
  <r>
    <x v="252"/>
    <s v="P0011"/>
    <n v="7"/>
    <x v="1"/>
    <x v="1"/>
    <n v="0"/>
    <x v="31"/>
    <x v="2"/>
    <x v="2"/>
    <n v="44"/>
    <x v="31"/>
    <n v="308"/>
    <n v="338.8"/>
    <x v="6"/>
    <x v="4"/>
    <x v="1"/>
  </r>
  <r>
    <x v="253"/>
    <s v="P0012"/>
    <n v="5"/>
    <x v="2"/>
    <x v="0"/>
    <n v="0"/>
    <x v="35"/>
    <x v="2"/>
    <x v="1"/>
    <n v="73"/>
    <x v="35"/>
    <n v="365"/>
    <n v="470.85"/>
    <x v="22"/>
    <x v="4"/>
    <x v="1"/>
  </r>
  <r>
    <x v="254"/>
    <s v="P0008"/>
    <n v="14"/>
    <x v="2"/>
    <x v="1"/>
    <n v="0"/>
    <x v="25"/>
    <x v="3"/>
    <x v="1"/>
    <n v="83"/>
    <x v="25"/>
    <n v="1162"/>
    <n v="1324.68"/>
    <x v="29"/>
    <x v="4"/>
    <x v="1"/>
  </r>
  <r>
    <x v="255"/>
    <s v="P0020"/>
    <n v="5"/>
    <x v="1"/>
    <x v="0"/>
    <n v="0"/>
    <x v="14"/>
    <x v="0"/>
    <x v="2"/>
    <n v="61"/>
    <x v="14"/>
    <n v="305"/>
    <n v="381.25"/>
    <x v="17"/>
    <x v="4"/>
    <x v="1"/>
  </r>
  <r>
    <x v="256"/>
    <s v="P0010"/>
    <n v="13"/>
    <x v="2"/>
    <x v="1"/>
    <n v="0"/>
    <x v="20"/>
    <x v="2"/>
    <x v="0"/>
    <n v="148"/>
    <x v="20"/>
    <n v="1924"/>
    <n v="2135.64"/>
    <x v="23"/>
    <x v="4"/>
    <x v="1"/>
  </r>
  <r>
    <x v="256"/>
    <s v="P0031"/>
    <n v="13"/>
    <x v="1"/>
    <x v="0"/>
    <n v="0"/>
    <x v="5"/>
    <x v="4"/>
    <x v="1"/>
    <n v="93"/>
    <x v="5"/>
    <n v="1209"/>
    <n v="1354.08"/>
    <x v="23"/>
    <x v="4"/>
    <x v="1"/>
  </r>
  <r>
    <x v="257"/>
    <s v="P0027"/>
    <n v="8"/>
    <x v="2"/>
    <x v="1"/>
    <n v="0"/>
    <x v="26"/>
    <x v="4"/>
    <x v="2"/>
    <n v="48"/>
    <x v="26"/>
    <n v="384"/>
    <n v="456.96000000000004"/>
    <x v="30"/>
    <x v="4"/>
    <x v="1"/>
  </r>
  <r>
    <x v="258"/>
    <s v="P0027"/>
    <n v="4"/>
    <x v="0"/>
    <x v="0"/>
    <n v="0"/>
    <x v="26"/>
    <x v="4"/>
    <x v="2"/>
    <n v="48"/>
    <x v="26"/>
    <n v="192"/>
    <n v="228.48000000000002"/>
    <x v="7"/>
    <x v="4"/>
    <x v="1"/>
  </r>
  <r>
    <x v="258"/>
    <s v="P0038"/>
    <n v="8"/>
    <x v="0"/>
    <x v="0"/>
    <n v="0"/>
    <x v="1"/>
    <x v="1"/>
    <x v="1"/>
    <n v="72"/>
    <x v="1"/>
    <n v="576"/>
    <n v="639.36"/>
    <x v="7"/>
    <x v="4"/>
    <x v="1"/>
  </r>
  <r>
    <x v="259"/>
    <s v="P0044"/>
    <n v="15"/>
    <x v="1"/>
    <x v="1"/>
    <n v="0"/>
    <x v="11"/>
    <x v="1"/>
    <x v="1"/>
    <n v="76"/>
    <x v="11"/>
    <n v="1140"/>
    <n v="1231.2"/>
    <x v="9"/>
    <x v="4"/>
    <x v="1"/>
  </r>
  <r>
    <x v="260"/>
    <s v="P0015"/>
    <n v="12"/>
    <x v="2"/>
    <x v="0"/>
    <n v="0"/>
    <x v="27"/>
    <x v="2"/>
    <x v="3"/>
    <n v="12"/>
    <x v="27"/>
    <n v="144"/>
    <n v="188.64"/>
    <x v="18"/>
    <x v="4"/>
    <x v="1"/>
  </r>
  <r>
    <x v="261"/>
    <s v="P0002"/>
    <n v="7"/>
    <x v="1"/>
    <x v="0"/>
    <n v="0"/>
    <x v="29"/>
    <x v="3"/>
    <x v="1"/>
    <n v="105"/>
    <x v="29"/>
    <n v="735"/>
    <n v="999.60000000000014"/>
    <x v="11"/>
    <x v="4"/>
    <x v="1"/>
  </r>
  <r>
    <x v="262"/>
    <s v="P0028"/>
    <n v="2"/>
    <x v="2"/>
    <x v="0"/>
    <n v="0"/>
    <x v="33"/>
    <x v="4"/>
    <x v="3"/>
    <n v="37"/>
    <x v="33"/>
    <n v="74"/>
    <n v="83.62"/>
    <x v="12"/>
    <x v="4"/>
    <x v="1"/>
  </r>
  <r>
    <x v="262"/>
    <s v="P0027"/>
    <n v="2"/>
    <x v="1"/>
    <x v="0"/>
    <n v="0"/>
    <x v="26"/>
    <x v="4"/>
    <x v="2"/>
    <n v="48"/>
    <x v="26"/>
    <n v="96"/>
    <n v="114.24000000000001"/>
    <x v="12"/>
    <x v="4"/>
    <x v="1"/>
  </r>
  <r>
    <x v="263"/>
    <s v="P0041"/>
    <n v="10"/>
    <x v="0"/>
    <x v="1"/>
    <n v="0"/>
    <x v="41"/>
    <x v="1"/>
    <x v="0"/>
    <n v="138"/>
    <x v="41"/>
    <n v="1380"/>
    <n v="1738.8"/>
    <x v="14"/>
    <x v="4"/>
    <x v="1"/>
  </r>
  <r>
    <x v="263"/>
    <s v="P0008"/>
    <n v="5"/>
    <x v="0"/>
    <x v="0"/>
    <n v="0"/>
    <x v="25"/>
    <x v="3"/>
    <x v="1"/>
    <n v="83"/>
    <x v="25"/>
    <n v="415"/>
    <n v="473.1"/>
    <x v="14"/>
    <x v="4"/>
    <x v="1"/>
  </r>
  <r>
    <x v="263"/>
    <s v="P0010"/>
    <n v="9"/>
    <x v="1"/>
    <x v="1"/>
    <n v="0"/>
    <x v="20"/>
    <x v="2"/>
    <x v="0"/>
    <n v="148"/>
    <x v="20"/>
    <n v="1332"/>
    <n v="1478.52"/>
    <x v="14"/>
    <x v="4"/>
    <x v="1"/>
  </r>
  <r>
    <x v="263"/>
    <s v="P0004"/>
    <n v="12"/>
    <x v="1"/>
    <x v="0"/>
    <n v="0"/>
    <x v="3"/>
    <x v="3"/>
    <x v="2"/>
    <n v="44"/>
    <x v="3"/>
    <n v="528"/>
    <n v="586.08000000000004"/>
    <x v="14"/>
    <x v="4"/>
    <x v="1"/>
  </r>
  <r>
    <x v="263"/>
    <s v="P0020"/>
    <n v="14"/>
    <x v="2"/>
    <x v="1"/>
    <n v="0"/>
    <x v="14"/>
    <x v="0"/>
    <x v="2"/>
    <n v="61"/>
    <x v="14"/>
    <n v="854"/>
    <n v="1067.5"/>
    <x v="14"/>
    <x v="4"/>
    <x v="1"/>
  </r>
  <r>
    <x v="264"/>
    <s v="P0044"/>
    <n v="9"/>
    <x v="2"/>
    <x v="0"/>
    <n v="0"/>
    <x v="11"/>
    <x v="1"/>
    <x v="1"/>
    <n v="76"/>
    <x v="11"/>
    <n v="684"/>
    <n v="738.72"/>
    <x v="24"/>
    <x v="4"/>
    <x v="1"/>
  </r>
  <r>
    <x v="264"/>
    <s v="P0005"/>
    <n v="4"/>
    <x v="0"/>
    <x v="1"/>
    <n v="0"/>
    <x v="24"/>
    <x v="3"/>
    <x v="0"/>
    <n v="133"/>
    <x v="24"/>
    <n v="532"/>
    <n v="622.44000000000005"/>
    <x v="24"/>
    <x v="4"/>
    <x v="1"/>
  </r>
  <r>
    <x v="264"/>
    <s v="P0033"/>
    <n v="3"/>
    <x v="1"/>
    <x v="1"/>
    <n v="0"/>
    <x v="38"/>
    <x v="4"/>
    <x v="1"/>
    <n v="95"/>
    <x v="38"/>
    <n v="285"/>
    <n v="359.1"/>
    <x v="24"/>
    <x v="4"/>
    <x v="1"/>
  </r>
  <r>
    <x v="265"/>
    <s v="P0008"/>
    <n v="14"/>
    <x v="1"/>
    <x v="0"/>
    <n v="0"/>
    <x v="25"/>
    <x v="3"/>
    <x v="1"/>
    <n v="83"/>
    <x v="25"/>
    <n v="1162"/>
    <n v="1324.68"/>
    <x v="2"/>
    <x v="5"/>
    <x v="1"/>
  </r>
  <r>
    <x v="266"/>
    <s v="P0028"/>
    <n v="8"/>
    <x v="0"/>
    <x v="0"/>
    <n v="0"/>
    <x v="33"/>
    <x v="4"/>
    <x v="3"/>
    <n v="37"/>
    <x v="33"/>
    <n v="296"/>
    <n v="334.48"/>
    <x v="26"/>
    <x v="5"/>
    <x v="1"/>
  </r>
  <r>
    <x v="267"/>
    <s v="P0039"/>
    <n v="13"/>
    <x v="1"/>
    <x v="1"/>
    <n v="0"/>
    <x v="34"/>
    <x v="1"/>
    <x v="3"/>
    <n v="37"/>
    <x v="34"/>
    <n v="481"/>
    <n v="553.15"/>
    <x v="5"/>
    <x v="5"/>
    <x v="1"/>
  </r>
  <r>
    <x v="267"/>
    <s v="P0021"/>
    <n v="6"/>
    <x v="2"/>
    <x v="0"/>
    <n v="0"/>
    <x v="32"/>
    <x v="0"/>
    <x v="0"/>
    <n v="126"/>
    <x v="32"/>
    <n v="756"/>
    <n v="975.24"/>
    <x v="5"/>
    <x v="5"/>
    <x v="1"/>
  </r>
  <r>
    <x v="268"/>
    <s v="P0026"/>
    <n v="6"/>
    <x v="2"/>
    <x v="1"/>
    <n v="0"/>
    <x v="42"/>
    <x v="4"/>
    <x v="3"/>
    <n v="18"/>
    <x v="42"/>
    <n v="108"/>
    <n v="147.96"/>
    <x v="22"/>
    <x v="5"/>
    <x v="1"/>
  </r>
  <r>
    <x v="269"/>
    <s v="P0042"/>
    <n v="15"/>
    <x v="0"/>
    <x v="0"/>
    <n v="0"/>
    <x v="10"/>
    <x v="1"/>
    <x v="0"/>
    <n v="120"/>
    <x v="10"/>
    <n v="1800"/>
    <n v="2430"/>
    <x v="17"/>
    <x v="5"/>
    <x v="1"/>
  </r>
  <r>
    <x v="270"/>
    <s v="P0029"/>
    <n v="15"/>
    <x v="1"/>
    <x v="1"/>
    <n v="0"/>
    <x v="19"/>
    <x v="4"/>
    <x v="2"/>
    <n v="47"/>
    <x v="19"/>
    <n v="705"/>
    <n v="796.65"/>
    <x v="23"/>
    <x v="5"/>
    <x v="1"/>
  </r>
  <r>
    <x v="271"/>
    <s v="P0002"/>
    <n v="8"/>
    <x v="2"/>
    <x v="1"/>
    <n v="0"/>
    <x v="29"/>
    <x v="3"/>
    <x v="1"/>
    <n v="105"/>
    <x v="29"/>
    <n v="840"/>
    <n v="1142.4000000000001"/>
    <x v="8"/>
    <x v="5"/>
    <x v="1"/>
  </r>
  <r>
    <x v="272"/>
    <s v="P0017"/>
    <n v="14"/>
    <x v="2"/>
    <x v="1"/>
    <n v="0"/>
    <x v="39"/>
    <x v="2"/>
    <x v="0"/>
    <n v="134"/>
    <x v="39"/>
    <n v="1876"/>
    <n v="2194.92"/>
    <x v="10"/>
    <x v="5"/>
    <x v="1"/>
  </r>
  <r>
    <x v="273"/>
    <s v="P0040"/>
    <n v="10"/>
    <x v="1"/>
    <x v="1"/>
    <n v="0"/>
    <x v="17"/>
    <x v="1"/>
    <x v="1"/>
    <n v="90"/>
    <x v="17"/>
    <n v="900"/>
    <n v="1152"/>
    <x v="18"/>
    <x v="5"/>
    <x v="1"/>
  </r>
  <r>
    <x v="273"/>
    <s v="P0001"/>
    <n v="4"/>
    <x v="2"/>
    <x v="1"/>
    <n v="0"/>
    <x v="16"/>
    <x v="3"/>
    <x v="1"/>
    <n v="98"/>
    <x v="16"/>
    <n v="392"/>
    <n v="415.52"/>
    <x v="18"/>
    <x v="5"/>
    <x v="1"/>
  </r>
  <r>
    <x v="274"/>
    <s v="P0004"/>
    <n v="8"/>
    <x v="2"/>
    <x v="0"/>
    <n v="0"/>
    <x v="3"/>
    <x v="3"/>
    <x v="2"/>
    <n v="44"/>
    <x v="3"/>
    <n v="352"/>
    <n v="390.72"/>
    <x v="19"/>
    <x v="5"/>
    <x v="1"/>
  </r>
  <r>
    <x v="275"/>
    <s v="P0018"/>
    <n v="7"/>
    <x v="2"/>
    <x v="1"/>
    <n v="0"/>
    <x v="30"/>
    <x v="2"/>
    <x v="3"/>
    <n v="37"/>
    <x v="30"/>
    <n v="259"/>
    <n v="344.47"/>
    <x v="27"/>
    <x v="5"/>
    <x v="1"/>
  </r>
  <r>
    <x v="276"/>
    <s v="P0012"/>
    <n v="7"/>
    <x v="1"/>
    <x v="0"/>
    <n v="0"/>
    <x v="35"/>
    <x v="2"/>
    <x v="1"/>
    <n v="73"/>
    <x v="35"/>
    <n v="511"/>
    <n v="659.19"/>
    <x v="11"/>
    <x v="5"/>
    <x v="1"/>
  </r>
  <r>
    <x v="277"/>
    <s v="P0034"/>
    <n v="4"/>
    <x v="2"/>
    <x v="1"/>
    <n v="0"/>
    <x v="13"/>
    <x v="4"/>
    <x v="2"/>
    <n v="55"/>
    <x v="13"/>
    <n v="220"/>
    <n v="233.2"/>
    <x v="12"/>
    <x v="5"/>
    <x v="1"/>
  </r>
  <r>
    <x v="277"/>
    <s v="P0043"/>
    <n v="12"/>
    <x v="2"/>
    <x v="0"/>
    <n v="0"/>
    <x v="23"/>
    <x v="1"/>
    <x v="1"/>
    <n v="67"/>
    <x v="23"/>
    <n v="804"/>
    <n v="996.96"/>
    <x v="12"/>
    <x v="5"/>
    <x v="1"/>
  </r>
  <r>
    <x v="278"/>
    <s v="P0033"/>
    <n v="15"/>
    <x v="2"/>
    <x v="1"/>
    <n v="0"/>
    <x v="38"/>
    <x v="4"/>
    <x v="1"/>
    <n v="95"/>
    <x v="38"/>
    <n v="1425"/>
    <n v="1795.5"/>
    <x v="2"/>
    <x v="6"/>
    <x v="1"/>
  </r>
  <r>
    <x v="279"/>
    <s v="P0007"/>
    <n v="7"/>
    <x v="2"/>
    <x v="0"/>
    <n v="0"/>
    <x v="36"/>
    <x v="3"/>
    <x v="2"/>
    <n v="43"/>
    <x v="36"/>
    <n v="301"/>
    <n v="334.11"/>
    <x v="3"/>
    <x v="6"/>
    <x v="1"/>
  </r>
  <r>
    <x v="280"/>
    <s v="P0025"/>
    <n v="7"/>
    <x v="1"/>
    <x v="1"/>
    <n v="0"/>
    <x v="7"/>
    <x v="0"/>
    <x v="3"/>
    <n v="7"/>
    <x v="7"/>
    <n v="49"/>
    <n v="58.31"/>
    <x v="15"/>
    <x v="6"/>
    <x v="1"/>
  </r>
  <r>
    <x v="280"/>
    <s v="P0015"/>
    <n v="8"/>
    <x v="2"/>
    <x v="0"/>
    <n v="0"/>
    <x v="27"/>
    <x v="2"/>
    <x v="3"/>
    <n v="12"/>
    <x v="27"/>
    <n v="96"/>
    <n v="125.75999999999999"/>
    <x v="15"/>
    <x v="6"/>
    <x v="1"/>
  </r>
  <r>
    <x v="281"/>
    <s v="P0041"/>
    <n v="2"/>
    <x v="2"/>
    <x v="1"/>
    <n v="0"/>
    <x v="41"/>
    <x v="1"/>
    <x v="0"/>
    <n v="138"/>
    <x v="41"/>
    <n v="276"/>
    <n v="347.76"/>
    <x v="16"/>
    <x v="6"/>
    <x v="1"/>
  </r>
  <r>
    <x v="282"/>
    <s v="P0018"/>
    <n v="2"/>
    <x v="2"/>
    <x v="0"/>
    <n v="0"/>
    <x v="30"/>
    <x v="2"/>
    <x v="3"/>
    <n v="37"/>
    <x v="30"/>
    <n v="74"/>
    <n v="98.42"/>
    <x v="21"/>
    <x v="6"/>
    <x v="1"/>
  </r>
  <r>
    <x v="283"/>
    <s v="P0032"/>
    <n v="12"/>
    <x v="1"/>
    <x v="1"/>
    <n v="0"/>
    <x v="18"/>
    <x v="4"/>
    <x v="1"/>
    <n v="89"/>
    <x v="18"/>
    <n v="1068"/>
    <n v="1409.76"/>
    <x v="26"/>
    <x v="6"/>
    <x v="1"/>
  </r>
  <r>
    <x v="284"/>
    <s v="P0028"/>
    <n v="12"/>
    <x v="2"/>
    <x v="1"/>
    <n v="0"/>
    <x v="33"/>
    <x v="4"/>
    <x v="3"/>
    <n v="37"/>
    <x v="33"/>
    <n v="444"/>
    <n v="501.72"/>
    <x v="6"/>
    <x v="6"/>
    <x v="1"/>
  </r>
  <r>
    <x v="285"/>
    <s v="P0025"/>
    <n v="7"/>
    <x v="2"/>
    <x v="0"/>
    <n v="0"/>
    <x v="7"/>
    <x v="0"/>
    <x v="3"/>
    <n v="7"/>
    <x v="7"/>
    <n v="49"/>
    <n v="58.31"/>
    <x v="22"/>
    <x v="6"/>
    <x v="1"/>
  </r>
  <r>
    <x v="286"/>
    <s v="P0033"/>
    <n v="9"/>
    <x v="2"/>
    <x v="0"/>
    <n v="0"/>
    <x v="38"/>
    <x v="4"/>
    <x v="1"/>
    <n v="95"/>
    <x v="38"/>
    <n v="855"/>
    <n v="1077.3"/>
    <x v="29"/>
    <x v="6"/>
    <x v="1"/>
  </r>
  <r>
    <x v="287"/>
    <s v="P0004"/>
    <n v="2"/>
    <x v="1"/>
    <x v="0"/>
    <n v="0"/>
    <x v="3"/>
    <x v="3"/>
    <x v="2"/>
    <n v="44"/>
    <x v="3"/>
    <n v="88"/>
    <n v="97.68"/>
    <x v="17"/>
    <x v="6"/>
    <x v="1"/>
  </r>
  <r>
    <x v="288"/>
    <s v="P0041"/>
    <n v="8"/>
    <x v="1"/>
    <x v="1"/>
    <n v="0"/>
    <x v="41"/>
    <x v="1"/>
    <x v="0"/>
    <n v="138"/>
    <x v="41"/>
    <n v="1104"/>
    <n v="1391.04"/>
    <x v="30"/>
    <x v="6"/>
    <x v="1"/>
  </r>
  <r>
    <x v="289"/>
    <s v="P0010"/>
    <n v="12"/>
    <x v="2"/>
    <x v="0"/>
    <n v="0"/>
    <x v="20"/>
    <x v="2"/>
    <x v="0"/>
    <n v="148"/>
    <x v="20"/>
    <n v="1776"/>
    <n v="1971.3600000000001"/>
    <x v="7"/>
    <x v="6"/>
    <x v="1"/>
  </r>
  <r>
    <x v="290"/>
    <s v="P0042"/>
    <n v="8"/>
    <x v="0"/>
    <x v="0"/>
    <n v="0"/>
    <x v="10"/>
    <x v="1"/>
    <x v="0"/>
    <n v="120"/>
    <x v="10"/>
    <n v="960"/>
    <n v="1296"/>
    <x v="9"/>
    <x v="6"/>
    <x v="1"/>
  </r>
  <r>
    <x v="291"/>
    <s v="P0034"/>
    <n v="6"/>
    <x v="2"/>
    <x v="1"/>
    <n v="0"/>
    <x v="13"/>
    <x v="4"/>
    <x v="2"/>
    <n v="55"/>
    <x v="13"/>
    <n v="330"/>
    <n v="349.79999999999995"/>
    <x v="18"/>
    <x v="6"/>
    <x v="1"/>
  </r>
  <r>
    <x v="292"/>
    <s v="P0018"/>
    <n v="2"/>
    <x v="1"/>
    <x v="0"/>
    <n v="0"/>
    <x v="30"/>
    <x v="2"/>
    <x v="3"/>
    <n v="37"/>
    <x v="30"/>
    <n v="74"/>
    <n v="98.42"/>
    <x v="19"/>
    <x v="6"/>
    <x v="1"/>
  </r>
  <r>
    <x v="293"/>
    <s v="P0006"/>
    <n v="14"/>
    <x v="2"/>
    <x v="1"/>
    <n v="0"/>
    <x v="15"/>
    <x v="3"/>
    <x v="1"/>
    <n v="75"/>
    <x v="15"/>
    <n v="1050"/>
    <n v="1197"/>
    <x v="27"/>
    <x v="6"/>
    <x v="1"/>
  </r>
  <r>
    <x v="293"/>
    <s v="P0027"/>
    <n v="1"/>
    <x v="1"/>
    <x v="0"/>
    <n v="0"/>
    <x v="26"/>
    <x v="4"/>
    <x v="2"/>
    <n v="48"/>
    <x v="26"/>
    <n v="48"/>
    <n v="57.120000000000005"/>
    <x v="27"/>
    <x v="6"/>
    <x v="1"/>
  </r>
  <r>
    <x v="294"/>
    <s v="P0044"/>
    <n v="2"/>
    <x v="2"/>
    <x v="1"/>
    <n v="0"/>
    <x v="11"/>
    <x v="1"/>
    <x v="1"/>
    <n v="76"/>
    <x v="11"/>
    <n v="152"/>
    <n v="164.16"/>
    <x v="11"/>
    <x v="6"/>
    <x v="1"/>
  </r>
  <r>
    <x v="294"/>
    <s v="P0017"/>
    <n v="12"/>
    <x v="2"/>
    <x v="1"/>
    <n v="0"/>
    <x v="39"/>
    <x v="2"/>
    <x v="0"/>
    <n v="134"/>
    <x v="39"/>
    <n v="1608"/>
    <n v="1881.3600000000001"/>
    <x v="11"/>
    <x v="6"/>
    <x v="1"/>
  </r>
  <r>
    <x v="294"/>
    <s v="P0003"/>
    <n v="13"/>
    <x v="1"/>
    <x v="1"/>
    <n v="0"/>
    <x v="6"/>
    <x v="3"/>
    <x v="1"/>
    <n v="71"/>
    <x v="6"/>
    <n v="923"/>
    <n v="1052.22"/>
    <x v="11"/>
    <x v="6"/>
    <x v="1"/>
  </r>
  <r>
    <x v="295"/>
    <s v="P0003"/>
    <n v="10"/>
    <x v="1"/>
    <x v="0"/>
    <n v="0"/>
    <x v="6"/>
    <x v="3"/>
    <x v="1"/>
    <n v="71"/>
    <x v="6"/>
    <n v="710"/>
    <n v="809.4"/>
    <x v="12"/>
    <x v="6"/>
    <x v="1"/>
  </r>
  <r>
    <x v="295"/>
    <s v="P0026"/>
    <n v="1"/>
    <x v="1"/>
    <x v="1"/>
    <n v="0"/>
    <x v="42"/>
    <x v="4"/>
    <x v="3"/>
    <n v="18"/>
    <x v="42"/>
    <n v="18"/>
    <n v="24.66"/>
    <x v="12"/>
    <x v="6"/>
    <x v="1"/>
  </r>
  <r>
    <x v="296"/>
    <s v="P0012"/>
    <n v="5"/>
    <x v="2"/>
    <x v="1"/>
    <n v="0"/>
    <x v="35"/>
    <x v="2"/>
    <x v="1"/>
    <n v="73"/>
    <x v="35"/>
    <n v="365"/>
    <n v="470.85"/>
    <x v="2"/>
    <x v="7"/>
    <x v="1"/>
  </r>
  <r>
    <x v="297"/>
    <s v="P0016"/>
    <n v="9"/>
    <x v="1"/>
    <x v="0"/>
    <n v="0"/>
    <x v="21"/>
    <x v="2"/>
    <x v="3"/>
    <n v="13"/>
    <x v="21"/>
    <n v="117"/>
    <n v="149.76"/>
    <x v="16"/>
    <x v="7"/>
    <x v="1"/>
  </r>
  <r>
    <x v="298"/>
    <s v="P0016"/>
    <n v="2"/>
    <x v="2"/>
    <x v="0"/>
    <n v="0"/>
    <x v="21"/>
    <x v="2"/>
    <x v="3"/>
    <n v="13"/>
    <x v="21"/>
    <n v="26"/>
    <n v="33.28"/>
    <x v="21"/>
    <x v="7"/>
    <x v="1"/>
  </r>
  <r>
    <x v="298"/>
    <s v="P0032"/>
    <n v="12"/>
    <x v="2"/>
    <x v="1"/>
    <n v="0"/>
    <x v="18"/>
    <x v="4"/>
    <x v="1"/>
    <n v="89"/>
    <x v="18"/>
    <n v="1068"/>
    <n v="1409.76"/>
    <x v="21"/>
    <x v="7"/>
    <x v="1"/>
  </r>
  <r>
    <x v="298"/>
    <s v="P0021"/>
    <n v="11"/>
    <x v="2"/>
    <x v="1"/>
    <n v="0"/>
    <x v="32"/>
    <x v="0"/>
    <x v="0"/>
    <n v="126"/>
    <x v="32"/>
    <n v="1386"/>
    <n v="1787.9399999999998"/>
    <x v="21"/>
    <x v="7"/>
    <x v="1"/>
  </r>
  <r>
    <x v="299"/>
    <s v="P0030"/>
    <n v="14"/>
    <x v="2"/>
    <x v="1"/>
    <n v="0"/>
    <x v="28"/>
    <x v="4"/>
    <x v="0"/>
    <n v="148"/>
    <x v="28"/>
    <n v="2072"/>
    <n v="2817.92"/>
    <x v="29"/>
    <x v="7"/>
    <x v="1"/>
  </r>
  <r>
    <x v="300"/>
    <s v="P0011"/>
    <n v="10"/>
    <x v="0"/>
    <x v="1"/>
    <n v="0"/>
    <x v="31"/>
    <x v="2"/>
    <x v="2"/>
    <n v="44"/>
    <x v="31"/>
    <n v="440"/>
    <n v="484"/>
    <x v="17"/>
    <x v="7"/>
    <x v="1"/>
  </r>
  <r>
    <x v="300"/>
    <s v="P0015"/>
    <n v="7"/>
    <x v="2"/>
    <x v="0"/>
    <n v="0"/>
    <x v="27"/>
    <x v="2"/>
    <x v="3"/>
    <n v="12"/>
    <x v="27"/>
    <n v="84"/>
    <n v="110.03999999999999"/>
    <x v="17"/>
    <x v="7"/>
    <x v="1"/>
  </r>
  <r>
    <x v="301"/>
    <s v="P0029"/>
    <n v="8"/>
    <x v="1"/>
    <x v="0"/>
    <n v="0"/>
    <x v="19"/>
    <x v="4"/>
    <x v="2"/>
    <n v="47"/>
    <x v="19"/>
    <n v="376"/>
    <n v="424.88"/>
    <x v="7"/>
    <x v="7"/>
    <x v="1"/>
  </r>
  <r>
    <x v="301"/>
    <s v="P0010"/>
    <n v="2"/>
    <x v="1"/>
    <x v="1"/>
    <n v="0"/>
    <x v="20"/>
    <x v="2"/>
    <x v="0"/>
    <n v="148"/>
    <x v="20"/>
    <n v="296"/>
    <n v="328.56"/>
    <x v="7"/>
    <x v="7"/>
    <x v="1"/>
  </r>
  <r>
    <x v="302"/>
    <s v="P0007"/>
    <n v="3"/>
    <x v="1"/>
    <x v="0"/>
    <n v="0"/>
    <x v="36"/>
    <x v="3"/>
    <x v="2"/>
    <n v="43"/>
    <x v="36"/>
    <n v="129"/>
    <n v="143.19"/>
    <x v="8"/>
    <x v="7"/>
    <x v="1"/>
  </r>
  <r>
    <x v="303"/>
    <s v="P0023"/>
    <n v="13"/>
    <x v="2"/>
    <x v="0"/>
    <n v="0"/>
    <x v="12"/>
    <x v="0"/>
    <x v="0"/>
    <n v="141"/>
    <x v="12"/>
    <n v="1833"/>
    <n v="1942.98"/>
    <x v="9"/>
    <x v="7"/>
    <x v="1"/>
  </r>
  <r>
    <x v="303"/>
    <s v="P0033"/>
    <n v="14"/>
    <x v="2"/>
    <x v="0"/>
    <n v="0"/>
    <x v="38"/>
    <x v="4"/>
    <x v="1"/>
    <n v="95"/>
    <x v="38"/>
    <n v="1330"/>
    <n v="1675.8"/>
    <x v="9"/>
    <x v="7"/>
    <x v="1"/>
  </r>
  <r>
    <x v="304"/>
    <s v="P0016"/>
    <n v="4"/>
    <x v="2"/>
    <x v="0"/>
    <n v="0"/>
    <x v="21"/>
    <x v="2"/>
    <x v="3"/>
    <n v="13"/>
    <x v="21"/>
    <n v="52"/>
    <n v="66.56"/>
    <x v="10"/>
    <x v="7"/>
    <x v="1"/>
  </r>
  <r>
    <x v="305"/>
    <s v="P0044"/>
    <n v="11"/>
    <x v="1"/>
    <x v="0"/>
    <n v="0"/>
    <x v="11"/>
    <x v="1"/>
    <x v="1"/>
    <n v="76"/>
    <x v="11"/>
    <n v="836"/>
    <n v="902.88"/>
    <x v="19"/>
    <x v="7"/>
    <x v="1"/>
  </r>
  <r>
    <x v="305"/>
    <s v="P0029"/>
    <n v="14"/>
    <x v="2"/>
    <x v="1"/>
    <n v="0"/>
    <x v="19"/>
    <x v="4"/>
    <x v="2"/>
    <n v="47"/>
    <x v="19"/>
    <n v="658"/>
    <n v="743.54"/>
    <x v="19"/>
    <x v="7"/>
    <x v="1"/>
  </r>
  <r>
    <x v="306"/>
    <s v="P0005"/>
    <n v="5"/>
    <x v="2"/>
    <x v="1"/>
    <n v="0"/>
    <x v="24"/>
    <x v="3"/>
    <x v="0"/>
    <n v="133"/>
    <x v="24"/>
    <n v="665"/>
    <n v="778.05000000000007"/>
    <x v="27"/>
    <x v="7"/>
    <x v="1"/>
  </r>
  <r>
    <x v="307"/>
    <s v="P0019"/>
    <n v="13"/>
    <x v="0"/>
    <x v="1"/>
    <n v="0"/>
    <x v="40"/>
    <x v="2"/>
    <x v="0"/>
    <n v="150"/>
    <x v="40"/>
    <n v="1950"/>
    <n v="2730"/>
    <x v="12"/>
    <x v="7"/>
    <x v="1"/>
  </r>
  <r>
    <x v="307"/>
    <s v="P0037"/>
    <n v="8"/>
    <x v="1"/>
    <x v="0"/>
    <n v="0"/>
    <x v="8"/>
    <x v="1"/>
    <x v="1"/>
    <n v="67"/>
    <x v="8"/>
    <n v="536"/>
    <n v="686.08"/>
    <x v="12"/>
    <x v="7"/>
    <x v="1"/>
  </r>
  <r>
    <x v="308"/>
    <s v="P0039"/>
    <n v="15"/>
    <x v="0"/>
    <x v="0"/>
    <n v="0"/>
    <x v="34"/>
    <x v="1"/>
    <x v="3"/>
    <n v="37"/>
    <x v="34"/>
    <n v="555"/>
    <n v="638.25"/>
    <x v="13"/>
    <x v="7"/>
    <x v="1"/>
  </r>
  <r>
    <x v="309"/>
    <s v="P0005"/>
    <n v="9"/>
    <x v="1"/>
    <x v="0"/>
    <n v="0"/>
    <x v="24"/>
    <x v="3"/>
    <x v="0"/>
    <n v="133"/>
    <x v="24"/>
    <n v="1197"/>
    <n v="1400.4900000000002"/>
    <x v="14"/>
    <x v="7"/>
    <x v="1"/>
  </r>
  <r>
    <x v="309"/>
    <s v="P0039"/>
    <n v="5"/>
    <x v="2"/>
    <x v="0"/>
    <n v="0"/>
    <x v="34"/>
    <x v="1"/>
    <x v="3"/>
    <n v="37"/>
    <x v="34"/>
    <n v="185"/>
    <n v="212.75"/>
    <x v="14"/>
    <x v="7"/>
    <x v="1"/>
  </r>
  <r>
    <x v="310"/>
    <s v="P0006"/>
    <n v="6"/>
    <x v="1"/>
    <x v="1"/>
    <n v="0"/>
    <x v="15"/>
    <x v="3"/>
    <x v="1"/>
    <n v="75"/>
    <x v="15"/>
    <n v="450"/>
    <n v="513"/>
    <x v="24"/>
    <x v="7"/>
    <x v="1"/>
  </r>
  <r>
    <x v="310"/>
    <s v="P0043"/>
    <n v="6"/>
    <x v="2"/>
    <x v="1"/>
    <n v="0"/>
    <x v="23"/>
    <x v="1"/>
    <x v="1"/>
    <n v="67"/>
    <x v="23"/>
    <n v="402"/>
    <n v="498.48"/>
    <x v="24"/>
    <x v="7"/>
    <x v="1"/>
  </r>
  <r>
    <x v="310"/>
    <s v="P0025"/>
    <n v="5"/>
    <x v="2"/>
    <x v="1"/>
    <n v="0"/>
    <x v="7"/>
    <x v="0"/>
    <x v="3"/>
    <n v="7"/>
    <x v="7"/>
    <n v="35"/>
    <n v="41.65"/>
    <x v="24"/>
    <x v="7"/>
    <x v="1"/>
  </r>
  <r>
    <x v="311"/>
    <s v="P0015"/>
    <n v="13"/>
    <x v="2"/>
    <x v="1"/>
    <n v="0"/>
    <x v="27"/>
    <x v="2"/>
    <x v="3"/>
    <n v="12"/>
    <x v="27"/>
    <n v="156"/>
    <n v="204.35999999999999"/>
    <x v="25"/>
    <x v="7"/>
    <x v="1"/>
  </r>
  <r>
    <x v="312"/>
    <s v="P0002"/>
    <n v="1"/>
    <x v="2"/>
    <x v="1"/>
    <n v="0"/>
    <x v="29"/>
    <x v="3"/>
    <x v="1"/>
    <n v="105"/>
    <x v="29"/>
    <n v="105"/>
    <n v="142.80000000000001"/>
    <x v="3"/>
    <x v="8"/>
    <x v="1"/>
  </r>
  <r>
    <x v="313"/>
    <s v="P0005"/>
    <n v="12"/>
    <x v="0"/>
    <x v="0"/>
    <n v="0"/>
    <x v="24"/>
    <x v="3"/>
    <x v="0"/>
    <n v="133"/>
    <x v="24"/>
    <n v="1596"/>
    <n v="1867.3200000000002"/>
    <x v="16"/>
    <x v="8"/>
    <x v="1"/>
  </r>
  <r>
    <x v="314"/>
    <s v="P0041"/>
    <n v="9"/>
    <x v="2"/>
    <x v="0"/>
    <n v="0"/>
    <x v="41"/>
    <x v="1"/>
    <x v="0"/>
    <n v="138"/>
    <x v="41"/>
    <n v="1242"/>
    <n v="1564.92"/>
    <x v="4"/>
    <x v="8"/>
    <x v="1"/>
  </r>
  <r>
    <x v="314"/>
    <s v="P0003"/>
    <n v="3"/>
    <x v="2"/>
    <x v="0"/>
    <n v="0"/>
    <x v="6"/>
    <x v="3"/>
    <x v="1"/>
    <n v="71"/>
    <x v="6"/>
    <n v="213"/>
    <n v="242.82"/>
    <x v="4"/>
    <x v="8"/>
    <x v="1"/>
  </r>
  <r>
    <x v="315"/>
    <s v="P0035"/>
    <n v="15"/>
    <x v="1"/>
    <x v="1"/>
    <n v="0"/>
    <x v="4"/>
    <x v="4"/>
    <x v="3"/>
    <n v="5"/>
    <x v="4"/>
    <n v="75"/>
    <n v="100.5"/>
    <x v="26"/>
    <x v="8"/>
    <x v="1"/>
  </r>
  <r>
    <x v="315"/>
    <s v="P0038"/>
    <n v="4"/>
    <x v="2"/>
    <x v="1"/>
    <n v="0"/>
    <x v="1"/>
    <x v="1"/>
    <x v="1"/>
    <n v="72"/>
    <x v="1"/>
    <n v="288"/>
    <n v="319.68"/>
    <x v="26"/>
    <x v="8"/>
    <x v="1"/>
  </r>
  <r>
    <x v="316"/>
    <s v="P0029"/>
    <n v="3"/>
    <x v="2"/>
    <x v="1"/>
    <n v="0"/>
    <x v="19"/>
    <x v="4"/>
    <x v="2"/>
    <n v="47"/>
    <x v="19"/>
    <n v="141"/>
    <n v="159.32999999999998"/>
    <x v="29"/>
    <x v="8"/>
    <x v="1"/>
  </r>
  <r>
    <x v="317"/>
    <s v="P0037"/>
    <n v="15"/>
    <x v="1"/>
    <x v="0"/>
    <n v="0"/>
    <x v="8"/>
    <x v="1"/>
    <x v="1"/>
    <n v="67"/>
    <x v="8"/>
    <n v="1005"/>
    <n v="1286.4000000000001"/>
    <x v="17"/>
    <x v="8"/>
    <x v="1"/>
  </r>
  <r>
    <x v="318"/>
    <s v="P0026"/>
    <n v="14"/>
    <x v="1"/>
    <x v="1"/>
    <n v="0"/>
    <x v="42"/>
    <x v="4"/>
    <x v="3"/>
    <n v="18"/>
    <x v="42"/>
    <n v="252"/>
    <n v="345.24"/>
    <x v="7"/>
    <x v="8"/>
    <x v="1"/>
  </r>
  <r>
    <x v="319"/>
    <s v="P0033"/>
    <n v="8"/>
    <x v="0"/>
    <x v="1"/>
    <n v="0"/>
    <x v="38"/>
    <x v="4"/>
    <x v="1"/>
    <n v="95"/>
    <x v="38"/>
    <n v="760"/>
    <n v="957.6"/>
    <x v="8"/>
    <x v="8"/>
    <x v="1"/>
  </r>
  <r>
    <x v="320"/>
    <s v="P0033"/>
    <n v="6"/>
    <x v="2"/>
    <x v="0"/>
    <n v="0"/>
    <x v="38"/>
    <x v="4"/>
    <x v="1"/>
    <n v="95"/>
    <x v="38"/>
    <n v="570"/>
    <n v="718.2"/>
    <x v="9"/>
    <x v="8"/>
    <x v="1"/>
  </r>
  <r>
    <x v="320"/>
    <s v="P0001"/>
    <n v="10"/>
    <x v="2"/>
    <x v="0"/>
    <n v="0"/>
    <x v="16"/>
    <x v="3"/>
    <x v="1"/>
    <n v="98"/>
    <x v="16"/>
    <n v="980"/>
    <n v="1038.8"/>
    <x v="9"/>
    <x v="8"/>
    <x v="1"/>
  </r>
  <r>
    <x v="321"/>
    <s v="P0018"/>
    <n v="14"/>
    <x v="1"/>
    <x v="0"/>
    <n v="0"/>
    <x v="30"/>
    <x v="2"/>
    <x v="3"/>
    <n v="37"/>
    <x v="30"/>
    <n v="518"/>
    <n v="688.94"/>
    <x v="10"/>
    <x v="8"/>
    <x v="1"/>
  </r>
  <r>
    <x v="321"/>
    <s v="P0026"/>
    <n v="5"/>
    <x v="2"/>
    <x v="1"/>
    <n v="0"/>
    <x v="42"/>
    <x v="4"/>
    <x v="3"/>
    <n v="18"/>
    <x v="42"/>
    <n v="90"/>
    <n v="123.3"/>
    <x v="10"/>
    <x v="8"/>
    <x v="1"/>
  </r>
  <r>
    <x v="322"/>
    <s v="P0043"/>
    <n v="12"/>
    <x v="1"/>
    <x v="0"/>
    <n v="0"/>
    <x v="23"/>
    <x v="1"/>
    <x v="1"/>
    <n v="67"/>
    <x v="23"/>
    <n v="804"/>
    <n v="996.96"/>
    <x v="18"/>
    <x v="8"/>
    <x v="1"/>
  </r>
  <r>
    <x v="323"/>
    <s v="P0012"/>
    <n v="12"/>
    <x v="2"/>
    <x v="0"/>
    <n v="0"/>
    <x v="35"/>
    <x v="2"/>
    <x v="1"/>
    <n v="73"/>
    <x v="35"/>
    <n v="876"/>
    <n v="1130.04"/>
    <x v="19"/>
    <x v="8"/>
    <x v="1"/>
  </r>
  <r>
    <x v="324"/>
    <s v="P0032"/>
    <n v="14"/>
    <x v="2"/>
    <x v="0"/>
    <n v="0"/>
    <x v="18"/>
    <x v="4"/>
    <x v="1"/>
    <n v="89"/>
    <x v="18"/>
    <n v="1246"/>
    <n v="1644.72"/>
    <x v="27"/>
    <x v="8"/>
    <x v="1"/>
  </r>
  <r>
    <x v="324"/>
    <s v="P0032"/>
    <n v="8"/>
    <x v="2"/>
    <x v="1"/>
    <n v="0"/>
    <x v="18"/>
    <x v="4"/>
    <x v="1"/>
    <n v="89"/>
    <x v="18"/>
    <n v="712"/>
    <n v="939.84"/>
    <x v="27"/>
    <x v="8"/>
    <x v="1"/>
  </r>
  <r>
    <x v="325"/>
    <s v="P0036"/>
    <n v="4"/>
    <x v="2"/>
    <x v="1"/>
    <n v="0"/>
    <x v="43"/>
    <x v="4"/>
    <x v="1"/>
    <n v="90"/>
    <x v="43"/>
    <n v="360"/>
    <n v="385.2"/>
    <x v="13"/>
    <x v="8"/>
    <x v="1"/>
  </r>
  <r>
    <x v="325"/>
    <s v="P0044"/>
    <n v="9"/>
    <x v="2"/>
    <x v="1"/>
    <n v="0"/>
    <x v="11"/>
    <x v="1"/>
    <x v="1"/>
    <n v="76"/>
    <x v="11"/>
    <n v="684"/>
    <n v="738.72"/>
    <x v="13"/>
    <x v="8"/>
    <x v="1"/>
  </r>
  <r>
    <x v="325"/>
    <s v="P0038"/>
    <n v="3"/>
    <x v="0"/>
    <x v="1"/>
    <n v="0"/>
    <x v="1"/>
    <x v="1"/>
    <x v="1"/>
    <n v="72"/>
    <x v="1"/>
    <n v="216"/>
    <n v="239.76"/>
    <x v="13"/>
    <x v="8"/>
    <x v="1"/>
  </r>
  <r>
    <x v="326"/>
    <s v="P0034"/>
    <n v="13"/>
    <x v="2"/>
    <x v="0"/>
    <n v="0"/>
    <x v="13"/>
    <x v="4"/>
    <x v="2"/>
    <n v="55"/>
    <x v="13"/>
    <n v="715"/>
    <n v="757.9"/>
    <x v="28"/>
    <x v="8"/>
    <x v="1"/>
  </r>
  <r>
    <x v="327"/>
    <s v="P0011"/>
    <n v="5"/>
    <x v="2"/>
    <x v="1"/>
    <n v="0"/>
    <x v="31"/>
    <x v="2"/>
    <x v="2"/>
    <n v="44"/>
    <x v="31"/>
    <n v="220"/>
    <n v="242"/>
    <x v="2"/>
    <x v="9"/>
    <x v="1"/>
  </r>
  <r>
    <x v="328"/>
    <s v="P0007"/>
    <n v="15"/>
    <x v="2"/>
    <x v="0"/>
    <n v="0"/>
    <x v="36"/>
    <x v="3"/>
    <x v="2"/>
    <n v="43"/>
    <x v="36"/>
    <n v="645"/>
    <n v="715.95"/>
    <x v="3"/>
    <x v="9"/>
    <x v="1"/>
  </r>
  <r>
    <x v="329"/>
    <s v="P0035"/>
    <n v="1"/>
    <x v="2"/>
    <x v="0"/>
    <n v="0"/>
    <x v="4"/>
    <x v="4"/>
    <x v="3"/>
    <n v="5"/>
    <x v="4"/>
    <n v="5"/>
    <n v="6.7"/>
    <x v="16"/>
    <x v="9"/>
    <x v="1"/>
  </r>
  <r>
    <x v="330"/>
    <s v="P0038"/>
    <n v="14"/>
    <x v="1"/>
    <x v="0"/>
    <n v="0"/>
    <x v="1"/>
    <x v="1"/>
    <x v="1"/>
    <n v="72"/>
    <x v="1"/>
    <n v="1008"/>
    <n v="1118.8800000000001"/>
    <x v="4"/>
    <x v="9"/>
    <x v="1"/>
  </r>
  <r>
    <x v="331"/>
    <s v="P0019"/>
    <n v="9"/>
    <x v="2"/>
    <x v="0"/>
    <n v="0"/>
    <x v="40"/>
    <x v="2"/>
    <x v="0"/>
    <n v="150"/>
    <x v="40"/>
    <n v="1350"/>
    <n v="1890"/>
    <x v="26"/>
    <x v="9"/>
    <x v="1"/>
  </r>
  <r>
    <x v="331"/>
    <s v="P0044"/>
    <n v="12"/>
    <x v="1"/>
    <x v="0"/>
    <n v="0"/>
    <x v="11"/>
    <x v="1"/>
    <x v="1"/>
    <n v="76"/>
    <x v="11"/>
    <n v="912"/>
    <n v="984.96"/>
    <x v="26"/>
    <x v="9"/>
    <x v="1"/>
  </r>
  <r>
    <x v="332"/>
    <s v="P0008"/>
    <n v="10"/>
    <x v="2"/>
    <x v="0"/>
    <n v="0"/>
    <x v="25"/>
    <x v="3"/>
    <x v="1"/>
    <n v="83"/>
    <x v="25"/>
    <n v="830"/>
    <n v="946.2"/>
    <x v="5"/>
    <x v="9"/>
    <x v="1"/>
  </r>
  <r>
    <x v="333"/>
    <s v="P0002"/>
    <n v="15"/>
    <x v="1"/>
    <x v="0"/>
    <n v="0"/>
    <x v="29"/>
    <x v="3"/>
    <x v="1"/>
    <n v="105"/>
    <x v="29"/>
    <n v="1575"/>
    <n v="2142"/>
    <x v="22"/>
    <x v="9"/>
    <x v="1"/>
  </r>
  <r>
    <x v="334"/>
    <s v="P0044"/>
    <n v="15"/>
    <x v="0"/>
    <x v="0"/>
    <n v="0"/>
    <x v="11"/>
    <x v="1"/>
    <x v="1"/>
    <n v="76"/>
    <x v="11"/>
    <n v="1140"/>
    <n v="1231.2"/>
    <x v="29"/>
    <x v="9"/>
    <x v="1"/>
  </r>
  <r>
    <x v="335"/>
    <s v="P0015"/>
    <n v="10"/>
    <x v="2"/>
    <x v="1"/>
    <n v="0"/>
    <x v="27"/>
    <x v="2"/>
    <x v="3"/>
    <n v="12"/>
    <x v="27"/>
    <n v="120"/>
    <n v="157.19999999999999"/>
    <x v="17"/>
    <x v="9"/>
    <x v="1"/>
  </r>
  <r>
    <x v="336"/>
    <s v="P0036"/>
    <n v="3"/>
    <x v="1"/>
    <x v="0"/>
    <n v="0"/>
    <x v="43"/>
    <x v="4"/>
    <x v="1"/>
    <n v="90"/>
    <x v="43"/>
    <n v="270"/>
    <n v="288.89999999999998"/>
    <x v="23"/>
    <x v="9"/>
    <x v="1"/>
  </r>
  <r>
    <x v="337"/>
    <s v="P0024"/>
    <n v="14"/>
    <x v="1"/>
    <x v="1"/>
    <n v="0"/>
    <x v="0"/>
    <x v="0"/>
    <x v="0"/>
    <n v="144"/>
    <x v="0"/>
    <n v="2016"/>
    <n v="2197.44"/>
    <x v="19"/>
    <x v="9"/>
    <x v="1"/>
  </r>
  <r>
    <x v="338"/>
    <s v="P0042"/>
    <n v="3"/>
    <x v="2"/>
    <x v="1"/>
    <n v="0"/>
    <x v="10"/>
    <x v="1"/>
    <x v="0"/>
    <n v="120"/>
    <x v="10"/>
    <n v="360"/>
    <n v="486"/>
    <x v="24"/>
    <x v="9"/>
    <x v="1"/>
  </r>
  <r>
    <x v="339"/>
    <s v="P0038"/>
    <n v="8"/>
    <x v="2"/>
    <x v="0"/>
    <n v="0"/>
    <x v="1"/>
    <x v="1"/>
    <x v="1"/>
    <n v="72"/>
    <x v="1"/>
    <n v="576"/>
    <n v="639.36"/>
    <x v="25"/>
    <x v="9"/>
    <x v="1"/>
  </r>
  <r>
    <x v="340"/>
    <s v="P0012"/>
    <n v="15"/>
    <x v="0"/>
    <x v="0"/>
    <n v="0"/>
    <x v="35"/>
    <x v="2"/>
    <x v="1"/>
    <n v="73"/>
    <x v="35"/>
    <n v="1095"/>
    <n v="1412.55"/>
    <x v="0"/>
    <x v="10"/>
    <x v="1"/>
  </r>
  <r>
    <x v="341"/>
    <s v="P0015"/>
    <n v="15"/>
    <x v="0"/>
    <x v="1"/>
    <n v="0"/>
    <x v="27"/>
    <x v="2"/>
    <x v="3"/>
    <n v="12"/>
    <x v="27"/>
    <n v="180"/>
    <n v="235.79999999999998"/>
    <x v="1"/>
    <x v="10"/>
    <x v="1"/>
  </r>
  <r>
    <x v="341"/>
    <s v="P0030"/>
    <n v="15"/>
    <x v="2"/>
    <x v="1"/>
    <n v="0"/>
    <x v="28"/>
    <x v="4"/>
    <x v="0"/>
    <n v="148"/>
    <x v="28"/>
    <n v="2220"/>
    <n v="3019.2"/>
    <x v="1"/>
    <x v="10"/>
    <x v="1"/>
  </r>
  <r>
    <x v="341"/>
    <s v="P0035"/>
    <n v="5"/>
    <x v="2"/>
    <x v="1"/>
    <n v="0"/>
    <x v="4"/>
    <x v="4"/>
    <x v="3"/>
    <n v="5"/>
    <x v="4"/>
    <n v="25"/>
    <n v="33.5"/>
    <x v="1"/>
    <x v="10"/>
    <x v="1"/>
  </r>
  <r>
    <x v="342"/>
    <s v="P0020"/>
    <n v="11"/>
    <x v="1"/>
    <x v="0"/>
    <n v="0"/>
    <x v="14"/>
    <x v="0"/>
    <x v="2"/>
    <n v="61"/>
    <x v="14"/>
    <n v="671"/>
    <n v="838.75"/>
    <x v="2"/>
    <x v="10"/>
    <x v="1"/>
  </r>
  <r>
    <x v="343"/>
    <s v="P0008"/>
    <n v="10"/>
    <x v="2"/>
    <x v="0"/>
    <n v="0"/>
    <x v="25"/>
    <x v="3"/>
    <x v="1"/>
    <n v="83"/>
    <x v="25"/>
    <n v="830"/>
    <n v="946.2"/>
    <x v="3"/>
    <x v="10"/>
    <x v="1"/>
  </r>
  <r>
    <x v="344"/>
    <s v="P0019"/>
    <n v="15"/>
    <x v="2"/>
    <x v="1"/>
    <n v="0"/>
    <x v="40"/>
    <x v="2"/>
    <x v="0"/>
    <n v="150"/>
    <x v="40"/>
    <n v="2250"/>
    <n v="3150"/>
    <x v="15"/>
    <x v="10"/>
    <x v="1"/>
  </r>
  <r>
    <x v="345"/>
    <s v="P0043"/>
    <n v="13"/>
    <x v="2"/>
    <x v="1"/>
    <n v="0"/>
    <x v="23"/>
    <x v="1"/>
    <x v="1"/>
    <n v="67"/>
    <x v="23"/>
    <n v="871"/>
    <n v="1080.04"/>
    <x v="16"/>
    <x v="10"/>
    <x v="1"/>
  </r>
  <r>
    <x v="345"/>
    <s v="P0015"/>
    <n v="13"/>
    <x v="1"/>
    <x v="0"/>
    <n v="0"/>
    <x v="27"/>
    <x v="2"/>
    <x v="3"/>
    <n v="12"/>
    <x v="27"/>
    <n v="156"/>
    <n v="204.35999999999999"/>
    <x v="16"/>
    <x v="10"/>
    <x v="1"/>
  </r>
  <r>
    <x v="345"/>
    <s v="P0042"/>
    <n v="13"/>
    <x v="2"/>
    <x v="1"/>
    <n v="0"/>
    <x v="10"/>
    <x v="1"/>
    <x v="0"/>
    <n v="120"/>
    <x v="10"/>
    <n v="1560"/>
    <n v="2106"/>
    <x v="16"/>
    <x v="10"/>
    <x v="1"/>
  </r>
  <r>
    <x v="346"/>
    <s v="P0040"/>
    <n v="13"/>
    <x v="1"/>
    <x v="1"/>
    <n v="0"/>
    <x v="17"/>
    <x v="1"/>
    <x v="1"/>
    <n v="90"/>
    <x v="17"/>
    <n v="1170"/>
    <n v="1497.6000000000001"/>
    <x v="20"/>
    <x v="10"/>
    <x v="1"/>
  </r>
  <r>
    <x v="347"/>
    <s v="P0036"/>
    <n v="11"/>
    <x v="0"/>
    <x v="1"/>
    <n v="0"/>
    <x v="43"/>
    <x v="4"/>
    <x v="1"/>
    <n v="90"/>
    <x v="43"/>
    <n v="990"/>
    <n v="1059.3"/>
    <x v="21"/>
    <x v="10"/>
    <x v="1"/>
  </r>
  <r>
    <x v="347"/>
    <s v="P0019"/>
    <n v="10"/>
    <x v="0"/>
    <x v="0"/>
    <n v="0"/>
    <x v="40"/>
    <x v="2"/>
    <x v="0"/>
    <n v="150"/>
    <x v="40"/>
    <n v="1500"/>
    <n v="2100"/>
    <x v="21"/>
    <x v="10"/>
    <x v="1"/>
  </r>
  <r>
    <x v="348"/>
    <s v="P0027"/>
    <n v="8"/>
    <x v="1"/>
    <x v="1"/>
    <n v="0"/>
    <x v="26"/>
    <x v="4"/>
    <x v="2"/>
    <n v="48"/>
    <x v="26"/>
    <n v="384"/>
    <n v="456.96000000000004"/>
    <x v="4"/>
    <x v="10"/>
    <x v="1"/>
  </r>
  <r>
    <x v="349"/>
    <s v="P0018"/>
    <n v="7"/>
    <x v="2"/>
    <x v="0"/>
    <n v="0"/>
    <x v="30"/>
    <x v="2"/>
    <x v="3"/>
    <n v="37"/>
    <x v="30"/>
    <n v="259"/>
    <n v="344.47"/>
    <x v="26"/>
    <x v="10"/>
    <x v="1"/>
  </r>
  <r>
    <x v="350"/>
    <s v="P0027"/>
    <n v="10"/>
    <x v="0"/>
    <x v="1"/>
    <n v="0"/>
    <x v="26"/>
    <x v="4"/>
    <x v="2"/>
    <n v="48"/>
    <x v="26"/>
    <n v="480"/>
    <n v="571.20000000000005"/>
    <x v="22"/>
    <x v="10"/>
    <x v="1"/>
  </r>
  <r>
    <x v="351"/>
    <s v="P0002"/>
    <n v="1"/>
    <x v="2"/>
    <x v="1"/>
    <n v="0"/>
    <x v="29"/>
    <x v="3"/>
    <x v="1"/>
    <n v="105"/>
    <x v="29"/>
    <n v="105"/>
    <n v="142.80000000000001"/>
    <x v="29"/>
    <x v="10"/>
    <x v="1"/>
  </r>
  <r>
    <x v="352"/>
    <s v="P0012"/>
    <n v="14"/>
    <x v="2"/>
    <x v="1"/>
    <n v="0"/>
    <x v="35"/>
    <x v="2"/>
    <x v="1"/>
    <n v="73"/>
    <x v="35"/>
    <n v="1022"/>
    <n v="1318.38"/>
    <x v="17"/>
    <x v="10"/>
    <x v="1"/>
  </r>
  <r>
    <x v="353"/>
    <s v="P0017"/>
    <n v="8"/>
    <x v="1"/>
    <x v="0"/>
    <n v="0"/>
    <x v="39"/>
    <x v="2"/>
    <x v="0"/>
    <n v="134"/>
    <x v="39"/>
    <n v="1072"/>
    <n v="1254.24"/>
    <x v="23"/>
    <x v="10"/>
    <x v="1"/>
  </r>
  <r>
    <x v="354"/>
    <s v="P0034"/>
    <n v="8"/>
    <x v="2"/>
    <x v="1"/>
    <n v="0"/>
    <x v="13"/>
    <x v="4"/>
    <x v="2"/>
    <n v="55"/>
    <x v="13"/>
    <n v="440"/>
    <n v="466.4"/>
    <x v="7"/>
    <x v="10"/>
    <x v="1"/>
  </r>
  <r>
    <x v="355"/>
    <s v="P0020"/>
    <n v="6"/>
    <x v="2"/>
    <x v="1"/>
    <n v="0"/>
    <x v="14"/>
    <x v="0"/>
    <x v="2"/>
    <n v="61"/>
    <x v="14"/>
    <n v="366"/>
    <n v="457.5"/>
    <x v="10"/>
    <x v="10"/>
    <x v="1"/>
  </r>
  <r>
    <x v="356"/>
    <s v="P0036"/>
    <n v="12"/>
    <x v="1"/>
    <x v="0"/>
    <n v="0"/>
    <x v="43"/>
    <x v="4"/>
    <x v="1"/>
    <n v="90"/>
    <x v="43"/>
    <n v="1080"/>
    <n v="1155.5999999999999"/>
    <x v="19"/>
    <x v="10"/>
    <x v="1"/>
  </r>
  <r>
    <x v="357"/>
    <s v="P0004"/>
    <n v="5"/>
    <x v="2"/>
    <x v="1"/>
    <n v="0"/>
    <x v="3"/>
    <x v="3"/>
    <x v="2"/>
    <n v="44"/>
    <x v="3"/>
    <n v="220"/>
    <n v="244.20000000000002"/>
    <x v="11"/>
    <x v="10"/>
    <x v="1"/>
  </r>
  <r>
    <x v="358"/>
    <s v="P0032"/>
    <n v="5"/>
    <x v="2"/>
    <x v="0"/>
    <n v="0"/>
    <x v="18"/>
    <x v="4"/>
    <x v="1"/>
    <n v="89"/>
    <x v="18"/>
    <n v="445"/>
    <n v="587.4"/>
    <x v="12"/>
    <x v="10"/>
    <x v="1"/>
  </r>
  <r>
    <x v="359"/>
    <s v="P0034"/>
    <n v="15"/>
    <x v="2"/>
    <x v="0"/>
    <n v="0"/>
    <x v="13"/>
    <x v="4"/>
    <x v="2"/>
    <n v="55"/>
    <x v="13"/>
    <n v="825"/>
    <n v="874.5"/>
    <x v="13"/>
    <x v="10"/>
    <x v="1"/>
  </r>
  <r>
    <x v="360"/>
    <s v="P0031"/>
    <n v="8"/>
    <x v="2"/>
    <x v="1"/>
    <n v="0"/>
    <x v="5"/>
    <x v="4"/>
    <x v="1"/>
    <n v="93"/>
    <x v="5"/>
    <n v="744"/>
    <n v="833.28"/>
    <x v="14"/>
    <x v="10"/>
    <x v="1"/>
  </r>
  <r>
    <x v="361"/>
    <s v="P0015"/>
    <n v="2"/>
    <x v="2"/>
    <x v="0"/>
    <n v="0"/>
    <x v="27"/>
    <x v="2"/>
    <x v="3"/>
    <n v="12"/>
    <x v="27"/>
    <n v="24"/>
    <n v="31.439999999999998"/>
    <x v="24"/>
    <x v="10"/>
    <x v="1"/>
  </r>
  <r>
    <x v="362"/>
    <s v="P0028"/>
    <n v="5"/>
    <x v="0"/>
    <x v="1"/>
    <n v="0"/>
    <x v="33"/>
    <x v="4"/>
    <x v="3"/>
    <n v="37"/>
    <x v="33"/>
    <n v="185"/>
    <n v="209.05"/>
    <x v="2"/>
    <x v="11"/>
    <x v="1"/>
  </r>
  <r>
    <x v="363"/>
    <s v="P0026"/>
    <n v="10"/>
    <x v="2"/>
    <x v="1"/>
    <n v="0"/>
    <x v="42"/>
    <x v="4"/>
    <x v="3"/>
    <n v="18"/>
    <x v="42"/>
    <n v="180"/>
    <n v="246.6"/>
    <x v="3"/>
    <x v="11"/>
    <x v="1"/>
  </r>
  <r>
    <x v="363"/>
    <s v="P0044"/>
    <n v="15"/>
    <x v="2"/>
    <x v="1"/>
    <n v="0"/>
    <x v="11"/>
    <x v="1"/>
    <x v="1"/>
    <n v="76"/>
    <x v="11"/>
    <n v="1140"/>
    <n v="1231.2"/>
    <x v="3"/>
    <x v="11"/>
    <x v="1"/>
  </r>
  <r>
    <x v="364"/>
    <s v="P0038"/>
    <n v="12"/>
    <x v="2"/>
    <x v="1"/>
    <n v="0"/>
    <x v="1"/>
    <x v="1"/>
    <x v="1"/>
    <n v="72"/>
    <x v="1"/>
    <n v="864"/>
    <n v="959.04"/>
    <x v="20"/>
    <x v="11"/>
    <x v="1"/>
  </r>
  <r>
    <x v="364"/>
    <s v="P0016"/>
    <n v="13"/>
    <x v="2"/>
    <x v="0"/>
    <n v="0"/>
    <x v="21"/>
    <x v="2"/>
    <x v="3"/>
    <n v="13"/>
    <x v="21"/>
    <n v="169"/>
    <n v="216.32"/>
    <x v="20"/>
    <x v="11"/>
    <x v="1"/>
  </r>
  <r>
    <x v="364"/>
    <s v="P0038"/>
    <n v="5"/>
    <x v="2"/>
    <x v="1"/>
    <n v="0"/>
    <x v="1"/>
    <x v="1"/>
    <x v="1"/>
    <n v="72"/>
    <x v="1"/>
    <n v="360"/>
    <n v="399.6"/>
    <x v="20"/>
    <x v="11"/>
    <x v="1"/>
  </r>
  <r>
    <x v="365"/>
    <s v="P0027"/>
    <n v="5"/>
    <x v="2"/>
    <x v="0"/>
    <n v="0"/>
    <x v="26"/>
    <x v="4"/>
    <x v="2"/>
    <n v="48"/>
    <x v="26"/>
    <n v="240"/>
    <n v="285.60000000000002"/>
    <x v="5"/>
    <x v="11"/>
    <x v="1"/>
  </r>
  <r>
    <x v="365"/>
    <s v="P0013"/>
    <n v="9"/>
    <x v="0"/>
    <x v="0"/>
    <n v="0"/>
    <x v="2"/>
    <x v="2"/>
    <x v="1"/>
    <n v="112"/>
    <x v="2"/>
    <n v="1008"/>
    <n v="1098.72"/>
    <x v="5"/>
    <x v="11"/>
    <x v="1"/>
  </r>
  <r>
    <x v="365"/>
    <s v="P0014"/>
    <n v="10"/>
    <x v="1"/>
    <x v="1"/>
    <n v="0"/>
    <x v="9"/>
    <x v="2"/>
    <x v="1"/>
    <n v="112"/>
    <x v="9"/>
    <n v="1120"/>
    <n v="1467.2"/>
    <x v="5"/>
    <x v="11"/>
    <x v="1"/>
  </r>
  <r>
    <x v="366"/>
    <s v="P0030"/>
    <n v="9"/>
    <x v="0"/>
    <x v="1"/>
    <n v="0"/>
    <x v="28"/>
    <x v="4"/>
    <x v="0"/>
    <n v="148"/>
    <x v="28"/>
    <n v="1332"/>
    <n v="1811.52"/>
    <x v="6"/>
    <x v="11"/>
    <x v="1"/>
  </r>
  <r>
    <x v="366"/>
    <s v="P0041"/>
    <n v="10"/>
    <x v="0"/>
    <x v="0"/>
    <n v="0"/>
    <x v="41"/>
    <x v="1"/>
    <x v="0"/>
    <n v="138"/>
    <x v="41"/>
    <n v="1380"/>
    <n v="1738.8"/>
    <x v="6"/>
    <x v="11"/>
    <x v="1"/>
  </r>
  <r>
    <x v="367"/>
    <s v="P0005"/>
    <n v="4"/>
    <x v="2"/>
    <x v="1"/>
    <n v="0"/>
    <x v="24"/>
    <x v="3"/>
    <x v="0"/>
    <n v="133"/>
    <x v="24"/>
    <n v="532"/>
    <n v="622.44000000000005"/>
    <x v="29"/>
    <x v="11"/>
    <x v="1"/>
  </r>
  <r>
    <x v="368"/>
    <s v="P0009"/>
    <n v="13"/>
    <x v="2"/>
    <x v="0"/>
    <n v="0"/>
    <x v="37"/>
    <x v="3"/>
    <x v="3"/>
    <n v="6"/>
    <x v="37"/>
    <n v="78"/>
    <n v="102.17999999999999"/>
    <x v="17"/>
    <x v="11"/>
    <x v="1"/>
  </r>
  <r>
    <x v="369"/>
    <s v="P0044"/>
    <n v="7"/>
    <x v="2"/>
    <x v="0"/>
    <n v="0"/>
    <x v="11"/>
    <x v="1"/>
    <x v="1"/>
    <n v="76"/>
    <x v="11"/>
    <n v="532"/>
    <n v="574.55999999999995"/>
    <x v="8"/>
    <x v="11"/>
    <x v="1"/>
  </r>
  <r>
    <x v="369"/>
    <s v="P0011"/>
    <n v="14"/>
    <x v="2"/>
    <x v="1"/>
    <n v="0"/>
    <x v="31"/>
    <x v="2"/>
    <x v="2"/>
    <n v="44"/>
    <x v="31"/>
    <n v="616"/>
    <n v="677.6"/>
    <x v="8"/>
    <x v="11"/>
    <x v="1"/>
  </r>
  <r>
    <x v="369"/>
    <s v="P0009"/>
    <n v="11"/>
    <x v="1"/>
    <x v="0"/>
    <n v="0"/>
    <x v="37"/>
    <x v="3"/>
    <x v="3"/>
    <n v="6"/>
    <x v="37"/>
    <n v="66"/>
    <n v="86.46"/>
    <x v="8"/>
    <x v="11"/>
    <x v="1"/>
  </r>
  <r>
    <x v="370"/>
    <s v="P0006"/>
    <n v="10"/>
    <x v="2"/>
    <x v="0"/>
    <n v="0"/>
    <x v="15"/>
    <x v="3"/>
    <x v="1"/>
    <n v="75"/>
    <x v="15"/>
    <n v="750"/>
    <n v="855"/>
    <x v="10"/>
    <x v="11"/>
    <x v="1"/>
  </r>
  <r>
    <x v="371"/>
    <s v="P0008"/>
    <n v="15"/>
    <x v="2"/>
    <x v="0"/>
    <n v="0"/>
    <x v="25"/>
    <x v="3"/>
    <x v="1"/>
    <n v="83"/>
    <x v="25"/>
    <n v="1245"/>
    <n v="1419.3000000000002"/>
    <x v="28"/>
    <x v="11"/>
    <x v="1"/>
  </r>
  <r>
    <x v="371"/>
    <s v="P0042"/>
    <n v="1"/>
    <x v="0"/>
    <x v="1"/>
    <n v="0"/>
    <x v="10"/>
    <x v="1"/>
    <x v="0"/>
    <n v="120"/>
    <x v="10"/>
    <n v="120"/>
    <n v="162"/>
    <x v="28"/>
    <x v="11"/>
    <x v="1"/>
  </r>
  <r>
    <x v="372"/>
    <s v="P0041"/>
    <n v="14"/>
    <x v="2"/>
    <x v="0"/>
    <n v="0"/>
    <x v="41"/>
    <x v="1"/>
    <x v="0"/>
    <n v="138"/>
    <x v="41"/>
    <n v="1932"/>
    <n v="2434.3199999999997"/>
    <x v="24"/>
    <x v="11"/>
    <x v="1"/>
  </r>
  <r>
    <x v="373"/>
    <s v="P0033"/>
    <n v="12"/>
    <x v="1"/>
    <x v="0"/>
    <n v="0"/>
    <x v="38"/>
    <x v="4"/>
    <x v="1"/>
    <n v="95"/>
    <x v="38"/>
    <n v="1140"/>
    <n v="1436.4"/>
    <x v="25"/>
    <x v="11"/>
    <x v="1"/>
  </r>
  <r>
    <x v="373"/>
    <s v="P0011"/>
    <n v="6"/>
    <x v="1"/>
    <x v="0"/>
    <n v="0"/>
    <x v="31"/>
    <x v="2"/>
    <x v="2"/>
    <n v="44"/>
    <x v="31"/>
    <n v="264"/>
    <n v="290.39999999999998"/>
    <x v="25"/>
    <x v="11"/>
    <x v="1"/>
  </r>
  <r>
    <x v="373"/>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31A82E-637A-4CD4-A4BC-861D6F39D52C}" name="SALE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N1:AO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3">
    <i>
      <x/>
    </i>
    <i>
      <x v="1"/>
    </i>
    <i>
      <x v="2"/>
    </i>
  </rowItems>
  <colItems count="1">
    <i/>
  </colItems>
  <dataFields count="1">
    <dataField name="Sum of TOTAL SELLING VALUE" fld="12" baseField="0" baseItem="0"/>
  </dataFields>
  <chartFormats count="12">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 chart="8" format="13" series="1">
      <pivotArea type="data" outline="0" fieldPosition="0">
        <references count="1">
          <reference field="4294967294" count="1" selected="0">
            <x v="0"/>
          </reference>
        </references>
      </pivotArea>
    </chartFormat>
    <chartFormat chart="8" format="14">
      <pivotArea type="data" outline="0" fieldPosition="0">
        <references count="2">
          <reference field="4294967294" count="1" selected="0">
            <x v="0"/>
          </reference>
          <reference field="3" count="1" selected="0">
            <x v="0"/>
          </reference>
        </references>
      </pivotArea>
    </chartFormat>
    <chartFormat chart="8" format="15">
      <pivotArea type="data" outline="0" fieldPosition="0">
        <references count="2">
          <reference field="4294967294" count="1" selected="0">
            <x v="0"/>
          </reference>
          <reference field="3" count="1" selected="0">
            <x v="1"/>
          </reference>
        </references>
      </pivotArea>
    </chartFormat>
    <chartFormat chart="8" format="16">
      <pivotArea type="data" outline="0" fieldPosition="0">
        <references count="2">
          <reference field="4294967294" count="1" selected="0">
            <x v="0"/>
          </reference>
          <reference field="3" count="1" selected="0">
            <x v="2"/>
          </reference>
        </references>
      </pivotArea>
    </chartFormat>
    <chartFormat chart="11" format="21" series="1">
      <pivotArea type="data" outline="0" fieldPosition="0">
        <references count="1">
          <reference field="4294967294" count="1" selected="0">
            <x v="0"/>
          </reference>
        </references>
      </pivotArea>
    </chartFormat>
    <chartFormat chart="11" format="22">
      <pivotArea type="data" outline="0" fieldPosition="0">
        <references count="2">
          <reference field="4294967294" count="1" selected="0">
            <x v="0"/>
          </reference>
          <reference field="3" count="1" selected="0">
            <x v="0"/>
          </reference>
        </references>
      </pivotArea>
    </chartFormat>
    <chartFormat chart="11" format="23">
      <pivotArea type="data" outline="0" fieldPosition="0">
        <references count="2">
          <reference field="4294967294" count="1" selected="0">
            <x v="0"/>
          </reference>
          <reference field="3" count="1" selected="0">
            <x v="1"/>
          </reference>
        </references>
      </pivotArea>
    </chartFormat>
    <chartFormat chart="11" format="2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66E195-4D20-4B9B-B802-8D5FD7868CAE}"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3:B3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27">
      <pivotArea outline="0" collapsedLevelsAreSubtotals="1"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79029-3403-44F3-B385-13EF1D55F402}"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G1:AH6"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42BCD7-79DF-4AEE-98C7-12B078D02740}" name="PRODUCT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3:U47"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6EC925-0756-4338-A178-BE63F51EFFA3}"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I1:K13"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C835FE-F940-4C80-9853-7D4BDDD7DDE0}"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458A92-9BB6-45A0-BCCB-8151CA854131}"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Q1:AR3"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2">
    <i>
      <x/>
    </i>
    <i>
      <x v="1"/>
    </i>
  </rowItems>
  <colItems count="1">
    <i/>
  </colItems>
  <dataFields count="1">
    <dataField name="Sum of TOTAL SELLING VALUE" fld="12" baseField="0" baseItem="0"/>
  </dataFields>
  <chartFormats count="9">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4" count="1" selected="0">
            <x v="0"/>
          </reference>
        </references>
      </pivotArea>
    </chartFormat>
    <chartFormat chart="6" format="12">
      <pivotArea type="data" outline="0" fieldPosition="0">
        <references count="2">
          <reference field="4294967294" count="1" selected="0">
            <x v="0"/>
          </reference>
          <reference field="4" count="1" selected="0">
            <x v="1"/>
          </reference>
        </references>
      </pivotArea>
    </chartFormat>
    <chartFormat chart="17" format="22" series="1">
      <pivotArea type="data" outline="0" fieldPosition="0">
        <references count="1">
          <reference field="4294967294" count="1" selected="0">
            <x v="0"/>
          </reference>
        </references>
      </pivotArea>
    </chartFormat>
    <chartFormat chart="17" format="23">
      <pivotArea type="data" outline="0" fieldPosition="0">
        <references count="2">
          <reference field="4294967294" count="1" selected="0">
            <x v="0"/>
          </reference>
          <reference field="4" count="1" selected="0">
            <x v="0"/>
          </reference>
        </references>
      </pivotArea>
    </chartFormat>
    <chartFormat chart="17" format="2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B42A37B-72BA-4879-BCFE-EE670786E56C}" sourceName="SALE TYPE">
  <pivotTables>
    <pivotTable tabId="3" name="DAILY"/>
    <pivotTable tabId="3" name="CATEGORY"/>
    <pivotTable tabId="3" name="MONTHLY"/>
    <pivotTable tabId="3" name="PAYMENT MODE"/>
    <pivotTable tabId="3" name="PRODUCT WISE"/>
    <pivotTable tabId="3" name="TOTAL SALES"/>
  </pivotTables>
  <data>
    <tabular pivotCacheId="198446221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5AA4653-D5C0-4218-898D-7591BC80CC88}" sourceName="PAYMENT MODE">
  <pivotTables>
    <pivotTable tabId="3" name="DAILY"/>
    <pivotTable tabId="3" name="CATEGORY"/>
    <pivotTable tabId="3" name="MONTHLY"/>
    <pivotTable tabId="3" name="PRODUCT WISE"/>
    <pivotTable tabId="3" name="SALE TYPE"/>
    <pivotTable tabId="3" name="TOTAL SALES"/>
  </pivotTables>
  <data>
    <tabular pivotCacheId="198446221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536B6F0-AD3B-4C3D-9C84-C7E105D7BE74}" sourceName="MONTH ">
  <pivotTables>
    <pivotTable tabId="3" name="DAILY"/>
    <pivotTable tabId="3" name="CATEGORY"/>
    <pivotTable tabId="3" name="PAYMENT MODE"/>
    <pivotTable tabId="3" name="PRODUCT WISE"/>
    <pivotTable tabId="3" name="SALE TYPE"/>
    <pivotTable tabId="3" name="TOTAL SALES"/>
    <pivotTable tabId="3" name="MONTHLY"/>
  </pivotTables>
  <data>
    <tabular pivotCacheId="198446221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FF806ED-7AAA-4D2B-B171-DCB384B31902}" sourceName="YEAR ">
  <pivotTables>
    <pivotTable tabId="3" name="DAILY"/>
    <pivotTable tabId="3" name="CATEGORY"/>
    <pivotTable tabId="3" name="MONTHLY"/>
    <pivotTable tabId="3" name="PAYMENT MODE"/>
    <pivotTable tabId="3" name="PRODUCT WISE"/>
    <pivotTable tabId="3" name="SALE TYPE"/>
    <pivotTable tabId="3" name="TOTAL SALES"/>
  </pivotTables>
  <data>
    <tabular pivotCacheId="198446221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4014F5F-A8BF-44EC-8BDC-1FCBBAC0C491}" cache="Slicer_SALE_TYPE" caption="SALE TYPE" columnCount="3" rowHeight="234950"/>
  <slicer name="PAYMENT MODE 1" xr10:uid="{DA283807-1D4C-44C3-9A8E-EACFF1EDD00E}" cache="Slicer_PAYMENT_MODE" caption="PAYMENT MODE" columnCount="2" rowHeight="234950"/>
  <slicer name="MONTH  1" xr10:uid="{EA3E9CF7-C70D-4AE7-9A18-28EE2A71AAB8}" cache="Slicer_MONTH" caption="MONTH " rowHeight="234950"/>
  <slicer name="YEAR  1" xr10:uid="{4A06304F-5C8C-43B8-A975-638C48DF21FE}" cache="Slicer_YEAR" caption="YEAR "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BC20D91D-3522-4994-B6A0-E8CD5DA1DD3B}" cache="Slicer_SALE_TYPE" caption="SALE TYPE" rowHeight="234950"/>
  <slicer name="PAYMENT MODE" xr10:uid="{20ED5B87-5E22-4444-85B5-684D5C23DB97}" cache="Slicer_PAYMENT_MODE" caption="PAYMENT MODE" rowHeight="234950"/>
  <slicer name="MONTH " xr10:uid="{D24CA21C-DD88-451F-AA30-5D92189AE5B5}" cache="Slicer_MONTH" caption="MONTH " rowHeight="234950"/>
  <slicer name="YEAR " xr10:uid="{96BA37EE-FC9B-4C56-BCA1-306BCC889AAC}" cache="Slicer_YEAR" caption="YEAR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AFC3C28C-F4C5-4742-851B-A981B45C6062}" name="PRODUCT" dataDxfId="0">
      <calculatedColumnFormula>VLOOKUP(InputData[[#This Row],[PRODUCT ID]],MasterData[],2,0)</calculatedColumnFormula>
    </tableColumn>
    <tableColumn id="8" xr3:uid="{D27C10B5-43AC-432E-88B9-B1677E35FEFC}" name="CATEGORY" dataDxfId="18">
      <calculatedColumnFormula>VLOOKUP(InputData[[#This Row],[PRODUCT ID]],MasterData[],3,0)</calculatedColumnFormula>
    </tableColumn>
    <tableColumn id="9" xr3:uid="{0B262C97-222D-435D-B276-65BA6471AABD}" name="UOM" dataDxfId="17">
      <calculatedColumnFormula>VLOOKUP(InputData[[#This Row],[PRODUCT ID]],MasterData[],4,0)</calculatedColumnFormula>
    </tableColumn>
    <tableColumn id="10" xr3:uid="{D2AF076F-1FEE-49F2-A69A-D78672203E34}" name="BUYING PRIZE" dataDxfId="16">
      <calculatedColumnFormula>VLOOKUP(InputData[[#This Row],[PRODUCT ID]],MasterData[],5,0)</calculatedColumnFormula>
    </tableColumn>
    <tableColumn id="11" xr3:uid="{C3C0C708-3B6F-4A28-81F4-7E42F350F5D5}" name="SELLING PRICE" dataDxfId="15">
      <calculatedColumnFormula>VLOOKUP(InputData[[#This Row],[PRODUCT ID]],MasterData[],6,0)</calculatedColumnFormula>
    </tableColumn>
    <tableColumn id="12" xr3:uid="{D78956B4-98B2-4F98-9097-F1B3505422E7}" name="TOTAL BUYING VALUE" dataDxfId="14">
      <calculatedColumnFormula>InputData[[#This Row],[BUYING PRIZE]]*InputData[[#This Row],[QUANTITY]]</calculatedColumnFormula>
    </tableColumn>
    <tableColumn id="13" xr3:uid="{2DDB6A03-5C6A-420E-95A5-807546DB6560}" name="TOTAL SELLING VALUE" dataDxfId="13">
      <calculatedColumnFormula>InputData[[#This Row],[SELLING PRICE]]*InputData[[#This Row],[QUANTITY]]*(1-InputData[[#This Row],[DISCOUNT %]])</calculatedColumnFormula>
    </tableColumn>
    <tableColumn id="14" xr3:uid="{10908B32-07B9-4884-A3BC-7A0CE0F4A24C}" name="DAY" dataDxfId="12">
      <calculatedColumnFormula>DAY(InputData[[#This Row],[DATE]])</calculatedColumnFormula>
    </tableColumn>
    <tableColumn id="15" xr3:uid="{6440DB5D-154A-4677-AE2A-F10F25BD4DE6}" name="MONTH " dataDxfId="11">
      <calculatedColumnFormula>TEXT(InputData[[#This Row],[DATE]],"MMM")</calculatedColumnFormula>
    </tableColumn>
    <tableColumn id="16" xr3:uid="{623B7D91-0297-44EC-B8F2-A3E57DEFA900}" name="YEAR "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9" dataDxfId="7" headerRowBorderDxfId="8">
  <autoFilter ref="A1:F46" xr:uid="{DE6FA1E2-6EE8-430A-AF62-020400F3E926}"/>
  <tableColumns count="6">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6550-8AA5-4298-B86E-B2D296BC7047}">
  <dimension ref="A1:S41"/>
  <sheetViews>
    <sheetView showGridLines="0" tabSelected="1" zoomScale="67" zoomScaleNormal="100" workbookViewId="0">
      <selection activeCell="V28" sqref="V28"/>
    </sheetView>
  </sheetViews>
  <sheetFormatPr defaultRowHeight="14.4" x14ac:dyDescent="0.3"/>
  <sheetData>
    <row r="1" spans="1:19" x14ac:dyDescent="0.3">
      <c r="A1" s="13"/>
      <c r="B1" s="13"/>
      <c r="C1" s="13"/>
      <c r="D1" s="13"/>
      <c r="E1" s="13"/>
      <c r="F1" s="13"/>
      <c r="G1" s="13"/>
      <c r="H1" s="13"/>
      <c r="I1" s="13"/>
      <c r="J1" s="13"/>
      <c r="K1" s="13"/>
      <c r="L1" s="13"/>
      <c r="M1" s="13"/>
      <c r="N1" s="13"/>
      <c r="O1" s="13"/>
      <c r="P1" s="13"/>
      <c r="Q1" s="13"/>
      <c r="R1" s="13"/>
      <c r="S1" s="13"/>
    </row>
    <row r="2" spans="1:19" x14ac:dyDescent="0.3">
      <c r="A2" s="13"/>
      <c r="B2" s="13"/>
      <c r="C2" s="13"/>
      <c r="D2" s="13"/>
      <c r="E2" s="13"/>
      <c r="F2" s="13"/>
      <c r="G2" s="13"/>
      <c r="H2" s="13"/>
      <c r="I2" s="13"/>
      <c r="J2" s="13"/>
      <c r="K2" s="13"/>
      <c r="L2" s="13"/>
      <c r="M2" s="13"/>
      <c r="N2" s="13"/>
      <c r="O2" s="13"/>
      <c r="P2" s="14"/>
      <c r="Q2" s="13"/>
      <c r="R2" s="13"/>
      <c r="S2" s="13"/>
    </row>
    <row r="3" spans="1:19" x14ac:dyDescent="0.3">
      <c r="A3" s="13"/>
      <c r="B3" s="13"/>
      <c r="C3" s="13"/>
      <c r="D3" s="13"/>
      <c r="E3" s="13"/>
      <c r="F3" s="13"/>
      <c r="G3" s="13"/>
      <c r="H3" s="13"/>
      <c r="I3" s="13"/>
      <c r="J3" s="13"/>
      <c r="K3" s="13"/>
      <c r="L3" s="13"/>
      <c r="M3" s="13"/>
      <c r="N3" s="13"/>
      <c r="O3" s="13"/>
      <c r="P3" s="13"/>
      <c r="Q3" s="13"/>
      <c r="R3" s="13"/>
      <c r="S3" s="13"/>
    </row>
    <row r="4" spans="1:19" x14ac:dyDescent="0.3">
      <c r="A4" s="13"/>
      <c r="B4" s="13"/>
      <c r="C4" s="13"/>
      <c r="D4" s="13"/>
      <c r="E4" s="13"/>
      <c r="F4" s="13"/>
      <c r="G4" s="13"/>
      <c r="H4" s="13"/>
      <c r="I4" s="13"/>
      <c r="J4" s="13"/>
      <c r="K4" s="13"/>
      <c r="L4" s="13"/>
      <c r="M4" s="13"/>
      <c r="N4" s="13"/>
      <c r="O4" s="13"/>
      <c r="P4" s="13"/>
      <c r="Q4" s="13"/>
      <c r="R4" s="13"/>
      <c r="S4" s="13"/>
    </row>
    <row r="5" spans="1:19" x14ac:dyDescent="0.3">
      <c r="A5" s="13"/>
      <c r="B5" s="13"/>
      <c r="C5" s="13"/>
      <c r="D5" s="13"/>
      <c r="E5" s="13"/>
      <c r="F5" s="13"/>
      <c r="G5" s="13"/>
      <c r="H5" s="13"/>
      <c r="I5" s="13"/>
      <c r="J5" s="13"/>
      <c r="K5" s="13"/>
      <c r="L5" s="13"/>
      <c r="M5" s="13"/>
      <c r="N5" s="13"/>
      <c r="O5" s="13"/>
      <c r="P5" s="13"/>
      <c r="Q5" s="13"/>
      <c r="R5" s="13"/>
      <c r="S5" s="13"/>
    </row>
    <row r="6" spans="1:19" x14ac:dyDescent="0.3">
      <c r="A6" s="13"/>
      <c r="B6" s="13"/>
      <c r="C6" s="13"/>
      <c r="D6" s="13"/>
      <c r="E6" s="13"/>
      <c r="F6" s="13"/>
      <c r="G6" s="13"/>
      <c r="H6" s="13"/>
      <c r="I6" s="13"/>
      <c r="J6" s="13"/>
      <c r="K6" s="13"/>
      <c r="L6" s="13"/>
      <c r="M6" s="13"/>
      <c r="N6" s="13"/>
      <c r="O6" s="13"/>
      <c r="P6" s="13"/>
      <c r="Q6" s="13"/>
      <c r="R6" s="13"/>
      <c r="S6" s="13"/>
    </row>
    <row r="7" spans="1:19" x14ac:dyDescent="0.3">
      <c r="A7" s="13"/>
      <c r="B7" s="13"/>
      <c r="C7" s="13"/>
      <c r="D7" s="13"/>
      <c r="E7" s="13"/>
      <c r="F7" s="13"/>
      <c r="G7" s="13"/>
      <c r="H7" s="13"/>
      <c r="I7" s="13"/>
      <c r="J7" s="13"/>
      <c r="K7" s="13"/>
      <c r="L7" s="13"/>
      <c r="M7" s="13"/>
      <c r="N7" s="13"/>
      <c r="O7" s="13"/>
      <c r="P7" s="13"/>
      <c r="Q7" s="13"/>
      <c r="R7" s="13"/>
      <c r="S7" s="13"/>
    </row>
    <row r="8" spans="1:19" x14ac:dyDescent="0.3">
      <c r="A8" s="13"/>
      <c r="B8" s="13"/>
      <c r="C8" s="13"/>
      <c r="D8" s="13"/>
      <c r="E8" s="13"/>
      <c r="F8" s="13"/>
      <c r="G8" s="13"/>
      <c r="H8" s="13"/>
      <c r="I8" s="13"/>
      <c r="J8" s="13"/>
      <c r="K8" s="13"/>
      <c r="L8" s="13"/>
      <c r="M8" s="13"/>
      <c r="N8" s="13"/>
      <c r="O8" s="13"/>
      <c r="P8" s="13"/>
      <c r="Q8" s="13"/>
      <c r="R8" s="13"/>
      <c r="S8" s="13"/>
    </row>
    <row r="9" spans="1:19" x14ac:dyDescent="0.3">
      <c r="A9" s="13"/>
      <c r="B9" s="13"/>
      <c r="C9" s="13"/>
      <c r="D9" s="13"/>
      <c r="E9" s="13"/>
      <c r="F9" s="13"/>
      <c r="G9" s="13"/>
      <c r="H9" s="13"/>
      <c r="I9" s="13"/>
      <c r="J9" s="13"/>
      <c r="K9" s="13"/>
      <c r="L9" s="13"/>
      <c r="M9" s="13"/>
      <c r="N9" s="13"/>
      <c r="O9" s="13"/>
      <c r="P9" s="13"/>
      <c r="Q9" s="13"/>
      <c r="R9" s="13"/>
      <c r="S9" s="13"/>
    </row>
    <row r="10" spans="1:19" x14ac:dyDescent="0.3">
      <c r="A10" s="13"/>
      <c r="B10" s="13"/>
      <c r="C10" s="13"/>
      <c r="D10" s="13"/>
      <c r="E10" s="13"/>
      <c r="F10" s="13"/>
      <c r="G10" s="13"/>
      <c r="H10" s="13"/>
      <c r="I10" s="13"/>
      <c r="J10" s="13"/>
      <c r="K10" s="13"/>
      <c r="L10" s="13"/>
      <c r="M10" s="13"/>
      <c r="N10" s="13"/>
      <c r="O10" s="13"/>
      <c r="P10" s="13"/>
      <c r="Q10" s="13"/>
      <c r="R10" s="13"/>
      <c r="S10" s="13"/>
    </row>
    <row r="11" spans="1:19" x14ac:dyDescent="0.3">
      <c r="A11" s="13"/>
      <c r="B11" s="13"/>
      <c r="C11" s="13"/>
      <c r="D11" s="13"/>
      <c r="E11" s="13"/>
      <c r="F11" s="13"/>
      <c r="G11" s="13"/>
      <c r="H11" s="13"/>
      <c r="I11" s="13"/>
      <c r="J11" s="13"/>
      <c r="K11" s="13"/>
      <c r="L11" s="13"/>
      <c r="M11" s="13"/>
      <c r="N11" s="13"/>
      <c r="O11" s="13"/>
      <c r="P11" s="13"/>
      <c r="Q11" s="13"/>
      <c r="R11" s="13"/>
      <c r="S11" s="13"/>
    </row>
    <row r="12" spans="1:19" x14ac:dyDescent="0.3">
      <c r="A12" s="13"/>
      <c r="B12" s="13"/>
      <c r="C12" s="13"/>
      <c r="D12" s="13"/>
      <c r="E12" s="13"/>
      <c r="F12" s="13"/>
      <c r="G12" s="13"/>
      <c r="H12" s="13"/>
      <c r="I12" s="13"/>
      <c r="J12" s="13"/>
      <c r="K12" s="13"/>
      <c r="L12" s="13"/>
      <c r="M12" s="13"/>
      <c r="N12" s="13"/>
      <c r="O12" s="13"/>
      <c r="P12" s="13"/>
      <c r="Q12" s="13"/>
      <c r="R12" s="13"/>
      <c r="S12" s="13"/>
    </row>
    <row r="13" spans="1:19" x14ac:dyDescent="0.3">
      <c r="A13" s="13"/>
      <c r="B13" s="13"/>
      <c r="C13" s="13"/>
      <c r="D13" s="13"/>
      <c r="E13" s="13"/>
      <c r="F13" s="13"/>
      <c r="G13" s="13"/>
      <c r="H13" s="13"/>
      <c r="I13" s="13"/>
      <c r="J13" s="13"/>
      <c r="K13" s="13"/>
      <c r="L13" s="13"/>
      <c r="M13" s="13"/>
      <c r="N13" s="13"/>
      <c r="O13" s="13"/>
      <c r="P13" s="13"/>
      <c r="Q13" s="13"/>
      <c r="R13" s="13"/>
      <c r="S13" s="13"/>
    </row>
    <row r="14" spans="1:19" x14ac:dyDescent="0.3">
      <c r="A14" s="13"/>
      <c r="B14" s="13"/>
      <c r="C14" s="13"/>
      <c r="D14" s="13"/>
      <c r="E14" s="13"/>
      <c r="F14" s="13"/>
      <c r="G14" s="13"/>
      <c r="H14" s="13"/>
      <c r="I14" s="13"/>
      <c r="J14" s="13"/>
      <c r="K14" s="13"/>
      <c r="L14" s="13"/>
      <c r="M14" s="13"/>
      <c r="N14" s="13"/>
      <c r="O14" s="13"/>
      <c r="P14" s="13"/>
      <c r="Q14" s="13"/>
      <c r="R14" s="13"/>
      <c r="S14" s="13"/>
    </row>
    <row r="15" spans="1:19" x14ac:dyDescent="0.3">
      <c r="A15" s="13"/>
      <c r="B15" s="13"/>
      <c r="C15" s="13"/>
      <c r="D15" s="13"/>
      <c r="E15" s="13"/>
      <c r="F15" s="13"/>
      <c r="G15" s="13"/>
      <c r="H15" s="13"/>
      <c r="I15" s="13"/>
      <c r="J15" s="13"/>
      <c r="K15" s="13"/>
      <c r="L15" s="13"/>
      <c r="M15" s="13"/>
      <c r="N15" s="13"/>
      <c r="O15" s="13"/>
      <c r="P15" s="13"/>
      <c r="Q15" s="13"/>
      <c r="R15" s="13"/>
      <c r="S15" s="13"/>
    </row>
    <row r="16" spans="1:19" x14ac:dyDescent="0.3">
      <c r="A16" s="13"/>
      <c r="B16" s="13"/>
      <c r="C16" s="13"/>
      <c r="D16" s="13"/>
      <c r="E16" s="13"/>
      <c r="F16" s="13"/>
      <c r="G16" s="13"/>
      <c r="H16" s="13"/>
      <c r="I16" s="13"/>
      <c r="J16" s="13"/>
      <c r="K16" s="13"/>
      <c r="L16" s="13"/>
      <c r="M16" s="13"/>
      <c r="N16" s="13"/>
      <c r="O16" s="13"/>
      <c r="P16" s="13"/>
      <c r="Q16" s="13"/>
      <c r="R16" s="13"/>
      <c r="S16" s="13"/>
    </row>
    <row r="17" spans="1:19" x14ac:dyDescent="0.3">
      <c r="A17" s="13"/>
      <c r="B17" s="13"/>
      <c r="C17" s="13"/>
      <c r="D17" s="13"/>
      <c r="E17" s="13"/>
      <c r="F17" s="13"/>
      <c r="G17" s="13"/>
      <c r="H17" s="13"/>
      <c r="I17" s="13"/>
      <c r="J17" s="13"/>
      <c r="K17" s="13"/>
      <c r="L17" s="13"/>
      <c r="M17" s="13"/>
      <c r="N17" s="13"/>
      <c r="O17" s="13"/>
      <c r="P17" s="13"/>
      <c r="Q17" s="13"/>
      <c r="R17" s="13"/>
      <c r="S17" s="13"/>
    </row>
    <row r="18" spans="1:19" x14ac:dyDescent="0.3">
      <c r="A18" s="13"/>
      <c r="B18" s="13"/>
      <c r="C18" s="13"/>
      <c r="D18" s="13"/>
      <c r="E18" s="13"/>
      <c r="F18" s="13"/>
      <c r="G18" s="13"/>
      <c r="H18" s="13"/>
      <c r="I18" s="13"/>
      <c r="J18" s="13"/>
      <c r="K18" s="13"/>
      <c r="L18" s="13"/>
      <c r="M18" s="13"/>
      <c r="N18" s="13"/>
      <c r="O18" s="13"/>
      <c r="P18" s="13"/>
      <c r="Q18" s="13"/>
      <c r="R18" s="13"/>
      <c r="S18" s="13"/>
    </row>
    <row r="19" spans="1:19" x14ac:dyDescent="0.3">
      <c r="A19" s="13"/>
      <c r="B19" s="13"/>
      <c r="C19" s="13"/>
      <c r="D19" s="13"/>
      <c r="E19" s="13"/>
      <c r="F19" s="13"/>
      <c r="G19" s="13"/>
      <c r="H19" s="13"/>
      <c r="I19" s="13"/>
      <c r="J19" s="13"/>
      <c r="K19" s="13"/>
      <c r="L19" s="13"/>
      <c r="M19" s="13"/>
      <c r="N19" s="13"/>
      <c r="O19" s="13"/>
      <c r="P19" s="13"/>
      <c r="Q19" s="13"/>
      <c r="R19" s="13"/>
      <c r="S19" s="13"/>
    </row>
    <row r="20" spans="1:19" x14ac:dyDescent="0.3">
      <c r="A20" s="13"/>
      <c r="B20" s="13"/>
      <c r="C20" s="13"/>
      <c r="D20" s="13"/>
      <c r="E20" s="13"/>
      <c r="F20" s="13"/>
      <c r="G20" s="13"/>
      <c r="H20" s="13"/>
      <c r="I20" s="13"/>
      <c r="J20" s="13"/>
      <c r="K20" s="13"/>
      <c r="L20" s="13"/>
      <c r="M20" s="13"/>
      <c r="N20" s="13"/>
      <c r="O20" s="13"/>
      <c r="P20" s="13"/>
      <c r="Q20" s="13"/>
      <c r="R20" s="13"/>
      <c r="S20" s="13"/>
    </row>
    <row r="21" spans="1:19" x14ac:dyDescent="0.3">
      <c r="A21" s="13"/>
      <c r="B21" s="13"/>
      <c r="C21" s="13"/>
      <c r="D21" s="13"/>
      <c r="E21" s="13"/>
      <c r="F21" s="13"/>
      <c r="G21" s="13"/>
      <c r="H21" s="13"/>
      <c r="I21" s="13"/>
      <c r="J21" s="13"/>
      <c r="K21" s="13"/>
      <c r="L21" s="13"/>
      <c r="M21" s="13"/>
      <c r="N21" s="13"/>
      <c r="O21" s="13"/>
      <c r="P21" s="13"/>
      <c r="Q21" s="13"/>
      <c r="R21" s="13"/>
      <c r="S21" s="13"/>
    </row>
    <row r="22" spans="1:19" x14ac:dyDescent="0.3">
      <c r="A22" s="13"/>
      <c r="B22" s="13"/>
      <c r="C22" s="13"/>
      <c r="D22" s="13"/>
      <c r="E22" s="13"/>
      <c r="F22" s="13"/>
      <c r="G22" s="13"/>
      <c r="H22" s="13"/>
      <c r="I22" s="13"/>
      <c r="J22" s="13"/>
      <c r="K22" s="13"/>
      <c r="L22" s="13"/>
      <c r="M22" s="13"/>
      <c r="N22" s="13"/>
      <c r="O22" s="13"/>
      <c r="P22" s="13"/>
      <c r="Q22" s="13"/>
      <c r="R22" s="13"/>
      <c r="S22" s="13"/>
    </row>
    <row r="23" spans="1:19" x14ac:dyDescent="0.3">
      <c r="A23" s="13"/>
      <c r="B23" s="13"/>
      <c r="C23" s="13"/>
      <c r="D23" s="13"/>
      <c r="E23" s="13"/>
      <c r="F23" s="13"/>
      <c r="G23" s="13"/>
      <c r="H23" s="13"/>
      <c r="I23" s="13"/>
      <c r="J23" s="13"/>
      <c r="K23" s="13"/>
      <c r="L23" s="13"/>
      <c r="M23" s="13"/>
      <c r="N23" s="13"/>
      <c r="O23" s="13"/>
      <c r="P23" s="13"/>
      <c r="Q23" s="13"/>
      <c r="R23" s="13"/>
      <c r="S23" s="13"/>
    </row>
    <row r="24" spans="1:19" x14ac:dyDescent="0.3">
      <c r="A24" s="13"/>
      <c r="B24" s="13"/>
      <c r="C24" s="13"/>
      <c r="D24" s="13"/>
      <c r="E24" s="13"/>
      <c r="F24" s="13"/>
      <c r="G24" s="13"/>
      <c r="H24" s="13"/>
      <c r="I24" s="13"/>
      <c r="J24" s="13"/>
      <c r="K24" s="13"/>
      <c r="L24" s="13"/>
      <c r="M24" s="13"/>
      <c r="N24" s="13"/>
      <c r="O24" s="13"/>
      <c r="P24" s="13"/>
      <c r="Q24" s="13"/>
      <c r="R24" s="13"/>
      <c r="S24" s="13"/>
    </row>
    <row r="25" spans="1:19" x14ac:dyDescent="0.3">
      <c r="A25" s="13"/>
      <c r="B25" s="13"/>
      <c r="C25" s="13"/>
      <c r="D25" s="13"/>
      <c r="E25" s="13"/>
      <c r="F25" s="13"/>
      <c r="G25" s="13"/>
      <c r="H25" s="13"/>
      <c r="I25" s="13"/>
      <c r="J25" s="13"/>
      <c r="K25" s="13"/>
      <c r="L25" s="13"/>
      <c r="M25" s="13"/>
      <c r="N25" s="13"/>
      <c r="O25" s="13"/>
      <c r="P25" s="13"/>
      <c r="Q25" s="13"/>
      <c r="R25" s="13"/>
      <c r="S25" s="13"/>
    </row>
    <row r="26" spans="1:19" x14ac:dyDescent="0.3">
      <c r="A26" s="13"/>
      <c r="B26" s="13"/>
      <c r="C26" s="13"/>
      <c r="D26" s="13"/>
      <c r="E26" s="13"/>
      <c r="F26" s="13"/>
      <c r="G26" s="13"/>
      <c r="H26" s="13"/>
      <c r="I26" s="13"/>
      <c r="J26" s="13"/>
      <c r="K26" s="13"/>
      <c r="L26" s="13"/>
      <c r="M26" s="13"/>
      <c r="N26" s="13"/>
      <c r="O26" s="13"/>
      <c r="P26" s="13"/>
      <c r="Q26" s="13"/>
      <c r="R26" s="13"/>
      <c r="S26" s="13"/>
    </row>
    <row r="27" spans="1:19" x14ac:dyDescent="0.3">
      <c r="A27" s="13"/>
      <c r="B27" s="13"/>
      <c r="C27" s="13"/>
      <c r="D27" s="13"/>
      <c r="E27" s="13"/>
      <c r="F27" s="13"/>
      <c r="G27" s="13"/>
      <c r="H27" s="13"/>
      <c r="I27" s="13"/>
      <c r="J27" s="13"/>
      <c r="K27" s="13"/>
      <c r="L27" s="13"/>
      <c r="M27" s="13"/>
      <c r="N27" s="13"/>
      <c r="O27" s="13"/>
      <c r="P27" s="13"/>
      <c r="Q27" s="13"/>
      <c r="R27" s="13"/>
      <c r="S27" s="13"/>
    </row>
    <row r="28" spans="1:19" x14ac:dyDescent="0.3">
      <c r="A28" s="13"/>
      <c r="B28" s="13"/>
      <c r="C28" s="13"/>
      <c r="D28" s="13"/>
      <c r="E28" s="13"/>
      <c r="F28" s="13"/>
      <c r="G28" s="13"/>
      <c r="H28" s="13"/>
      <c r="I28" s="13"/>
      <c r="J28" s="13"/>
      <c r="K28" s="13"/>
      <c r="L28" s="13"/>
      <c r="M28" s="13"/>
      <c r="N28" s="13"/>
      <c r="O28" s="13"/>
      <c r="P28" s="13"/>
      <c r="Q28" s="13"/>
      <c r="R28" s="13"/>
      <c r="S28" s="13"/>
    </row>
    <row r="29" spans="1:19" x14ac:dyDescent="0.3">
      <c r="A29" s="13"/>
      <c r="B29" s="13"/>
      <c r="C29" s="13"/>
      <c r="D29" s="13"/>
      <c r="E29" s="13"/>
      <c r="F29" s="13"/>
      <c r="G29" s="13"/>
      <c r="H29" s="13"/>
      <c r="I29" s="13"/>
      <c r="J29" s="13"/>
      <c r="K29" s="13"/>
      <c r="L29" s="13"/>
      <c r="M29" s="13"/>
      <c r="N29" s="13"/>
      <c r="O29" s="13"/>
      <c r="P29" s="13"/>
      <c r="Q29" s="13"/>
      <c r="R29" s="13"/>
      <c r="S29" s="13"/>
    </row>
    <row r="30" spans="1:19" x14ac:dyDescent="0.3">
      <c r="A30" s="13"/>
      <c r="B30" s="13"/>
      <c r="C30" s="13"/>
      <c r="D30" s="13"/>
      <c r="E30" s="13"/>
      <c r="F30" s="13"/>
      <c r="G30" s="13"/>
      <c r="H30" s="13"/>
      <c r="I30" s="13"/>
      <c r="J30" s="13"/>
      <c r="K30" s="13"/>
      <c r="L30" s="13"/>
      <c r="M30" s="13"/>
      <c r="N30" s="13"/>
      <c r="O30" s="13"/>
      <c r="P30" s="13"/>
      <c r="Q30" s="13"/>
      <c r="R30" s="13"/>
      <c r="S30" s="13"/>
    </row>
    <row r="31" spans="1:19" x14ac:dyDescent="0.3">
      <c r="A31" s="13"/>
      <c r="B31" s="13"/>
      <c r="C31" s="13"/>
      <c r="D31" s="13"/>
      <c r="E31" s="13"/>
      <c r="F31" s="13"/>
      <c r="G31" s="13"/>
      <c r="H31" s="13"/>
      <c r="I31" s="13"/>
      <c r="J31" s="13"/>
      <c r="K31" s="13"/>
      <c r="L31" s="13"/>
      <c r="M31" s="13"/>
      <c r="N31" s="13"/>
      <c r="O31" s="13"/>
      <c r="P31" s="13"/>
      <c r="Q31" s="13"/>
      <c r="R31" s="13"/>
      <c r="S31" s="13"/>
    </row>
    <row r="32" spans="1:19" x14ac:dyDescent="0.3">
      <c r="A32" s="13"/>
      <c r="B32" s="13"/>
      <c r="C32" s="13"/>
      <c r="D32" s="13"/>
      <c r="E32" s="13"/>
      <c r="F32" s="13"/>
      <c r="G32" s="13"/>
      <c r="H32" s="13"/>
      <c r="I32" s="13"/>
      <c r="J32" s="13"/>
      <c r="K32" s="13"/>
      <c r="L32" s="13"/>
      <c r="M32" s="13"/>
      <c r="N32" s="13"/>
      <c r="O32" s="13"/>
      <c r="P32" s="13"/>
      <c r="Q32" s="13"/>
      <c r="R32" s="13"/>
      <c r="S32" s="13"/>
    </row>
    <row r="33" spans="1:19" x14ac:dyDescent="0.3">
      <c r="A33" s="13"/>
      <c r="B33" s="13"/>
      <c r="C33" s="13"/>
      <c r="D33" s="13"/>
      <c r="E33" s="13"/>
      <c r="F33" s="13"/>
      <c r="G33" s="13"/>
      <c r="H33" s="13"/>
      <c r="I33" s="13"/>
      <c r="J33" s="13"/>
      <c r="K33" s="13"/>
      <c r="L33" s="13"/>
      <c r="M33" s="13"/>
      <c r="N33" s="13"/>
      <c r="O33" s="13"/>
      <c r="P33" s="13"/>
      <c r="Q33" s="13"/>
      <c r="R33" s="13"/>
      <c r="S33" s="13"/>
    </row>
    <row r="34" spans="1:19" x14ac:dyDescent="0.3">
      <c r="A34" s="13"/>
      <c r="B34" s="13"/>
      <c r="C34" s="13"/>
      <c r="D34" s="13"/>
      <c r="E34" s="13"/>
      <c r="F34" s="13"/>
      <c r="G34" s="13"/>
      <c r="H34" s="13"/>
      <c r="I34" s="13"/>
      <c r="J34" s="13"/>
      <c r="K34" s="13"/>
      <c r="L34" s="13"/>
      <c r="M34" s="13"/>
      <c r="N34" s="13"/>
      <c r="O34" s="13"/>
      <c r="P34" s="13"/>
      <c r="Q34" s="13"/>
      <c r="R34" s="13"/>
      <c r="S34" s="13"/>
    </row>
    <row r="35" spans="1:19" x14ac:dyDescent="0.3">
      <c r="A35" s="13"/>
      <c r="B35" s="13"/>
      <c r="C35" s="13"/>
      <c r="D35" s="13"/>
      <c r="E35" s="13"/>
      <c r="F35" s="13"/>
      <c r="G35" s="13"/>
      <c r="H35" s="13"/>
      <c r="I35" s="13"/>
      <c r="J35" s="13"/>
      <c r="K35" s="13"/>
      <c r="L35" s="13"/>
      <c r="M35" s="13"/>
      <c r="N35" s="13"/>
      <c r="O35" s="13"/>
      <c r="P35" s="13"/>
      <c r="Q35" s="13"/>
      <c r="R35" s="13"/>
      <c r="S35" s="13"/>
    </row>
    <row r="36" spans="1:19" x14ac:dyDescent="0.3">
      <c r="A36" s="13"/>
      <c r="B36" s="13"/>
      <c r="C36" s="13"/>
      <c r="D36" s="13"/>
      <c r="E36" s="13"/>
      <c r="F36" s="13"/>
      <c r="G36" s="13"/>
      <c r="H36" s="13"/>
      <c r="I36" s="13"/>
      <c r="J36" s="13"/>
      <c r="K36" s="13"/>
      <c r="L36" s="13"/>
      <c r="M36" s="13"/>
      <c r="N36" s="13"/>
      <c r="O36" s="13"/>
      <c r="P36" s="13"/>
      <c r="Q36" s="13"/>
      <c r="R36" s="13"/>
      <c r="S36" s="13"/>
    </row>
    <row r="37" spans="1:19" x14ac:dyDescent="0.3">
      <c r="A37" s="13"/>
      <c r="B37" s="13"/>
      <c r="C37" s="13"/>
      <c r="D37" s="13"/>
      <c r="E37" s="13"/>
      <c r="F37" s="13"/>
      <c r="G37" s="13"/>
      <c r="H37" s="13"/>
      <c r="I37" s="13"/>
      <c r="J37" s="13"/>
      <c r="K37" s="13"/>
      <c r="L37" s="13"/>
      <c r="M37" s="13"/>
      <c r="N37" s="13"/>
      <c r="O37" s="13"/>
      <c r="P37" s="13"/>
      <c r="Q37" s="13"/>
      <c r="R37" s="13"/>
      <c r="S37" s="13"/>
    </row>
    <row r="38" spans="1:19" x14ac:dyDescent="0.3">
      <c r="A38" s="13"/>
      <c r="B38" s="13"/>
      <c r="C38" s="13"/>
      <c r="D38" s="13"/>
      <c r="E38" s="13"/>
      <c r="F38" s="13"/>
      <c r="G38" s="13"/>
      <c r="H38" s="13"/>
      <c r="I38" s="13"/>
      <c r="J38" s="13"/>
      <c r="K38" s="13"/>
      <c r="L38" s="13"/>
      <c r="M38" s="13"/>
      <c r="N38" s="13"/>
      <c r="O38" s="13"/>
      <c r="P38" s="13"/>
      <c r="Q38" s="13"/>
      <c r="R38" s="13"/>
      <c r="S38" s="13"/>
    </row>
    <row r="39" spans="1:19" x14ac:dyDescent="0.3">
      <c r="A39" s="13"/>
      <c r="B39" s="13"/>
      <c r="C39" s="13"/>
      <c r="D39" s="13"/>
      <c r="E39" s="13"/>
      <c r="F39" s="13"/>
      <c r="G39" s="13"/>
      <c r="H39" s="13"/>
      <c r="I39" s="13"/>
      <c r="J39" s="13"/>
      <c r="K39" s="13"/>
      <c r="L39" s="13"/>
      <c r="M39" s="13"/>
      <c r="N39" s="13"/>
      <c r="O39" s="13"/>
      <c r="P39" s="13"/>
      <c r="Q39" s="13"/>
      <c r="R39" s="13"/>
      <c r="S39" s="13"/>
    </row>
    <row r="40" spans="1:19" x14ac:dyDescent="0.3">
      <c r="A40" s="13"/>
      <c r="B40" s="13"/>
      <c r="C40" s="13"/>
      <c r="D40" s="13"/>
      <c r="E40" s="13"/>
      <c r="F40" s="13"/>
      <c r="G40" s="13"/>
      <c r="H40" s="13"/>
      <c r="I40" s="13"/>
      <c r="J40" s="13"/>
      <c r="K40" s="13"/>
      <c r="L40" s="13"/>
      <c r="M40" s="13"/>
      <c r="N40" s="13"/>
      <c r="O40" s="13"/>
      <c r="P40" s="13"/>
      <c r="Q40" s="13"/>
      <c r="R40" s="13"/>
      <c r="S40" s="13"/>
    </row>
    <row r="41" spans="1:19" x14ac:dyDescent="0.3">
      <c r="A41" s="12"/>
      <c r="B41" s="12"/>
      <c r="C41" s="12"/>
      <c r="D41" s="12"/>
      <c r="E41" s="12"/>
      <c r="F41" s="12"/>
      <c r="G41" s="12"/>
      <c r="H41" s="12"/>
      <c r="I41" s="12"/>
      <c r="J41" s="12"/>
      <c r="K41" s="12"/>
      <c r="L41" s="12"/>
      <c r="M41" s="12"/>
      <c r="N41" s="12"/>
      <c r="O41" s="12"/>
      <c r="P41" s="12"/>
      <c r="Q41" s="1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B6B9-2097-41FB-A395-2D6A30A44F72}">
  <sheetPr codeName="Sheet1"/>
  <dimension ref="A1:AR47"/>
  <sheetViews>
    <sheetView topLeftCell="AI1" workbookViewId="0">
      <selection activeCell="N3" sqref="N3"/>
    </sheetView>
  </sheetViews>
  <sheetFormatPr defaultRowHeight="14.4" x14ac:dyDescent="0.3"/>
  <cols>
    <col min="1" max="1" width="12.5546875" bestFit="1" customWidth="1"/>
    <col min="2" max="2" width="26.77734375" bestFit="1" customWidth="1"/>
    <col min="5" max="5" width="26.77734375" bestFit="1" customWidth="1"/>
    <col min="6" max="6" width="26.44140625" bestFit="1" customWidth="1"/>
    <col min="7" max="7" width="6.109375" customWidth="1"/>
    <col min="8" max="8" width="11.21875" customWidth="1"/>
    <col min="9" max="9" width="12.5546875" bestFit="1" customWidth="1"/>
    <col min="10" max="10" width="26.44140625" bestFit="1" customWidth="1"/>
    <col min="11" max="11" width="26.77734375" bestFit="1" customWidth="1"/>
    <col min="12" max="12" width="19" customWidth="1"/>
    <col min="13" max="17" width="10.109375" customWidth="1"/>
    <col min="19" max="19" width="12.5546875" bestFit="1" customWidth="1"/>
    <col min="20" max="20" width="26.77734375" bestFit="1" customWidth="1"/>
    <col min="21" max="21" width="16.33203125" bestFit="1" customWidth="1"/>
    <col min="33" max="33" width="12.5546875" bestFit="1" customWidth="1"/>
    <col min="34" max="34" width="26.77734375" bestFit="1" customWidth="1"/>
    <col min="36" max="36" width="10.33203125" bestFit="1" customWidth="1"/>
    <col min="40" max="40" width="12.5546875" bestFit="1" customWidth="1"/>
    <col min="41" max="41" width="26.77734375" bestFit="1" customWidth="1"/>
    <col min="43" max="43" width="12.5546875" bestFit="1" customWidth="1"/>
    <col min="44" max="44" width="26.77734375" bestFit="1" customWidth="1"/>
  </cols>
  <sheetData>
    <row r="1" spans="1:44" x14ac:dyDescent="0.3">
      <c r="E1" t="s">
        <v>120</v>
      </c>
      <c r="F1" t="s">
        <v>121</v>
      </c>
      <c r="I1" s="9" t="s">
        <v>119</v>
      </c>
      <c r="J1" t="s">
        <v>121</v>
      </c>
      <c r="K1" t="s">
        <v>120</v>
      </c>
      <c r="N1" t="b">
        <v>1</v>
      </c>
      <c r="O1" t="b">
        <v>1</v>
      </c>
      <c r="P1" t="b">
        <v>1</v>
      </c>
      <c r="AG1" s="9" t="s">
        <v>119</v>
      </c>
      <c r="AH1" t="s">
        <v>120</v>
      </c>
      <c r="AN1" s="9" t="s">
        <v>119</v>
      </c>
      <c r="AO1" t="s">
        <v>120</v>
      </c>
      <c r="AQ1" s="9" t="s">
        <v>119</v>
      </c>
      <c r="AR1" t="s">
        <v>120</v>
      </c>
    </row>
    <row r="2" spans="1:44" x14ac:dyDescent="0.3">
      <c r="E2">
        <v>401411.91999999969</v>
      </c>
      <c r="F2">
        <v>332504</v>
      </c>
      <c r="I2" s="10" t="s">
        <v>122</v>
      </c>
      <c r="J2">
        <v>34290</v>
      </c>
      <c r="K2">
        <v>41346.959999999992</v>
      </c>
      <c r="M2" t="s">
        <v>138</v>
      </c>
      <c r="N2" t="s">
        <v>139</v>
      </c>
      <c r="O2" t="s">
        <v>140</v>
      </c>
      <c r="P2" t="s">
        <v>137</v>
      </c>
      <c r="X2" t="str">
        <f ca="1">VLOOKUP(1,W:Z,2,0)</f>
        <v>Product41</v>
      </c>
      <c r="Y2">
        <f ca="1">VLOOKUP(1,W:Z,3,0)</f>
        <v>22952.16</v>
      </c>
      <c r="Z2">
        <f ca="1">VLOOKUP(1,W:Z,4,0)</f>
        <v>132</v>
      </c>
      <c r="AG2" s="10" t="s">
        <v>8</v>
      </c>
      <c r="AH2">
        <v>69261.950000000012</v>
      </c>
      <c r="AJ2" t="str">
        <f>AG2</f>
        <v>Category01</v>
      </c>
      <c r="AK2">
        <f>GETPIVOTDATA("TOTAL SELLING VALUE",$AG$1,"CATEGORY","Category01")</f>
        <v>69261.950000000012</v>
      </c>
      <c r="AN2" s="10" t="s">
        <v>108</v>
      </c>
      <c r="AO2">
        <v>208140.15000000005</v>
      </c>
      <c r="AQ2" s="10" t="s">
        <v>107</v>
      </c>
      <c r="AR2">
        <v>199516.90000000008</v>
      </c>
    </row>
    <row r="3" spans="1:44" x14ac:dyDescent="0.3">
      <c r="A3" s="9" t="s">
        <v>119</v>
      </c>
      <c r="B3" t="s">
        <v>120</v>
      </c>
      <c r="I3" s="10" t="s">
        <v>123</v>
      </c>
      <c r="J3">
        <v>25341</v>
      </c>
      <c r="K3">
        <v>30857.300000000003</v>
      </c>
      <c r="M3" s="10" t="s">
        <v>122</v>
      </c>
      <c r="N3" s="8">
        <f>IF($N$1=TRUE,VLOOKUP(M3,I:K,3,0),NA())</f>
        <v>41346.959999999992</v>
      </c>
      <c r="O3" s="8">
        <f>IF($O$1=TRUE,VLOOKUP(M3,I:K,3,0)-VLOOKUP(M3,I:K,2,0),NA())</f>
        <v>7056.9599999999919</v>
      </c>
      <c r="P3" s="11">
        <f>IF($P$1=TRUE,O3/VLOOKUP(M3,I:K,2,0),"")</f>
        <v>0.20580227471566032</v>
      </c>
      <c r="S3" s="9" t="s">
        <v>119</v>
      </c>
      <c r="T3" t="s">
        <v>120</v>
      </c>
      <c r="U3" t="s">
        <v>134</v>
      </c>
      <c r="AG3" s="10" t="s">
        <v>28</v>
      </c>
      <c r="AH3">
        <v>92963.87</v>
      </c>
      <c r="AJ3" t="str">
        <f t="shared" ref="AJ3:AJ5" si="0">AG3</f>
        <v>Category02</v>
      </c>
      <c r="AK3">
        <f>GETPIVOTDATA("TOTAL SELLING VALUE",$AG$1,"CATEGORY","Category02")</f>
        <v>92963.87</v>
      </c>
      <c r="AN3" s="10" t="s">
        <v>106</v>
      </c>
      <c r="AO3">
        <v>133923.87000000002</v>
      </c>
      <c r="AQ3" s="10" t="s">
        <v>106</v>
      </c>
      <c r="AR3">
        <v>201895.01999999993</v>
      </c>
    </row>
    <row r="4" spans="1:44" x14ac:dyDescent="0.3">
      <c r="A4" s="10">
        <v>1</v>
      </c>
      <c r="B4" s="8">
        <v>13167.810000000001</v>
      </c>
      <c r="E4" t="s">
        <v>135</v>
      </c>
      <c r="F4" s="8">
        <f>GETPIVOTDATA("Sum of TOTAL SELLING VALUE",$E$1)</f>
        <v>401411.91999999969</v>
      </c>
      <c r="I4" s="10" t="s">
        <v>124</v>
      </c>
      <c r="J4">
        <v>23437</v>
      </c>
      <c r="K4">
        <v>28616.65</v>
      </c>
      <c r="M4" s="10" t="s">
        <v>123</v>
      </c>
      <c r="N4" s="8">
        <f t="shared" ref="N4:N14" si="1">IF($N$1=TRUE,VLOOKUP(M4,I:K,3,0),NA())</f>
        <v>30857.300000000003</v>
      </c>
      <c r="O4" s="8">
        <f t="shared" ref="O4:O14" si="2">IF($O$1=TRUE,VLOOKUP(M4,I:K,3,0)-VLOOKUP(M4,I:K,2,0),NA())</f>
        <v>5516.3000000000029</v>
      </c>
      <c r="P4" s="11">
        <f t="shared" ref="P4:P14" si="3">IF($P$1=TRUE,O4/VLOOKUP(M4,I:K,2,0),"")</f>
        <v>0.21768280651907987</v>
      </c>
      <c r="S4" s="10" t="s">
        <v>7</v>
      </c>
      <c r="T4">
        <v>9764.7199999999993</v>
      </c>
      <c r="U4">
        <v>94</v>
      </c>
      <c r="W4" cm="1">
        <f t="array" aca="1" ref="W4:W47" ca="1">RANK(_xlfn.ANCHORARRAY(Y4),_xlfn.ANCHORARRAY(Y4))</f>
        <v>19</v>
      </c>
      <c r="X4" t="str" cm="1">
        <f t="array" aca="1" ref="X4:X47" ca="1">OFFSET($S$3,1,0,COUNT($T:$T))</f>
        <v>Product01</v>
      </c>
      <c r="Y4" cm="1">
        <f t="array" aca="1" ref="Y4:Y47" ca="1">OFFSET($S$3,1,1,COUNT($T:$T))</f>
        <v>9764.7199999999993</v>
      </c>
      <c r="Z4" cm="1">
        <f t="array" aca="1" ref="Z4:Z47" ca="1">OFFSET($S$3,1,2,COUNT($T:$T))</f>
        <v>94</v>
      </c>
      <c r="AB4" t="str" cm="1">
        <f t="array" aca="1" ref="AB4:AB13" ca="1">OFFSET($S$3,1,0,10)</f>
        <v>Product01</v>
      </c>
      <c r="AC4" cm="1">
        <f t="array" aca="1" ref="AC4:AC13" ca="1">OFFSET($S$3,1,1,10)</f>
        <v>9764.7199999999993</v>
      </c>
      <c r="AG4" s="10" t="s">
        <v>49</v>
      </c>
      <c r="AH4">
        <v>52299.509999999995</v>
      </c>
      <c r="AJ4" t="str">
        <f t="shared" si="0"/>
        <v>Category03</v>
      </c>
      <c r="AK4">
        <f>GETPIVOTDATA("TOTAL SELLING VALUE",$AG$1,"CATEGORY","Category03")</f>
        <v>52299.509999999995</v>
      </c>
      <c r="AN4" s="10" t="s">
        <v>105</v>
      </c>
      <c r="AO4">
        <v>59347.900000000009</v>
      </c>
    </row>
    <row r="5" spans="1:44" x14ac:dyDescent="0.3">
      <c r="A5" s="10">
        <v>2</v>
      </c>
      <c r="B5" s="8">
        <v>13210.220000000001</v>
      </c>
      <c r="E5" t="s">
        <v>136</v>
      </c>
      <c r="F5" s="8">
        <f>GETPIVOTDATA("Sum of TOTAL SELLING VALUE",$E$1)-GETPIVOTDATA("Sum of TOTAL BUYING VALUE",$E$1)</f>
        <v>68907.919999999693</v>
      </c>
      <c r="I5" s="10" t="s">
        <v>125</v>
      </c>
      <c r="J5">
        <v>21282</v>
      </c>
      <c r="K5">
        <v>26579.11</v>
      </c>
      <c r="M5" s="10" t="s">
        <v>124</v>
      </c>
      <c r="N5" s="8">
        <f t="shared" si="1"/>
        <v>28616.65</v>
      </c>
      <c r="O5" s="8">
        <f t="shared" si="2"/>
        <v>5179.6500000000015</v>
      </c>
      <c r="P5" s="11">
        <f t="shared" si="3"/>
        <v>0.22100311473311438</v>
      </c>
      <c r="S5" s="10" t="s">
        <v>11</v>
      </c>
      <c r="T5">
        <v>13423.199999999999</v>
      </c>
      <c r="U5">
        <v>94</v>
      </c>
      <c r="W5">
        <f ca="1"/>
        <v>10</v>
      </c>
      <c r="X5" t="str">
        <f ca="1"/>
        <v>Product02</v>
      </c>
      <c r="Y5">
        <f ca="1"/>
        <v>13423.199999999999</v>
      </c>
      <c r="Z5">
        <f ca="1"/>
        <v>94</v>
      </c>
      <c r="AB5" t="str">
        <f ca="1"/>
        <v>Product02</v>
      </c>
      <c r="AC5">
        <f ca="1"/>
        <v>13423.199999999999</v>
      </c>
      <c r="AG5" s="10" t="s">
        <v>62</v>
      </c>
      <c r="AH5">
        <v>95269.4</v>
      </c>
      <c r="AJ5" t="str">
        <f t="shared" si="0"/>
        <v>Category04</v>
      </c>
      <c r="AK5">
        <f>GETPIVOTDATA("TOTAL SELLING VALUE",$AG$1,"CATEGORY","Category04")</f>
        <v>95269.4</v>
      </c>
    </row>
    <row r="6" spans="1:44" x14ac:dyDescent="0.3">
      <c r="A6" s="10">
        <v>3</v>
      </c>
      <c r="B6" s="8">
        <v>20202.099999999995</v>
      </c>
      <c r="E6" t="s">
        <v>137</v>
      </c>
      <c r="F6" s="11">
        <f>F5/GETPIVOTDATA("Sum of TOTAL BUYING VALUE",$E$1)</f>
        <v>0.20723937155643149</v>
      </c>
      <c r="I6" s="10" t="s">
        <v>126</v>
      </c>
      <c r="J6">
        <v>26526</v>
      </c>
      <c r="K6">
        <v>30910.45</v>
      </c>
      <c r="M6" s="10" t="s">
        <v>125</v>
      </c>
      <c r="N6" s="8">
        <f t="shared" si="1"/>
        <v>26579.11</v>
      </c>
      <c r="O6" s="8">
        <f t="shared" si="2"/>
        <v>5297.1100000000006</v>
      </c>
      <c r="P6" s="11">
        <f t="shared" si="3"/>
        <v>0.24890094915891367</v>
      </c>
      <c r="S6" s="10" t="s">
        <v>13</v>
      </c>
      <c r="T6">
        <v>6394.2599999999993</v>
      </c>
      <c r="U6">
        <v>79</v>
      </c>
      <c r="W6">
        <f ca="1"/>
        <v>26</v>
      </c>
      <c r="X6" t="str">
        <f ca="1"/>
        <v>Product03</v>
      </c>
      <c r="Y6">
        <f ca="1"/>
        <v>6394.2599999999993</v>
      </c>
      <c r="Z6">
        <f ca="1"/>
        <v>79</v>
      </c>
      <c r="AB6" t="str">
        <f ca="1"/>
        <v>Product03</v>
      </c>
      <c r="AC6">
        <f ca="1"/>
        <v>6394.2599999999993</v>
      </c>
      <c r="AG6" s="10" t="s">
        <v>85</v>
      </c>
      <c r="AH6">
        <v>91617.19</v>
      </c>
      <c r="AJ6" t="str">
        <f>AG6</f>
        <v>Category05</v>
      </c>
      <c r="AK6">
        <f>GETPIVOTDATA("TOTAL SELLING VALUE",$AG$1,"CATEGORY","Category05")</f>
        <v>91617.19</v>
      </c>
    </row>
    <row r="7" spans="1:44" x14ac:dyDescent="0.3">
      <c r="A7" s="10">
        <v>4</v>
      </c>
      <c r="B7" s="8">
        <v>11312.2</v>
      </c>
      <c r="I7" s="10" t="s">
        <v>127</v>
      </c>
      <c r="J7">
        <v>24879</v>
      </c>
      <c r="K7">
        <v>30533.710000000003</v>
      </c>
      <c r="M7" s="10" t="s">
        <v>126</v>
      </c>
      <c r="N7" s="8">
        <f t="shared" si="1"/>
        <v>30910.45</v>
      </c>
      <c r="O7" s="8">
        <f t="shared" si="2"/>
        <v>4384.4500000000007</v>
      </c>
      <c r="P7" s="11">
        <f t="shared" si="3"/>
        <v>0.16528877327904701</v>
      </c>
      <c r="S7" s="10" t="s">
        <v>15</v>
      </c>
      <c r="T7">
        <v>6056.1600000000008</v>
      </c>
      <c r="U7">
        <v>124</v>
      </c>
      <c r="W7">
        <f ca="1"/>
        <v>30</v>
      </c>
      <c r="X7" t="str">
        <f ca="1"/>
        <v>Product04</v>
      </c>
      <c r="Y7">
        <f ca="1"/>
        <v>6056.1600000000008</v>
      </c>
      <c r="Z7">
        <f ca="1"/>
        <v>124</v>
      </c>
      <c r="AB7" t="str">
        <f ca="1"/>
        <v>Product04</v>
      </c>
      <c r="AC7">
        <f ca="1"/>
        <v>6056.1600000000008</v>
      </c>
    </row>
    <row r="8" spans="1:44" x14ac:dyDescent="0.3">
      <c r="A8" s="10">
        <v>5</v>
      </c>
      <c r="B8" s="8">
        <v>11711.449999999999</v>
      </c>
      <c r="I8" s="10" t="s">
        <v>128</v>
      </c>
      <c r="J8">
        <v>29878</v>
      </c>
      <c r="K8">
        <v>35251.79</v>
      </c>
      <c r="M8" s="10" t="s">
        <v>127</v>
      </c>
      <c r="N8" s="8">
        <f t="shared" si="1"/>
        <v>30533.710000000003</v>
      </c>
      <c r="O8" s="8">
        <f t="shared" si="2"/>
        <v>5654.7100000000028</v>
      </c>
      <c r="P8" s="11">
        <f t="shared" si="3"/>
        <v>0.22728847622492876</v>
      </c>
      <c r="S8" s="10" t="s">
        <v>17</v>
      </c>
      <c r="T8">
        <v>15716.61</v>
      </c>
      <c r="U8">
        <v>101</v>
      </c>
      <c r="W8">
        <f ca="1"/>
        <v>8</v>
      </c>
      <c r="X8" t="str">
        <f ca="1"/>
        <v>Product05</v>
      </c>
      <c r="Y8">
        <f ca="1"/>
        <v>15716.61</v>
      </c>
      <c r="Z8">
        <f ca="1"/>
        <v>101</v>
      </c>
      <c r="AB8" t="str">
        <f ca="1"/>
        <v>Product05</v>
      </c>
      <c r="AC8">
        <f ca="1"/>
        <v>15716.61</v>
      </c>
    </row>
    <row r="9" spans="1:44" x14ac:dyDescent="0.3">
      <c r="A9" s="10">
        <v>6</v>
      </c>
      <c r="B9" s="8">
        <v>14365.540000000005</v>
      </c>
      <c r="I9" s="10" t="s">
        <v>129</v>
      </c>
      <c r="J9">
        <v>29831</v>
      </c>
      <c r="K9">
        <v>35350.400000000016</v>
      </c>
      <c r="M9" s="10" t="s">
        <v>128</v>
      </c>
      <c r="N9" s="8">
        <f t="shared" si="1"/>
        <v>35251.79</v>
      </c>
      <c r="O9" s="8">
        <f t="shared" si="2"/>
        <v>5373.7900000000009</v>
      </c>
      <c r="P9" s="11">
        <f t="shared" si="3"/>
        <v>0.1798577548698039</v>
      </c>
      <c r="S9" s="10" t="s">
        <v>19</v>
      </c>
      <c r="T9">
        <v>4531.5</v>
      </c>
      <c r="U9">
        <v>53</v>
      </c>
      <c r="W9">
        <f ca="1"/>
        <v>35</v>
      </c>
      <c r="X9" t="str">
        <f ca="1"/>
        <v>Product06</v>
      </c>
      <c r="Y9">
        <f ca="1"/>
        <v>4531.5</v>
      </c>
      <c r="Z9">
        <f ca="1"/>
        <v>53</v>
      </c>
      <c r="AB9" t="str">
        <f ca="1"/>
        <v>Product06</v>
      </c>
      <c r="AC9">
        <f ca="1"/>
        <v>4531.5</v>
      </c>
    </row>
    <row r="10" spans="1:44" x14ac:dyDescent="0.3">
      <c r="A10" s="10">
        <v>7</v>
      </c>
      <c r="B10" s="8">
        <v>7132.79</v>
      </c>
      <c r="I10" s="10" t="s">
        <v>130</v>
      </c>
      <c r="J10">
        <v>28758</v>
      </c>
      <c r="K10">
        <v>35242.810000000005</v>
      </c>
      <c r="M10" s="10" t="s">
        <v>129</v>
      </c>
      <c r="N10" s="8">
        <f t="shared" si="1"/>
        <v>35350.400000000016</v>
      </c>
      <c r="O10" s="8">
        <f t="shared" si="2"/>
        <v>5519.400000000016</v>
      </c>
      <c r="P10" s="11">
        <f t="shared" si="3"/>
        <v>0.18502229224632147</v>
      </c>
      <c r="S10" s="10" t="s">
        <v>21</v>
      </c>
      <c r="T10">
        <v>2291.04</v>
      </c>
      <c r="U10">
        <v>48</v>
      </c>
      <c r="W10">
        <f ca="1"/>
        <v>39</v>
      </c>
      <c r="X10" t="str">
        <f ca="1"/>
        <v>Product07</v>
      </c>
      <c r="Y10">
        <f ca="1"/>
        <v>2291.04</v>
      </c>
      <c r="Z10">
        <f ca="1"/>
        <v>48</v>
      </c>
      <c r="AB10" t="str">
        <f ca="1"/>
        <v>Product07</v>
      </c>
      <c r="AC10">
        <f ca="1"/>
        <v>2291.04</v>
      </c>
    </row>
    <row r="11" spans="1:44" x14ac:dyDescent="0.3">
      <c r="A11" s="10">
        <v>8</v>
      </c>
      <c r="B11" s="8">
        <v>14262.46</v>
      </c>
      <c r="I11" s="10" t="s">
        <v>131</v>
      </c>
      <c r="J11">
        <v>27842</v>
      </c>
      <c r="K11">
        <v>33500.69000000001</v>
      </c>
      <c r="M11" s="10" t="s">
        <v>130</v>
      </c>
      <c r="N11" s="8">
        <f t="shared" si="1"/>
        <v>35242.810000000005</v>
      </c>
      <c r="O11" s="8">
        <f t="shared" si="2"/>
        <v>6484.8100000000049</v>
      </c>
      <c r="P11" s="11">
        <f t="shared" si="3"/>
        <v>0.22549586202100302</v>
      </c>
      <c r="S11" s="10" t="s">
        <v>23</v>
      </c>
      <c r="T11">
        <v>10502.82</v>
      </c>
      <c r="U11">
        <v>111</v>
      </c>
      <c r="W11">
        <f ca="1"/>
        <v>15</v>
      </c>
      <c r="X11" t="str">
        <f ca="1"/>
        <v>Product08</v>
      </c>
      <c r="Y11">
        <f ca="1"/>
        <v>10502.82</v>
      </c>
      <c r="Z11">
        <f ca="1"/>
        <v>111</v>
      </c>
      <c r="AB11" t="str">
        <f ca="1"/>
        <v>Product08</v>
      </c>
      <c r="AC11">
        <f ca="1"/>
        <v>10502.82</v>
      </c>
    </row>
    <row r="12" spans="1:44" x14ac:dyDescent="0.3">
      <c r="A12" s="10">
        <v>9</v>
      </c>
      <c r="B12" s="8">
        <v>16824.670000000002</v>
      </c>
      <c r="I12" s="10" t="s">
        <v>132</v>
      </c>
      <c r="J12">
        <v>29306</v>
      </c>
      <c r="K12">
        <v>36124.07</v>
      </c>
      <c r="M12" s="10" t="s">
        <v>131</v>
      </c>
      <c r="N12" s="8">
        <f t="shared" si="1"/>
        <v>33500.69000000001</v>
      </c>
      <c r="O12" s="8">
        <f t="shared" si="2"/>
        <v>5658.6900000000096</v>
      </c>
      <c r="P12" s="11">
        <f t="shared" si="3"/>
        <v>0.20324294231736259</v>
      </c>
      <c r="S12" s="10" t="s">
        <v>25</v>
      </c>
      <c r="T12">
        <v>581.64</v>
      </c>
      <c r="U12">
        <v>74</v>
      </c>
      <c r="W12">
        <f ca="1"/>
        <v>44</v>
      </c>
      <c r="X12" t="str">
        <f ca="1"/>
        <v>Product09</v>
      </c>
      <c r="Y12">
        <f ca="1"/>
        <v>581.64</v>
      </c>
      <c r="Z12">
        <f ca="1"/>
        <v>74</v>
      </c>
      <c r="AB12" t="str">
        <f ca="1"/>
        <v>Product09</v>
      </c>
      <c r="AC12">
        <f ca="1"/>
        <v>581.64</v>
      </c>
    </row>
    <row r="13" spans="1:44" x14ac:dyDescent="0.3">
      <c r="A13" s="10">
        <v>10</v>
      </c>
      <c r="B13" s="8">
        <v>15229.35</v>
      </c>
      <c r="I13" s="10" t="s">
        <v>133</v>
      </c>
      <c r="J13">
        <v>31134</v>
      </c>
      <c r="K13">
        <v>37097.979999999996</v>
      </c>
      <c r="M13" s="10" t="s">
        <v>132</v>
      </c>
      <c r="N13" s="8">
        <f t="shared" si="1"/>
        <v>36124.07</v>
      </c>
      <c r="O13" s="8">
        <f t="shared" si="2"/>
        <v>6818.07</v>
      </c>
      <c r="P13" s="11">
        <f t="shared" si="3"/>
        <v>0.2326509929707227</v>
      </c>
      <c r="S13" s="10" t="s">
        <v>27</v>
      </c>
      <c r="T13">
        <v>16428</v>
      </c>
      <c r="U13">
        <v>100</v>
      </c>
      <c r="W13">
        <f ca="1"/>
        <v>5</v>
      </c>
      <c r="X13" t="str">
        <f ca="1"/>
        <v>Product10</v>
      </c>
      <c r="Y13">
        <f ca="1"/>
        <v>16428</v>
      </c>
      <c r="Z13">
        <f ca="1"/>
        <v>100</v>
      </c>
      <c r="AB13" t="str">
        <f ca="1"/>
        <v>Product10</v>
      </c>
      <c r="AC13">
        <f ca="1"/>
        <v>16428</v>
      </c>
    </row>
    <row r="14" spans="1:44" x14ac:dyDescent="0.3">
      <c r="A14" s="10">
        <v>11</v>
      </c>
      <c r="B14" s="8">
        <v>11915.58</v>
      </c>
      <c r="M14" s="10" t="s">
        <v>133</v>
      </c>
      <c r="N14" s="8">
        <f t="shared" si="1"/>
        <v>37097.979999999996</v>
      </c>
      <c r="O14" s="8">
        <f t="shared" si="2"/>
        <v>5963.9799999999959</v>
      </c>
      <c r="P14" s="11">
        <f t="shared" si="3"/>
        <v>0.19155842487312894</v>
      </c>
      <c r="S14" s="10" t="s">
        <v>30</v>
      </c>
      <c r="T14">
        <v>5856.4</v>
      </c>
      <c r="U14">
        <v>121</v>
      </c>
      <c r="W14">
        <f ca="1"/>
        <v>31</v>
      </c>
      <c r="X14" t="str">
        <f ca="1"/>
        <v>Product11</v>
      </c>
      <c r="Y14">
        <f ca="1"/>
        <v>5856.4</v>
      </c>
      <c r="Z14">
        <f ca="1"/>
        <v>121</v>
      </c>
    </row>
    <row r="15" spans="1:44" x14ac:dyDescent="0.3">
      <c r="A15" s="10">
        <v>12</v>
      </c>
      <c r="B15" s="8">
        <v>14837.359999999999</v>
      </c>
      <c r="S15" s="10" t="s">
        <v>32</v>
      </c>
      <c r="T15">
        <v>11582.910000000003</v>
      </c>
      <c r="U15">
        <v>123</v>
      </c>
      <c r="W15">
        <f ca="1"/>
        <v>13</v>
      </c>
      <c r="X15" t="str">
        <f ca="1"/>
        <v>Product12</v>
      </c>
      <c r="Y15">
        <f ca="1"/>
        <v>11582.910000000003</v>
      </c>
      <c r="Z15">
        <f ca="1"/>
        <v>123</v>
      </c>
    </row>
    <row r="16" spans="1:44" x14ac:dyDescent="0.3">
      <c r="A16" s="10">
        <v>13</v>
      </c>
      <c r="B16" s="8">
        <v>8084.26</v>
      </c>
      <c r="S16" s="10" t="s">
        <v>34</v>
      </c>
      <c r="T16">
        <v>8423.52</v>
      </c>
      <c r="U16">
        <v>69</v>
      </c>
      <c r="W16">
        <f ca="1"/>
        <v>22</v>
      </c>
      <c r="X16" t="str">
        <f ca="1"/>
        <v>Product13</v>
      </c>
      <c r="Y16">
        <f ca="1"/>
        <v>8423.52</v>
      </c>
      <c r="Z16">
        <f ca="1"/>
        <v>69</v>
      </c>
    </row>
    <row r="17" spans="1:26" x14ac:dyDescent="0.3">
      <c r="A17" s="10">
        <v>14</v>
      </c>
      <c r="B17" s="8">
        <v>9461.1400000000012</v>
      </c>
      <c r="S17" s="10" t="s">
        <v>36</v>
      </c>
      <c r="T17">
        <v>12764.640000000001</v>
      </c>
      <c r="U17">
        <v>87</v>
      </c>
      <c r="W17">
        <f ca="1"/>
        <v>12</v>
      </c>
      <c r="X17" t="str">
        <f ca="1"/>
        <v>Product14</v>
      </c>
      <c r="Y17">
        <f ca="1"/>
        <v>12764.640000000001</v>
      </c>
      <c r="Z17">
        <f ca="1"/>
        <v>87</v>
      </c>
    </row>
    <row r="18" spans="1:26" x14ac:dyDescent="0.3">
      <c r="A18" s="10">
        <v>15</v>
      </c>
      <c r="B18" s="8">
        <v>12189.7</v>
      </c>
      <c r="M18" t="s">
        <v>141</v>
      </c>
      <c r="S18" s="10" t="s">
        <v>38</v>
      </c>
      <c r="T18">
        <v>1839.2399999999998</v>
      </c>
      <c r="U18">
        <v>117</v>
      </c>
      <c r="W18">
        <f ca="1"/>
        <v>41</v>
      </c>
      <c r="X18" t="str">
        <f ca="1"/>
        <v>Product15</v>
      </c>
      <c r="Y18">
        <f ca="1"/>
        <v>1839.2399999999998</v>
      </c>
      <c r="Z18">
        <f ca="1"/>
        <v>117</v>
      </c>
    </row>
    <row r="19" spans="1:26" x14ac:dyDescent="0.3">
      <c r="A19" s="10">
        <v>16</v>
      </c>
      <c r="B19" s="8">
        <v>12762.63</v>
      </c>
      <c r="S19" s="10" t="s">
        <v>40</v>
      </c>
      <c r="T19">
        <v>1996.8</v>
      </c>
      <c r="U19">
        <v>120</v>
      </c>
      <c r="W19">
        <f ca="1"/>
        <v>40</v>
      </c>
      <c r="X19" t="str">
        <f ca="1"/>
        <v>Product16</v>
      </c>
      <c r="Y19">
        <f ca="1"/>
        <v>1996.8</v>
      </c>
      <c r="Z19">
        <f ca="1"/>
        <v>120</v>
      </c>
    </row>
    <row r="20" spans="1:26" x14ac:dyDescent="0.3">
      <c r="A20" s="10">
        <v>17</v>
      </c>
      <c r="B20" s="8">
        <v>3659.24</v>
      </c>
      <c r="S20" s="10" t="s">
        <v>42</v>
      </c>
      <c r="T20">
        <v>9877.1400000000012</v>
      </c>
      <c r="U20">
        <v>63</v>
      </c>
      <c r="W20">
        <f ca="1"/>
        <v>18</v>
      </c>
      <c r="X20" t="str">
        <f ca="1"/>
        <v>Product17</v>
      </c>
      <c r="Y20">
        <f ca="1"/>
        <v>9877.1400000000012</v>
      </c>
      <c r="Z20">
        <f ca="1"/>
        <v>63</v>
      </c>
    </row>
    <row r="21" spans="1:26" x14ac:dyDescent="0.3">
      <c r="A21" s="10">
        <v>18</v>
      </c>
      <c r="B21" s="8">
        <v>18582.390000000003</v>
      </c>
      <c r="S21" s="10" t="s">
        <v>44</v>
      </c>
      <c r="T21">
        <v>4035.2200000000003</v>
      </c>
      <c r="U21">
        <v>82</v>
      </c>
      <c r="W21">
        <f ca="1"/>
        <v>36</v>
      </c>
      <c r="X21" t="str">
        <f ca="1"/>
        <v>Product18</v>
      </c>
      <c r="Y21">
        <f ca="1"/>
        <v>4035.2200000000003</v>
      </c>
      <c r="Z21">
        <f ca="1"/>
        <v>82</v>
      </c>
    </row>
    <row r="22" spans="1:26" x14ac:dyDescent="0.3">
      <c r="A22" s="10">
        <v>19</v>
      </c>
      <c r="B22" s="8">
        <v>10204.229999999998</v>
      </c>
      <c r="S22" s="10" t="s">
        <v>46</v>
      </c>
      <c r="T22">
        <v>20160</v>
      </c>
      <c r="U22">
        <v>96</v>
      </c>
      <c r="W22">
        <f ca="1"/>
        <v>4</v>
      </c>
      <c r="X22" t="str">
        <f ca="1"/>
        <v>Product19</v>
      </c>
      <c r="Y22">
        <f ca="1"/>
        <v>20160</v>
      </c>
      <c r="Z22">
        <f ca="1"/>
        <v>96</v>
      </c>
    </row>
    <row r="23" spans="1:26" x14ac:dyDescent="0.3">
      <c r="A23" s="10">
        <v>20</v>
      </c>
      <c r="B23" s="8">
        <v>20482.78</v>
      </c>
      <c r="S23" s="10" t="s">
        <v>48</v>
      </c>
      <c r="T23">
        <v>8006.25</v>
      </c>
      <c r="U23">
        <v>105</v>
      </c>
      <c r="W23">
        <f ca="1"/>
        <v>23</v>
      </c>
      <c r="X23" t="str">
        <f ca="1"/>
        <v>Product20</v>
      </c>
      <c r="Y23">
        <f ca="1"/>
        <v>8006.25</v>
      </c>
      <c r="Z23">
        <f ca="1"/>
        <v>105</v>
      </c>
    </row>
    <row r="24" spans="1:26" x14ac:dyDescent="0.3">
      <c r="A24" s="10">
        <v>21</v>
      </c>
      <c r="B24" s="8">
        <v>10665.4</v>
      </c>
      <c r="S24" s="10" t="s">
        <v>51</v>
      </c>
      <c r="T24">
        <v>10727.64</v>
      </c>
      <c r="U24">
        <v>66</v>
      </c>
      <c r="W24">
        <f ca="1"/>
        <v>14</v>
      </c>
      <c r="X24" t="str">
        <f ca="1"/>
        <v>Product21</v>
      </c>
      <c r="Y24">
        <f ca="1"/>
        <v>10727.64</v>
      </c>
      <c r="Z24">
        <f ca="1"/>
        <v>66</v>
      </c>
    </row>
    <row r="25" spans="1:26" x14ac:dyDescent="0.3">
      <c r="A25" s="10">
        <v>22</v>
      </c>
      <c r="B25" s="8">
        <v>11315.839999999997</v>
      </c>
      <c r="S25" s="10" t="s">
        <v>53</v>
      </c>
      <c r="T25">
        <v>9909.9</v>
      </c>
      <c r="U25">
        <v>70</v>
      </c>
      <c r="W25">
        <f ca="1"/>
        <v>17</v>
      </c>
      <c r="X25" t="str">
        <f ca="1"/>
        <v>Product22</v>
      </c>
      <c r="Y25">
        <f ca="1"/>
        <v>9909.9</v>
      </c>
      <c r="Z25">
        <f ca="1"/>
        <v>70</v>
      </c>
    </row>
    <row r="26" spans="1:26" x14ac:dyDescent="0.3">
      <c r="A26" s="10">
        <v>23</v>
      </c>
      <c r="B26" s="8">
        <v>18818.189999999999</v>
      </c>
      <c r="S26" s="10" t="s">
        <v>55</v>
      </c>
      <c r="T26">
        <v>12853.560000000001</v>
      </c>
      <c r="U26">
        <v>86</v>
      </c>
      <c r="W26">
        <f ca="1"/>
        <v>11</v>
      </c>
      <c r="X26" t="str">
        <f ca="1"/>
        <v>Product23</v>
      </c>
      <c r="Y26">
        <f ca="1"/>
        <v>12853.560000000001</v>
      </c>
      <c r="Z26">
        <f ca="1"/>
        <v>86</v>
      </c>
    </row>
    <row r="27" spans="1:26" x14ac:dyDescent="0.3">
      <c r="A27" s="10">
        <v>24</v>
      </c>
      <c r="B27" s="8">
        <v>11488.4</v>
      </c>
      <c r="S27" s="10" t="s">
        <v>57</v>
      </c>
      <c r="T27">
        <v>10202.400000000001</v>
      </c>
      <c r="U27">
        <v>65</v>
      </c>
      <c r="W27">
        <f ca="1"/>
        <v>16</v>
      </c>
      <c r="X27" t="str">
        <f ca="1"/>
        <v>Product24</v>
      </c>
      <c r="Y27">
        <f ca="1"/>
        <v>10202.400000000001</v>
      </c>
      <c r="Z27">
        <f ca="1"/>
        <v>65</v>
      </c>
    </row>
    <row r="28" spans="1:26" x14ac:dyDescent="0.3">
      <c r="A28" s="10">
        <v>25</v>
      </c>
      <c r="B28" s="8">
        <v>18688.430000000004</v>
      </c>
      <c r="S28" s="10" t="s">
        <v>59</v>
      </c>
      <c r="T28">
        <v>599.7600000000001</v>
      </c>
      <c r="U28">
        <v>72</v>
      </c>
      <c r="W28">
        <f ca="1"/>
        <v>43</v>
      </c>
      <c r="X28" t="str">
        <f ca="1"/>
        <v>Product25</v>
      </c>
      <c r="Y28">
        <f ca="1"/>
        <v>599.7600000000001</v>
      </c>
      <c r="Z28">
        <f ca="1"/>
        <v>72</v>
      </c>
    </row>
    <row r="29" spans="1:26" x14ac:dyDescent="0.3">
      <c r="A29" s="10">
        <v>26</v>
      </c>
      <c r="B29" s="8">
        <v>13710.079999999998</v>
      </c>
      <c r="S29" s="10" t="s">
        <v>61</v>
      </c>
      <c r="T29">
        <v>2761.9200000000005</v>
      </c>
      <c r="U29">
        <v>112</v>
      </c>
      <c r="W29">
        <f ca="1"/>
        <v>38</v>
      </c>
      <c r="X29" t="str">
        <f ca="1"/>
        <v>Product26</v>
      </c>
      <c r="Y29">
        <f ca="1"/>
        <v>2761.9200000000005</v>
      </c>
      <c r="Z29">
        <f ca="1"/>
        <v>112</v>
      </c>
    </row>
    <row r="30" spans="1:26" x14ac:dyDescent="0.3">
      <c r="A30" s="10">
        <v>27</v>
      </c>
      <c r="B30" s="8">
        <v>11440.67</v>
      </c>
      <c r="S30" s="10" t="s">
        <v>64</v>
      </c>
      <c r="T30">
        <v>6226.0800000000008</v>
      </c>
      <c r="U30">
        <v>109</v>
      </c>
      <c r="W30">
        <f ca="1"/>
        <v>28</v>
      </c>
      <c r="X30" t="str">
        <f ca="1"/>
        <v>Product27</v>
      </c>
      <c r="Y30">
        <f ca="1"/>
        <v>6226.0800000000008</v>
      </c>
      <c r="Z30">
        <f ca="1"/>
        <v>109</v>
      </c>
    </row>
    <row r="31" spans="1:26" x14ac:dyDescent="0.3">
      <c r="A31" s="10">
        <v>28</v>
      </c>
      <c r="B31" s="8">
        <v>13306.16</v>
      </c>
      <c r="S31" s="10" t="s">
        <v>66</v>
      </c>
      <c r="T31">
        <v>4682.72</v>
      </c>
      <c r="U31">
        <v>112</v>
      </c>
      <c r="W31">
        <f ca="1"/>
        <v>34</v>
      </c>
      <c r="X31" t="str">
        <f ca="1"/>
        <v>Product28</v>
      </c>
      <c r="Y31">
        <f ca="1"/>
        <v>4682.72</v>
      </c>
      <c r="Z31">
        <f ca="1"/>
        <v>112</v>
      </c>
    </row>
    <row r="32" spans="1:26" x14ac:dyDescent="0.3">
      <c r="A32" s="10">
        <v>29</v>
      </c>
      <c r="B32" s="8">
        <v>8794.48</v>
      </c>
      <c r="S32" s="10" t="s">
        <v>68</v>
      </c>
      <c r="T32">
        <v>5523.44</v>
      </c>
      <c r="U32">
        <v>104</v>
      </c>
      <c r="W32">
        <f ca="1"/>
        <v>32</v>
      </c>
      <c r="X32" t="str">
        <f ca="1"/>
        <v>Product29</v>
      </c>
      <c r="Y32">
        <f ca="1"/>
        <v>5523.44</v>
      </c>
      <c r="Z32">
        <f ca="1"/>
        <v>104</v>
      </c>
    </row>
    <row r="33" spans="1:26" x14ac:dyDescent="0.3">
      <c r="A33" s="10">
        <v>30</v>
      </c>
      <c r="B33" s="8">
        <v>16666.269999999997</v>
      </c>
      <c r="S33" s="10" t="s">
        <v>70</v>
      </c>
      <c r="T33">
        <v>22945.919999999998</v>
      </c>
      <c r="U33">
        <v>114</v>
      </c>
      <c r="W33">
        <f ca="1"/>
        <v>2</v>
      </c>
      <c r="X33" t="str">
        <f ca="1"/>
        <v>Product30</v>
      </c>
      <c r="Y33">
        <f ca="1"/>
        <v>22945.919999999998</v>
      </c>
      <c r="Z33">
        <f ca="1"/>
        <v>114</v>
      </c>
    </row>
    <row r="34" spans="1:26" x14ac:dyDescent="0.3">
      <c r="A34" s="10">
        <v>31</v>
      </c>
      <c r="B34" s="8">
        <v>6920.0999999999995</v>
      </c>
      <c r="S34" s="10" t="s">
        <v>72</v>
      </c>
      <c r="T34">
        <v>6249.5999999999995</v>
      </c>
      <c r="U34">
        <v>60</v>
      </c>
      <c r="W34">
        <f ca="1"/>
        <v>27</v>
      </c>
      <c r="X34" t="str">
        <f ca="1"/>
        <v>Product31</v>
      </c>
      <c r="Y34">
        <f ca="1"/>
        <v>6249.5999999999995</v>
      </c>
      <c r="Z34">
        <f ca="1"/>
        <v>60</v>
      </c>
    </row>
    <row r="35" spans="1:26" x14ac:dyDescent="0.3">
      <c r="S35" s="10" t="s">
        <v>74</v>
      </c>
      <c r="T35">
        <v>16329.72</v>
      </c>
      <c r="U35">
        <v>139</v>
      </c>
      <c r="W35">
        <f ca="1"/>
        <v>7</v>
      </c>
      <c r="X35" t="str">
        <f ca="1"/>
        <v>Product32</v>
      </c>
      <c r="Y35">
        <f ca="1"/>
        <v>16329.72</v>
      </c>
      <c r="Z35">
        <f ca="1"/>
        <v>139</v>
      </c>
    </row>
    <row r="36" spans="1:26" x14ac:dyDescent="0.3">
      <c r="S36" s="10" t="s">
        <v>76</v>
      </c>
      <c r="T36">
        <v>13645.800000000001</v>
      </c>
      <c r="U36">
        <v>114</v>
      </c>
      <c r="W36">
        <f ca="1"/>
        <v>9</v>
      </c>
      <c r="X36" t="str">
        <f ca="1"/>
        <v>Product33</v>
      </c>
      <c r="Y36">
        <f ca="1"/>
        <v>13645.800000000001</v>
      </c>
      <c r="Z36">
        <f ca="1"/>
        <v>114</v>
      </c>
    </row>
    <row r="37" spans="1:26" x14ac:dyDescent="0.3">
      <c r="H37" s="8">
        <f>GETPIVOTDATA("Sum of TOTAL SELLING VALUE",$E$1)</f>
        <v>401411.91999999969</v>
      </c>
      <c r="S37" s="10" t="s">
        <v>78</v>
      </c>
      <c r="T37">
        <v>8978.2000000000007</v>
      </c>
      <c r="U37">
        <v>154</v>
      </c>
      <c r="W37">
        <f ca="1"/>
        <v>20</v>
      </c>
      <c r="X37" t="str">
        <f ca="1"/>
        <v>Product34</v>
      </c>
      <c r="Y37">
        <f ca="1"/>
        <v>8978.2000000000007</v>
      </c>
      <c r="Z37">
        <f ca="1"/>
        <v>154</v>
      </c>
    </row>
    <row r="38" spans="1:26" x14ac:dyDescent="0.3">
      <c r="H38" s="8">
        <f>GETPIVOTDATA("Sum of TOTAL SELLING VALUE",$E$1)-GETPIVOTDATA("Sum of TOTAL BUYING VALUE",$E$1)</f>
        <v>68907.919999999693</v>
      </c>
      <c r="S38" s="10" t="s">
        <v>80</v>
      </c>
      <c r="T38">
        <v>703.5</v>
      </c>
      <c r="U38">
        <v>105</v>
      </c>
      <c r="W38">
        <f ca="1"/>
        <v>42</v>
      </c>
      <c r="X38" t="str">
        <f ca="1"/>
        <v>Product35</v>
      </c>
      <c r="Y38">
        <f ca="1"/>
        <v>703.5</v>
      </c>
      <c r="Z38">
        <f ca="1"/>
        <v>105</v>
      </c>
    </row>
    <row r="39" spans="1:26" x14ac:dyDescent="0.3">
      <c r="G39" s="11">
        <f>H38/GETPIVOTDATA("Sum of TOTAL BUYING VALUE",$E$1)</f>
        <v>0.20723937155643149</v>
      </c>
      <c r="S39" s="10" t="s">
        <v>82</v>
      </c>
      <c r="T39">
        <v>7222.5</v>
      </c>
      <c r="U39">
        <v>75</v>
      </c>
      <c r="W39">
        <f ca="1"/>
        <v>25</v>
      </c>
      <c r="X39" t="str">
        <f ca="1"/>
        <v>Product36</v>
      </c>
      <c r="Y39">
        <f ca="1"/>
        <v>7222.5</v>
      </c>
      <c r="Z39">
        <f ca="1"/>
        <v>75</v>
      </c>
    </row>
    <row r="40" spans="1:26" x14ac:dyDescent="0.3">
      <c r="S40" s="10" t="s">
        <v>84</v>
      </c>
      <c r="T40">
        <v>5145.6000000000004</v>
      </c>
      <c r="U40">
        <v>60</v>
      </c>
      <c r="W40">
        <f ca="1"/>
        <v>33</v>
      </c>
      <c r="X40" t="str">
        <f ca="1"/>
        <v>Product37</v>
      </c>
      <c r="Y40">
        <f ca="1"/>
        <v>5145.6000000000004</v>
      </c>
      <c r="Z40">
        <f ca="1"/>
        <v>60</v>
      </c>
    </row>
    <row r="41" spans="1:26" x14ac:dyDescent="0.3">
      <c r="S41" s="10" t="s">
        <v>87</v>
      </c>
      <c r="T41">
        <v>8871.1200000000008</v>
      </c>
      <c r="U41">
        <v>111</v>
      </c>
      <c r="W41">
        <f ca="1"/>
        <v>21</v>
      </c>
      <c r="X41" t="str">
        <f ca="1"/>
        <v>Product38</v>
      </c>
      <c r="Y41">
        <f ca="1"/>
        <v>8871.1200000000008</v>
      </c>
      <c r="Z41">
        <f ca="1"/>
        <v>111</v>
      </c>
    </row>
    <row r="42" spans="1:26" x14ac:dyDescent="0.3">
      <c r="S42" s="10" t="s">
        <v>89</v>
      </c>
      <c r="T42">
        <v>3957.15</v>
      </c>
      <c r="U42">
        <v>93</v>
      </c>
      <c r="W42">
        <f ca="1"/>
        <v>37</v>
      </c>
      <c r="X42" t="str">
        <f ca="1"/>
        <v>Product39</v>
      </c>
      <c r="Y42">
        <f ca="1"/>
        <v>3957.15</v>
      </c>
      <c r="Z42">
        <f ca="1"/>
        <v>93</v>
      </c>
    </row>
    <row r="43" spans="1:26" x14ac:dyDescent="0.3">
      <c r="S43" s="10" t="s">
        <v>91</v>
      </c>
      <c r="T43">
        <v>7718.4000000000005</v>
      </c>
      <c r="U43">
        <v>67</v>
      </c>
      <c r="W43">
        <f ca="1"/>
        <v>24</v>
      </c>
      <c r="X43" t="str">
        <f ca="1"/>
        <v>Product40</v>
      </c>
      <c r="Y43">
        <f ca="1"/>
        <v>7718.4000000000005</v>
      </c>
      <c r="Z43">
        <f ca="1"/>
        <v>67</v>
      </c>
    </row>
    <row r="44" spans="1:26" x14ac:dyDescent="0.3">
      <c r="S44" s="10" t="s">
        <v>93</v>
      </c>
      <c r="T44">
        <v>22952.16</v>
      </c>
      <c r="U44">
        <v>132</v>
      </c>
      <c r="W44">
        <f ca="1"/>
        <v>1</v>
      </c>
      <c r="X44" t="str">
        <f ca="1"/>
        <v>Product41</v>
      </c>
      <c r="Y44">
        <f ca="1"/>
        <v>22952.16</v>
      </c>
      <c r="Z44">
        <f ca="1"/>
        <v>132</v>
      </c>
    </row>
    <row r="45" spans="1:26" x14ac:dyDescent="0.3">
      <c r="S45" s="10" t="s">
        <v>95</v>
      </c>
      <c r="T45">
        <v>20574</v>
      </c>
      <c r="U45">
        <v>127</v>
      </c>
      <c r="W45">
        <f ca="1"/>
        <v>3</v>
      </c>
      <c r="X45" t="str">
        <f ca="1"/>
        <v>Product42</v>
      </c>
      <c r="Y45">
        <f ca="1"/>
        <v>20574</v>
      </c>
      <c r="Z45">
        <f ca="1"/>
        <v>127</v>
      </c>
    </row>
    <row r="46" spans="1:26" x14ac:dyDescent="0.3">
      <c r="S46" s="10" t="s">
        <v>97</v>
      </c>
      <c r="T46">
        <v>6064.8399999999992</v>
      </c>
      <c r="U46">
        <v>73</v>
      </c>
      <c r="W46">
        <f ca="1"/>
        <v>29</v>
      </c>
      <c r="X46" t="str">
        <f ca="1"/>
        <v>Product43</v>
      </c>
      <c r="Y46">
        <f ca="1"/>
        <v>6064.8399999999992</v>
      </c>
      <c r="Z46">
        <f ca="1"/>
        <v>73</v>
      </c>
    </row>
    <row r="47" spans="1:26" x14ac:dyDescent="0.3">
      <c r="S47" s="10" t="s">
        <v>99</v>
      </c>
      <c r="T47">
        <v>16333.92</v>
      </c>
      <c r="U47">
        <v>199</v>
      </c>
      <c r="W47">
        <f ca="1"/>
        <v>6</v>
      </c>
      <c r="X47" t="str">
        <f ca="1"/>
        <v>Product44</v>
      </c>
      <c r="Y47">
        <f ca="1"/>
        <v>16333.92</v>
      </c>
      <c r="Z47">
        <f ca="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7" r:id="rId10" name="Check Box 5">
              <controlPr defaultSize="0" autoFill="0" autoLine="0" autoPict="0">
                <anchor moveWithCells="1">
                  <from>
                    <xdr:col>11</xdr:col>
                    <xdr:colOff>91440</xdr:colOff>
                    <xdr:row>15</xdr:row>
                    <xdr:rowOff>30480</xdr:rowOff>
                  </from>
                  <to>
                    <xdr:col>11</xdr:col>
                    <xdr:colOff>259080</xdr:colOff>
                    <xdr:row>16</xdr:row>
                    <xdr:rowOff>38100</xdr:rowOff>
                  </to>
                </anchor>
              </controlPr>
            </control>
          </mc:Choice>
        </mc:AlternateContent>
        <mc:AlternateContent xmlns:mc="http://schemas.openxmlformats.org/markup-compatibility/2006">
          <mc:Choice Requires="x14">
            <control shapeId="3078" r:id="rId11" name="Check Box 6">
              <controlPr defaultSize="0" autoFill="0" autoLine="0" autoPict="0">
                <anchor moveWithCells="1">
                  <from>
                    <xdr:col>12</xdr:col>
                    <xdr:colOff>91440</xdr:colOff>
                    <xdr:row>15</xdr:row>
                    <xdr:rowOff>30480</xdr:rowOff>
                  </from>
                  <to>
                    <xdr:col>12</xdr:col>
                    <xdr:colOff>259080</xdr:colOff>
                    <xdr:row>16</xdr:row>
                    <xdr:rowOff>38100</xdr:rowOff>
                  </to>
                </anchor>
              </controlPr>
            </control>
          </mc:Choice>
        </mc:AlternateContent>
        <mc:AlternateContent xmlns:mc="http://schemas.openxmlformats.org/markup-compatibility/2006">
          <mc:Choice Requires="x14">
            <control shapeId="3079" r:id="rId12" name="Check Box 7">
              <controlPr defaultSize="0" autoFill="0" autoLine="0" autoPict="0">
                <anchor moveWithCells="1">
                  <from>
                    <xdr:col>12</xdr:col>
                    <xdr:colOff>91440</xdr:colOff>
                    <xdr:row>16</xdr:row>
                    <xdr:rowOff>30480</xdr:rowOff>
                  </from>
                  <to>
                    <xdr:col>12</xdr:col>
                    <xdr:colOff>259080</xdr:colOff>
                    <xdr:row>17</xdr:row>
                    <xdr:rowOff>38100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1" workbookViewId="0">
      <selection activeCell="J2" sqref="J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8" bestFit="1" customWidth="1"/>
    <col min="11" max="11" width="17.77734375" style="8" bestFit="1" customWidth="1"/>
    <col min="12" max="12" width="24.21875" style="8" bestFit="1" customWidth="1"/>
    <col min="13" max="13" width="24.5546875" style="8" bestFit="1" customWidth="1"/>
    <col min="14" max="14" width="11.6640625" customWidth="1"/>
    <col min="15" max="15" width="12.44140625" customWidth="1"/>
    <col min="16" max="16" width="10.88671875"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dc:creator>
  <cp:lastModifiedBy>kumarpasnur7@outlook.com</cp:lastModifiedBy>
  <dcterms:created xsi:type="dcterms:W3CDTF">2021-11-03T11:40:02Z</dcterms:created>
  <dcterms:modified xsi:type="dcterms:W3CDTF">2024-05-30T06:10:54Z</dcterms:modified>
</cp:coreProperties>
</file>