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063bf5775d666102/__DSM_LMS_Courses_New/ZZ DSM Weekly/2024Q3/20240901_Lakshay/"/>
    </mc:Choice>
  </mc:AlternateContent>
  <xr:revisionPtr revIDLastSave="1" documentId="11_EBF3892A87321408F4DAE9475FA58E37C526ACD0" xr6:coauthVersionLast="47" xr6:coauthVersionMax="47" xr10:uidLastSave="{FBAC5CA2-8B4D-40E3-8AED-2B24EBE89704}"/>
  <bookViews>
    <workbookView xWindow="51630" yWindow="480" windowWidth="28770" windowHeight="15450" tabRatio="935" firstSheet="5" activeTab="22" xr2:uid="{00000000-000D-0000-FFFF-FFFF00000000}"/>
  </bookViews>
  <sheets>
    <sheet name="INDEX" sheetId="1" r:id="rId1"/>
    <sheet name="OKR_KPI" sheetId="13" r:id="rId2"/>
    <sheet name="CEO_Dash" sheetId="25" r:id="rId3"/>
    <sheet name="CEO" sheetId="3" r:id="rId4"/>
    <sheet name="COO_Dash" sheetId="26" r:id="rId5"/>
    <sheet name="COO" sheetId="14" r:id="rId6"/>
    <sheet name="CFO_Dash" sheetId="27" r:id="rId7"/>
    <sheet name="CFO" sheetId="15" r:id="rId8"/>
    <sheet name="CMO Dash" sheetId="28" r:id="rId9"/>
    <sheet name="CMO" sheetId="16" r:id="rId10"/>
    <sheet name="CTO Dash" sheetId="29" r:id="rId11"/>
    <sheet name="CTO" sheetId="17" r:id="rId12"/>
    <sheet name="CSO Dash" sheetId="30" r:id="rId13"/>
    <sheet name="CSO" sheetId="18" r:id="rId14"/>
    <sheet name="CPO Dash" sheetId="31" r:id="rId15"/>
    <sheet name="CPO" sheetId="19" r:id="rId16"/>
    <sheet name="CCO Dash" sheetId="32" r:id="rId17"/>
    <sheet name="CCO" sheetId="20" r:id="rId18"/>
    <sheet name="CPO_HR_Dash" sheetId="33" r:id="rId19"/>
    <sheet name="CPO_HR" sheetId="21" r:id="rId20"/>
    <sheet name="CSO_Sustainability_Dash" sheetId="34" r:id="rId21"/>
    <sheet name="CSO_Sustainability" sheetId="22" r:id="rId22"/>
    <sheet name="CDO_Dash " sheetId="36" r:id="rId23"/>
    <sheet name="CDO" sheetId="23" r:id="rId24"/>
    <sheet name="links" sheetId="24" r:id="rId25"/>
  </sheets>
  <definedNames>
    <definedName name="Accuracy_of_Sales_Forecasts">CDO!$B$2:$B$11</definedName>
    <definedName name="Active_Users">CTO!$C$2:$C$11</definedName>
    <definedName name="App_Downloads">CTO!$B$2:$B$11</definedName>
    <definedName name="CAC__in_units">CMO!$B$2:$B$11</definedName>
    <definedName name="Carbon_Footprint_Reduction">CSO_Sustainability!$B$2:$B$11</definedName>
    <definedName name="Cash_Flow_Index">CFO!$D$2:$D$11</definedName>
    <definedName name="CEO_Quarter">CEO!$A$2:$A$11</definedName>
    <definedName name="CLTV__in_units">CSO!$D$2:$D$11</definedName>
    <definedName name="COGS__in_thousands">COO!$C$2:$C$11</definedName>
    <definedName name="Compliance_Rate_with_Data_Protection_Laws">CDO!$D$2:$D$11</definedName>
    <definedName name="COO_Quarter">COO!$A$2:$A$11</definedName>
    <definedName name="Cost">CEO!$G$2:$G$11</definedName>
    <definedName name="CSAT">CCO!$C$2:$C$11</definedName>
    <definedName name="Customer_Satisfaction_Score">CEO!$E$2:$E$11</definedName>
    <definedName name="Customer_Support_Response_Time__hours">CCO!$D$2:$D$11</definedName>
    <definedName name="Data_Quality_Score">CDO!$C$2:$C$11</definedName>
    <definedName name="Employee_Engagement_Score">CEO!$D$2:$D$11</definedName>
    <definedName name="Employee_Satisfaction_Index">CPO_HR!$D$2:$D$11</definedName>
    <definedName name="Employee_Turnover_Rate">CPO_HR!$B$2:$B$11</definedName>
    <definedName name="Gross_Margin_per_Product_Line">CPO!$C$2:$C$11</definedName>
    <definedName name="Inventory_Turnover_Rate">COO!$D$2:$D$11</definedName>
    <definedName name="Market_Penetration_Rate">CSO!$C$2:$C$11</definedName>
    <definedName name="Market_Share">CEO!$C$2:$C$11</definedName>
    <definedName name="Net_Profit_Margin">CFO!$B$2:$B$11</definedName>
    <definedName name="NPS">CCO!$B$2:$B$11</definedName>
    <definedName name="On_time_Delivery_Rate">COO!$E$2:$E$11</definedName>
    <definedName name="Order_Fulfillment_Time__days">COO!$B$2:$B$11</definedName>
    <definedName name="Overall_Revenue_Growth">CEO!$B$2:$B$11</definedName>
    <definedName name="Percentage_of_Sustainable_Materials_Used">CSO_Sustainability!$C$2:$C$11</definedName>
    <definedName name="Product_Development_Cycle_Time__months">CPO!$B$2:$B$11</definedName>
    <definedName name="Product_Return_Rate">CPO!$D$2:$D$11</definedName>
    <definedName name="Profit">CEO!$H$2:$H$11</definedName>
    <definedName name="Quarter" localSheetId="17">CCO!$A$2:$A$11</definedName>
    <definedName name="Quarter" localSheetId="23">CDO!$A$2:$A$11</definedName>
    <definedName name="Quarter" localSheetId="9">CMO!$A$2:$A$11</definedName>
    <definedName name="Quarter" localSheetId="15">CPO!$A$2:$A$11</definedName>
    <definedName name="Quarter" localSheetId="19">CPO_HR!$A$2:$A$11</definedName>
    <definedName name="Quarter" localSheetId="13">CSO!$A$2:$A$11</definedName>
    <definedName name="Quarter" localSheetId="21">CSO_Sustainability!$A$2:$A$11</definedName>
    <definedName name="Quarter" localSheetId="11">CTO!$A$2:$A$11</definedName>
    <definedName name="Quarter">CFO!$A$2:$A$11</definedName>
    <definedName name="Revenue">CEO!$F$2:$F$11</definedName>
    <definedName name="ROAS__ratio">CMO!$C$2:$C$11</definedName>
    <definedName name="ROI">CFO!$C$2:$C$11</definedName>
    <definedName name="Sales_Growth_Rate">CSO!$B$2:$B$11</definedName>
    <definedName name="Social_Media_Engagement_Rate__in_units">CMO!$D$2:$D$11</definedName>
    <definedName name="Sustainability_Index_Score">CSO_Sustainability!$D$2:$D$11</definedName>
    <definedName name="Tech_Stack_ROI">CTO!$F$2:$F$11</definedName>
    <definedName name="Time_to_Fill_Positions__days">CPO_HR!$C$2:$C$11</definedName>
    <definedName name="Website_Speed__sec">CTO!$E$2:$E$11</definedName>
    <definedName name="Website_Uptime">CTO!$D$2:$D$11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36" l="1"/>
  <c r="A11" i="36"/>
  <c r="A12" i="34"/>
  <c r="A11" i="34"/>
  <c r="A12" i="33"/>
  <c r="A11" i="33"/>
  <c r="A12" i="32"/>
  <c r="A11" i="32"/>
  <c r="A12" i="31"/>
  <c r="A11" i="31"/>
  <c r="A12" i="30"/>
  <c r="A11" i="30"/>
  <c r="D6" i="36"/>
  <c r="D7" i="36"/>
  <c r="C6" i="36"/>
  <c r="D8" i="36"/>
  <c r="C7" i="36"/>
  <c r="C8" i="36"/>
  <c r="C7" i="34"/>
  <c r="C8" i="34"/>
  <c r="C6" i="34"/>
  <c r="D8" i="34"/>
  <c r="D7" i="34"/>
  <c r="D6" i="34"/>
  <c r="C8" i="33"/>
  <c r="D6" i="33"/>
  <c r="D7" i="33"/>
  <c r="C6" i="33"/>
  <c r="D8" i="33"/>
  <c r="C7" i="33"/>
  <c r="D6" i="32"/>
  <c r="D7" i="32"/>
  <c r="C6" i="32"/>
  <c r="C8" i="32"/>
  <c r="D8" i="32"/>
  <c r="C7" i="32"/>
  <c r="D7" i="31"/>
  <c r="C6" i="31"/>
  <c r="D8" i="31"/>
  <c r="C7" i="31"/>
  <c r="C8" i="31"/>
  <c r="D6" i="31"/>
  <c r="D8" i="30"/>
  <c r="D6" i="30"/>
  <c r="C7" i="30"/>
  <c r="D7" i="30"/>
  <c r="C8" i="30"/>
  <c r="C6" i="30"/>
  <c r="D10" i="29"/>
  <c r="D9" i="29"/>
  <c r="C9" i="29"/>
  <c r="C10" i="29"/>
  <c r="C6" i="29"/>
  <c r="D6" i="29"/>
  <c r="E8" i="36" l="1"/>
  <c r="E7" i="36"/>
  <c r="E6" i="36"/>
  <c r="E6" i="34"/>
  <c r="F8" i="34"/>
  <c r="E8" i="34"/>
  <c r="E7" i="34"/>
  <c r="F7" i="33"/>
  <c r="F8" i="33"/>
  <c r="F6" i="33"/>
  <c r="E7" i="33"/>
  <c r="E6" i="33"/>
  <c r="E8" i="33"/>
  <c r="E7" i="32"/>
  <c r="E8" i="32"/>
  <c r="E6" i="32"/>
  <c r="E8" i="31"/>
  <c r="E7" i="31"/>
  <c r="E6" i="31"/>
  <c r="E6" i="30"/>
  <c r="F8" i="30"/>
  <c r="E8" i="30"/>
  <c r="E7" i="30"/>
  <c r="F10" i="29"/>
  <c r="F9" i="29"/>
  <c r="E10" i="29"/>
  <c r="E9" i="29"/>
  <c r="E6" i="29"/>
  <c r="F6" i="29"/>
  <c r="C7" i="29"/>
  <c r="D7" i="29"/>
  <c r="C8" i="29"/>
  <c r="D8" i="29"/>
  <c r="A12" i="29"/>
  <c r="A11" i="29"/>
  <c r="A12" i="28"/>
  <c r="A11" i="28"/>
  <c r="A10" i="28"/>
  <c r="A7" i="27"/>
  <c r="A6" i="27"/>
  <c r="A12" i="27"/>
  <c r="A11" i="27"/>
  <c r="A10" i="27"/>
  <c r="A8" i="27"/>
  <c r="A12" i="26"/>
  <c r="A11" i="26"/>
  <c r="A10" i="26"/>
  <c r="A9" i="26"/>
  <c r="A8" i="26"/>
  <c r="A7" i="26"/>
  <c r="A6" i="26"/>
  <c r="A7" i="25"/>
  <c r="A8" i="25"/>
  <c r="A9" i="25"/>
  <c r="A10" i="25"/>
  <c r="A11" i="25"/>
  <c r="A12" i="25"/>
  <c r="A6" i="25"/>
  <c r="D8" i="28"/>
  <c r="C8" i="28"/>
  <c r="D6" i="28"/>
  <c r="D7" i="28"/>
  <c r="D7" i="27"/>
  <c r="D6" i="27"/>
  <c r="D8" i="27"/>
  <c r="C8" i="27"/>
  <c r="C7" i="27"/>
  <c r="C6" i="27"/>
  <c r="C6" i="26"/>
  <c r="D9" i="26"/>
  <c r="C9" i="26"/>
  <c r="D8" i="26"/>
  <c r="C8" i="26"/>
  <c r="D6" i="26"/>
  <c r="D7" i="26"/>
  <c r="C7" i="26"/>
  <c r="C6" i="25"/>
  <c r="D8" i="25"/>
  <c r="D12" i="25"/>
  <c r="D9" i="25"/>
  <c r="D10" i="25"/>
  <c r="D7" i="25"/>
  <c r="D11" i="25"/>
  <c r="D6" i="25"/>
  <c r="C8" i="25"/>
  <c r="C12" i="25"/>
  <c r="C9" i="25"/>
  <c r="C10" i="25"/>
  <c r="C7" i="25"/>
  <c r="C11" i="25"/>
  <c r="E7" i="29" l="1"/>
  <c r="F7" i="29"/>
  <c r="E8" i="29"/>
  <c r="F8" i="29"/>
  <c r="F8" i="28"/>
  <c r="E8" i="28"/>
  <c r="E7" i="27"/>
  <c r="E8" i="27"/>
  <c r="E6" i="27"/>
  <c r="F8" i="27"/>
  <c r="E7" i="26"/>
  <c r="E6" i="26"/>
  <c r="E8" i="26"/>
  <c r="E9" i="26"/>
  <c r="F9" i="26"/>
  <c r="F8" i="26"/>
  <c r="F7" i="26"/>
  <c r="F11" i="25"/>
  <c r="F12" i="25"/>
  <c r="F10" i="25"/>
  <c r="E11" i="25"/>
  <c r="E7" i="25"/>
  <c r="E10" i="25"/>
  <c r="E9" i="25"/>
  <c r="E12" i="25"/>
  <c r="E8" i="25"/>
  <c r="E6" i="25"/>
  <c r="C6" i="28"/>
  <c r="C7" i="28"/>
  <c r="F6" i="28" l="1"/>
  <c r="E7" i="28"/>
  <c r="F7" i="28"/>
  <c r="E6" i="28"/>
  <c r="F7" i="27"/>
</calcChain>
</file>

<file path=xl/sharedStrings.xml><?xml version="1.0" encoding="utf-8"?>
<sst xmlns="http://schemas.openxmlformats.org/spreadsheetml/2006/main" count="413" uniqueCount="177">
  <si>
    <t>Role</t>
  </si>
  <si>
    <t>Department</t>
  </si>
  <si>
    <t>OKRs</t>
  </si>
  <si>
    <t>KPIs</t>
  </si>
  <si>
    <t>Chief Executive Officer (CEO)</t>
  </si>
  <si>
    <t>Executive</t>
  </si>
  <si>
    <t>Chief Operating Officer (COO)</t>
  </si>
  <si>
    <t>Operations</t>
  </si>
  <si>
    <t>Chief Financial Officer (CFO)</t>
  </si>
  <si>
    <t>Finance</t>
  </si>
  <si>
    <t>Chief Marketing Officer (CMO)</t>
  </si>
  <si>
    <t>Marketing</t>
  </si>
  <si>
    <t>Chief Technology Officer (CTO)</t>
  </si>
  <si>
    <t>Technology</t>
  </si>
  <si>
    <t>Chief Sales Officer (CSO)</t>
  </si>
  <si>
    <t>Sales</t>
  </si>
  <si>
    <t>Chief Product Officer (CPO)</t>
  </si>
  <si>
    <t>Product Management</t>
  </si>
  <si>
    <t>Chief Customer Officer (CCO)</t>
  </si>
  <si>
    <t>Customer Experience</t>
  </si>
  <si>
    <t>Chief People Officer (CPO)</t>
  </si>
  <si>
    <t>Human Resources</t>
  </si>
  <si>
    <t>Chief Sustainability Officer (CSO)</t>
  </si>
  <si>
    <t>Sustainability</t>
  </si>
  <si>
    <t>Chief Data Officer (CDO)</t>
  </si>
  <si>
    <t>Data Analytics</t>
  </si>
  <si>
    <t>1/ Improve operational efficiency by 20% through process optimization and automation.
2/Achieve a 95% on-time delivery rate for all orders.</t>
  </si>
  <si>
    <t>1/ Increase net profit margin by 10% by reducing operational costs and optimizing pricing strategies. 
2/ Secure funding to support expansion efforts, targeting a 30% increase in capital.</t>
  </si>
  <si>
    <t>1/ Grow online traffic by 40% through SEO, content marketing, and social media engagement. 
2/ Increase customer acquisition by 30% while reducing acquisition costs by 15%.</t>
  </si>
  <si>
    <t>1/ Net Promoter Score (NPS) 
2/ Customer satisfaction score (CSAT) 
3/ Customer support response time</t>
  </si>
  <si>
    <t>1/ Employee turnover rate 
2/ Time to fill positions 
3/ Employee satisfaction index</t>
  </si>
  <si>
    <t>1/ Carbon footprint reduction 
2/ Percentage of sustainable materials used 
3/ Sustainability index score</t>
  </si>
  <si>
    <t>1/ Accuracy of sales forecasts 
2/ Data quality score 
3/ Compliance rate with data protection laws</t>
  </si>
  <si>
    <t>A broad, overarching goal that the CEO wants to achieve 
(focusing on the fundamental business equation of Profit = Revenue - Cost)
1/ Increase Revenue
2/ Reduce Costs
3/ Increased Profits</t>
  </si>
  <si>
    <t>1/ Launch a mobile app with a 4.5+ rating on app stores within 6 months to enhance shopping experience. 
2/ Implement AI-driven personalization to increase average order value by 20%.</t>
  </si>
  <si>
    <t>eCommerce Fashion Brand</t>
  </si>
  <si>
    <t>1/ Achieve a 25% year-over-year sales growth. 
2/ Expand into 2 new markets or demographics within the next fiscal year.</t>
  </si>
  <si>
    <t>1/ Launch 5 new product lines with a 30% gross margin within the next year. 
2/ Increase product return rate to less than 2% through quality enhancement.</t>
  </si>
  <si>
    <t>1/ Achieve a customer satisfaction score (CSAT) of 90%. 
2/ Reduce average response time to customer inquiries to under 2 hours.</t>
  </si>
  <si>
    <t>1/ Increase employee retention rates by 15% through improved engagement and development programs. 
2/ Fill critical positions within 30 days to ensure operational efficiency.</t>
  </si>
  <si>
    <t>1/ Reduce carbon footprint by 20% within the next two years through sustainable practices. 
2/ Achieve 100% sustainable sourcing for all key materials within 5 years.</t>
  </si>
  <si>
    <t>1/ Develop a predictive analytics model to forecast sales trends with 90% accuracy. 
2/ Implement data governance policies to ensure 100% compliance with data protection regulations.</t>
  </si>
  <si>
    <t>#</t>
  </si>
  <si>
    <t>Aspect</t>
  </si>
  <si>
    <t>OKR (Objectives and Key Results)</t>
  </si>
  <si>
    <t>KPI (Key Performance Indicators)</t>
  </si>
  <si>
    <t>Purpose</t>
  </si>
  <si>
    <t>OKRs are used to set and communicate ambitious goals and outcomes that drive forward progress and transformation within an organization.</t>
  </si>
  <si>
    <t>KPIs are metrics used to measure the performance and success of an organization, specific processes, or activities in achieving key objectives.</t>
  </si>
  <si>
    <t>Nature</t>
  </si>
  <si>
    <t>OKRs are aspirational and often include stretch goals that challenge teams and individuals to exceed their current capabilities.</t>
  </si>
  <si>
    <t>KPIs are more static and focus on measuring ongoing performance against predefined standards or benchmarks.</t>
  </si>
  <si>
    <t>Scope</t>
  </si>
  <si>
    <t>OKRs cover a set period, usually a quarter or a year, and are designed to focus efforts on strategic priorities that can shift over time.</t>
  </si>
  <si>
    <t>KPIs are ongoing metrics that are monitored continuously to ensure consistent performance and operational success.</t>
  </si>
  <si>
    <t>Flexibility</t>
  </si>
  <si>
    <t>OKRs are flexible and can be adjusted based on changes in strategy or priorities to encourage innovation and adaptation.</t>
  </si>
  <si>
    <t>KPIs are generally stable over time to allow for consistent tracking of performance and trends.</t>
  </si>
  <si>
    <t>Alignment</t>
  </si>
  <si>
    <t>OKRs promote alignment and engagement across different levels of an organization by linking individual and team objectives to the company's strategic goals.</t>
  </si>
  <si>
    <t>KPIs may not inherently promote alignment beyond ensuring that different parts of the organization meet their performance targets.</t>
  </si>
  <si>
    <t>Outcome</t>
  </si>
  <si>
    <t>OKRs focus on achieving specific outcomes and deliverables that move the organization forward.</t>
  </si>
  <si>
    <t>KPIs focus on measuring processes, efficiency, and how well certain activities are performed.</t>
  </si>
  <si>
    <t>Difference between OKR and KPI</t>
  </si>
  <si>
    <t>Quarter</t>
  </si>
  <si>
    <t>Overall Revenue Growth</t>
  </si>
  <si>
    <t>Market Share</t>
  </si>
  <si>
    <t>Employee Engagement Score</t>
  </si>
  <si>
    <t>Customer Satisfaction Score</t>
  </si>
  <si>
    <t>2022-Q1</t>
  </si>
  <si>
    <t>2022-Q2</t>
  </si>
  <si>
    <t>2022-Q3</t>
  </si>
  <si>
    <t>2022-Q4</t>
  </si>
  <si>
    <t>2023-Q1</t>
  </si>
  <si>
    <t>2023-Q2</t>
  </si>
  <si>
    <t>2023-Q3</t>
  </si>
  <si>
    <t>2023-Q4</t>
  </si>
  <si>
    <t>2024-Q1</t>
  </si>
  <si>
    <t>2024-Q2</t>
  </si>
  <si>
    <t>Revenue</t>
  </si>
  <si>
    <t>Cost</t>
  </si>
  <si>
    <t>Profit</t>
  </si>
  <si>
    <t>Order Fulfillment Time (days)</t>
  </si>
  <si>
    <t>On-time Delivery Rate (%)</t>
  </si>
  <si>
    <t>1/ Order fulfillment time 
2/ Cost of goods sold (COGS) 
3/ Inventory turnover rate</t>
  </si>
  <si>
    <t>COGS (in thousands)</t>
  </si>
  <si>
    <t>Inventory Turnover Rate</t>
  </si>
  <si>
    <t>1/ Net profit margin 
2/ Return on Investment (ROI) 
3/ Cash flow management</t>
  </si>
  <si>
    <t>1/ Customer Acquisition Cost (CAC) 
2/ Return on Advertising Spend (ROAS) 
3/ Social media engagement rates</t>
  </si>
  <si>
    <t>1/ App download and active user rates 
2/ Website uptime and speed 
3/ Technology stack ROI</t>
  </si>
  <si>
    <t>1/ Sales growth rate 
2/ Market penetration rate 
3/ Customer lifetime value (CLTV)</t>
  </si>
  <si>
    <t>1/ Product development cycle time 
2/ Gross margin per product line 
3/ Product return rate</t>
  </si>
  <si>
    <t>KPIs for the CEO would similarly reflect broad company health and strategic alignment, such as 
1/ Overall revenue growth
2/ Market share
3/ Employee engagement
4/ Customer satisfaction</t>
  </si>
  <si>
    <t>Net Profit Margin (%)</t>
  </si>
  <si>
    <t>ROI (%)</t>
  </si>
  <si>
    <t>Cash Flow Index</t>
  </si>
  <si>
    <t>CAC (in units)</t>
  </si>
  <si>
    <t>ROAS (ratio)</t>
  </si>
  <si>
    <t>Social Media Engagement Rate (in units)</t>
  </si>
  <si>
    <t>App Downloads</t>
  </si>
  <si>
    <t>Active Users</t>
  </si>
  <si>
    <t>Website Uptime (%)</t>
  </si>
  <si>
    <t>Website Speed (sec)</t>
  </si>
  <si>
    <t>Tech Stack ROI</t>
  </si>
  <si>
    <t>Sales Growth Rate (%)</t>
  </si>
  <si>
    <t>Market Penetration Rate (%)</t>
  </si>
  <si>
    <t>CLTV (in units)</t>
  </si>
  <si>
    <t>Product Development Cycle Time (months)</t>
  </si>
  <si>
    <t>Gross Margin per Product Line (%)</t>
  </si>
  <si>
    <t>Product Return Rate (%)</t>
  </si>
  <si>
    <t>NPS</t>
  </si>
  <si>
    <t>CSAT (%)</t>
  </si>
  <si>
    <t>Customer Support Response Time (hours)</t>
  </si>
  <si>
    <t>Employee Turnover Rate (%)</t>
  </si>
  <si>
    <t>Time to Fill Positions (days)</t>
  </si>
  <si>
    <t>Employee Satisfaction Index</t>
  </si>
  <si>
    <t>Carbon Footprint Reduction (%)</t>
  </si>
  <si>
    <t>Percentage of Sustainable Materials Used (%)</t>
  </si>
  <si>
    <t>Sustainability Index Score</t>
  </si>
  <si>
    <t>Accuracy of Sales Forecasts (%)</t>
  </si>
  <si>
    <t>Data Quality Score</t>
  </si>
  <si>
    <t>Compliance Rate with Data Protection Laws (%)</t>
  </si>
  <si>
    <t>Performance Metrics for Executives (openai.com)</t>
  </si>
  <si>
    <t>Ecommerce CXO Roles (openai.com)</t>
  </si>
  <si>
    <t>CxO Roles and Objectives (openai.com)</t>
  </si>
  <si>
    <t>ChatGPT (openai.com)</t>
  </si>
  <si>
    <t>CEO Explanation</t>
  </si>
  <si>
    <t>Diff</t>
  </si>
  <si>
    <t>Metrics</t>
  </si>
  <si>
    <t>Names</t>
  </si>
  <si>
    <t>Diff %</t>
  </si>
  <si>
    <t>CEO Performance Scorecard</t>
  </si>
  <si>
    <t>CE0_Quarter</t>
  </si>
  <si>
    <t>COO_Quarter</t>
  </si>
  <si>
    <t>COO Performance Scorecard</t>
  </si>
  <si>
    <t>On_time_Delivery_Rate</t>
  </si>
  <si>
    <t>Inventory_Turnover_Rate</t>
  </si>
  <si>
    <t>COGS__in_thousands</t>
  </si>
  <si>
    <t>Order_Fulfillment_Time__days</t>
  </si>
  <si>
    <t>CFO Performance Scorecard</t>
  </si>
  <si>
    <t>Net Profit Margin</t>
  </si>
  <si>
    <t xml:space="preserve">ROI </t>
  </si>
  <si>
    <t>CMO Performance Scorecard</t>
  </si>
  <si>
    <t>CAC__in_units</t>
  </si>
  <si>
    <t>ROAS__ratio</t>
  </si>
  <si>
    <t>Social_Media_Engagement_Rate__in_units</t>
  </si>
  <si>
    <t>CTO Performance Scorecard</t>
  </si>
  <si>
    <t>Active_Users</t>
  </si>
  <si>
    <t>App_Downloads</t>
  </si>
  <si>
    <t>Website_Speed__sec</t>
  </si>
  <si>
    <t>Website_Uptime</t>
  </si>
  <si>
    <t>Tech_Stack_ROI</t>
  </si>
  <si>
    <t>CLTV__in_units</t>
  </si>
  <si>
    <t>Market_Penetration_Rate</t>
  </si>
  <si>
    <t>Sales_Growth_Rate</t>
  </si>
  <si>
    <t>CSO Performance Scorecard</t>
  </si>
  <si>
    <t>CPO Performance Scorecard</t>
  </si>
  <si>
    <t>Product_Return_Rate</t>
  </si>
  <si>
    <t>Gross_Margin_per_Product_Line</t>
  </si>
  <si>
    <t>Product_Development_Cycle_Time__months</t>
  </si>
  <si>
    <t>CCO Performance Scorecard</t>
  </si>
  <si>
    <t>CSAT</t>
  </si>
  <si>
    <t>Customer_Support_Response_Time__hours</t>
  </si>
  <si>
    <t>Employee_Satisfaction_Index</t>
  </si>
  <si>
    <t>Employee_Turnover_Rate</t>
  </si>
  <si>
    <t>Time_to_Fill_Positions__days</t>
  </si>
  <si>
    <t xml:space="preserve">Diff </t>
  </si>
  <si>
    <t>CPO HR Performance Scorecard</t>
  </si>
  <si>
    <t>Carbon_Footprint_Reduction</t>
  </si>
  <si>
    <t>Percentage_of_Sustainable_Materials_Used</t>
  </si>
  <si>
    <t>Sustainability_Index_Score</t>
  </si>
  <si>
    <t>CSO Sustainability Performance Scorecard</t>
  </si>
  <si>
    <t>Accuracy_of_Sales_Forecasts</t>
  </si>
  <si>
    <t>Data_Quality_Score</t>
  </si>
  <si>
    <t>Compliance_Rate_with_Data_Protection_Laws</t>
  </si>
  <si>
    <t>CDO Performance Scorecard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</si>
</sst>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_ * #,##0.0_ ;_ * \-#,##0.0_ ;_ * &quot;-&quot;??_ ;_ @_ "/>
    <numFmt numFmtId="165" formatCode="_ * #,##0_ ;_ * \-#,##0_ ;_ * &quot;-&quot;??_ ;_ @_ "/>
    <numFmt numFmtId="166" formatCode="0.0%"/>
    <numFmt numFmtId="167" formatCode="_-[$$-409]* #,##0.00_ ;_-[$$-409]* \-#,##0.00\ ;_-[$$-409]* &quot;-&quot;??_ ;_-@_ "/>
    <numFmt numFmtId="168" formatCode="_-[$$-409]* #,##0_ ;_-[$$-409]* \-#,##0\ ;_-[$$-409]* &quot;-&quot;??_ ;_-@_ "/>
    <numFmt numFmtId="169" formatCode="0.0"/>
  </numFmts>
  <fonts count="10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2">
    <xf numFmtId="0" fontId="0" fillId="0" borderId="0"/>
    <xf numFmtId="0" fontId="1" fillId="0" borderId="1" applyNumberFormat="0" applyFill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4" fillId="4" borderId="0" applyNumberFormat="0" applyBorder="0" applyAlignment="0" applyProtection="0"/>
    <xf numFmtId="0" fontId="8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4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8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8" fillId="18" borderId="0" applyNumberFormat="0" applyBorder="0" applyAlignment="0" applyProtection="0"/>
  </cellStyleXfs>
  <cellXfs count="98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9" fontId="0" fillId="0" borderId="0" xfId="3" applyFont="1" applyAlignment="1">
      <alignment vertical="center"/>
    </xf>
    <xf numFmtId="164" fontId="0" fillId="0" borderId="0" xfId="2" applyNumberFormat="1" applyFont="1" applyAlignment="1">
      <alignment vertical="center"/>
    </xf>
    <xf numFmtId="165" fontId="0" fillId="0" borderId="0" xfId="2" applyNumberFormat="1" applyFont="1" applyAlignment="1">
      <alignment vertical="center"/>
    </xf>
    <xf numFmtId="0" fontId="0" fillId="0" borderId="0" xfId="0" applyAlignment="1">
      <alignment horizontal="center" vertical="center" wrapText="1"/>
    </xf>
    <xf numFmtId="165" fontId="6" fillId="0" borderId="0" xfId="2" applyNumberFormat="1" applyFont="1" applyAlignment="1">
      <alignment vertical="center"/>
    </xf>
    <xf numFmtId="166" fontId="0" fillId="0" borderId="0" xfId="3" applyNumberFormat="1" applyFont="1" applyAlignment="1">
      <alignment vertical="center"/>
    </xf>
    <xf numFmtId="0" fontId="5" fillId="0" borderId="0" xfId="4"/>
    <xf numFmtId="0" fontId="0" fillId="0" borderId="0" xfId="0" applyAlignment="1">
      <alignment horizontal="center"/>
    </xf>
    <xf numFmtId="0" fontId="7" fillId="0" borderId="0" xfId="5" applyAlignment="1">
      <alignment horizontal="center"/>
    </xf>
    <xf numFmtId="0" fontId="0" fillId="19" borderId="0" xfId="0" applyFill="1"/>
    <xf numFmtId="0" fontId="8" fillId="19" borderId="0" xfId="8" applyFill="1"/>
    <xf numFmtId="9" fontId="4" fillId="19" borderId="0" xfId="16" applyNumberFormat="1" applyFill="1"/>
    <xf numFmtId="168" fontId="4" fillId="19" borderId="0" xfId="16" applyNumberFormat="1" applyFill="1"/>
    <xf numFmtId="167" fontId="4" fillId="19" borderId="0" xfId="7" applyNumberFormat="1" applyFill="1"/>
    <xf numFmtId="0" fontId="4" fillId="19" borderId="0" xfId="7" applyFill="1"/>
    <xf numFmtId="0" fontId="8" fillId="9" borderId="0" xfId="12" applyAlignment="1">
      <alignment horizontal="center"/>
    </xf>
    <xf numFmtId="0" fontId="8" fillId="9" borderId="0" xfId="12" applyAlignment="1">
      <alignment horizontal="center" vertical="center"/>
    </xf>
    <xf numFmtId="0" fontId="8" fillId="5" borderId="0" xfId="8" applyAlignment="1">
      <alignment horizontal="center"/>
    </xf>
    <xf numFmtId="0" fontId="8" fillId="5" borderId="0" xfId="8" applyAlignment="1">
      <alignment horizontal="center" vertical="center"/>
    </xf>
    <xf numFmtId="9" fontId="4" fillId="13" borderId="0" xfId="16" applyNumberFormat="1" applyAlignment="1">
      <alignment horizontal="center"/>
    </xf>
    <xf numFmtId="9" fontId="4" fillId="4" borderId="0" xfId="7" applyNumberFormat="1" applyAlignment="1">
      <alignment horizontal="center"/>
    </xf>
    <xf numFmtId="0" fontId="4" fillId="4" borderId="0" xfId="7" applyAlignment="1">
      <alignment horizontal="center"/>
    </xf>
    <xf numFmtId="168" fontId="4" fillId="13" borderId="0" xfId="16" applyNumberFormat="1" applyAlignment="1">
      <alignment horizontal="center"/>
    </xf>
    <xf numFmtId="168" fontId="4" fillId="4" borderId="0" xfId="7" applyNumberFormat="1" applyAlignment="1">
      <alignment horizontal="center"/>
    </xf>
    <xf numFmtId="0" fontId="7" fillId="0" borderId="0" xfId="5" applyAlignment="1">
      <alignment horizontal="center" vertical="center"/>
    </xf>
    <xf numFmtId="9" fontId="4" fillId="13" borderId="0" xfId="16" applyNumberFormat="1" applyAlignment="1">
      <alignment horizontal="center" vertical="center"/>
    </xf>
    <xf numFmtId="9" fontId="4" fillId="4" borderId="0" xfId="7" applyNumberFormat="1" applyAlignment="1">
      <alignment horizontal="center" vertical="center"/>
    </xf>
    <xf numFmtId="0" fontId="4" fillId="4" borderId="0" xfId="7" applyAlignment="1">
      <alignment horizontal="center" vertical="center"/>
    </xf>
    <xf numFmtId="168" fontId="4" fillId="13" borderId="0" xfId="16" applyNumberFormat="1" applyAlignment="1">
      <alignment horizontal="center" vertical="center"/>
    </xf>
    <xf numFmtId="168" fontId="4" fillId="4" borderId="0" xfId="7" applyNumberFormat="1" applyAlignment="1">
      <alignment horizontal="center" vertical="center"/>
    </xf>
    <xf numFmtId="2" fontId="4" fillId="13" borderId="0" xfId="16" applyNumberFormat="1" applyAlignment="1">
      <alignment horizontal="center"/>
    </xf>
    <xf numFmtId="2" fontId="4" fillId="4" borderId="0" xfId="7" applyNumberFormat="1" applyAlignment="1">
      <alignment horizontal="center"/>
    </xf>
    <xf numFmtId="1" fontId="4" fillId="13" borderId="0" xfId="16" applyNumberFormat="1" applyAlignment="1">
      <alignment horizontal="center"/>
    </xf>
    <xf numFmtId="0" fontId="8" fillId="8" borderId="0" xfId="11" applyAlignment="1">
      <alignment horizontal="center"/>
    </xf>
    <xf numFmtId="0" fontId="8" fillId="3" borderId="0" xfId="6" applyAlignment="1">
      <alignment horizontal="center"/>
    </xf>
    <xf numFmtId="0" fontId="8" fillId="12" borderId="0" xfId="15" applyAlignment="1">
      <alignment horizontal="center"/>
    </xf>
    <xf numFmtId="0" fontId="8" fillId="15" borderId="0" xfId="18" applyAlignment="1">
      <alignment horizontal="center"/>
    </xf>
    <xf numFmtId="9" fontId="4" fillId="6" borderId="0" xfId="9" applyNumberFormat="1" applyAlignment="1">
      <alignment horizontal="center"/>
    </xf>
    <xf numFmtId="1" fontId="4" fillId="6" borderId="0" xfId="9" applyNumberFormat="1" applyAlignment="1">
      <alignment horizontal="center"/>
    </xf>
    <xf numFmtId="9" fontId="4" fillId="10" borderId="0" xfId="13" applyNumberFormat="1" applyAlignment="1">
      <alignment horizontal="center"/>
    </xf>
    <xf numFmtId="1" fontId="4" fillId="10" borderId="0" xfId="13" applyNumberFormat="1" applyAlignment="1">
      <alignment horizontal="center"/>
    </xf>
    <xf numFmtId="0" fontId="8" fillId="19" borderId="0" xfId="15" applyFill="1" applyAlignment="1">
      <alignment horizontal="center"/>
    </xf>
    <xf numFmtId="9" fontId="4" fillId="19" borderId="0" xfId="13" applyNumberFormat="1" applyFill="1" applyAlignment="1">
      <alignment horizontal="center"/>
    </xf>
    <xf numFmtId="9" fontId="4" fillId="19" borderId="0" xfId="16" applyNumberFormat="1" applyFill="1" applyAlignment="1">
      <alignment horizontal="center"/>
    </xf>
    <xf numFmtId="0" fontId="4" fillId="19" borderId="0" xfId="16" applyFill="1" applyAlignment="1">
      <alignment horizontal="center"/>
    </xf>
    <xf numFmtId="1" fontId="4" fillId="7" borderId="0" xfId="10" applyNumberFormat="1" applyAlignment="1">
      <alignment horizontal="center"/>
    </xf>
    <xf numFmtId="1" fontId="4" fillId="19" borderId="0" xfId="10" applyNumberFormat="1" applyFill="1" applyAlignment="1">
      <alignment horizontal="center"/>
    </xf>
    <xf numFmtId="0" fontId="0" fillId="19" borderId="0" xfId="0" applyFill="1" applyAlignment="1">
      <alignment horizontal="center" vertical="center"/>
    </xf>
    <xf numFmtId="165" fontId="4" fillId="7" borderId="0" xfId="2" applyNumberFormat="1" applyFill="1" applyAlignment="1">
      <alignment horizontal="center" vertical="center"/>
    </xf>
    <xf numFmtId="165" fontId="4" fillId="6" borderId="0" xfId="2" applyNumberFormat="1" applyFill="1" applyAlignment="1">
      <alignment horizontal="center" vertical="center"/>
    </xf>
    <xf numFmtId="9" fontId="4" fillId="6" borderId="0" xfId="9" applyNumberFormat="1" applyAlignment="1">
      <alignment horizontal="center" vertical="center"/>
    </xf>
    <xf numFmtId="9" fontId="4" fillId="7" borderId="0" xfId="10" applyNumberFormat="1" applyAlignment="1">
      <alignment horizontal="center" vertical="center"/>
    </xf>
    <xf numFmtId="1" fontId="4" fillId="7" borderId="0" xfId="10" applyNumberFormat="1" applyAlignment="1">
      <alignment horizontal="center" vertical="center"/>
    </xf>
    <xf numFmtId="1" fontId="4" fillId="6" borderId="0" xfId="9" applyNumberFormat="1" applyAlignment="1">
      <alignment horizontal="center" vertical="center"/>
    </xf>
    <xf numFmtId="0" fontId="4" fillId="6" borderId="0" xfId="9" applyAlignment="1">
      <alignment horizontal="center" vertical="center"/>
    </xf>
    <xf numFmtId="0" fontId="8" fillId="11" borderId="0" xfId="14" applyAlignment="1">
      <alignment horizontal="center" vertical="center"/>
    </xf>
    <xf numFmtId="0" fontId="8" fillId="18" borderId="0" xfId="21" applyAlignment="1">
      <alignment horizontal="center" vertical="center"/>
    </xf>
    <xf numFmtId="0" fontId="8" fillId="15" borderId="0" xfId="18" applyAlignment="1">
      <alignment horizontal="center" vertical="center"/>
    </xf>
    <xf numFmtId="0" fontId="4" fillId="10" borderId="0" xfId="13" applyAlignment="1">
      <alignment horizontal="center" vertical="center"/>
    </xf>
    <xf numFmtId="0" fontId="4" fillId="17" borderId="0" xfId="20" applyAlignment="1">
      <alignment horizontal="center" vertical="center"/>
    </xf>
    <xf numFmtId="0" fontId="4" fillId="19" borderId="0" xfId="13" applyFill="1" applyAlignment="1">
      <alignment horizontal="center" vertical="center"/>
    </xf>
    <xf numFmtId="1" fontId="4" fillId="19" borderId="0" xfId="10" applyNumberFormat="1" applyFill="1" applyAlignment="1">
      <alignment horizontal="center" vertical="center"/>
    </xf>
    <xf numFmtId="1" fontId="4" fillId="19" borderId="0" xfId="9" applyNumberFormat="1" applyFill="1" applyAlignment="1">
      <alignment horizontal="center" vertical="center"/>
    </xf>
    <xf numFmtId="9" fontId="4" fillId="19" borderId="0" xfId="9" applyNumberFormat="1" applyFill="1" applyAlignment="1">
      <alignment horizontal="center" vertical="center"/>
    </xf>
    <xf numFmtId="2" fontId="4" fillId="6" borderId="0" xfId="9" applyNumberFormat="1" applyAlignment="1">
      <alignment horizontal="center" vertical="center"/>
    </xf>
    <xf numFmtId="169" fontId="4" fillId="6" borderId="0" xfId="9" applyNumberFormat="1" applyAlignment="1">
      <alignment horizontal="center" vertical="center"/>
    </xf>
    <xf numFmtId="166" fontId="4" fillId="6" borderId="0" xfId="2" applyNumberFormat="1" applyFill="1" applyAlignment="1">
      <alignment horizontal="center" vertical="center"/>
    </xf>
    <xf numFmtId="9" fontId="4" fillId="6" borderId="0" xfId="2" applyNumberFormat="1" applyFill="1" applyAlignment="1">
      <alignment horizontal="center" vertical="center"/>
    </xf>
    <xf numFmtId="9" fontId="4" fillId="14" borderId="0" xfId="17" applyNumberFormat="1" applyAlignment="1">
      <alignment horizontal="center" vertical="center"/>
    </xf>
    <xf numFmtId="1" fontId="4" fillId="14" borderId="0" xfId="17" applyNumberFormat="1" applyAlignment="1">
      <alignment horizontal="center" vertical="center"/>
    </xf>
    <xf numFmtId="166" fontId="4" fillId="14" borderId="0" xfId="17" applyNumberFormat="1" applyAlignment="1">
      <alignment horizontal="center" vertical="center"/>
    </xf>
    <xf numFmtId="166" fontId="4" fillId="6" borderId="0" xfId="9" applyNumberFormat="1" applyAlignment="1">
      <alignment horizontal="center" vertical="center"/>
    </xf>
    <xf numFmtId="0" fontId="8" fillId="19" borderId="0" xfId="21" applyFill="1" applyAlignment="1">
      <alignment horizontal="center" vertical="center"/>
    </xf>
    <xf numFmtId="0" fontId="8" fillId="3" borderId="0" xfId="6" applyAlignment="1">
      <alignment horizontal="center" vertical="center"/>
    </xf>
    <xf numFmtId="9" fontId="8" fillId="8" borderId="0" xfId="11" applyNumberFormat="1" applyAlignment="1">
      <alignment horizontal="center" vertical="center"/>
    </xf>
    <xf numFmtId="9" fontId="4" fillId="16" borderId="0" xfId="19" applyNumberFormat="1" applyAlignment="1">
      <alignment horizontal="center" vertical="center"/>
    </xf>
    <xf numFmtId="169" fontId="4" fillId="13" borderId="0" xfId="16" applyNumberFormat="1" applyAlignment="1">
      <alignment horizontal="center" vertical="center"/>
    </xf>
    <xf numFmtId="166" fontId="4" fillId="16" borderId="0" xfId="19" applyNumberFormat="1" applyAlignment="1">
      <alignment horizontal="center" vertical="center"/>
    </xf>
    <xf numFmtId="1" fontId="4" fillId="16" borderId="0" xfId="19" applyNumberFormat="1" applyAlignment="1">
      <alignment horizontal="center" vertical="center"/>
    </xf>
    <xf numFmtId="0" fontId="8" fillId="19" borderId="0" xfId="18" applyFill="1" applyAlignment="1">
      <alignment horizontal="center" vertical="center"/>
    </xf>
    <xf numFmtId="0" fontId="3" fillId="2" borderId="1" xfId="1" applyFont="1" applyFill="1" applyAlignment="1">
      <alignment horizontal="center"/>
    </xf>
    <xf numFmtId="0" fontId="7" fillId="0" borderId="0" xfId="5" applyAlignment="1">
      <alignment horizontal="center" vertical="center"/>
    </xf>
    <xf numFmtId="0" fontId="9" fillId="15" borderId="0" xfId="18" applyFont="1" applyAlignment="1">
      <alignment horizontal="center" vertical="center" wrapText="1"/>
    </xf>
    <xf numFmtId="0" fontId="7" fillId="0" borderId="0" xfId="5" applyAlignment="1">
      <alignment horizontal="center"/>
    </xf>
    <xf numFmtId="0" fontId="1" fillId="13" borderId="1" xfId="1" applyFill="1" applyAlignment="1">
      <alignment horizontal="center" vertical="center" wrapText="1"/>
    </xf>
    <xf numFmtId="0" fontId="1" fillId="7" borderId="1" xfId="1" applyFill="1" applyAlignment="1">
      <alignment horizontal="center" vertical="center" wrapText="1"/>
    </xf>
    <xf numFmtId="0" fontId="1" fillId="11" borderId="1" xfId="1" applyFill="1" applyAlignment="1">
      <alignment horizontal="center" vertical="center" wrapText="1"/>
    </xf>
    <xf numFmtId="0" fontId="8" fillId="5" borderId="1" xfId="8" applyBorder="1" applyAlignment="1">
      <alignment horizontal="center" vertical="center" wrapText="1"/>
    </xf>
    <xf numFmtId="0" fontId="1" fillId="12" borderId="1" xfId="1" applyFill="1" applyAlignment="1">
      <alignment horizontal="center" vertical="center" wrapText="1"/>
    </xf>
    <xf numFmtId="0" fontId="1" fillId="15" borderId="1" xfId="1" applyFill="1" applyAlignment="1">
      <alignment horizontal="center" vertical="center" wrapText="1"/>
    </xf>
  </cellXfs>
  <cellStyles count="22">
    <cellStyle name="20% - Accent1" xfId="7" builtinId="30"/>
    <cellStyle name="20% - Accent2" xfId="9" builtinId="34"/>
    <cellStyle name="20% - Accent4" xfId="16" builtinId="42"/>
    <cellStyle name="20% - Accent5" xfId="19" builtinId="46"/>
    <cellStyle name="40% - Accent2" xfId="10" builtinId="35"/>
    <cellStyle name="40% - Accent3" xfId="13" builtinId="39"/>
    <cellStyle name="40% - Accent4" xfId="17" builtinId="43"/>
    <cellStyle name="40% - Accent5" xfId="20" builtinId="47"/>
    <cellStyle name="60% - Accent2" xfId="11" builtinId="36"/>
    <cellStyle name="60% - Accent3" xfId="14" builtinId="40"/>
    <cellStyle name="60% - Accent5" xfId="21" builtinId="48"/>
    <cellStyle name="Accent1" xfId="6" builtinId="29"/>
    <cellStyle name="Accent2" xfId="8" builtinId="33"/>
    <cellStyle name="Accent3" xfId="12" builtinId="37"/>
    <cellStyle name="Accent4" xfId="15" builtinId="41"/>
    <cellStyle name="Accent5" xfId="18" builtinId="45"/>
    <cellStyle name="Comma" xfId="2" builtinId="3"/>
    <cellStyle name="Explanatory Text" xfId="5" builtinId="53"/>
    <cellStyle name="Heading 1" xfId="1" builtinId="16"/>
    <cellStyle name="Hyperlink" xfId="4" builtinId="8"/>
    <cellStyle name="Normal" xfId="0" builtinId="0"/>
    <cellStyle name="Percent" xfId="3" builtinId="5"/>
  </cellStyles>
  <dxfs count="8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 * #,##0_ ;_ * \-#,##0_ ;_ * &quot;-&quot;??_ ;_ @_ 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* #,##0.0_ ;_ * \-#,##0.0_ ;_ * &quot;-&quot;??_ ;_ @_ 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* #,##0.0_ ;_ * \-#,##0.0_ ;_ * &quot;-&quot;??_ ;_ @_ 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* #,##0.0_ ;_ * \-#,##0.0_ ;_ * &quot;-&quot;??_ ;_ @_ 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 * #,##0_ ;_ * \-#,##0_ ;_ * &quot;-&quot;??_ ;_ @_ 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_ * #,##0_ ;_ * \-#,##0_ ;_ * &quot;-&quot;??_ ;_ @_ 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_ * #,##0_ ;_ * \-#,##0_ ;_ * &quot;-&quot;??_ ;_ @_ 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 * #,##0_ ;_ * \-#,##0_ ;_ * &quot;-&quot;??_ ;_ @_ 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 * #,##0_ ;_ * \-#,##0_ ;_ * &quot;-&quot;??_ ;_ @_ 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 * #,##0_ ;_ * \-#,##0_ ;_ * &quot;-&quot;??_ ;_ @_ 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 * #,##0_ ;_ * \-#,##0_ ;_ * &quot;-&quot;??_ ;_ @_ 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 * #,##0_ ;_ * \-#,##0_ ;_ * &quot;-&quot;??_ ;_ @_ 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 * #,##0_ ;_ * \-#,##0_ ;_ * &quot;-&quot;??_ ;_ @_ 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 * #,##0_ ;_ * \-#,##0_ ;_ * &quot;-&quot;??_ ;_ @_ 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 * #,##0_ ;_ * \-#,##0_ ;_ * &quot;-&quot;??_ ;_ @_ 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 * #,##0_ ;_ * \-#,##0_ ;_ * &quot;-&quot;??_ ;_ @_ 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 * #,##0_ ;_ * \-#,##0_ ;_ * &quot;-&quot;??_ ;_ @_ 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 * #,##0_ ;_ * \-#,##0_ ;_ * &quot;-&quot;??_ ;_ @_ 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 * #,##0_ ;_ * \-#,##0_ ;_ * &quot;-&quot;??_ ;_ @_ 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DEX" displayName="INDEX" ref="A2:E13" totalsRowShown="0" headerRowDxfId="82">
  <tableColumns count="5">
    <tableColumn id="5" xr3:uid="{00000000-0010-0000-0000-000005000000}" name="#" dataDxfId="81"/>
    <tableColumn id="1" xr3:uid="{00000000-0010-0000-0000-000001000000}" name="Role" dataDxfId="80"/>
    <tableColumn id="2" xr3:uid="{00000000-0010-0000-0000-000002000000}" name="Department" dataDxfId="79"/>
    <tableColumn id="3" xr3:uid="{00000000-0010-0000-0000-000003000000}" name="OKRs" dataDxfId="78"/>
    <tableColumn id="4" xr3:uid="{00000000-0010-0000-0000-000004000000}" name="KPIs" dataDxfId="77"/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3567891011" displayName="Table3567891011" ref="A1:D11" totalsRowShown="0" headerRowDxfId="23" dataDxfId="22" dataCellStyle="Comma">
  <autoFilter ref="A1:D11" xr:uid="{00000000-0009-0000-0100-00000A000000}"/>
  <tableColumns count="4">
    <tableColumn id="1" xr3:uid="{00000000-0010-0000-0900-000001000000}" name="Quarter" dataDxfId="21"/>
    <tableColumn id="2" xr3:uid="{00000000-0010-0000-0900-000002000000}" name="NPS" dataDxfId="20" dataCellStyle="Percent"/>
    <tableColumn id="3" xr3:uid="{00000000-0010-0000-0900-000003000000}" name="CSAT (%)" dataDxfId="19" dataCellStyle="Percent"/>
    <tableColumn id="4" xr3:uid="{00000000-0010-0000-0900-000004000000}" name="Customer Support Response Time (hours)" dataDxfId="18" dataCellStyle="Percent"/>
  </tableColumns>
  <tableStyleInfo name="TableStyleLight1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356789101112" displayName="Table356789101112" ref="A1:D11" totalsRowShown="0" headerRowDxfId="17" dataDxfId="16" dataCellStyle="Comma">
  <autoFilter ref="A1:D11" xr:uid="{00000000-0009-0000-0100-00000B000000}"/>
  <tableColumns count="4">
    <tableColumn id="1" xr3:uid="{00000000-0010-0000-0A00-000001000000}" name="Quarter" dataDxfId="15"/>
    <tableColumn id="2" xr3:uid="{00000000-0010-0000-0A00-000002000000}" name="Employee Turnover Rate (%)" dataDxfId="14" dataCellStyle="Comma"/>
    <tableColumn id="3" xr3:uid="{00000000-0010-0000-0A00-000003000000}" name="Time to Fill Positions (days)" dataDxfId="13" dataCellStyle="Comma"/>
    <tableColumn id="4" xr3:uid="{00000000-0010-0000-0A00-000004000000}" name="Employee Satisfaction Index" dataDxfId="12" dataCellStyle="Comma"/>
  </tableColumns>
  <tableStyleInfo name="TableStyleLight1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35678910111213" displayName="Table35678910111213" ref="A1:D11" totalsRowShown="0" headerRowDxfId="11" dataDxfId="10" dataCellStyle="Comma">
  <autoFilter ref="A1:D11" xr:uid="{00000000-0009-0000-0100-00000C000000}"/>
  <tableColumns count="4">
    <tableColumn id="1" xr3:uid="{00000000-0010-0000-0B00-000001000000}" name="Quarter" dataDxfId="9"/>
    <tableColumn id="2" xr3:uid="{00000000-0010-0000-0B00-000002000000}" name="Carbon Footprint Reduction (%)" dataDxfId="8" dataCellStyle="Percent"/>
    <tableColumn id="3" xr3:uid="{00000000-0010-0000-0B00-000003000000}" name="Percentage of Sustainable Materials Used (%)" dataDxfId="7" dataCellStyle="Percent"/>
    <tableColumn id="4" xr3:uid="{00000000-0010-0000-0B00-000004000000}" name="Sustainability Index Score" dataDxfId="6" dataCellStyle="Comma"/>
  </tableColumns>
  <tableStyleInfo name="TableStyleLight1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3567891011121314" displayName="Table3567891011121314" ref="A1:D11" totalsRowShown="0" headerRowDxfId="5" dataDxfId="4" dataCellStyle="Comma">
  <autoFilter ref="A1:D11" xr:uid="{00000000-0009-0000-0100-00000D000000}"/>
  <tableColumns count="4">
    <tableColumn id="1" xr3:uid="{00000000-0010-0000-0C00-000001000000}" name="Quarter" dataDxfId="3"/>
    <tableColumn id="2" xr3:uid="{00000000-0010-0000-0C00-000002000000}" name="Accuracy of Sales Forecasts (%)" dataDxfId="2" dataCellStyle="Percent"/>
    <tableColumn id="3" xr3:uid="{00000000-0010-0000-0C00-000003000000}" name="Data Quality Score" dataDxfId="1" dataCellStyle="Percent"/>
    <tableColumn id="4" xr3:uid="{00000000-0010-0000-0C00-000004000000}" name="Compliance Rate with Data Protection Laws (%)" dataDxfId="0" dataCellStyle="Percent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2:C8" totalsRowShown="0" dataDxfId="76">
  <autoFilter ref="A2:C8" xr:uid="{00000000-0009-0000-0100-000002000000}"/>
  <tableColumns count="3">
    <tableColumn id="1" xr3:uid="{00000000-0010-0000-0100-000001000000}" name="Aspect" dataDxfId="75"/>
    <tableColumn id="2" xr3:uid="{00000000-0010-0000-0100-000002000000}" name="OKR (Objectives and Key Results)" dataDxfId="74"/>
    <tableColumn id="3" xr3:uid="{00000000-0010-0000-0100-000003000000}" name="KPI (Key Performance Indicators)" dataDxfId="7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H11" totalsRowShown="0" headerRowDxfId="72" dataDxfId="71" dataCellStyle="Comma">
  <autoFilter ref="A1:H11" xr:uid="{00000000-0009-0000-0100-000003000000}"/>
  <tableColumns count="8">
    <tableColumn id="1" xr3:uid="{00000000-0010-0000-0200-000001000000}" name="CE0_Quarter" dataDxfId="70"/>
    <tableColumn id="2" xr3:uid="{00000000-0010-0000-0200-000002000000}" name="Overall Revenue Growth" dataDxfId="69" dataCellStyle="Percent"/>
    <tableColumn id="3" xr3:uid="{00000000-0010-0000-0200-000003000000}" name="Market Share" dataDxfId="68" dataCellStyle="Percent"/>
    <tableColumn id="4" xr3:uid="{00000000-0010-0000-0200-000004000000}" name="Employee Engagement Score" dataDxfId="67" dataCellStyle="Percent"/>
    <tableColumn id="5" xr3:uid="{00000000-0010-0000-0200-000005000000}" name="Customer Satisfaction Score" dataDxfId="66" dataCellStyle="Percent"/>
    <tableColumn id="6" xr3:uid="{00000000-0010-0000-0200-000006000000}" name="Revenue" dataDxfId="65" dataCellStyle="Comma"/>
    <tableColumn id="7" xr3:uid="{00000000-0010-0000-0200-000007000000}" name="Cost" dataDxfId="64" dataCellStyle="Comma"/>
    <tableColumn id="8" xr3:uid="{00000000-0010-0000-0200-000008000000}" name="Profit" dataDxfId="63" dataCellStyle="Comma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35" displayName="Table35" ref="A1:E11" totalsRowShown="0" headerRowDxfId="62" dataDxfId="61" dataCellStyle="Comma">
  <autoFilter ref="A1:E11" xr:uid="{00000000-0009-0000-0100-000004000000}"/>
  <tableColumns count="5">
    <tableColumn id="1" xr3:uid="{00000000-0010-0000-0300-000001000000}" name="COO_Quarter" dataDxfId="60"/>
    <tableColumn id="2" xr3:uid="{00000000-0010-0000-0300-000002000000}" name="Order Fulfillment Time (days)" dataDxfId="59" dataCellStyle="Comma"/>
    <tableColumn id="3" xr3:uid="{00000000-0010-0000-0300-000003000000}" name="COGS (in thousands)" dataDxfId="58" dataCellStyle="Comma"/>
    <tableColumn id="4" xr3:uid="{00000000-0010-0000-0300-000004000000}" name="Inventory Turnover Rate" dataDxfId="57" dataCellStyle="Comma"/>
    <tableColumn id="5" xr3:uid="{00000000-0010-0000-0300-000005000000}" name="On-time Delivery Rate (%)" dataDxfId="56" dataCellStyle="Percent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356" displayName="Table356" ref="A1:D11" totalsRowShown="0" headerRowDxfId="55" dataDxfId="54" dataCellStyle="Comma">
  <autoFilter ref="A1:D11" xr:uid="{00000000-0009-0000-0100-000005000000}"/>
  <tableColumns count="4">
    <tableColumn id="1" xr3:uid="{00000000-0010-0000-0400-000001000000}" name="Quarter" dataDxfId="53"/>
    <tableColumn id="2" xr3:uid="{00000000-0010-0000-0400-000002000000}" name="Net Profit Margin (%)" dataDxfId="52" dataCellStyle="Percent"/>
    <tableColumn id="3" xr3:uid="{00000000-0010-0000-0400-000003000000}" name="ROI (%)" dataDxfId="51" dataCellStyle="Percent"/>
    <tableColumn id="4" xr3:uid="{00000000-0010-0000-0400-000004000000}" name="Cash Flow Index" dataDxfId="50" dataCellStyle="Comma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3567" displayName="Table3567" ref="A1:D11" totalsRowShown="0" headerRowDxfId="49" dataDxfId="48" dataCellStyle="Comma">
  <autoFilter ref="A1:D11" xr:uid="{00000000-0009-0000-0100-000006000000}"/>
  <tableColumns count="4">
    <tableColumn id="1" xr3:uid="{00000000-0010-0000-0500-000001000000}" name="Quarter" dataDxfId="47"/>
    <tableColumn id="2" xr3:uid="{00000000-0010-0000-0500-000002000000}" name="CAC (in units)" dataDxfId="46" dataCellStyle="Comma"/>
    <tableColumn id="3" xr3:uid="{00000000-0010-0000-0500-000003000000}" name="ROAS (ratio)" dataDxfId="45" dataCellStyle="Comma"/>
    <tableColumn id="4" xr3:uid="{00000000-0010-0000-0500-000004000000}" name="Social Media Engagement Rate (in units)" dataDxfId="44" dataCellStyle="Comma"/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35678" displayName="Table35678" ref="A1:F11" totalsRowShown="0" headerRowDxfId="43" dataDxfId="42" dataCellStyle="Comma">
  <autoFilter ref="A1:F11" xr:uid="{00000000-0009-0000-0100-000007000000}"/>
  <tableColumns count="6">
    <tableColumn id="1" xr3:uid="{00000000-0010-0000-0600-000001000000}" name="Quarter" dataDxfId="41"/>
    <tableColumn id="2" xr3:uid="{00000000-0010-0000-0600-000002000000}" name="App Downloads" dataDxfId="40" dataCellStyle="Comma"/>
    <tableColumn id="3" xr3:uid="{00000000-0010-0000-0600-000003000000}" name="Active Users" dataDxfId="39" dataCellStyle="Comma"/>
    <tableColumn id="4" xr3:uid="{00000000-0010-0000-0600-000004000000}" name="Website Uptime (%)" dataDxfId="38" dataCellStyle="Percent"/>
    <tableColumn id="10" xr3:uid="{00000000-0010-0000-0600-00000A000000}" name="Website Speed (sec)" dataDxfId="37" dataCellStyle="Comma"/>
    <tableColumn id="11" xr3:uid="{00000000-0010-0000-0600-00000B000000}" name="Tech Stack ROI" dataDxfId="36" dataCellStyle="Comma"/>
  </tableColumns>
  <tableStyleInfo name="TableStyleLight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356789" displayName="Table356789" ref="A1:D11" totalsRowShown="0" headerRowDxfId="35" dataDxfId="34" dataCellStyle="Comma">
  <autoFilter ref="A1:D11" xr:uid="{00000000-0009-0000-0100-000008000000}"/>
  <tableColumns count="4">
    <tableColumn id="1" xr3:uid="{00000000-0010-0000-0700-000001000000}" name="Quarter" dataDxfId="33"/>
    <tableColumn id="2" xr3:uid="{00000000-0010-0000-0700-000002000000}" name="Sales Growth Rate (%)" dataDxfId="32" dataCellStyle="Percent"/>
    <tableColumn id="3" xr3:uid="{00000000-0010-0000-0700-000003000000}" name="Market Penetration Rate (%)" dataDxfId="31" dataCellStyle="Percent"/>
    <tableColumn id="4" xr3:uid="{00000000-0010-0000-0700-000004000000}" name="CLTV (in units)" dataDxfId="30" dataCellStyle="Comma"/>
  </tableColumns>
  <tableStyleInfo name="TableStyleLight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35678910" displayName="Table35678910" ref="A1:D11" totalsRowShown="0" headerRowDxfId="29" dataDxfId="28" dataCellStyle="Comma">
  <autoFilter ref="A1:D11" xr:uid="{00000000-0009-0000-0100-000009000000}"/>
  <tableColumns count="4">
    <tableColumn id="1" xr3:uid="{00000000-0010-0000-0800-000001000000}" name="Quarter" dataDxfId="27"/>
    <tableColumn id="2" xr3:uid="{00000000-0010-0000-0800-000002000000}" name="Product Development Cycle Time (months)" dataDxfId="26" dataCellStyle="Percent"/>
    <tableColumn id="3" xr3:uid="{00000000-0010-0000-0800-000003000000}" name="Gross Margin per Product Line (%)" dataDxfId="25" dataCellStyle="Percent"/>
    <tableColumn id="4" xr3:uid="{00000000-0010-0000-0800-000004000000}" name="Product Return Rate (%)" dataDxfId="24" dataCellStyle="Percent"/>
  </tableColumns>
  <tableStyleInfo name="TableStyleLight14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elestial">
  <a:themeElements>
    <a:clrScheme name="Green Yellow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Celestial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elestial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lumMod val="110000"/>
              </a:schemeClr>
            </a:gs>
            <a:gs pos="100000">
              <a:schemeClr val="phClr">
                <a:tint val="82000"/>
                <a:alpha val="7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00000"/>
              </a:schemeClr>
            </a:gs>
            <a:gs pos="100000">
              <a:schemeClr val="phClr">
                <a:shade val="88000"/>
                <a:lumMod val="88000"/>
              </a:schemeClr>
            </a:gs>
          </a:gsLst>
          <a:lin ang="5400000" scaled="1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5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shade val="96000"/>
                <a:hueMod val="100000"/>
                <a:satMod val="180000"/>
                <a:lumMod val="110000"/>
              </a:schemeClr>
            </a:gs>
            <a:gs pos="100000">
              <a:schemeClr val="phClr">
                <a:shade val="96000"/>
                <a:satMod val="160000"/>
                <a:lumMod val="100000"/>
              </a:schemeClr>
            </a:gs>
          </a:gsLst>
          <a:lin ang="4740000" scaled="1"/>
        </a:gradFill>
        <a:blipFill>
          <a:blip xmlns:r="http://schemas.openxmlformats.org/officeDocument/2006/relationships" r:embed="rId1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elestial" id="{C4BB2A3D-0E93-4C5F-B0D2-9D3FCE089CC5}" vid="{42E5908D-19A2-46FD-89FA-638B126129E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https://chat.openai.com/c/a3f0f061-b3cc-48e1-a141-4656a2a38a3f" TargetMode="External"/><Relationship Id="rId2" Type="http://schemas.openxmlformats.org/officeDocument/2006/relationships/hyperlink" Target="https://chat.openai.com/c/8eb511d8-b0f2-41fa-8d35-d6d0ab090c72" TargetMode="External"/><Relationship Id="rId1" Type="http://schemas.openxmlformats.org/officeDocument/2006/relationships/hyperlink" Target="https://chat.openai.com/c/caf6e3e1-1069-486f-a035-d12c9e4d08a1" TargetMode="External"/><Relationship Id="rId4" Type="http://schemas.openxmlformats.org/officeDocument/2006/relationships/hyperlink" Target="https://chat.openai.com/c/38749779-b331-4209-94a2-6f9a6bc4540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showGridLines="0" topLeftCell="D7" zoomScale="130" zoomScaleNormal="130" workbookViewId="0">
      <selection activeCell="D10" sqref="D10"/>
    </sheetView>
  </sheetViews>
  <sheetFormatPr defaultRowHeight="15" x14ac:dyDescent="0.25"/>
  <cols>
    <col min="1" max="1" width="10.42578125" customWidth="1"/>
    <col min="2" max="2" width="31.140625" customWidth="1"/>
    <col min="3" max="3" width="20" customWidth="1"/>
    <col min="4" max="4" width="97.42578125" customWidth="1"/>
    <col min="5" max="5" width="85.85546875" customWidth="1"/>
  </cols>
  <sheetData>
    <row r="1" spans="1:5" ht="24" thickBot="1" x14ac:dyDescent="0.4">
      <c r="A1" s="88" t="s">
        <v>35</v>
      </c>
      <c r="B1" s="88"/>
      <c r="C1" s="88"/>
      <c r="D1" s="88"/>
      <c r="E1" s="88"/>
    </row>
    <row r="2" spans="1:5" ht="16.5" thickTop="1" x14ac:dyDescent="0.25">
      <c r="A2" s="4" t="s">
        <v>42</v>
      </c>
      <c r="B2" s="5" t="s">
        <v>0</v>
      </c>
      <c r="C2" s="5" t="s">
        <v>1</v>
      </c>
      <c r="D2" s="5" t="s">
        <v>2</v>
      </c>
      <c r="E2" s="5" t="s">
        <v>3</v>
      </c>
    </row>
    <row r="3" spans="1:5" ht="90" x14ac:dyDescent="0.25">
      <c r="A3" s="3">
        <v>0</v>
      </c>
      <c r="B3" s="1" t="s">
        <v>4</v>
      </c>
      <c r="C3" s="1" t="s">
        <v>5</v>
      </c>
      <c r="D3" s="2" t="s">
        <v>33</v>
      </c>
      <c r="E3" s="2" t="s">
        <v>93</v>
      </c>
    </row>
    <row r="4" spans="1:5" ht="45" x14ac:dyDescent="0.25">
      <c r="A4" s="3">
        <v>1</v>
      </c>
      <c r="B4" s="1" t="s">
        <v>6</v>
      </c>
      <c r="C4" s="1" t="s">
        <v>7</v>
      </c>
      <c r="D4" s="2" t="s">
        <v>26</v>
      </c>
      <c r="E4" s="2" t="s">
        <v>85</v>
      </c>
    </row>
    <row r="5" spans="1:5" ht="45" x14ac:dyDescent="0.25">
      <c r="A5" s="3">
        <v>2</v>
      </c>
      <c r="B5" s="1" t="s">
        <v>8</v>
      </c>
      <c r="C5" s="1" t="s">
        <v>9</v>
      </c>
      <c r="D5" s="2" t="s">
        <v>27</v>
      </c>
      <c r="E5" s="2" t="s">
        <v>88</v>
      </c>
    </row>
    <row r="6" spans="1:5" ht="45" x14ac:dyDescent="0.25">
      <c r="A6" s="3">
        <v>3</v>
      </c>
      <c r="B6" s="1" t="s">
        <v>10</v>
      </c>
      <c r="C6" s="1" t="s">
        <v>11</v>
      </c>
      <c r="D6" s="2" t="s">
        <v>28</v>
      </c>
      <c r="E6" s="2" t="s">
        <v>89</v>
      </c>
    </row>
    <row r="7" spans="1:5" ht="45" x14ac:dyDescent="0.25">
      <c r="A7" s="3">
        <v>4</v>
      </c>
      <c r="B7" s="1" t="s">
        <v>12</v>
      </c>
      <c r="C7" s="1" t="s">
        <v>13</v>
      </c>
      <c r="D7" s="2" t="s">
        <v>34</v>
      </c>
      <c r="E7" s="2" t="s">
        <v>90</v>
      </c>
    </row>
    <row r="8" spans="1:5" ht="45" x14ac:dyDescent="0.25">
      <c r="A8" s="3">
        <v>5</v>
      </c>
      <c r="B8" s="1" t="s">
        <v>14</v>
      </c>
      <c r="C8" s="1" t="s">
        <v>15</v>
      </c>
      <c r="D8" s="2" t="s">
        <v>36</v>
      </c>
      <c r="E8" s="2" t="s">
        <v>91</v>
      </c>
    </row>
    <row r="9" spans="1:5" ht="45" x14ac:dyDescent="0.25">
      <c r="A9" s="3">
        <v>6</v>
      </c>
      <c r="B9" s="1" t="s">
        <v>16</v>
      </c>
      <c r="C9" s="1" t="s">
        <v>17</v>
      </c>
      <c r="D9" s="2" t="s">
        <v>37</v>
      </c>
      <c r="E9" s="2" t="s">
        <v>92</v>
      </c>
    </row>
    <row r="10" spans="1:5" ht="45" x14ac:dyDescent="0.25">
      <c r="A10" s="3">
        <v>7</v>
      </c>
      <c r="B10" s="1" t="s">
        <v>18</v>
      </c>
      <c r="C10" s="1" t="s">
        <v>19</v>
      </c>
      <c r="D10" s="2" t="s">
        <v>38</v>
      </c>
      <c r="E10" s="2" t="s">
        <v>29</v>
      </c>
    </row>
    <row r="11" spans="1:5" ht="45" x14ac:dyDescent="0.25">
      <c r="A11" s="3">
        <v>8</v>
      </c>
      <c r="B11" s="1" t="s">
        <v>20</v>
      </c>
      <c r="C11" s="1" t="s">
        <v>21</v>
      </c>
      <c r="D11" s="2" t="s">
        <v>39</v>
      </c>
      <c r="E11" s="2" t="s">
        <v>30</v>
      </c>
    </row>
    <row r="12" spans="1:5" ht="45" x14ac:dyDescent="0.25">
      <c r="A12" s="3">
        <v>9</v>
      </c>
      <c r="B12" s="1" t="s">
        <v>22</v>
      </c>
      <c r="C12" s="1" t="s">
        <v>23</v>
      </c>
      <c r="D12" s="2" t="s">
        <v>40</v>
      </c>
      <c r="E12" s="2" t="s">
        <v>31</v>
      </c>
    </row>
    <row r="13" spans="1:5" ht="45" x14ac:dyDescent="0.25">
      <c r="A13" s="3">
        <v>10</v>
      </c>
      <c r="B13" s="1" t="s">
        <v>24</v>
      </c>
      <c r="C13" s="1" t="s">
        <v>25</v>
      </c>
      <c r="D13" s="2" t="s">
        <v>41</v>
      </c>
      <c r="E13" s="2" t="s">
        <v>32</v>
      </c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3"/>
  <sheetViews>
    <sheetView showGridLines="0" zoomScale="175" zoomScaleNormal="175" workbookViewId="0">
      <selection activeCell="B1" sqref="B1:D1"/>
    </sheetView>
  </sheetViews>
  <sheetFormatPr defaultRowHeight="15" x14ac:dyDescent="0.25"/>
  <cols>
    <col min="2" max="2" width="18.42578125" customWidth="1"/>
    <col min="3" max="3" width="13.42578125" customWidth="1"/>
    <col min="4" max="4" width="27.28515625" customWidth="1"/>
  </cols>
  <sheetData>
    <row r="1" spans="1:5" s="6" customFormat="1" ht="30" x14ac:dyDescent="0.25">
      <c r="A1" s="11" t="s">
        <v>65</v>
      </c>
      <c r="B1" s="11" t="s">
        <v>97</v>
      </c>
      <c r="C1" s="11" t="s">
        <v>98</v>
      </c>
      <c r="D1" s="11" t="s">
        <v>99</v>
      </c>
    </row>
    <row r="2" spans="1:5" x14ac:dyDescent="0.25">
      <c r="A2" s="7" t="s">
        <v>70</v>
      </c>
      <c r="B2" s="10">
        <v>50</v>
      </c>
      <c r="C2" s="10">
        <v>4</v>
      </c>
      <c r="D2" s="10">
        <v>10</v>
      </c>
      <c r="E2" s="6"/>
    </row>
    <row r="3" spans="1:5" x14ac:dyDescent="0.25">
      <c r="A3" s="7" t="s">
        <v>71</v>
      </c>
      <c r="B3" s="10">
        <v>49.25</v>
      </c>
      <c r="C3" s="10">
        <v>4.2</v>
      </c>
      <c r="D3" s="10">
        <v>11</v>
      </c>
      <c r="E3" s="6"/>
    </row>
    <row r="4" spans="1:5" x14ac:dyDescent="0.25">
      <c r="A4" s="7" t="s">
        <v>72</v>
      </c>
      <c r="B4" s="10">
        <v>48.51</v>
      </c>
      <c r="C4" s="10">
        <v>4.41</v>
      </c>
      <c r="D4" s="10">
        <v>12.1</v>
      </c>
      <c r="E4" s="6"/>
    </row>
    <row r="5" spans="1:5" x14ac:dyDescent="0.25">
      <c r="A5" s="7" t="s">
        <v>73</v>
      </c>
      <c r="B5" s="10">
        <v>47.78</v>
      </c>
      <c r="C5" s="10">
        <v>4.63</v>
      </c>
      <c r="D5" s="10">
        <v>13.31</v>
      </c>
      <c r="E5" s="6"/>
    </row>
    <row r="6" spans="1:5" x14ac:dyDescent="0.25">
      <c r="A6" s="7" t="s">
        <v>74</v>
      </c>
      <c r="B6" s="10">
        <v>47.07</v>
      </c>
      <c r="C6" s="10">
        <v>4.8600000000000003</v>
      </c>
      <c r="D6" s="10">
        <v>14.64</v>
      </c>
      <c r="E6" s="6"/>
    </row>
    <row r="7" spans="1:5" x14ac:dyDescent="0.25">
      <c r="A7" s="7" t="s">
        <v>75</v>
      </c>
      <c r="B7" s="10">
        <v>46.36</v>
      </c>
      <c r="C7" s="10">
        <v>5.1100000000000003</v>
      </c>
      <c r="D7" s="10">
        <v>16.11</v>
      </c>
      <c r="E7" s="6"/>
    </row>
    <row r="8" spans="1:5" x14ac:dyDescent="0.25">
      <c r="A8" s="7" t="s">
        <v>76</v>
      </c>
      <c r="B8" s="10">
        <v>45.67</v>
      </c>
      <c r="C8" s="10">
        <v>5.36</v>
      </c>
      <c r="D8" s="10">
        <v>17.72</v>
      </c>
      <c r="E8" s="6"/>
    </row>
    <row r="9" spans="1:5" x14ac:dyDescent="0.25">
      <c r="A9" s="7" t="s">
        <v>77</v>
      </c>
      <c r="B9" s="10">
        <v>44.98</v>
      </c>
      <c r="C9" s="10">
        <v>5.63</v>
      </c>
      <c r="D9" s="10">
        <v>19.489999999999998</v>
      </c>
      <c r="E9" s="6"/>
    </row>
    <row r="10" spans="1:5" x14ac:dyDescent="0.25">
      <c r="A10" s="7" t="s">
        <v>78</v>
      </c>
      <c r="B10" s="10">
        <v>44.31</v>
      </c>
      <c r="C10" s="10">
        <v>5.91</v>
      </c>
      <c r="D10" s="10">
        <v>21.44</v>
      </c>
      <c r="E10" s="6"/>
    </row>
    <row r="11" spans="1:5" x14ac:dyDescent="0.25">
      <c r="A11" s="7" t="s">
        <v>79</v>
      </c>
      <c r="B11" s="10">
        <v>43.64</v>
      </c>
      <c r="C11" s="10">
        <v>6.21</v>
      </c>
      <c r="D11" s="10">
        <v>23.58</v>
      </c>
      <c r="E11" s="6"/>
    </row>
    <row r="12" spans="1:5" x14ac:dyDescent="0.25">
      <c r="E12" s="6"/>
    </row>
    <row r="13" spans="1:5" x14ac:dyDescent="0.25">
      <c r="E13" s="6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3"/>
  <sheetViews>
    <sheetView showGridLines="0" workbookViewId="0">
      <selection activeCell="H10" sqref="H10"/>
    </sheetView>
  </sheetViews>
  <sheetFormatPr defaultRowHeight="15" outlineLevelCol="2" x14ac:dyDescent="0.25"/>
  <cols>
    <col min="1" max="1" width="38.85546875" bestFit="1" customWidth="1" outlineLevel="2"/>
    <col min="2" max="2" width="37.28515625" bestFit="1" customWidth="1"/>
    <col min="3" max="4" width="12.85546875" bestFit="1" customWidth="1"/>
    <col min="5" max="5" width="11.28515625" bestFit="1" customWidth="1"/>
  </cols>
  <sheetData>
    <row r="1" spans="1:6" ht="15.75" thickBot="1" x14ac:dyDescent="0.3">
      <c r="B1" s="93" t="s">
        <v>147</v>
      </c>
      <c r="C1" s="93"/>
      <c r="D1" s="93"/>
      <c r="E1" s="93"/>
      <c r="F1" s="93"/>
    </row>
    <row r="2" spans="1:6" ht="13.5" customHeight="1" thickTop="1" thickBot="1" x14ac:dyDescent="0.3">
      <c r="B2" s="93"/>
      <c r="C2" s="93"/>
      <c r="D2" s="93"/>
      <c r="E2" s="93"/>
      <c r="F2" s="93"/>
    </row>
    <row r="3" spans="1:6" ht="16.5" hidden="1" thickTop="1" thickBot="1" x14ac:dyDescent="0.3">
      <c r="B3" s="93"/>
      <c r="C3" s="93"/>
      <c r="D3" s="93"/>
      <c r="E3" s="93"/>
      <c r="F3" s="93"/>
    </row>
    <row r="4" spans="1:6" ht="14.25" customHeight="1" thickTop="1" x14ac:dyDescent="0.25">
      <c r="A4" s="3"/>
      <c r="B4" s="15"/>
      <c r="C4" s="16" t="s">
        <v>65</v>
      </c>
      <c r="D4" s="16" t="s">
        <v>65</v>
      </c>
      <c r="E4" s="91" t="s">
        <v>128</v>
      </c>
      <c r="F4" s="91"/>
    </row>
    <row r="5" spans="1:6" x14ac:dyDescent="0.25">
      <c r="A5" s="3" t="s">
        <v>130</v>
      </c>
      <c r="B5" s="63" t="s">
        <v>129</v>
      </c>
      <c r="C5" s="63" t="s">
        <v>79</v>
      </c>
      <c r="D5" s="63" t="s">
        <v>75</v>
      </c>
      <c r="E5" s="63" t="s">
        <v>128</v>
      </c>
      <c r="F5" s="63" t="s">
        <v>131</v>
      </c>
    </row>
    <row r="6" spans="1:6" x14ac:dyDescent="0.25">
      <c r="A6" s="3" t="s">
        <v>149</v>
      </c>
      <c r="B6" s="66" t="s">
        <v>100</v>
      </c>
      <c r="C6" s="56">
        <f t="shared" ref="C6:D10" ca="1" si="0">SUMIFS(INDIRECT($A6),Quarter,C$5)</f>
        <v>28000</v>
      </c>
      <c r="D6" s="56">
        <f t="shared" ca="1" si="0"/>
        <v>20000</v>
      </c>
      <c r="E6" s="57">
        <f ca="1">(C6-D6)</f>
        <v>8000</v>
      </c>
      <c r="F6" s="58">
        <f ca="1">C6/D6-1</f>
        <v>0.39999999999999991</v>
      </c>
    </row>
    <row r="7" spans="1:6" x14ac:dyDescent="0.25">
      <c r="A7" s="3" t="s">
        <v>148</v>
      </c>
      <c r="B7" s="66" t="s">
        <v>101</v>
      </c>
      <c r="C7" s="56">
        <f t="shared" ca="1" si="0"/>
        <v>16250</v>
      </c>
      <c r="D7" s="56">
        <f t="shared" ca="1" si="0"/>
        <v>11250</v>
      </c>
      <c r="E7" s="57">
        <f t="shared" ref="E7:E10" ca="1" si="1">(C7-D7)</f>
        <v>5000</v>
      </c>
      <c r="F7" s="58">
        <f ca="1">C7/D7-1</f>
        <v>0.44444444444444442</v>
      </c>
    </row>
    <row r="8" spans="1:6" x14ac:dyDescent="0.25">
      <c r="A8" s="3" t="s">
        <v>151</v>
      </c>
      <c r="B8" s="66" t="s">
        <v>102</v>
      </c>
      <c r="C8" s="59">
        <f t="shared" ca="1" si="0"/>
        <v>0.99900000000000011</v>
      </c>
      <c r="D8" s="59">
        <f t="shared" ca="1" si="0"/>
        <v>0.995</v>
      </c>
      <c r="E8" s="58">
        <f t="shared" ca="1" si="1"/>
        <v>4.0000000000001146E-3</v>
      </c>
      <c r="F8" s="58">
        <f t="shared" ref="F8:F10" ca="1" si="2">C8/D8-1</f>
        <v>4.020100502512669E-3</v>
      </c>
    </row>
    <row r="9" spans="1:6" x14ac:dyDescent="0.25">
      <c r="A9" s="55" t="s">
        <v>150</v>
      </c>
      <c r="B9" s="66" t="s">
        <v>103</v>
      </c>
      <c r="C9" s="60">
        <f t="shared" ca="1" si="0"/>
        <v>1.1000000000000001</v>
      </c>
      <c r="D9" s="60">
        <f t="shared" ca="1" si="0"/>
        <v>1.5</v>
      </c>
      <c r="E9" s="61">
        <f t="shared" ca="1" si="1"/>
        <v>-0.39999999999999991</v>
      </c>
      <c r="F9" s="58">
        <f t="shared" ca="1" si="2"/>
        <v>-0.26666666666666661</v>
      </c>
    </row>
    <row r="10" spans="1:6" s="17" customFormat="1" x14ac:dyDescent="0.25">
      <c r="A10" s="55" t="s">
        <v>152</v>
      </c>
      <c r="B10" s="66" t="s">
        <v>104</v>
      </c>
      <c r="C10" s="60">
        <f t="shared" ca="1" si="0"/>
        <v>4.7</v>
      </c>
      <c r="D10" s="60">
        <f t="shared" ca="1" si="0"/>
        <v>3.5</v>
      </c>
      <c r="E10" s="61">
        <f t="shared" ca="1" si="1"/>
        <v>1.2000000000000002</v>
      </c>
      <c r="F10" s="58">
        <f t="shared" ca="1" si="2"/>
        <v>0.34285714285714297</v>
      </c>
    </row>
    <row r="11" spans="1:6" s="17" customFormat="1" x14ac:dyDescent="0.25">
      <c r="A11" s="17" t="str">
        <f t="shared" ref="A11:A12" si="3">SUBSTITUTE(B11," ","_")</f>
        <v/>
      </c>
      <c r="B11" s="18"/>
      <c r="C11" s="54"/>
      <c r="D11" s="20"/>
      <c r="E11" s="21"/>
      <c r="F11" s="22"/>
    </row>
    <row r="12" spans="1:6" s="17" customFormat="1" x14ac:dyDescent="0.25">
      <c r="A12" s="17" t="str">
        <f t="shared" si="3"/>
        <v/>
      </c>
      <c r="B12" s="18"/>
      <c r="C12" s="54"/>
      <c r="D12" s="20"/>
      <c r="E12" s="21"/>
      <c r="F12" s="22"/>
    </row>
    <row r="13" spans="1:6" x14ac:dyDescent="0.25">
      <c r="F13" s="17"/>
    </row>
  </sheetData>
  <mergeCells count="2">
    <mergeCell ref="B1:F3"/>
    <mergeCell ref="E4:F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3"/>
  <sheetViews>
    <sheetView showGridLines="0" zoomScale="175" zoomScaleNormal="175" workbookViewId="0">
      <selection activeCell="B1" sqref="B1:F1"/>
    </sheetView>
  </sheetViews>
  <sheetFormatPr defaultRowHeight="15" x14ac:dyDescent="0.25"/>
  <cols>
    <col min="2" max="2" width="18.42578125" customWidth="1"/>
    <col min="3" max="3" width="13.42578125" customWidth="1"/>
    <col min="4" max="4" width="16.140625" customWidth="1"/>
    <col min="5" max="5" width="17.42578125" customWidth="1"/>
    <col min="6" max="6" width="11.28515625" customWidth="1"/>
  </cols>
  <sheetData>
    <row r="1" spans="1:10" s="6" customFormat="1" ht="30" x14ac:dyDescent="0.25">
      <c r="A1" s="11" t="s">
        <v>65</v>
      </c>
      <c r="B1" s="11" t="s">
        <v>100</v>
      </c>
      <c r="C1" s="11" t="s">
        <v>101</v>
      </c>
      <c r="D1" s="11" t="s">
        <v>102</v>
      </c>
      <c r="E1" s="11" t="s">
        <v>103</v>
      </c>
      <c r="F1" s="11" t="s">
        <v>104</v>
      </c>
    </row>
    <row r="2" spans="1:10" x14ac:dyDescent="0.25">
      <c r="A2" s="7" t="s">
        <v>70</v>
      </c>
      <c r="B2" s="10">
        <v>10000</v>
      </c>
      <c r="C2" s="10">
        <v>5000</v>
      </c>
      <c r="D2" s="8">
        <v>0.99</v>
      </c>
      <c r="E2" s="12">
        <v>2</v>
      </c>
      <c r="F2" s="12">
        <v>2</v>
      </c>
      <c r="I2" s="6"/>
      <c r="J2" s="6"/>
    </row>
    <row r="3" spans="1:10" x14ac:dyDescent="0.25">
      <c r="A3" s="7" t="s">
        <v>71</v>
      </c>
      <c r="B3" s="10">
        <v>12000</v>
      </c>
      <c r="C3" s="10">
        <v>6250</v>
      </c>
      <c r="D3" s="8">
        <v>0.99099999999999999</v>
      </c>
      <c r="E3" s="12">
        <v>1.9</v>
      </c>
      <c r="F3" s="12">
        <v>2.2999999999999998</v>
      </c>
      <c r="I3" s="6"/>
      <c r="J3" s="6"/>
    </row>
    <row r="4" spans="1:10" x14ac:dyDescent="0.25">
      <c r="A4" s="7" t="s">
        <v>72</v>
      </c>
      <c r="B4" s="10">
        <v>14000</v>
      </c>
      <c r="C4" s="10">
        <v>7500</v>
      </c>
      <c r="D4" s="8">
        <v>0.99199999999999999</v>
      </c>
      <c r="E4" s="12">
        <v>1.8</v>
      </c>
      <c r="F4" s="12">
        <v>2.6</v>
      </c>
      <c r="I4" s="6"/>
      <c r="J4" s="6"/>
    </row>
    <row r="5" spans="1:10" x14ac:dyDescent="0.25">
      <c r="A5" s="7" t="s">
        <v>73</v>
      </c>
      <c r="B5" s="10">
        <v>16000</v>
      </c>
      <c r="C5" s="10">
        <v>8750</v>
      </c>
      <c r="D5" s="8">
        <v>0.99299999999999999</v>
      </c>
      <c r="E5" s="12">
        <v>1.7</v>
      </c>
      <c r="F5" s="12">
        <v>2.9</v>
      </c>
      <c r="I5" s="6"/>
      <c r="J5" s="6"/>
    </row>
    <row r="6" spans="1:10" x14ac:dyDescent="0.25">
      <c r="A6" s="7" t="s">
        <v>74</v>
      </c>
      <c r="B6" s="10">
        <v>18000</v>
      </c>
      <c r="C6" s="10">
        <v>10000</v>
      </c>
      <c r="D6" s="8">
        <v>0.99400000000000011</v>
      </c>
      <c r="E6" s="12">
        <v>1.6</v>
      </c>
      <c r="F6" s="12">
        <v>3.2</v>
      </c>
      <c r="I6" s="6"/>
      <c r="J6" s="6"/>
    </row>
    <row r="7" spans="1:10" x14ac:dyDescent="0.25">
      <c r="A7" s="7" t="s">
        <v>75</v>
      </c>
      <c r="B7" s="10">
        <v>20000</v>
      </c>
      <c r="C7" s="10">
        <v>11250</v>
      </c>
      <c r="D7" s="8">
        <v>0.995</v>
      </c>
      <c r="E7" s="12">
        <v>1.5</v>
      </c>
      <c r="F7" s="12">
        <v>3.5</v>
      </c>
      <c r="I7" s="6"/>
      <c r="J7" s="6"/>
    </row>
    <row r="8" spans="1:10" x14ac:dyDescent="0.25">
      <c r="A8" s="7" t="s">
        <v>76</v>
      </c>
      <c r="B8" s="10">
        <v>22000</v>
      </c>
      <c r="C8" s="10">
        <v>12500</v>
      </c>
      <c r="D8" s="8">
        <v>0.996</v>
      </c>
      <c r="E8" s="12">
        <v>1.4</v>
      </c>
      <c r="F8" s="12">
        <v>3.8</v>
      </c>
      <c r="I8" s="6"/>
      <c r="J8" s="6"/>
    </row>
    <row r="9" spans="1:10" x14ac:dyDescent="0.25">
      <c r="A9" s="7" t="s">
        <v>77</v>
      </c>
      <c r="B9" s="10">
        <v>24000</v>
      </c>
      <c r="C9" s="10">
        <v>13750</v>
      </c>
      <c r="D9" s="8">
        <v>0.997</v>
      </c>
      <c r="E9" s="12">
        <v>1.3</v>
      </c>
      <c r="F9" s="12">
        <v>4.0999999999999996</v>
      </c>
      <c r="I9" s="6"/>
      <c r="J9" s="6"/>
    </row>
    <row r="10" spans="1:10" x14ac:dyDescent="0.25">
      <c r="A10" s="7" t="s">
        <v>78</v>
      </c>
      <c r="B10" s="10">
        <v>26000</v>
      </c>
      <c r="C10" s="10">
        <v>15000</v>
      </c>
      <c r="D10" s="8">
        <v>0.998</v>
      </c>
      <c r="E10" s="12">
        <v>1.2</v>
      </c>
      <c r="F10" s="12">
        <v>4.4000000000000004</v>
      </c>
      <c r="I10" s="6"/>
      <c r="J10" s="6"/>
    </row>
    <row r="11" spans="1:10" x14ac:dyDescent="0.25">
      <c r="A11" s="7" t="s">
        <v>79</v>
      </c>
      <c r="B11" s="10">
        <v>28000</v>
      </c>
      <c r="C11" s="10">
        <v>16250</v>
      </c>
      <c r="D11" s="8">
        <v>0.99900000000000011</v>
      </c>
      <c r="E11" s="12">
        <v>1.1000000000000001</v>
      </c>
      <c r="F11" s="12">
        <v>4.7</v>
      </c>
      <c r="I11" s="6"/>
      <c r="J11" s="6"/>
    </row>
    <row r="12" spans="1:10" x14ac:dyDescent="0.25">
      <c r="E12" s="6"/>
      <c r="I12" s="6"/>
      <c r="J12" s="6"/>
    </row>
    <row r="13" spans="1:10" x14ac:dyDescent="0.25">
      <c r="E13" s="6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3"/>
  <sheetViews>
    <sheetView showGridLines="0" workbookViewId="0">
      <selection activeCell="E12" sqref="E12"/>
    </sheetView>
  </sheetViews>
  <sheetFormatPr defaultRowHeight="15" outlineLevelCol="2" x14ac:dyDescent="0.25"/>
  <cols>
    <col min="1" max="1" width="38.85546875" bestFit="1" customWidth="1" outlineLevel="2"/>
    <col min="2" max="2" width="37.28515625" bestFit="1" customWidth="1"/>
    <col min="3" max="4" width="12.85546875" bestFit="1" customWidth="1"/>
    <col min="5" max="5" width="11.28515625" bestFit="1" customWidth="1"/>
  </cols>
  <sheetData>
    <row r="1" spans="1:6" ht="15.75" thickBot="1" x14ac:dyDescent="0.3">
      <c r="B1" s="94" t="s">
        <v>156</v>
      </c>
      <c r="C1" s="94"/>
      <c r="D1" s="94"/>
      <c r="E1" s="94"/>
      <c r="F1" s="94"/>
    </row>
    <row r="2" spans="1:6" ht="13.5" customHeight="1" thickTop="1" thickBot="1" x14ac:dyDescent="0.3">
      <c r="B2" s="94"/>
      <c r="C2" s="94"/>
      <c r="D2" s="94"/>
      <c r="E2" s="94"/>
      <c r="F2" s="94"/>
    </row>
    <row r="3" spans="1:6" ht="16.5" hidden="1" thickTop="1" thickBot="1" x14ac:dyDescent="0.3">
      <c r="B3" s="94"/>
      <c r="C3" s="94"/>
      <c r="D3" s="94"/>
      <c r="E3" s="94"/>
      <c r="F3" s="94"/>
    </row>
    <row r="4" spans="1:6" ht="14.25" customHeight="1" thickTop="1" x14ac:dyDescent="0.25">
      <c r="A4" s="3"/>
      <c r="B4" s="15"/>
      <c r="C4" s="16" t="s">
        <v>65</v>
      </c>
      <c r="D4" s="16" t="s">
        <v>65</v>
      </c>
      <c r="E4" s="91" t="s">
        <v>128</v>
      </c>
      <c r="F4" s="91"/>
    </row>
    <row r="5" spans="1:6" x14ac:dyDescent="0.25">
      <c r="A5" s="3" t="s">
        <v>130</v>
      </c>
      <c r="B5" s="64" t="s">
        <v>129</v>
      </c>
      <c r="C5" s="64" t="s">
        <v>79</v>
      </c>
      <c r="D5" s="64" t="s">
        <v>75</v>
      </c>
      <c r="E5" s="64" t="s">
        <v>128</v>
      </c>
      <c r="F5" s="64" t="s">
        <v>131</v>
      </c>
    </row>
    <row r="6" spans="1:6" x14ac:dyDescent="0.25">
      <c r="A6" s="3" t="s">
        <v>155</v>
      </c>
      <c r="B6" s="63" t="s">
        <v>105</v>
      </c>
      <c r="C6" s="76">
        <f t="shared" ref="C6:D8" ca="1" si="0">SUMIFS(INDIRECT($A6),Quarter,C$5)</f>
        <v>0.3</v>
      </c>
      <c r="D6" s="76">
        <f t="shared" ca="1" si="0"/>
        <v>0.25</v>
      </c>
      <c r="E6" s="75">
        <f ca="1">(C6-D6)</f>
        <v>4.9999999999999989E-2</v>
      </c>
      <c r="F6" s="58"/>
    </row>
    <row r="7" spans="1:6" x14ac:dyDescent="0.25">
      <c r="A7" s="3" t="s">
        <v>154</v>
      </c>
      <c r="B7" s="63" t="s">
        <v>106</v>
      </c>
      <c r="C7" s="76">
        <f t="shared" ca="1" si="0"/>
        <v>0.28000000000000003</v>
      </c>
      <c r="D7" s="76">
        <f t="shared" ca="1" si="0"/>
        <v>0.2</v>
      </c>
      <c r="E7" s="75">
        <f t="shared" ref="E7:E8" ca="1" si="1">(C7-D7)</f>
        <v>8.0000000000000016E-2</v>
      </c>
      <c r="F7" s="58"/>
    </row>
    <row r="8" spans="1:6" x14ac:dyDescent="0.25">
      <c r="A8" s="3" t="s">
        <v>153</v>
      </c>
      <c r="B8" s="63" t="s">
        <v>107</v>
      </c>
      <c r="C8" s="77">
        <f t="shared" ca="1" si="0"/>
        <v>635</v>
      </c>
      <c r="D8" s="77">
        <f t="shared" ca="1" si="0"/>
        <v>575</v>
      </c>
      <c r="E8" s="61">
        <f t="shared" ca="1" si="1"/>
        <v>60</v>
      </c>
      <c r="F8" s="58">
        <f t="shared" ref="F8" ca="1" si="2">C8/D8-1</f>
        <v>0.10434782608695659</v>
      </c>
    </row>
    <row r="9" spans="1:6" s="17" customFormat="1" x14ac:dyDescent="0.25">
      <c r="A9" s="55"/>
      <c r="B9" s="68"/>
      <c r="C9" s="69"/>
      <c r="D9" s="69"/>
      <c r="E9" s="70"/>
      <c r="F9" s="71"/>
    </row>
    <row r="10" spans="1:6" s="17" customFormat="1" x14ac:dyDescent="0.25">
      <c r="A10" s="55"/>
      <c r="B10" s="68"/>
      <c r="C10" s="69"/>
      <c r="D10" s="69"/>
      <c r="E10" s="70"/>
      <c r="F10" s="71"/>
    </row>
    <row r="11" spans="1:6" s="17" customFormat="1" x14ac:dyDescent="0.25">
      <c r="A11" s="17" t="str">
        <f t="shared" ref="A11:A12" si="3">SUBSTITUTE(B11," ","_")</f>
        <v/>
      </c>
      <c r="B11" s="18"/>
      <c r="C11" s="54"/>
      <c r="D11" s="20"/>
      <c r="E11" s="21"/>
      <c r="F11" s="22"/>
    </row>
    <row r="12" spans="1:6" s="17" customFormat="1" x14ac:dyDescent="0.25">
      <c r="A12" s="17" t="str">
        <f t="shared" si="3"/>
        <v/>
      </c>
      <c r="B12" s="18"/>
      <c r="C12" s="54"/>
      <c r="D12" s="20"/>
      <c r="E12" s="21"/>
      <c r="F12" s="22"/>
    </row>
    <row r="13" spans="1:6" x14ac:dyDescent="0.25">
      <c r="F13" s="17"/>
    </row>
  </sheetData>
  <mergeCells count="2">
    <mergeCell ref="B1:F3"/>
    <mergeCell ref="E4:F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3"/>
  <sheetViews>
    <sheetView showGridLines="0" zoomScale="175" zoomScaleNormal="175" workbookViewId="0">
      <selection activeCell="B1" sqref="B1:D1"/>
    </sheetView>
  </sheetViews>
  <sheetFormatPr defaultRowHeight="15" x14ac:dyDescent="0.25"/>
  <cols>
    <col min="2" max="2" width="18.42578125" customWidth="1"/>
    <col min="3" max="3" width="19" customWidth="1"/>
    <col min="4" max="4" width="15.42578125" customWidth="1"/>
  </cols>
  <sheetData>
    <row r="1" spans="1:7" s="6" customFormat="1" ht="30" x14ac:dyDescent="0.25">
      <c r="A1" s="11" t="s">
        <v>65</v>
      </c>
      <c r="B1" s="11" t="s">
        <v>105</v>
      </c>
      <c r="C1" s="11" t="s">
        <v>106</v>
      </c>
      <c r="D1" s="11" t="s">
        <v>107</v>
      </c>
    </row>
    <row r="2" spans="1:7" x14ac:dyDescent="0.25">
      <c r="A2" s="7" t="s">
        <v>70</v>
      </c>
      <c r="B2" s="8">
        <v>0.2</v>
      </c>
      <c r="C2" s="8">
        <v>0.1</v>
      </c>
      <c r="D2" s="10">
        <v>500</v>
      </c>
      <c r="E2" s="6"/>
      <c r="F2" s="6"/>
      <c r="G2" s="6"/>
    </row>
    <row r="3" spans="1:7" x14ac:dyDescent="0.25">
      <c r="A3" s="7" t="s">
        <v>71</v>
      </c>
      <c r="B3" s="8">
        <v>0.2</v>
      </c>
      <c r="C3" s="8">
        <v>0.12</v>
      </c>
      <c r="D3" s="10">
        <v>515</v>
      </c>
      <c r="E3" s="6"/>
      <c r="F3" s="6"/>
      <c r="G3" s="6"/>
    </row>
    <row r="4" spans="1:7" x14ac:dyDescent="0.25">
      <c r="A4" s="7" t="s">
        <v>72</v>
      </c>
      <c r="B4" s="8">
        <v>0.2</v>
      </c>
      <c r="C4" s="8">
        <v>0.14000000000000001</v>
      </c>
      <c r="D4" s="10">
        <v>530</v>
      </c>
      <c r="E4" s="6"/>
      <c r="F4" s="6"/>
      <c r="G4" s="6"/>
    </row>
    <row r="5" spans="1:7" x14ac:dyDescent="0.25">
      <c r="A5" s="7" t="s">
        <v>73</v>
      </c>
      <c r="B5" s="8">
        <v>0.2</v>
      </c>
      <c r="C5" s="8">
        <v>0.16</v>
      </c>
      <c r="D5" s="10">
        <v>545</v>
      </c>
      <c r="E5" s="6"/>
      <c r="F5" s="6"/>
      <c r="G5" s="6"/>
    </row>
    <row r="6" spans="1:7" x14ac:dyDescent="0.25">
      <c r="A6" s="7" t="s">
        <v>74</v>
      </c>
      <c r="B6" s="8">
        <v>0.25</v>
      </c>
      <c r="C6" s="8">
        <v>0.18</v>
      </c>
      <c r="D6" s="10">
        <v>560</v>
      </c>
      <c r="E6" s="6"/>
      <c r="F6" s="6"/>
      <c r="G6" s="6"/>
    </row>
    <row r="7" spans="1:7" x14ac:dyDescent="0.25">
      <c r="A7" s="7" t="s">
        <v>75</v>
      </c>
      <c r="B7" s="8">
        <v>0.25</v>
      </c>
      <c r="C7" s="8">
        <v>0.2</v>
      </c>
      <c r="D7" s="10">
        <v>575</v>
      </c>
      <c r="E7" s="6"/>
      <c r="F7" s="6"/>
      <c r="G7" s="6"/>
    </row>
    <row r="8" spans="1:7" x14ac:dyDescent="0.25">
      <c r="A8" s="7" t="s">
        <v>76</v>
      </c>
      <c r="B8" s="8">
        <v>0.25</v>
      </c>
      <c r="C8" s="8">
        <v>0.22</v>
      </c>
      <c r="D8" s="10">
        <v>590</v>
      </c>
      <c r="E8" s="6"/>
      <c r="F8" s="6"/>
      <c r="G8" s="6"/>
    </row>
    <row r="9" spans="1:7" x14ac:dyDescent="0.25">
      <c r="A9" s="7" t="s">
        <v>77</v>
      </c>
      <c r="B9" s="8">
        <v>0.25</v>
      </c>
      <c r="C9" s="8">
        <v>0.24</v>
      </c>
      <c r="D9" s="10">
        <v>605</v>
      </c>
      <c r="E9" s="6"/>
      <c r="F9" s="6"/>
      <c r="G9" s="6"/>
    </row>
    <row r="10" spans="1:7" x14ac:dyDescent="0.25">
      <c r="A10" s="7" t="s">
        <v>78</v>
      </c>
      <c r="B10" s="8">
        <v>0.3</v>
      </c>
      <c r="C10" s="8">
        <v>0.26</v>
      </c>
      <c r="D10" s="10">
        <v>620</v>
      </c>
      <c r="E10" s="6"/>
      <c r="F10" s="6"/>
      <c r="G10" s="6"/>
    </row>
    <row r="11" spans="1:7" x14ac:dyDescent="0.25">
      <c r="A11" s="7" t="s">
        <v>79</v>
      </c>
      <c r="B11" s="8">
        <v>0.3</v>
      </c>
      <c r="C11" s="8">
        <v>0.28000000000000003</v>
      </c>
      <c r="D11" s="10">
        <v>635</v>
      </c>
      <c r="E11" s="6"/>
      <c r="F11" s="6"/>
      <c r="G11" s="6"/>
    </row>
    <row r="12" spans="1:7" x14ac:dyDescent="0.25">
      <c r="E12" s="6"/>
      <c r="F12" s="6"/>
      <c r="G12" s="6"/>
    </row>
    <row r="13" spans="1:7" x14ac:dyDescent="0.25">
      <c r="E13" s="6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12"/>
  <sheetViews>
    <sheetView showGridLines="0" workbookViewId="0">
      <selection activeCell="D15" sqref="D15"/>
    </sheetView>
  </sheetViews>
  <sheetFormatPr defaultRowHeight="15" outlineLevelCol="2" x14ac:dyDescent="0.25"/>
  <cols>
    <col min="1" max="1" width="38.85546875" bestFit="1" customWidth="1" outlineLevel="2"/>
    <col min="2" max="2" width="40" bestFit="1" customWidth="1"/>
    <col min="3" max="4" width="12.85546875" bestFit="1" customWidth="1"/>
    <col min="5" max="5" width="11.28515625" bestFit="1" customWidth="1"/>
    <col min="6" max="6" width="9.140625" style="17"/>
  </cols>
  <sheetData>
    <row r="1" spans="1:6" ht="15.75" thickBot="1" x14ac:dyDescent="0.3">
      <c r="B1" s="95" t="s">
        <v>157</v>
      </c>
      <c r="C1" s="95"/>
      <c r="D1" s="95"/>
      <c r="E1" s="95"/>
      <c r="F1" s="95"/>
    </row>
    <row r="2" spans="1:6" ht="13.5" customHeight="1" thickTop="1" thickBot="1" x14ac:dyDescent="0.3">
      <c r="B2" s="95"/>
      <c r="C2" s="95"/>
      <c r="D2" s="95"/>
      <c r="E2" s="95"/>
      <c r="F2" s="95"/>
    </row>
    <row r="3" spans="1:6" ht="16.5" hidden="1" thickTop="1" thickBot="1" x14ac:dyDescent="0.3">
      <c r="B3" s="95"/>
      <c r="C3" s="95"/>
      <c r="D3" s="95"/>
      <c r="E3" s="95"/>
      <c r="F3" s="95"/>
    </row>
    <row r="4" spans="1:6" ht="14.25" customHeight="1" thickTop="1" x14ac:dyDescent="0.25">
      <c r="A4" s="3"/>
      <c r="B4" s="15"/>
      <c r="C4" s="16" t="s">
        <v>65</v>
      </c>
      <c r="D4" s="16" t="s">
        <v>65</v>
      </c>
      <c r="E4" s="91" t="s">
        <v>128</v>
      </c>
      <c r="F4" s="91"/>
    </row>
    <row r="5" spans="1:6" x14ac:dyDescent="0.25">
      <c r="A5" s="3" t="s">
        <v>130</v>
      </c>
      <c r="B5" s="81" t="s">
        <v>129</v>
      </c>
      <c r="C5" s="81" t="s">
        <v>79</v>
      </c>
      <c r="D5" s="81" t="s">
        <v>75</v>
      </c>
      <c r="E5" s="81" t="s">
        <v>128</v>
      </c>
      <c r="F5" s="80" t="s">
        <v>131</v>
      </c>
    </row>
    <row r="6" spans="1:6" x14ac:dyDescent="0.25">
      <c r="A6" s="3" t="s">
        <v>160</v>
      </c>
      <c r="B6" s="26" t="s">
        <v>108</v>
      </c>
      <c r="C6" s="82">
        <f t="shared" ref="C6:D8" ca="1" si="0">SUMIFS(INDIRECT($A6),Quarter,C$5)</f>
        <v>0.06</v>
      </c>
      <c r="D6" s="82">
        <f t="shared" ca="1" si="0"/>
        <v>7.0000000000000007E-2</v>
      </c>
      <c r="E6" s="58">
        <f ca="1">(C6-D6)</f>
        <v>-1.0000000000000009E-2</v>
      </c>
      <c r="F6" s="71"/>
    </row>
    <row r="7" spans="1:6" x14ac:dyDescent="0.25">
      <c r="A7" s="3" t="s">
        <v>159</v>
      </c>
      <c r="B7" s="26" t="s">
        <v>109</v>
      </c>
      <c r="C7" s="82">
        <f t="shared" ca="1" si="0"/>
        <v>0.3</v>
      </c>
      <c r="D7" s="82">
        <f t="shared" ca="1" si="0"/>
        <v>0.3</v>
      </c>
      <c r="E7" s="58">
        <f t="shared" ref="E7:E8" ca="1" si="1">(C7-D7)</f>
        <v>0</v>
      </c>
      <c r="F7" s="71"/>
    </row>
    <row r="8" spans="1:6" x14ac:dyDescent="0.25">
      <c r="A8" s="3" t="s">
        <v>158</v>
      </c>
      <c r="B8" s="26" t="s">
        <v>110</v>
      </c>
      <c r="C8" s="82">
        <f t="shared" ca="1" si="0"/>
        <v>0.02</v>
      </c>
      <c r="D8" s="82">
        <f t="shared" ca="1" si="0"/>
        <v>2.5000000000000001E-2</v>
      </c>
      <c r="E8" s="58">
        <f t="shared" ca="1" si="1"/>
        <v>-5.000000000000001E-3</v>
      </c>
      <c r="F8" s="71"/>
    </row>
    <row r="9" spans="1:6" s="17" customFormat="1" x14ac:dyDescent="0.25">
      <c r="A9" s="55"/>
      <c r="B9" s="68"/>
      <c r="C9" s="69"/>
      <c r="D9" s="69"/>
      <c r="E9" s="70"/>
      <c r="F9" s="71"/>
    </row>
    <row r="10" spans="1:6" s="17" customFormat="1" x14ac:dyDescent="0.25">
      <c r="A10" s="55"/>
      <c r="B10" s="68"/>
      <c r="C10" s="69"/>
      <c r="D10" s="69"/>
      <c r="E10" s="70"/>
      <c r="F10" s="71"/>
    </row>
    <row r="11" spans="1:6" s="17" customFormat="1" x14ac:dyDescent="0.25">
      <c r="A11" s="17" t="str">
        <f t="shared" ref="A11:A12" si="2">SUBSTITUTE(B11," ","_")</f>
        <v/>
      </c>
      <c r="B11" s="18"/>
      <c r="C11" s="54"/>
      <c r="D11" s="20"/>
      <c r="E11" s="21"/>
      <c r="F11" s="22"/>
    </row>
    <row r="12" spans="1:6" s="17" customFormat="1" x14ac:dyDescent="0.25">
      <c r="A12" s="17" t="str">
        <f t="shared" si="2"/>
        <v/>
      </c>
      <c r="B12" s="18"/>
      <c r="C12" s="54"/>
      <c r="D12" s="20"/>
      <c r="E12" s="21"/>
      <c r="F12" s="22"/>
    </row>
  </sheetData>
  <mergeCells count="2">
    <mergeCell ref="B1:F3"/>
    <mergeCell ref="E4:F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13"/>
  <sheetViews>
    <sheetView showGridLines="0" zoomScale="175" zoomScaleNormal="175" workbookViewId="0">
      <selection activeCell="B1" sqref="B1:D1"/>
    </sheetView>
  </sheetViews>
  <sheetFormatPr defaultRowHeight="15" x14ac:dyDescent="0.25"/>
  <cols>
    <col min="2" max="2" width="18.42578125" customWidth="1"/>
    <col min="3" max="3" width="13.42578125" customWidth="1"/>
    <col min="4" max="4" width="15.42578125" customWidth="1"/>
  </cols>
  <sheetData>
    <row r="1" spans="1:9" s="6" customFormat="1" ht="45" x14ac:dyDescent="0.25">
      <c r="A1" s="11" t="s">
        <v>65</v>
      </c>
      <c r="B1" s="11" t="s">
        <v>108</v>
      </c>
      <c r="C1" s="11" t="s">
        <v>109</v>
      </c>
      <c r="D1" s="11" t="s">
        <v>110</v>
      </c>
    </row>
    <row r="2" spans="1:9" x14ac:dyDescent="0.25">
      <c r="A2" s="7" t="s">
        <v>70</v>
      </c>
      <c r="B2" s="8">
        <v>0.12</v>
      </c>
      <c r="C2" s="8">
        <v>0.3</v>
      </c>
      <c r="D2" s="8">
        <v>0.05</v>
      </c>
      <c r="E2" s="6"/>
      <c r="F2" s="6"/>
      <c r="G2" s="6"/>
      <c r="H2" s="6"/>
      <c r="I2" s="6"/>
    </row>
    <row r="3" spans="1:9" x14ac:dyDescent="0.25">
      <c r="A3" s="7" t="s">
        <v>71</v>
      </c>
      <c r="B3" s="8">
        <v>0.11</v>
      </c>
      <c r="C3" s="8">
        <v>0.3</v>
      </c>
      <c r="D3" s="8">
        <v>4.4999999999999998E-2</v>
      </c>
      <c r="E3" s="6"/>
      <c r="F3" s="6"/>
      <c r="G3" s="6"/>
      <c r="H3" s="6"/>
      <c r="I3" s="6"/>
    </row>
    <row r="4" spans="1:9" x14ac:dyDescent="0.25">
      <c r="A4" s="7" t="s">
        <v>72</v>
      </c>
      <c r="B4" s="8">
        <v>0.1</v>
      </c>
      <c r="C4" s="8">
        <v>0.3</v>
      </c>
      <c r="D4" s="8">
        <v>0.04</v>
      </c>
      <c r="E4" s="6"/>
      <c r="F4" s="6"/>
      <c r="G4" s="6"/>
      <c r="H4" s="6"/>
      <c r="I4" s="6"/>
    </row>
    <row r="5" spans="1:9" x14ac:dyDescent="0.25">
      <c r="A5" s="7" t="s">
        <v>73</v>
      </c>
      <c r="B5" s="8">
        <v>0.09</v>
      </c>
      <c r="C5" s="8">
        <v>0.3</v>
      </c>
      <c r="D5" s="8">
        <v>3.5000000000000003E-2</v>
      </c>
      <c r="E5" s="6"/>
      <c r="F5" s="6"/>
      <c r="G5" s="6"/>
      <c r="H5" s="6"/>
      <c r="I5" s="6"/>
    </row>
    <row r="6" spans="1:9" x14ac:dyDescent="0.25">
      <c r="A6" s="7" t="s">
        <v>74</v>
      </c>
      <c r="B6" s="8">
        <v>0.08</v>
      </c>
      <c r="C6" s="8">
        <v>0.3</v>
      </c>
      <c r="D6" s="8">
        <v>0.03</v>
      </c>
      <c r="E6" s="6"/>
      <c r="F6" s="6"/>
      <c r="G6" s="6"/>
      <c r="H6" s="6"/>
      <c r="I6" s="6"/>
    </row>
    <row r="7" spans="1:9" x14ac:dyDescent="0.25">
      <c r="A7" s="7" t="s">
        <v>75</v>
      </c>
      <c r="B7" s="8">
        <v>7.0000000000000007E-2</v>
      </c>
      <c r="C7" s="8">
        <v>0.3</v>
      </c>
      <c r="D7" s="8">
        <v>2.5000000000000001E-2</v>
      </c>
      <c r="E7" s="6"/>
      <c r="F7" s="6"/>
      <c r="G7" s="6"/>
      <c r="H7" s="6"/>
      <c r="I7" s="6"/>
    </row>
    <row r="8" spans="1:9" x14ac:dyDescent="0.25">
      <c r="A8" s="7" t="s">
        <v>76</v>
      </c>
      <c r="B8" s="8">
        <v>0.06</v>
      </c>
      <c r="C8" s="8">
        <v>0.3</v>
      </c>
      <c r="D8" s="8">
        <v>0.02</v>
      </c>
      <c r="E8" s="6"/>
      <c r="F8" s="6"/>
      <c r="G8" s="6"/>
      <c r="H8" s="6"/>
      <c r="I8" s="6"/>
    </row>
    <row r="9" spans="1:9" x14ac:dyDescent="0.25">
      <c r="A9" s="7" t="s">
        <v>77</v>
      </c>
      <c r="B9" s="8">
        <v>0.06</v>
      </c>
      <c r="C9" s="8">
        <v>0.3</v>
      </c>
      <c r="D9" s="8">
        <v>0.02</v>
      </c>
      <c r="E9" s="6"/>
      <c r="F9" s="6"/>
      <c r="G9" s="6"/>
      <c r="H9" s="6"/>
      <c r="I9" s="6"/>
    </row>
    <row r="10" spans="1:9" x14ac:dyDescent="0.25">
      <c r="A10" s="7" t="s">
        <v>78</v>
      </c>
      <c r="B10" s="8">
        <v>0.06</v>
      </c>
      <c r="C10" s="8">
        <v>0.3</v>
      </c>
      <c r="D10" s="8">
        <v>0.02</v>
      </c>
      <c r="E10" s="6"/>
      <c r="F10" s="6"/>
      <c r="G10" s="6"/>
      <c r="H10" s="6"/>
      <c r="I10" s="6"/>
    </row>
    <row r="11" spans="1:9" x14ac:dyDescent="0.25">
      <c r="A11" s="7" t="s">
        <v>79</v>
      </c>
      <c r="B11" s="8">
        <v>0.06</v>
      </c>
      <c r="C11" s="8">
        <v>0.3</v>
      </c>
      <c r="D11" s="8">
        <v>0.02</v>
      </c>
      <c r="E11" s="6"/>
      <c r="F11" s="6"/>
      <c r="G11" s="6"/>
      <c r="H11" s="6"/>
      <c r="I11" s="6"/>
    </row>
    <row r="12" spans="1:9" x14ac:dyDescent="0.25">
      <c r="E12" s="6"/>
      <c r="F12" s="6"/>
      <c r="G12" s="6"/>
      <c r="H12" s="6"/>
      <c r="I12" s="6"/>
    </row>
    <row r="13" spans="1:9" x14ac:dyDescent="0.25">
      <c r="E13" s="6"/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2"/>
  <sheetViews>
    <sheetView showGridLines="0" workbookViewId="0">
      <selection activeCell="E6" sqref="E6"/>
    </sheetView>
  </sheetViews>
  <sheetFormatPr defaultRowHeight="15" outlineLevelCol="2" x14ac:dyDescent="0.25"/>
  <cols>
    <col min="1" max="1" width="38.85546875" bestFit="1" customWidth="1" outlineLevel="2"/>
    <col min="2" max="2" width="40" bestFit="1" customWidth="1"/>
    <col min="3" max="4" width="12.85546875" bestFit="1" customWidth="1"/>
    <col min="5" max="5" width="11.28515625" bestFit="1" customWidth="1"/>
    <col min="6" max="6" width="9.140625" style="17"/>
  </cols>
  <sheetData>
    <row r="1" spans="1:6" ht="15.75" thickBot="1" x14ac:dyDescent="0.3">
      <c r="B1" s="94" t="s">
        <v>161</v>
      </c>
      <c r="C1" s="94"/>
      <c r="D1" s="94"/>
      <c r="E1" s="94"/>
      <c r="F1" s="94"/>
    </row>
    <row r="2" spans="1:6" ht="13.5" customHeight="1" thickTop="1" thickBot="1" x14ac:dyDescent="0.3">
      <c r="B2" s="94"/>
      <c r="C2" s="94"/>
      <c r="D2" s="94"/>
      <c r="E2" s="94"/>
      <c r="F2" s="94"/>
    </row>
    <row r="3" spans="1:6" ht="16.5" hidden="1" thickTop="1" thickBot="1" x14ac:dyDescent="0.3">
      <c r="B3" s="94"/>
      <c r="C3" s="94"/>
      <c r="D3" s="94"/>
      <c r="E3" s="94"/>
      <c r="F3" s="94"/>
    </row>
    <row r="4" spans="1:6" ht="14.25" customHeight="1" thickTop="1" x14ac:dyDescent="0.25">
      <c r="A4" s="3"/>
      <c r="B4" s="15"/>
      <c r="C4" s="16" t="s">
        <v>65</v>
      </c>
      <c r="D4" s="16" t="s">
        <v>65</v>
      </c>
      <c r="E4" s="91" t="s">
        <v>128</v>
      </c>
      <c r="F4" s="91"/>
    </row>
    <row r="5" spans="1:6" x14ac:dyDescent="0.25">
      <c r="A5" s="3" t="s">
        <v>130</v>
      </c>
      <c r="B5" s="64" t="s">
        <v>129</v>
      </c>
      <c r="C5" s="64" t="s">
        <v>79</v>
      </c>
      <c r="D5" s="64" t="s">
        <v>75</v>
      </c>
      <c r="E5" s="64" t="s">
        <v>131</v>
      </c>
      <c r="F5" s="80" t="s">
        <v>131</v>
      </c>
    </row>
    <row r="6" spans="1:6" x14ac:dyDescent="0.25">
      <c r="A6" s="3" t="s">
        <v>111</v>
      </c>
      <c r="B6" s="63" t="s">
        <v>111</v>
      </c>
      <c r="C6" s="78">
        <f t="shared" ref="C6:D8" ca="1" si="0">SUMIFS(INDIRECT($A6),Quarter,C$5)</f>
        <v>0.88</v>
      </c>
      <c r="D6" s="78">
        <f t="shared" ca="1" si="0"/>
        <v>0.8</v>
      </c>
      <c r="E6" s="74">
        <f ca="1">(C6-D6)</f>
        <v>7.999999999999996E-2</v>
      </c>
      <c r="F6" s="71"/>
    </row>
    <row r="7" spans="1:6" x14ac:dyDescent="0.25">
      <c r="A7" s="3" t="s">
        <v>162</v>
      </c>
      <c r="B7" s="63" t="s">
        <v>112</v>
      </c>
      <c r="C7" s="78">
        <f t="shared" ca="1" si="0"/>
        <v>0.89</v>
      </c>
      <c r="D7" s="78">
        <f t="shared" ca="1" si="0"/>
        <v>0.85</v>
      </c>
      <c r="E7" s="74">
        <f t="shared" ref="E7:E8" ca="1" si="1">(C7-D7)</f>
        <v>4.0000000000000036E-2</v>
      </c>
      <c r="F7" s="71"/>
    </row>
    <row r="8" spans="1:6" x14ac:dyDescent="0.25">
      <c r="A8" s="3" t="s">
        <v>163</v>
      </c>
      <c r="B8" s="63" t="s">
        <v>113</v>
      </c>
      <c r="C8" s="78">
        <f t="shared" ca="1" si="0"/>
        <v>1.7500000000000002E-2</v>
      </c>
      <c r="D8" s="78">
        <f t="shared" ca="1" si="0"/>
        <v>2.75E-2</v>
      </c>
      <c r="E8" s="79">
        <f t="shared" ca="1" si="1"/>
        <v>-9.9999999999999985E-3</v>
      </c>
      <c r="F8" s="71"/>
    </row>
    <row r="9" spans="1:6" s="17" customFormat="1" x14ac:dyDescent="0.25">
      <c r="A9" s="55"/>
      <c r="B9" s="68"/>
      <c r="C9" s="69"/>
      <c r="D9" s="69"/>
      <c r="E9" s="70"/>
      <c r="F9" s="71"/>
    </row>
    <row r="10" spans="1:6" s="17" customFormat="1" x14ac:dyDescent="0.25">
      <c r="A10" s="55"/>
      <c r="B10" s="68"/>
      <c r="C10" s="69"/>
      <c r="D10" s="69"/>
      <c r="E10" s="70"/>
      <c r="F10" s="71"/>
    </row>
    <row r="11" spans="1:6" s="17" customFormat="1" x14ac:dyDescent="0.25">
      <c r="A11" s="17" t="str">
        <f t="shared" ref="A11:A12" si="2">SUBSTITUTE(B11," ","_")</f>
        <v/>
      </c>
      <c r="B11" s="18"/>
      <c r="C11" s="54"/>
      <c r="D11" s="20"/>
      <c r="E11" s="21"/>
      <c r="F11" s="22"/>
    </row>
    <row r="12" spans="1:6" s="17" customFormat="1" x14ac:dyDescent="0.25">
      <c r="A12" s="17" t="str">
        <f t="shared" si="2"/>
        <v/>
      </c>
      <c r="B12" s="18"/>
      <c r="C12" s="54"/>
      <c r="D12" s="20"/>
      <c r="E12" s="21"/>
      <c r="F12" s="22"/>
    </row>
  </sheetData>
  <mergeCells count="2">
    <mergeCell ref="B1:F3"/>
    <mergeCell ref="E4:F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13"/>
  <sheetViews>
    <sheetView showGridLines="0" zoomScale="175" zoomScaleNormal="175" workbookViewId="0">
      <selection activeCell="B1" sqref="B1:D1"/>
    </sheetView>
  </sheetViews>
  <sheetFormatPr defaultRowHeight="15" x14ac:dyDescent="0.25"/>
  <cols>
    <col min="2" max="2" width="18.42578125" customWidth="1"/>
    <col min="3" max="3" width="13.42578125" customWidth="1"/>
    <col min="4" max="4" width="29.7109375" customWidth="1"/>
  </cols>
  <sheetData>
    <row r="1" spans="1:9" s="6" customFormat="1" ht="30" x14ac:dyDescent="0.25">
      <c r="A1" s="11" t="s">
        <v>65</v>
      </c>
      <c r="B1" s="11" t="s">
        <v>111</v>
      </c>
      <c r="C1" s="11" t="s">
        <v>112</v>
      </c>
      <c r="D1" s="11" t="s">
        <v>113</v>
      </c>
    </row>
    <row r="2" spans="1:9" x14ac:dyDescent="0.25">
      <c r="A2" s="7" t="s">
        <v>70</v>
      </c>
      <c r="B2" s="13">
        <v>0.7</v>
      </c>
      <c r="C2" s="13">
        <v>0.8</v>
      </c>
      <c r="D2" s="13">
        <v>0.04</v>
      </c>
      <c r="E2" s="6"/>
      <c r="F2" s="6"/>
      <c r="G2" s="6"/>
      <c r="H2" s="6"/>
      <c r="I2" s="6"/>
    </row>
    <row r="3" spans="1:9" x14ac:dyDescent="0.25">
      <c r="A3" s="7" t="s">
        <v>71</v>
      </c>
      <c r="B3" s="13">
        <v>0.72</v>
      </c>
      <c r="C3" s="13">
        <v>0.81</v>
      </c>
      <c r="D3" s="13">
        <v>3.7499999999999999E-2</v>
      </c>
      <c r="E3" s="6"/>
      <c r="F3" s="6"/>
      <c r="G3" s="6"/>
      <c r="H3" s="6"/>
      <c r="I3" s="6"/>
    </row>
    <row r="4" spans="1:9" x14ac:dyDescent="0.25">
      <c r="A4" s="7" t="s">
        <v>72</v>
      </c>
      <c r="B4" s="13">
        <v>0.74</v>
      </c>
      <c r="C4" s="13">
        <v>0.82</v>
      </c>
      <c r="D4" s="13">
        <v>3.5000000000000003E-2</v>
      </c>
      <c r="E4" s="6"/>
      <c r="F4" s="6"/>
      <c r="G4" s="6"/>
      <c r="H4" s="6"/>
      <c r="I4" s="6"/>
    </row>
    <row r="5" spans="1:9" x14ac:dyDescent="0.25">
      <c r="A5" s="7" t="s">
        <v>73</v>
      </c>
      <c r="B5" s="13">
        <v>0.76</v>
      </c>
      <c r="C5" s="13">
        <v>0.83</v>
      </c>
      <c r="D5" s="13">
        <v>3.2500000000000001E-2</v>
      </c>
      <c r="E5" s="6"/>
      <c r="F5" s="6"/>
      <c r="G5" s="6"/>
      <c r="H5" s="6"/>
      <c r="I5" s="6"/>
    </row>
    <row r="6" spans="1:9" x14ac:dyDescent="0.25">
      <c r="A6" s="7" t="s">
        <v>74</v>
      </c>
      <c r="B6" s="13">
        <v>0.78</v>
      </c>
      <c r="C6" s="13">
        <v>0.84</v>
      </c>
      <c r="D6" s="13">
        <v>0.03</v>
      </c>
      <c r="E6" s="6"/>
      <c r="F6" s="6"/>
      <c r="G6" s="6"/>
      <c r="H6" s="6"/>
      <c r="I6" s="6"/>
    </row>
    <row r="7" spans="1:9" x14ac:dyDescent="0.25">
      <c r="A7" s="7" t="s">
        <v>75</v>
      </c>
      <c r="B7" s="13">
        <v>0.8</v>
      </c>
      <c r="C7" s="13">
        <v>0.85</v>
      </c>
      <c r="D7" s="13">
        <v>2.75E-2</v>
      </c>
      <c r="E7" s="6"/>
      <c r="F7" s="6"/>
      <c r="G7" s="6"/>
      <c r="H7" s="6"/>
      <c r="I7" s="6"/>
    </row>
    <row r="8" spans="1:9" x14ac:dyDescent="0.25">
      <c r="A8" s="7" t="s">
        <v>76</v>
      </c>
      <c r="B8" s="13">
        <v>0.82</v>
      </c>
      <c r="C8" s="13">
        <v>0.86</v>
      </c>
      <c r="D8" s="13">
        <v>2.5000000000000001E-2</v>
      </c>
      <c r="E8" s="6"/>
      <c r="F8" s="6"/>
      <c r="G8" s="6"/>
      <c r="H8" s="6"/>
      <c r="I8" s="6"/>
    </row>
    <row r="9" spans="1:9" x14ac:dyDescent="0.25">
      <c r="A9" s="7" t="s">
        <v>77</v>
      </c>
      <c r="B9" s="13">
        <v>0.84</v>
      </c>
      <c r="C9" s="13">
        <v>0.87</v>
      </c>
      <c r="D9" s="13">
        <v>2.2499999999999999E-2</v>
      </c>
      <c r="E9" s="6"/>
      <c r="F9" s="6"/>
      <c r="G9" s="6"/>
      <c r="H9" s="6"/>
      <c r="I9" s="6"/>
    </row>
    <row r="10" spans="1:9" x14ac:dyDescent="0.25">
      <c r="A10" s="7" t="s">
        <v>78</v>
      </c>
      <c r="B10" s="13">
        <v>0.86</v>
      </c>
      <c r="C10" s="13">
        <v>0.88</v>
      </c>
      <c r="D10" s="13">
        <v>0.02</v>
      </c>
      <c r="E10" s="6"/>
      <c r="F10" s="6"/>
      <c r="G10" s="6"/>
      <c r="H10" s="6"/>
      <c r="I10" s="6"/>
    </row>
    <row r="11" spans="1:9" x14ac:dyDescent="0.25">
      <c r="A11" s="7" t="s">
        <v>79</v>
      </c>
      <c r="B11" s="13">
        <v>0.88</v>
      </c>
      <c r="C11" s="13">
        <v>0.89</v>
      </c>
      <c r="D11" s="13">
        <v>1.7500000000000002E-2</v>
      </c>
      <c r="E11" s="6"/>
      <c r="F11" s="6"/>
      <c r="G11" s="6"/>
      <c r="H11" s="6"/>
      <c r="I11" s="6"/>
    </row>
    <row r="12" spans="1:9" x14ac:dyDescent="0.25">
      <c r="E12" s="6"/>
      <c r="F12" s="6"/>
      <c r="G12" s="6"/>
      <c r="H12" s="6"/>
      <c r="I12" s="6"/>
    </row>
    <row r="13" spans="1:9" x14ac:dyDescent="0.25">
      <c r="E13" s="6"/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12"/>
  <sheetViews>
    <sheetView showGridLines="0" workbookViewId="0">
      <selection activeCell="I20" sqref="I20"/>
    </sheetView>
  </sheetViews>
  <sheetFormatPr defaultRowHeight="15" outlineLevelCol="2" x14ac:dyDescent="0.25"/>
  <cols>
    <col min="1" max="1" width="38.85546875" bestFit="1" customWidth="1" outlineLevel="2"/>
    <col min="2" max="2" width="40" bestFit="1" customWidth="1"/>
    <col min="3" max="4" width="12.85546875" bestFit="1" customWidth="1"/>
    <col min="5" max="5" width="11.28515625" bestFit="1" customWidth="1"/>
    <col min="6" max="6" width="9.140625" style="17"/>
  </cols>
  <sheetData>
    <row r="1" spans="1:6" ht="15.75" thickBot="1" x14ac:dyDescent="0.3">
      <c r="B1" s="96" t="s">
        <v>168</v>
      </c>
      <c r="C1" s="96"/>
      <c r="D1" s="96"/>
      <c r="E1" s="96"/>
      <c r="F1" s="96"/>
    </row>
    <row r="2" spans="1:6" ht="13.5" customHeight="1" thickTop="1" thickBot="1" x14ac:dyDescent="0.3">
      <c r="B2" s="96"/>
      <c r="C2" s="96"/>
      <c r="D2" s="96"/>
      <c r="E2" s="96"/>
      <c r="F2" s="96"/>
    </row>
    <row r="3" spans="1:6" ht="16.5" hidden="1" thickTop="1" thickBot="1" x14ac:dyDescent="0.3">
      <c r="B3" s="96"/>
      <c r="C3" s="96"/>
      <c r="D3" s="96"/>
      <c r="E3" s="96"/>
      <c r="F3" s="96"/>
    </row>
    <row r="4" spans="1:6" ht="14.25" customHeight="1" thickTop="1" x14ac:dyDescent="0.25">
      <c r="A4" s="3"/>
      <c r="B4" s="15"/>
      <c r="C4" s="16" t="s">
        <v>65</v>
      </c>
      <c r="D4" s="16" t="s">
        <v>65</v>
      </c>
      <c r="E4" s="91" t="s">
        <v>128</v>
      </c>
      <c r="F4" s="91"/>
    </row>
    <row r="5" spans="1:6" x14ac:dyDescent="0.25">
      <c r="A5" s="3" t="s">
        <v>130</v>
      </c>
      <c r="B5" s="62" t="s">
        <v>129</v>
      </c>
      <c r="C5" s="62" t="s">
        <v>79</v>
      </c>
      <c r="D5" s="62" t="s">
        <v>75</v>
      </c>
      <c r="E5" s="62" t="s">
        <v>167</v>
      </c>
      <c r="F5" s="62" t="s">
        <v>131</v>
      </c>
    </row>
    <row r="6" spans="1:6" x14ac:dyDescent="0.25">
      <c r="A6" s="3" t="s">
        <v>165</v>
      </c>
      <c r="B6" s="35" t="s">
        <v>114</v>
      </c>
      <c r="C6" s="84">
        <f t="shared" ref="C6:D8" ca="1" si="0">SUMIFS(INDIRECT($A6),Quarter,C$5)</f>
        <v>5</v>
      </c>
      <c r="D6" s="84">
        <f t="shared" ca="1" si="0"/>
        <v>5</v>
      </c>
      <c r="E6" s="72">
        <f ca="1">(C6-D6)</f>
        <v>0</v>
      </c>
      <c r="F6" s="58">
        <f ca="1">C6/D6-1</f>
        <v>0</v>
      </c>
    </row>
    <row r="7" spans="1:6" x14ac:dyDescent="0.25">
      <c r="A7" s="3" t="s">
        <v>166</v>
      </c>
      <c r="B7" s="35" t="s">
        <v>115</v>
      </c>
      <c r="C7" s="84">
        <f t="shared" ca="1" si="0"/>
        <v>30</v>
      </c>
      <c r="D7" s="84">
        <f t="shared" ca="1" si="0"/>
        <v>35</v>
      </c>
      <c r="E7" s="73">
        <f t="shared" ref="E7:E8" ca="1" si="1">(C7-D7)</f>
        <v>-5</v>
      </c>
      <c r="F7" s="58">
        <f t="shared" ref="F7:F8" ca="1" si="2">C7/D7-1</f>
        <v>-0.1428571428571429</v>
      </c>
    </row>
    <row r="8" spans="1:6" x14ac:dyDescent="0.25">
      <c r="A8" s="3" t="s">
        <v>164</v>
      </c>
      <c r="B8" s="35" t="s">
        <v>116</v>
      </c>
      <c r="C8" s="84">
        <f t="shared" ca="1" si="0"/>
        <v>88</v>
      </c>
      <c r="D8" s="84">
        <f t="shared" ca="1" si="0"/>
        <v>80</v>
      </c>
      <c r="E8" s="73">
        <f t="shared" ca="1" si="1"/>
        <v>8</v>
      </c>
      <c r="F8" s="58">
        <f t="shared" ca="1" si="2"/>
        <v>0.10000000000000009</v>
      </c>
    </row>
    <row r="9" spans="1:6" s="17" customFormat="1" x14ac:dyDescent="0.25">
      <c r="A9" s="55"/>
      <c r="B9" s="68"/>
      <c r="C9" s="69"/>
      <c r="D9" s="69"/>
      <c r="E9" s="70"/>
      <c r="F9" s="71"/>
    </row>
    <row r="10" spans="1:6" s="17" customFormat="1" x14ac:dyDescent="0.25">
      <c r="A10" s="55"/>
      <c r="B10" s="68"/>
      <c r="C10" s="69"/>
      <c r="D10" s="69"/>
      <c r="E10" s="70"/>
      <c r="F10" s="71"/>
    </row>
    <row r="11" spans="1:6" s="17" customFormat="1" x14ac:dyDescent="0.25">
      <c r="A11" s="17" t="str">
        <f t="shared" ref="A11:A12" si="3">SUBSTITUTE(B11," ","_")</f>
        <v/>
      </c>
      <c r="B11" s="18"/>
      <c r="C11" s="54"/>
      <c r="D11" s="20"/>
      <c r="E11" s="21"/>
      <c r="F11" s="22"/>
    </row>
    <row r="12" spans="1:6" s="17" customFormat="1" x14ac:dyDescent="0.25">
      <c r="A12" s="17" t="str">
        <f t="shared" si="3"/>
        <v/>
      </c>
      <c r="B12" s="18"/>
      <c r="C12" s="54"/>
      <c r="D12" s="20"/>
      <c r="E12" s="21"/>
      <c r="F12" s="22"/>
    </row>
  </sheetData>
  <mergeCells count="2">
    <mergeCell ref="B1:F3"/>
    <mergeCell ref="E4:F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showGridLines="0" zoomScale="130" zoomScaleNormal="130" workbookViewId="0">
      <selection activeCell="B14" sqref="B14"/>
    </sheetView>
  </sheetViews>
  <sheetFormatPr defaultRowHeight="15" x14ac:dyDescent="0.25"/>
  <cols>
    <col min="1" max="1" width="10.28515625" bestFit="1" customWidth="1"/>
    <col min="2" max="3" width="61" customWidth="1"/>
  </cols>
  <sheetData>
    <row r="1" spans="1:3" ht="24" thickBot="1" x14ac:dyDescent="0.4">
      <c r="A1" s="88" t="s">
        <v>64</v>
      </c>
      <c r="B1" s="88"/>
      <c r="C1" s="88"/>
    </row>
    <row r="2" spans="1:3" ht="15.75" thickTop="1" x14ac:dyDescent="0.25">
      <c r="A2" t="s">
        <v>43</v>
      </c>
      <c r="B2" t="s">
        <v>44</v>
      </c>
      <c r="C2" t="s">
        <v>45</v>
      </c>
    </row>
    <row r="3" spans="1:3" ht="45" x14ac:dyDescent="0.25">
      <c r="A3" s="1" t="s">
        <v>46</v>
      </c>
      <c r="B3" s="2" t="s">
        <v>47</v>
      </c>
      <c r="C3" s="2" t="s">
        <v>48</v>
      </c>
    </row>
    <row r="4" spans="1:3" ht="45" x14ac:dyDescent="0.25">
      <c r="A4" s="1" t="s">
        <v>49</v>
      </c>
      <c r="B4" s="2" t="s">
        <v>50</v>
      </c>
      <c r="C4" s="2" t="s">
        <v>51</v>
      </c>
    </row>
    <row r="5" spans="1:3" ht="45" x14ac:dyDescent="0.25">
      <c r="A5" s="1" t="s">
        <v>52</v>
      </c>
      <c r="B5" s="2" t="s">
        <v>53</v>
      </c>
      <c r="C5" s="2" t="s">
        <v>54</v>
      </c>
    </row>
    <row r="6" spans="1:3" ht="30" x14ac:dyDescent="0.25">
      <c r="A6" s="1" t="s">
        <v>55</v>
      </c>
      <c r="B6" s="2" t="s">
        <v>56</v>
      </c>
      <c r="C6" s="2" t="s">
        <v>57</v>
      </c>
    </row>
    <row r="7" spans="1:3" ht="45" x14ac:dyDescent="0.25">
      <c r="A7" s="1" t="s">
        <v>58</v>
      </c>
      <c r="B7" s="2" t="s">
        <v>59</v>
      </c>
      <c r="C7" s="2" t="s">
        <v>60</v>
      </c>
    </row>
    <row r="8" spans="1:3" ht="30" x14ac:dyDescent="0.25">
      <c r="A8" s="1" t="s">
        <v>61</v>
      </c>
      <c r="B8" s="2" t="s">
        <v>62</v>
      </c>
      <c r="C8" s="2" t="s">
        <v>63</v>
      </c>
    </row>
  </sheetData>
  <mergeCells count="1">
    <mergeCell ref="A1:C1"/>
  </mergeCells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13"/>
  <sheetViews>
    <sheetView showGridLines="0" zoomScale="175" zoomScaleNormal="175" workbookViewId="0">
      <selection activeCell="B1" sqref="B1:D1"/>
    </sheetView>
  </sheetViews>
  <sheetFormatPr defaultRowHeight="15" x14ac:dyDescent="0.25"/>
  <cols>
    <col min="2" max="2" width="31.28515625" bestFit="1" customWidth="1"/>
    <col min="3" max="3" width="30.42578125" bestFit="1" customWidth="1"/>
    <col min="4" max="4" width="31.140625" bestFit="1" customWidth="1"/>
  </cols>
  <sheetData>
    <row r="1" spans="1:9" s="6" customFormat="1" x14ac:dyDescent="0.25">
      <c r="A1" s="11" t="s">
        <v>65</v>
      </c>
      <c r="B1" s="11" t="s">
        <v>114</v>
      </c>
      <c r="C1" s="11" t="s">
        <v>115</v>
      </c>
      <c r="D1" s="11" t="s">
        <v>116</v>
      </c>
    </row>
    <row r="2" spans="1:9" x14ac:dyDescent="0.25">
      <c r="A2" s="7" t="s">
        <v>70</v>
      </c>
      <c r="B2" s="9">
        <v>10</v>
      </c>
      <c r="C2" s="9">
        <v>45</v>
      </c>
      <c r="D2" s="9">
        <v>70</v>
      </c>
      <c r="E2" s="6"/>
      <c r="F2" s="6"/>
      <c r="G2" s="6"/>
      <c r="H2" s="6"/>
      <c r="I2" s="6"/>
    </row>
    <row r="3" spans="1:9" x14ac:dyDescent="0.25">
      <c r="A3" s="7" t="s">
        <v>71</v>
      </c>
      <c r="B3" s="9">
        <v>9</v>
      </c>
      <c r="C3" s="9">
        <v>43</v>
      </c>
      <c r="D3" s="9">
        <v>72</v>
      </c>
      <c r="E3" s="6"/>
      <c r="F3" s="6"/>
      <c r="G3" s="6"/>
      <c r="H3" s="6"/>
      <c r="I3" s="6"/>
    </row>
    <row r="4" spans="1:9" x14ac:dyDescent="0.25">
      <c r="A4" s="7" t="s">
        <v>72</v>
      </c>
      <c r="B4" s="9">
        <v>8</v>
      </c>
      <c r="C4" s="9">
        <v>41</v>
      </c>
      <c r="D4" s="9">
        <v>74</v>
      </c>
      <c r="E4" s="6"/>
      <c r="F4" s="6"/>
      <c r="G4" s="6"/>
      <c r="H4" s="6"/>
      <c r="I4" s="6"/>
    </row>
    <row r="5" spans="1:9" x14ac:dyDescent="0.25">
      <c r="A5" s="7" t="s">
        <v>73</v>
      </c>
      <c r="B5" s="9">
        <v>7</v>
      </c>
      <c r="C5" s="9">
        <v>39</v>
      </c>
      <c r="D5" s="9">
        <v>76</v>
      </c>
      <c r="E5" s="6"/>
      <c r="F5" s="6"/>
      <c r="G5" s="6"/>
      <c r="H5" s="6"/>
      <c r="I5" s="6"/>
    </row>
    <row r="6" spans="1:9" x14ac:dyDescent="0.25">
      <c r="A6" s="7" t="s">
        <v>74</v>
      </c>
      <c r="B6" s="9">
        <v>6</v>
      </c>
      <c r="C6" s="9">
        <v>37</v>
      </c>
      <c r="D6" s="9">
        <v>78</v>
      </c>
      <c r="E6" s="6"/>
      <c r="F6" s="6"/>
      <c r="G6" s="6"/>
      <c r="H6" s="6"/>
      <c r="I6" s="6"/>
    </row>
    <row r="7" spans="1:9" x14ac:dyDescent="0.25">
      <c r="A7" s="7" t="s">
        <v>75</v>
      </c>
      <c r="B7" s="9">
        <v>5</v>
      </c>
      <c r="C7" s="9">
        <v>35</v>
      </c>
      <c r="D7" s="9">
        <v>80</v>
      </c>
      <c r="E7" s="6"/>
      <c r="F7" s="6"/>
      <c r="G7" s="6"/>
      <c r="H7" s="6"/>
      <c r="I7" s="6"/>
    </row>
    <row r="8" spans="1:9" x14ac:dyDescent="0.25">
      <c r="A8" s="7" t="s">
        <v>76</v>
      </c>
      <c r="B8" s="9">
        <v>5</v>
      </c>
      <c r="C8" s="9">
        <v>33</v>
      </c>
      <c r="D8" s="9">
        <v>82</v>
      </c>
      <c r="E8" s="6"/>
      <c r="F8" s="6"/>
      <c r="G8" s="6"/>
      <c r="H8" s="6"/>
      <c r="I8" s="6"/>
    </row>
    <row r="9" spans="1:9" x14ac:dyDescent="0.25">
      <c r="A9" s="7" t="s">
        <v>77</v>
      </c>
      <c r="B9" s="9">
        <v>5</v>
      </c>
      <c r="C9" s="9">
        <v>31</v>
      </c>
      <c r="D9" s="9">
        <v>84</v>
      </c>
      <c r="E9" s="6"/>
      <c r="F9" s="6"/>
      <c r="G9" s="6"/>
      <c r="H9" s="6"/>
      <c r="I9" s="6"/>
    </row>
    <row r="10" spans="1:9" x14ac:dyDescent="0.25">
      <c r="A10" s="7" t="s">
        <v>78</v>
      </c>
      <c r="B10" s="9">
        <v>5</v>
      </c>
      <c r="C10" s="9">
        <v>30</v>
      </c>
      <c r="D10" s="9">
        <v>86</v>
      </c>
      <c r="E10" s="6"/>
      <c r="F10" s="6"/>
      <c r="G10" s="6"/>
      <c r="H10" s="6"/>
      <c r="I10" s="6"/>
    </row>
    <row r="11" spans="1:9" x14ac:dyDescent="0.25">
      <c r="A11" s="7" t="s">
        <v>79</v>
      </c>
      <c r="B11" s="9">
        <v>5</v>
      </c>
      <c r="C11" s="9">
        <v>30</v>
      </c>
      <c r="D11" s="9">
        <v>88</v>
      </c>
      <c r="E11" s="6"/>
      <c r="F11" s="6"/>
      <c r="G11" s="6"/>
      <c r="H11" s="6"/>
      <c r="I11" s="6"/>
    </row>
    <row r="12" spans="1:9" x14ac:dyDescent="0.25">
      <c r="E12" s="6"/>
      <c r="F12" s="6"/>
      <c r="G12" s="6"/>
      <c r="H12" s="6"/>
      <c r="I12" s="6"/>
    </row>
    <row r="13" spans="1:9" x14ac:dyDescent="0.25">
      <c r="E13" s="6"/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12"/>
  <sheetViews>
    <sheetView showGridLines="0" workbookViewId="0">
      <selection activeCell="F13" sqref="F13"/>
    </sheetView>
  </sheetViews>
  <sheetFormatPr defaultRowHeight="15" outlineLevelCol="2" x14ac:dyDescent="0.25"/>
  <cols>
    <col min="1" max="1" width="40.85546875" bestFit="1" customWidth="1" outlineLevel="2"/>
    <col min="2" max="2" width="40" bestFit="1" customWidth="1"/>
    <col min="3" max="4" width="12.85546875" bestFit="1" customWidth="1"/>
    <col min="5" max="5" width="11.28515625" bestFit="1" customWidth="1"/>
    <col min="6" max="6" width="9.140625" style="17"/>
  </cols>
  <sheetData>
    <row r="1" spans="1:6" ht="15.75" thickBot="1" x14ac:dyDescent="0.3">
      <c r="B1" s="97" t="s">
        <v>172</v>
      </c>
      <c r="C1" s="97"/>
      <c r="D1" s="97"/>
      <c r="E1" s="97"/>
      <c r="F1" s="97"/>
    </row>
    <row r="2" spans="1:6" ht="13.5" customHeight="1" thickTop="1" thickBot="1" x14ac:dyDescent="0.3">
      <c r="B2" s="97"/>
      <c r="C2" s="97"/>
      <c r="D2" s="97"/>
      <c r="E2" s="97"/>
      <c r="F2" s="97"/>
    </row>
    <row r="3" spans="1:6" ht="16.5" hidden="1" thickTop="1" thickBot="1" x14ac:dyDescent="0.3">
      <c r="B3" s="97"/>
      <c r="C3" s="97"/>
      <c r="D3" s="97"/>
      <c r="E3" s="97"/>
      <c r="F3" s="97"/>
    </row>
    <row r="4" spans="1:6" ht="14.25" customHeight="1" thickTop="1" x14ac:dyDescent="0.25">
      <c r="A4" s="3"/>
      <c r="B4" s="15"/>
      <c r="C4" s="16" t="s">
        <v>65</v>
      </c>
      <c r="D4" s="16" t="s">
        <v>65</v>
      </c>
      <c r="E4" s="91" t="s">
        <v>128</v>
      </c>
      <c r="F4" s="91"/>
    </row>
    <row r="5" spans="1:6" x14ac:dyDescent="0.25">
      <c r="A5" s="3" t="s">
        <v>130</v>
      </c>
      <c r="B5" s="65" t="s">
        <v>129</v>
      </c>
      <c r="C5" s="65" t="s">
        <v>79</v>
      </c>
      <c r="D5" s="65" t="s">
        <v>75</v>
      </c>
      <c r="E5" s="65" t="s">
        <v>167</v>
      </c>
      <c r="F5" s="65" t="s">
        <v>131</v>
      </c>
    </row>
    <row r="6" spans="1:6" x14ac:dyDescent="0.25">
      <c r="A6" s="3" t="s">
        <v>169</v>
      </c>
      <c r="B6" s="67" t="s">
        <v>117</v>
      </c>
      <c r="C6" s="85">
        <f t="shared" ref="C6:D8" ca="1" si="0">SUMIFS(INDIRECT($A6),Quarter,C$5)</f>
        <v>0.05</v>
      </c>
      <c r="D6" s="85">
        <f t="shared" ca="1" si="0"/>
        <v>2.5000000000000001E-2</v>
      </c>
      <c r="E6" s="79">
        <f ca="1">(C6-D6)</f>
        <v>2.5000000000000001E-2</v>
      </c>
      <c r="F6" s="58"/>
    </row>
    <row r="7" spans="1:6" x14ac:dyDescent="0.25">
      <c r="A7" s="3" t="s">
        <v>170</v>
      </c>
      <c r="B7" s="67" t="s">
        <v>118</v>
      </c>
      <c r="C7" s="83">
        <f t="shared" ca="1" si="0"/>
        <v>0.7</v>
      </c>
      <c r="D7" s="83">
        <f t="shared" ca="1" si="0"/>
        <v>0.6</v>
      </c>
      <c r="E7" s="58">
        <f t="shared" ref="E7:E8" ca="1" si="1">(C7-D7)</f>
        <v>9.9999999999999978E-2</v>
      </c>
      <c r="F7" s="58"/>
    </row>
    <row r="8" spans="1:6" x14ac:dyDescent="0.25">
      <c r="A8" s="3" t="s">
        <v>171</v>
      </c>
      <c r="B8" s="67" t="s">
        <v>119</v>
      </c>
      <c r="C8" s="86">
        <f t="shared" ca="1" si="0"/>
        <v>95</v>
      </c>
      <c r="D8" s="86">
        <f t="shared" ca="1" si="0"/>
        <v>75</v>
      </c>
      <c r="E8" s="61">
        <f t="shared" ca="1" si="1"/>
        <v>20</v>
      </c>
      <c r="F8" s="58">
        <f t="shared" ref="F8" ca="1" si="2">C8/D8-1</f>
        <v>0.26666666666666661</v>
      </c>
    </row>
    <row r="9" spans="1:6" s="17" customFormat="1" x14ac:dyDescent="0.25">
      <c r="A9" s="55"/>
      <c r="B9" s="68"/>
      <c r="C9" s="69"/>
      <c r="D9" s="69"/>
      <c r="E9" s="70"/>
      <c r="F9" s="71"/>
    </row>
    <row r="10" spans="1:6" s="17" customFormat="1" x14ac:dyDescent="0.25">
      <c r="A10" s="55"/>
      <c r="B10" s="68"/>
      <c r="C10" s="69"/>
      <c r="D10" s="69"/>
      <c r="E10" s="70"/>
      <c r="F10" s="71"/>
    </row>
    <row r="11" spans="1:6" s="17" customFormat="1" x14ac:dyDescent="0.25">
      <c r="A11" s="17" t="str">
        <f t="shared" ref="A11:A12" si="3">SUBSTITUTE(B11," ","_")</f>
        <v/>
      </c>
      <c r="B11" s="18"/>
      <c r="C11" s="54"/>
      <c r="D11" s="20"/>
      <c r="E11" s="21"/>
      <c r="F11" s="22"/>
    </row>
    <row r="12" spans="1:6" s="17" customFormat="1" x14ac:dyDescent="0.25">
      <c r="A12" s="17" t="str">
        <f t="shared" si="3"/>
        <v/>
      </c>
      <c r="B12" s="18"/>
      <c r="C12" s="54"/>
      <c r="D12" s="20"/>
      <c r="E12" s="21"/>
      <c r="F12" s="22"/>
    </row>
  </sheetData>
  <mergeCells count="2">
    <mergeCell ref="B1:F3"/>
    <mergeCell ref="E4:F4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3"/>
  <sheetViews>
    <sheetView showGridLines="0" zoomScale="175" zoomScaleNormal="175" workbookViewId="0">
      <selection activeCell="D12" sqref="D12"/>
    </sheetView>
  </sheetViews>
  <sheetFormatPr defaultRowHeight="15" x14ac:dyDescent="0.25"/>
  <cols>
    <col min="2" max="2" width="20.7109375" bestFit="1" customWidth="1"/>
    <col min="3" max="3" width="34.85546875" customWidth="1"/>
    <col min="4" max="4" width="29.7109375" customWidth="1"/>
  </cols>
  <sheetData>
    <row r="1" spans="1:9" s="6" customFormat="1" ht="30" x14ac:dyDescent="0.25">
      <c r="A1" s="11" t="s">
        <v>65</v>
      </c>
      <c r="B1" s="11" t="s">
        <v>117</v>
      </c>
      <c r="C1" s="11" t="s">
        <v>118</v>
      </c>
      <c r="D1" s="11" t="s">
        <v>119</v>
      </c>
    </row>
    <row r="2" spans="1:9" x14ac:dyDescent="0.25">
      <c r="A2" s="7" t="s">
        <v>70</v>
      </c>
      <c r="B2" s="13">
        <v>0</v>
      </c>
      <c r="C2" s="8">
        <v>0.5</v>
      </c>
      <c r="D2" s="10">
        <v>50</v>
      </c>
      <c r="E2" s="6"/>
      <c r="F2" s="6"/>
      <c r="G2" s="6"/>
      <c r="H2" s="6"/>
      <c r="I2" s="6"/>
    </row>
    <row r="3" spans="1:9" x14ac:dyDescent="0.25">
      <c r="A3" s="7" t="s">
        <v>71</v>
      </c>
      <c r="B3" s="13">
        <v>0</v>
      </c>
      <c r="C3" s="8">
        <v>0.5</v>
      </c>
      <c r="D3" s="10">
        <v>55</v>
      </c>
      <c r="E3" s="6"/>
      <c r="F3" s="6"/>
      <c r="G3" s="6"/>
      <c r="H3" s="6"/>
      <c r="I3" s="6"/>
    </row>
    <row r="4" spans="1:9" x14ac:dyDescent="0.25">
      <c r="A4" s="7" t="s">
        <v>72</v>
      </c>
      <c r="B4" s="13">
        <v>0</v>
      </c>
      <c r="C4" s="8">
        <v>0.5</v>
      </c>
      <c r="D4" s="10">
        <v>60</v>
      </c>
      <c r="E4" s="6"/>
      <c r="F4" s="6"/>
      <c r="G4" s="6"/>
      <c r="H4" s="6"/>
      <c r="I4" s="6"/>
    </row>
    <row r="5" spans="1:9" x14ac:dyDescent="0.25">
      <c r="A5" s="7" t="s">
        <v>73</v>
      </c>
      <c r="B5" s="13">
        <v>0</v>
      </c>
      <c r="C5" s="8">
        <v>0.5</v>
      </c>
      <c r="D5" s="10">
        <v>65</v>
      </c>
      <c r="E5" s="6"/>
      <c r="F5" s="6"/>
      <c r="G5" s="6"/>
      <c r="H5" s="6"/>
      <c r="I5" s="6"/>
    </row>
    <row r="6" spans="1:9" x14ac:dyDescent="0.25">
      <c r="A6" s="7" t="s">
        <v>74</v>
      </c>
      <c r="B6" s="13">
        <v>2.5000000000000001E-2</v>
      </c>
      <c r="C6" s="8">
        <v>0.6</v>
      </c>
      <c r="D6" s="10">
        <v>70</v>
      </c>
      <c r="E6" s="6"/>
      <c r="F6" s="6"/>
      <c r="G6" s="6"/>
      <c r="H6" s="6"/>
      <c r="I6" s="6"/>
    </row>
    <row r="7" spans="1:9" x14ac:dyDescent="0.25">
      <c r="A7" s="7" t="s">
        <v>75</v>
      </c>
      <c r="B7" s="13">
        <v>2.5000000000000001E-2</v>
      </c>
      <c r="C7" s="8">
        <v>0.6</v>
      </c>
      <c r="D7" s="10">
        <v>75</v>
      </c>
      <c r="E7" s="6"/>
      <c r="F7" s="6"/>
      <c r="G7" s="6"/>
      <c r="H7" s="6"/>
      <c r="I7" s="6"/>
    </row>
    <row r="8" spans="1:9" x14ac:dyDescent="0.25">
      <c r="A8" s="7" t="s">
        <v>76</v>
      </c>
      <c r="B8" s="13">
        <v>2.5000000000000001E-2</v>
      </c>
      <c r="C8" s="8">
        <v>0.6</v>
      </c>
      <c r="D8" s="10">
        <v>80</v>
      </c>
      <c r="E8" s="6"/>
      <c r="F8" s="6"/>
      <c r="G8" s="6"/>
      <c r="H8" s="6"/>
      <c r="I8" s="6"/>
    </row>
    <row r="9" spans="1:9" x14ac:dyDescent="0.25">
      <c r="A9" s="7" t="s">
        <v>77</v>
      </c>
      <c r="B9" s="13">
        <v>2.5000000000000001E-2</v>
      </c>
      <c r="C9" s="8">
        <v>0.6</v>
      </c>
      <c r="D9" s="10">
        <v>85</v>
      </c>
      <c r="E9" s="6"/>
      <c r="F9" s="6"/>
      <c r="G9" s="6"/>
      <c r="H9" s="6"/>
      <c r="I9" s="6"/>
    </row>
    <row r="10" spans="1:9" x14ac:dyDescent="0.25">
      <c r="A10" s="7" t="s">
        <v>78</v>
      </c>
      <c r="B10" s="13">
        <v>0.05</v>
      </c>
      <c r="C10" s="8">
        <v>0.7</v>
      </c>
      <c r="D10" s="10">
        <v>90</v>
      </c>
      <c r="E10" s="6"/>
      <c r="F10" s="6"/>
      <c r="G10" s="6"/>
      <c r="H10" s="6"/>
      <c r="I10" s="6"/>
    </row>
    <row r="11" spans="1:9" x14ac:dyDescent="0.25">
      <c r="A11" s="7" t="s">
        <v>79</v>
      </c>
      <c r="B11" s="13">
        <v>0.05</v>
      </c>
      <c r="C11" s="8">
        <v>0.7</v>
      </c>
      <c r="D11" s="10">
        <v>95</v>
      </c>
      <c r="E11" s="6"/>
      <c r="F11" s="6"/>
      <c r="G11" s="6"/>
      <c r="H11" s="6"/>
      <c r="I11" s="6"/>
    </row>
    <row r="12" spans="1:9" x14ac:dyDescent="0.25">
      <c r="E12" s="6"/>
      <c r="F12" s="6"/>
      <c r="G12" s="6"/>
      <c r="H12" s="6"/>
      <c r="I12" s="6"/>
    </row>
    <row r="13" spans="1:9" x14ac:dyDescent="0.25">
      <c r="E13" s="6"/>
      <c r="F13" s="6"/>
      <c r="G13" s="6"/>
      <c r="H13" s="6"/>
      <c r="I13" s="6"/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F12"/>
  <sheetViews>
    <sheetView showGridLines="0" tabSelected="1" topLeftCell="B1" workbookViewId="0">
      <selection activeCell="C15" sqref="C15"/>
    </sheetView>
  </sheetViews>
  <sheetFormatPr defaultRowHeight="15" outlineLevelCol="2" x14ac:dyDescent="0.25"/>
  <cols>
    <col min="1" max="1" width="43.140625" hidden="1" customWidth="1" outlineLevel="2"/>
    <col min="2" max="2" width="43.7109375" bestFit="1" customWidth="1" collapsed="1"/>
    <col min="3" max="4" width="12.85546875" bestFit="1" customWidth="1"/>
    <col min="5" max="5" width="11.28515625" bestFit="1" customWidth="1"/>
    <col min="6" max="6" width="9.140625" style="17"/>
  </cols>
  <sheetData>
    <row r="1" spans="1:6" ht="15.75" thickBot="1" x14ac:dyDescent="0.3">
      <c r="B1" s="97" t="s">
        <v>176</v>
      </c>
      <c r="C1" s="97"/>
      <c r="D1" s="97"/>
      <c r="E1" s="97"/>
      <c r="F1" s="97"/>
    </row>
    <row r="2" spans="1:6" ht="13.5" customHeight="1" thickTop="1" thickBot="1" x14ac:dyDescent="0.3">
      <c r="B2" s="97"/>
      <c r="C2" s="97"/>
      <c r="D2" s="97"/>
      <c r="E2" s="97"/>
      <c r="F2" s="97"/>
    </row>
    <row r="3" spans="1:6" ht="16.5" hidden="1" thickTop="1" thickBot="1" x14ac:dyDescent="0.3">
      <c r="B3" s="97"/>
      <c r="C3" s="97"/>
      <c r="D3" s="97"/>
      <c r="E3" s="97"/>
      <c r="F3" s="97"/>
    </row>
    <row r="4" spans="1:6" ht="14.25" customHeight="1" thickTop="1" x14ac:dyDescent="0.25">
      <c r="A4" s="3"/>
      <c r="B4" s="15"/>
      <c r="C4" s="16" t="s">
        <v>65</v>
      </c>
      <c r="D4" s="16" t="s">
        <v>65</v>
      </c>
      <c r="E4" s="91" t="s">
        <v>128</v>
      </c>
      <c r="F4" s="91"/>
    </row>
    <row r="5" spans="1:6" x14ac:dyDescent="0.25">
      <c r="A5" s="3" t="s">
        <v>130</v>
      </c>
      <c r="B5" s="65" t="s">
        <v>129</v>
      </c>
      <c r="C5" s="65" t="s">
        <v>79</v>
      </c>
      <c r="D5" s="65" t="s">
        <v>75</v>
      </c>
      <c r="E5" s="65" t="s">
        <v>167</v>
      </c>
      <c r="F5" s="87"/>
    </row>
    <row r="6" spans="1:6" x14ac:dyDescent="0.25">
      <c r="A6" s="3" t="s">
        <v>173</v>
      </c>
      <c r="B6" s="67" t="s">
        <v>120</v>
      </c>
      <c r="C6" s="83">
        <f t="shared" ref="C6:D8" ca="1" si="0">SUMIFS(INDIRECT($A6),Quarter,C$5)</f>
        <v>0.88</v>
      </c>
      <c r="D6" s="83">
        <f t="shared" ca="1" si="0"/>
        <v>0.8</v>
      </c>
      <c r="E6" s="58">
        <f ca="1">(C6-D6)</f>
        <v>7.999999999999996E-2</v>
      </c>
      <c r="F6" s="71"/>
    </row>
    <row r="7" spans="1:6" x14ac:dyDescent="0.25">
      <c r="A7" s="3" t="s">
        <v>174</v>
      </c>
      <c r="B7" s="67" t="s">
        <v>121</v>
      </c>
      <c r="C7" s="83">
        <f t="shared" ca="1" si="0"/>
        <v>0.97499999999999998</v>
      </c>
      <c r="D7" s="83">
        <f t="shared" ca="1" si="0"/>
        <v>0.875</v>
      </c>
      <c r="E7" s="58">
        <f t="shared" ref="E7:E8" ca="1" si="1">(C7-D7)</f>
        <v>9.9999999999999978E-2</v>
      </c>
      <c r="F7" s="71"/>
    </row>
    <row r="8" spans="1:6" x14ac:dyDescent="0.25">
      <c r="A8" s="3" t="s">
        <v>175</v>
      </c>
      <c r="B8" s="67" t="s">
        <v>122</v>
      </c>
      <c r="C8" s="83">
        <f t="shared" ca="1" si="0"/>
        <v>0.99</v>
      </c>
      <c r="D8" s="83">
        <f t="shared" ca="1" si="0"/>
        <v>0.95</v>
      </c>
      <c r="E8" s="58">
        <f t="shared" ca="1" si="1"/>
        <v>4.0000000000000036E-2</v>
      </c>
      <c r="F8" s="71"/>
    </row>
    <row r="9" spans="1:6" s="17" customFormat="1" x14ac:dyDescent="0.25">
      <c r="A9" s="55"/>
      <c r="B9" s="68"/>
      <c r="C9" s="69"/>
      <c r="D9" s="69"/>
      <c r="E9" s="70"/>
      <c r="F9" s="71"/>
    </row>
    <row r="10" spans="1:6" s="17" customFormat="1" x14ac:dyDescent="0.25">
      <c r="A10" s="55"/>
      <c r="B10" s="68"/>
      <c r="C10" s="69"/>
      <c r="D10" s="69"/>
      <c r="E10" s="70"/>
      <c r="F10" s="71"/>
    </row>
    <row r="11" spans="1:6" s="17" customFormat="1" x14ac:dyDescent="0.25">
      <c r="A11" s="17" t="str">
        <f t="shared" ref="A11:A12" si="2">SUBSTITUTE(B11," ","_")</f>
        <v/>
      </c>
      <c r="B11" s="18"/>
      <c r="C11" s="54"/>
      <c r="D11" s="20"/>
      <c r="E11" s="21"/>
      <c r="F11" s="22"/>
    </row>
    <row r="12" spans="1:6" s="17" customFormat="1" x14ac:dyDescent="0.25">
      <c r="A12" s="17" t="str">
        <f t="shared" si="2"/>
        <v/>
      </c>
      <c r="B12" s="18"/>
      <c r="C12" s="54"/>
      <c r="D12" s="20"/>
      <c r="E12" s="21"/>
      <c r="F12" s="22"/>
    </row>
  </sheetData>
  <mergeCells count="2">
    <mergeCell ref="B1:F3"/>
    <mergeCell ref="E4:F4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14"/>
  <sheetViews>
    <sheetView showGridLines="0" zoomScale="175" zoomScaleNormal="175" workbookViewId="0">
      <selection activeCell="D9" sqref="D9"/>
    </sheetView>
  </sheetViews>
  <sheetFormatPr defaultRowHeight="15" x14ac:dyDescent="0.25"/>
  <cols>
    <col min="2" max="2" width="33.28515625" bestFit="1" customWidth="1"/>
    <col min="3" max="3" width="18.85546875" customWidth="1"/>
    <col min="4" max="4" width="48.28515625" bestFit="1" customWidth="1"/>
  </cols>
  <sheetData>
    <row r="1" spans="1:9" s="6" customFormat="1" x14ac:dyDescent="0.25">
      <c r="A1" s="11" t="s">
        <v>65</v>
      </c>
      <c r="B1" s="11" t="s">
        <v>120</v>
      </c>
      <c r="C1" s="11" t="s">
        <v>121</v>
      </c>
      <c r="D1" s="11" t="s">
        <v>122</v>
      </c>
    </row>
    <row r="2" spans="1:9" x14ac:dyDescent="0.25">
      <c r="A2" s="7" t="s">
        <v>70</v>
      </c>
      <c r="B2" s="8">
        <v>0.7</v>
      </c>
      <c r="C2" s="8">
        <v>0.75</v>
      </c>
      <c r="D2" s="8">
        <v>0.9</v>
      </c>
      <c r="E2" s="6"/>
      <c r="F2" s="6"/>
      <c r="G2" s="6"/>
      <c r="H2" s="6"/>
      <c r="I2" s="6"/>
    </row>
    <row r="3" spans="1:9" x14ac:dyDescent="0.25">
      <c r="A3" s="7" t="s">
        <v>71</v>
      </c>
      <c r="B3" s="8">
        <v>0.72</v>
      </c>
      <c r="C3" s="8">
        <v>0.77500000000000002</v>
      </c>
      <c r="D3" s="8">
        <v>0.91</v>
      </c>
      <c r="E3" s="6"/>
      <c r="F3" s="6"/>
      <c r="G3" s="6"/>
      <c r="H3" s="6"/>
      <c r="I3" s="6"/>
    </row>
    <row r="4" spans="1:9" x14ac:dyDescent="0.25">
      <c r="A4" s="7" t="s">
        <v>72</v>
      </c>
      <c r="B4" s="8">
        <v>0.74</v>
      </c>
      <c r="C4" s="8">
        <v>0.8</v>
      </c>
      <c r="D4" s="8">
        <v>0.92</v>
      </c>
      <c r="E4" s="6"/>
      <c r="F4" s="6"/>
      <c r="G4" s="6"/>
      <c r="H4" s="6"/>
      <c r="I4" s="6"/>
    </row>
    <row r="5" spans="1:9" x14ac:dyDescent="0.25">
      <c r="A5" s="7" t="s">
        <v>73</v>
      </c>
      <c r="B5" s="8">
        <v>0.76</v>
      </c>
      <c r="C5" s="8">
        <v>0.82499999999999996</v>
      </c>
      <c r="D5" s="8">
        <v>0.93</v>
      </c>
      <c r="E5" s="6"/>
      <c r="F5" s="6"/>
      <c r="G5" s="6"/>
      <c r="H5" s="6"/>
      <c r="I5" s="6"/>
    </row>
    <row r="6" spans="1:9" x14ac:dyDescent="0.25">
      <c r="A6" s="7" t="s">
        <v>74</v>
      </c>
      <c r="B6" s="8">
        <v>0.78</v>
      </c>
      <c r="C6" s="8">
        <v>0.85</v>
      </c>
      <c r="D6" s="8">
        <v>0.94</v>
      </c>
      <c r="E6" s="6"/>
      <c r="F6" s="6"/>
      <c r="G6" s="6"/>
      <c r="H6" s="6"/>
      <c r="I6" s="6"/>
    </row>
    <row r="7" spans="1:9" x14ac:dyDescent="0.25">
      <c r="A7" s="7" t="s">
        <v>75</v>
      </c>
      <c r="B7" s="8">
        <v>0.8</v>
      </c>
      <c r="C7" s="8">
        <v>0.875</v>
      </c>
      <c r="D7" s="8">
        <v>0.95</v>
      </c>
      <c r="E7" s="6"/>
      <c r="F7" s="6"/>
      <c r="G7" s="6"/>
      <c r="H7" s="6"/>
      <c r="I7" s="6"/>
    </row>
    <row r="8" spans="1:9" x14ac:dyDescent="0.25">
      <c r="A8" s="7" t="s">
        <v>76</v>
      </c>
      <c r="B8" s="8">
        <v>0.82</v>
      </c>
      <c r="C8" s="8">
        <v>0.9</v>
      </c>
      <c r="D8" s="8">
        <v>0.96</v>
      </c>
      <c r="E8" s="6"/>
      <c r="F8" s="6"/>
      <c r="G8" s="6"/>
      <c r="H8" s="6"/>
      <c r="I8" s="6"/>
    </row>
    <row r="9" spans="1:9" x14ac:dyDescent="0.25">
      <c r="A9" s="7" t="s">
        <v>77</v>
      </c>
      <c r="B9" s="8">
        <v>0.84</v>
      </c>
      <c r="C9" s="8">
        <v>0.92500000000000004</v>
      </c>
      <c r="D9" s="8">
        <v>0.97</v>
      </c>
      <c r="E9" s="6"/>
      <c r="F9" s="6"/>
      <c r="G9" s="6"/>
      <c r="H9" s="6"/>
      <c r="I9" s="6"/>
    </row>
    <row r="10" spans="1:9" x14ac:dyDescent="0.25">
      <c r="A10" s="7" t="s">
        <v>78</v>
      </c>
      <c r="B10" s="8">
        <v>0.86</v>
      </c>
      <c r="C10" s="8">
        <v>0.95</v>
      </c>
      <c r="D10" s="8">
        <v>0.98</v>
      </c>
      <c r="E10" s="6"/>
      <c r="F10" s="6"/>
      <c r="G10" s="6"/>
      <c r="H10" s="6"/>
      <c r="I10" s="6"/>
    </row>
    <row r="11" spans="1:9" x14ac:dyDescent="0.25">
      <c r="A11" s="7" t="s">
        <v>79</v>
      </c>
      <c r="B11" s="8">
        <v>0.88</v>
      </c>
      <c r="C11" s="8">
        <v>0.97499999999999998</v>
      </c>
      <c r="D11" s="8">
        <v>0.99</v>
      </c>
      <c r="E11" s="6"/>
      <c r="F11" s="6"/>
      <c r="G11" s="6"/>
      <c r="H11" s="6"/>
      <c r="I11" s="6"/>
    </row>
    <row r="12" spans="1:9" x14ac:dyDescent="0.25">
      <c r="E12" s="6"/>
      <c r="F12" s="6"/>
      <c r="G12" s="6"/>
      <c r="H12" s="6"/>
      <c r="I12" s="6"/>
    </row>
    <row r="13" spans="1:9" x14ac:dyDescent="0.25">
      <c r="E13" s="6"/>
      <c r="F13" s="6"/>
      <c r="G13" s="6"/>
      <c r="H13" s="6"/>
    </row>
    <row r="14" spans="1:9" x14ac:dyDescent="0.25">
      <c r="F14" s="6"/>
      <c r="G14" s="6"/>
      <c r="H14" s="6"/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2:C5"/>
  <sheetViews>
    <sheetView workbookViewId="0">
      <selection activeCell="G34" sqref="G34"/>
    </sheetView>
  </sheetViews>
  <sheetFormatPr defaultRowHeight="15" x14ac:dyDescent="0.25"/>
  <cols>
    <col min="2" max="2" width="15.5703125" bestFit="1" customWidth="1"/>
    <col min="3" max="3" width="45.7109375" bestFit="1" customWidth="1"/>
  </cols>
  <sheetData>
    <row r="2" spans="2:3" x14ac:dyDescent="0.25">
      <c r="C2" s="14" t="s">
        <v>123</v>
      </c>
    </row>
    <row r="3" spans="2:3" x14ac:dyDescent="0.25">
      <c r="C3" s="14" t="s">
        <v>124</v>
      </c>
    </row>
    <row r="4" spans="2:3" x14ac:dyDescent="0.25">
      <c r="C4" s="14" t="s">
        <v>125</v>
      </c>
    </row>
    <row r="5" spans="2:3" x14ac:dyDescent="0.25">
      <c r="B5" t="s">
        <v>127</v>
      </c>
      <c r="C5" s="14" t="s">
        <v>126</v>
      </c>
    </row>
  </sheetData>
  <hyperlinks>
    <hyperlink ref="C2" r:id="rId1" display="https://chat.openai.com/c/caf6e3e1-1069-486f-a035-d12c9e4d08a1" xr:uid="{00000000-0004-0000-1800-000000000000}"/>
    <hyperlink ref="C3" r:id="rId2" display="https://chat.openai.com/c/8eb511d8-b0f2-41fa-8d35-d6d0ab090c72" xr:uid="{00000000-0004-0000-1800-000001000000}"/>
    <hyperlink ref="C4" r:id="rId3" display="https://chat.openai.com/c/a3f0f061-b3cc-48e1-a141-4656a2a38a3f" xr:uid="{00000000-0004-0000-1800-000002000000}"/>
    <hyperlink ref="C5" r:id="rId4" display="https://chat.openai.com/c/38749779-b331-4209-94a2-6f9a6bc45400" xr:uid="{00000000-0004-0000-1800-000003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"/>
  <sheetViews>
    <sheetView showGridLines="0" workbookViewId="0">
      <selection activeCell="C15" sqref="C15"/>
    </sheetView>
  </sheetViews>
  <sheetFormatPr defaultRowHeight="15" outlineLevelCol="2" x14ac:dyDescent="0.25"/>
  <cols>
    <col min="1" max="1" width="24.28515625" customWidth="1" outlineLevel="2"/>
    <col min="2" max="2" width="27.140625" bestFit="1" customWidth="1"/>
    <col min="3" max="4" width="12.85546875" bestFit="1" customWidth="1"/>
    <col min="5" max="5" width="11.28515625" bestFit="1" customWidth="1"/>
  </cols>
  <sheetData>
    <row r="1" spans="1:6" x14ac:dyDescent="0.25">
      <c r="B1" s="90" t="s">
        <v>132</v>
      </c>
      <c r="C1" s="90"/>
      <c r="D1" s="90"/>
      <c r="E1" s="90"/>
      <c r="F1" s="90"/>
    </row>
    <row r="2" spans="1:6" x14ac:dyDescent="0.25">
      <c r="B2" s="90"/>
      <c r="C2" s="90"/>
      <c r="D2" s="90"/>
      <c r="E2" s="90"/>
      <c r="F2" s="90"/>
    </row>
    <row r="3" spans="1:6" ht="14.25" hidden="1" customHeight="1" x14ac:dyDescent="0.25">
      <c r="B3" s="90"/>
      <c r="C3" s="90"/>
      <c r="D3" s="90"/>
      <c r="E3" s="90"/>
      <c r="F3" s="90"/>
    </row>
    <row r="4" spans="1:6" ht="17.25" customHeight="1" x14ac:dyDescent="0.25">
      <c r="A4" s="3"/>
      <c r="B4" s="3"/>
      <c r="C4" s="32" t="s">
        <v>65</v>
      </c>
      <c r="D4" s="32" t="s">
        <v>65</v>
      </c>
      <c r="E4" s="89" t="s">
        <v>128</v>
      </c>
      <c r="F4" s="89"/>
    </row>
    <row r="5" spans="1:6" x14ac:dyDescent="0.25">
      <c r="A5" s="3" t="s">
        <v>130</v>
      </c>
      <c r="B5" s="24" t="s">
        <v>129</v>
      </c>
      <c r="C5" s="24" t="s">
        <v>79</v>
      </c>
      <c r="D5" s="24" t="s">
        <v>75</v>
      </c>
      <c r="E5" s="24" t="s">
        <v>128</v>
      </c>
      <c r="F5" s="24" t="s">
        <v>131</v>
      </c>
    </row>
    <row r="6" spans="1:6" x14ac:dyDescent="0.25">
      <c r="A6" s="3" t="str">
        <f>SUBSTITUTE(B6," ","_")</f>
        <v>Overall_Revenue_Growth</v>
      </c>
      <c r="B6" s="26" t="s">
        <v>66</v>
      </c>
      <c r="C6" s="33">
        <f t="shared" ref="C6:D12" ca="1" si="0">SUMIFS(INDIRECT($A6),CEO_Quarter,C$5)</f>
        <v>0.14000000000000001</v>
      </c>
      <c r="D6" s="33">
        <f t="shared" ca="1" si="0"/>
        <v>0.09</v>
      </c>
      <c r="E6" s="34">
        <f ca="1">C6-D6</f>
        <v>5.0000000000000017E-2</v>
      </c>
      <c r="F6" s="35"/>
    </row>
    <row r="7" spans="1:6" x14ac:dyDescent="0.25">
      <c r="A7" s="3" t="str">
        <f t="shared" ref="A7:A12" si="1">SUBSTITUTE(B7," ","_")</f>
        <v>Market_Share</v>
      </c>
      <c r="B7" s="26" t="s">
        <v>67</v>
      </c>
      <c r="C7" s="33">
        <f t="shared" ca="1" si="0"/>
        <v>0.24</v>
      </c>
      <c r="D7" s="33">
        <f t="shared" ca="1" si="0"/>
        <v>0.2</v>
      </c>
      <c r="E7" s="34">
        <f t="shared" ref="E7:E12" ca="1" si="2">C7-D7</f>
        <v>3.999999999999998E-2</v>
      </c>
      <c r="F7" s="35"/>
    </row>
    <row r="8" spans="1:6" x14ac:dyDescent="0.25">
      <c r="A8" s="3" t="str">
        <f t="shared" si="1"/>
        <v>Employee_Engagement_Score</v>
      </c>
      <c r="B8" s="26" t="s">
        <v>68</v>
      </c>
      <c r="C8" s="33">
        <f t="shared" ca="1" si="0"/>
        <v>0.88</v>
      </c>
      <c r="D8" s="33">
        <f t="shared" ca="1" si="0"/>
        <v>0.8</v>
      </c>
      <c r="E8" s="34">
        <f t="shared" ca="1" si="2"/>
        <v>7.999999999999996E-2</v>
      </c>
      <c r="F8" s="35"/>
    </row>
    <row r="9" spans="1:6" x14ac:dyDescent="0.25">
      <c r="A9" s="3" t="str">
        <f t="shared" si="1"/>
        <v>Customer_Satisfaction_Score</v>
      </c>
      <c r="B9" s="26" t="s">
        <v>69</v>
      </c>
      <c r="C9" s="33">
        <f t="shared" ca="1" si="0"/>
        <v>0.96</v>
      </c>
      <c r="D9" s="33">
        <f t="shared" ca="1" si="0"/>
        <v>0.92</v>
      </c>
      <c r="E9" s="34">
        <f t="shared" ca="1" si="2"/>
        <v>3.9999999999999925E-2</v>
      </c>
      <c r="F9" s="35"/>
    </row>
    <row r="10" spans="1:6" x14ac:dyDescent="0.25">
      <c r="A10" s="3" t="str">
        <f t="shared" si="1"/>
        <v>Revenue</v>
      </c>
      <c r="B10" s="26" t="s">
        <v>80</v>
      </c>
      <c r="C10" s="36">
        <f t="shared" ca="1" si="0"/>
        <v>246971</v>
      </c>
      <c r="D10" s="36">
        <f t="shared" ca="1" si="0"/>
        <v>154213</v>
      </c>
      <c r="E10" s="37">
        <f t="shared" ca="1" si="2"/>
        <v>92758</v>
      </c>
      <c r="F10" s="34">
        <f ca="1">C10/D10-1</f>
        <v>0.60149274056013446</v>
      </c>
    </row>
    <row r="11" spans="1:6" x14ac:dyDescent="0.25">
      <c r="A11" s="3" t="str">
        <f t="shared" si="1"/>
        <v>Cost</v>
      </c>
      <c r="B11" s="26" t="s">
        <v>81</v>
      </c>
      <c r="C11" s="36">
        <f t="shared" ca="1" si="0"/>
        <v>101500</v>
      </c>
      <c r="D11" s="36">
        <f t="shared" ca="1" si="0"/>
        <v>87500</v>
      </c>
      <c r="E11" s="37">
        <f t="shared" ca="1" si="2"/>
        <v>14000</v>
      </c>
      <c r="F11" s="34">
        <f t="shared" ref="F11:F12" ca="1" si="3">C11/D11-1</f>
        <v>0.15999999999999992</v>
      </c>
    </row>
    <row r="12" spans="1:6" x14ac:dyDescent="0.25">
      <c r="A12" s="3" t="str">
        <f t="shared" si="1"/>
        <v>Profit</v>
      </c>
      <c r="B12" s="26" t="s">
        <v>82</v>
      </c>
      <c r="C12" s="36">
        <f t="shared" ca="1" si="0"/>
        <v>145471</v>
      </c>
      <c r="D12" s="36">
        <f t="shared" ca="1" si="0"/>
        <v>66713</v>
      </c>
      <c r="E12" s="37">
        <f t="shared" ca="1" si="2"/>
        <v>78758</v>
      </c>
      <c r="F12" s="34">
        <f t="shared" ca="1" si="3"/>
        <v>1.180549518084931</v>
      </c>
    </row>
  </sheetData>
  <mergeCells count="2">
    <mergeCell ref="E4:F4"/>
    <mergeCell ref="B1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3"/>
  <sheetViews>
    <sheetView showGridLines="0" zoomScale="175" zoomScaleNormal="175" workbookViewId="0">
      <selection activeCell="A2" sqref="A2"/>
    </sheetView>
  </sheetViews>
  <sheetFormatPr defaultRowHeight="15" x14ac:dyDescent="0.25"/>
  <cols>
    <col min="2" max="2" width="13" customWidth="1"/>
    <col min="3" max="3" width="13.42578125" customWidth="1"/>
    <col min="4" max="5" width="15.42578125" customWidth="1"/>
    <col min="6" max="8" width="12" bestFit="1" customWidth="1"/>
  </cols>
  <sheetData>
    <row r="1" spans="1:10" s="6" customFormat="1" ht="45" x14ac:dyDescent="0.25">
      <c r="A1" s="11" t="s">
        <v>133</v>
      </c>
      <c r="B1" s="11" t="s">
        <v>66</v>
      </c>
      <c r="C1" s="11" t="s">
        <v>67</v>
      </c>
      <c r="D1" s="11" t="s">
        <v>68</v>
      </c>
      <c r="E1" s="11" t="s">
        <v>69</v>
      </c>
      <c r="F1" s="11" t="s">
        <v>80</v>
      </c>
      <c r="G1" s="11" t="s">
        <v>81</v>
      </c>
      <c r="H1" s="11" t="s">
        <v>82</v>
      </c>
    </row>
    <row r="2" spans="1:10" x14ac:dyDescent="0.25">
      <c r="A2" s="7" t="s">
        <v>70</v>
      </c>
      <c r="B2" s="8">
        <v>0.05</v>
      </c>
      <c r="C2" s="8">
        <v>0.15</v>
      </c>
      <c r="D2" s="8">
        <v>0.7</v>
      </c>
      <c r="E2" s="8">
        <v>0.85</v>
      </c>
      <c r="F2" s="10">
        <v>105000</v>
      </c>
      <c r="G2" s="10">
        <v>70000</v>
      </c>
      <c r="H2" s="10">
        <v>35000</v>
      </c>
      <c r="I2" s="6"/>
      <c r="J2" s="6"/>
    </row>
    <row r="3" spans="1:10" x14ac:dyDescent="0.25">
      <c r="A3" s="7" t="s">
        <v>71</v>
      </c>
      <c r="B3" s="8">
        <v>7.0000000000000007E-2</v>
      </c>
      <c r="C3" s="8">
        <v>0.16</v>
      </c>
      <c r="D3" s="8">
        <v>0.72</v>
      </c>
      <c r="E3" s="8">
        <v>0.87</v>
      </c>
      <c r="F3" s="10">
        <v>112350</v>
      </c>
      <c r="G3" s="10">
        <v>73500</v>
      </c>
      <c r="H3" s="10">
        <v>38850</v>
      </c>
      <c r="I3" s="6"/>
      <c r="J3" s="6"/>
    </row>
    <row r="4" spans="1:10" x14ac:dyDescent="0.25">
      <c r="A4" s="7" t="s">
        <v>72</v>
      </c>
      <c r="B4" s="8">
        <v>0.06</v>
      </c>
      <c r="C4" s="8">
        <v>0.17</v>
      </c>
      <c r="D4" s="8">
        <v>0.74</v>
      </c>
      <c r="E4" s="8">
        <v>0.89</v>
      </c>
      <c r="F4" s="10">
        <v>119091</v>
      </c>
      <c r="G4" s="10">
        <v>77000</v>
      </c>
      <c r="H4" s="10">
        <v>42091</v>
      </c>
      <c r="I4" s="6"/>
      <c r="J4" s="6"/>
    </row>
    <row r="5" spans="1:10" x14ac:dyDescent="0.25">
      <c r="A5" s="7" t="s">
        <v>73</v>
      </c>
      <c r="B5" s="8">
        <v>0.08</v>
      </c>
      <c r="C5" s="8">
        <v>0.18</v>
      </c>
      <c r="D5" s="8">
        <v>0.76</v>
      </c>
      <c r="E5" s="8">
        <v>0.9</v>
      </c>
      <c r="F5" s="10">
        <v>128618</v>
      </c>
      <c r="G5" s="10">
        <v>80500</v>
      </c>
      <c r="H5" s="10">
        <v>48118</v>
      </c>
      <c r="I5" s="6"/>
      <c r="J5" s="6"/>
    </row>
    <row r="6" spans="1:10" x14ac:dyDescent="0.25">
      <c r="A6" s="7" t="s">
        <v>74</v>
      </c>
      <c r="B6" s="8">
        <v>0.1</v>
      </c>
      <c r="C6" s="8">
        <v>0.19</v>
      </c>
      <c r="D6" s="8">
        <v>0.78</v>
      </c>
      <c r="E6" s="8">
        <v>0.91</v>
      </c>
      <c r="F6" s="10">
        <v>141480</v>
      </c>
      <c r="G6" s="10">
        <v>84000</v>
      </c>
      <c r="H6" s="10">
        <v>57480</v>
      </c>
      <c r="I6" s="6"/>
      <c r="J6" s="6"/>
    </row>
    <row r="7" spans="1:10" x14ac:dyDescent="0.25">
      <c r="A7" s="7" t="s">
        <v>75</v>
      </c>
      <c r="B7" s="8">
        <v>0.09</v>
      </c>
      <c r="C7" s="8">
        <v>0.2</v>
      </c>
      <c r="D7" s="8">
        <v>0.8</v>
      </c>
      <c r="E7" s="8">
        <v>0.92</v>
      </c>
      <c r="F7" s="10">
        <v>154213</v>
      </c>
      <c r="G7" s="10">
        <v>87500</v>
      </c>
      <c r="H7" s="10">
        <v>66713</v>
      </c>
      <c r="I7" s="6"/>
      <c r="J7" s="6"/>
    </row>
    <row r="8" spans="1:10" x14ac:dyDescent="0.25">
      <c r="A8" s="7" t="s">
        <v>76</v>
      </c>
      <c r="B8" s="8">
        <v>0.11</v>
      </c>
      <c r="C8" s="8">
        <v>0.21</v>
      </c>
      <c r="D8" s="8">
        <v>0.82</v>
      </c>
      <c r="E8" s="8">
        <v>0.93</v>
      </c>
      <c r="F8" s="10">
        <v>171177</v>
      </c>
      <c r="G8" s="10">
        <v>91000</v>
      </c>
      <c r="H8" s="10">
        <v>80177</v>
      </c>
      <c r="I8" s="6"/>
      <c r="J8" s="6"/>
    </row>
    <row r="9" spans="1:10" x14ac:dyDescent="0.25">
      <c r="A9" s="7" t="s">
        <v>77</v>
      </c>
      <c r="B9" s="8">
        <v>0.12</v>
      </c>
      <c r="C9" s="8">
        <v>0.22</v>
      </c>
      <c r="D9" s="8">
        <v>0.84</v>
      </c>
      <c r="E9" s="8">
        <v>0.94</v>
      </c>
      <c r="F9" s="10">
        <v>191718</v>
      </c>
      <c r="G9" s="10">
        <v>94500</v>
      </c>
      <c r="H9" s="10">
        <v>97218</v>
      </c>
      <c r="I9" s="6"/>
      <c r="J9" s="6"/>
    </row>
    <row r="10" spans="1:10" x14ac:dyDescent="0.25">
      <c r="A10" s="7" t="s">
        <v>78</v>
      </c>
      <c r="B10" s="8">
        <v>0.13</v>
      </c>
      <c r="C10" s="8">
        <v>0.23</v>
      </c>
      <c r="D10" s="8">
        <v>0.86</v>
      </c>
      <c r="E10" s="8">
        <v>0.95</v>
      </c>
      <c r="F10" s="10">
        <v>216641</v>
      </c>
      <c r="G10" s="10">
        <v>98000</v>
      </c>
      <c r="H10" s="10">
        <v>118641</v>
      </c>
      <c r="I10" s="6"/>
      <c r="J10" s="6"/>
    </row>
    <row r="11" spans="1:10" x14ac:dyDescent="0.25">
      <c r="A11" s="7" t="s">
        <v>79</v>
      </c>
      <c r="B11" s="8">
        <v>0.14000000000000001</v>
      </c>
      <c r="C11" s="8">
        <v>0.24</v>
      </c>
      <c r="D11" s="8">
        <v>0.88</v>
      </c>
      <c r="E11" s="8">
        <v>0.96</v>
      </c>
      <c r="F11" s="10">
        <v>246971</v>
      </c>
      <c r="G11" s="10">
        <v>101500</v>
      </c>
      <c r="H11" s="10">
        <v>145471</v>
      </c>
      <c r="I11" s="6"/>
      <c r="J11" s="6"/>
    </row>
    <row r="12" spans="1:10" x14ac:dyDescent="0.25">
      <c r="I12" s="6"/>
      <c r="J12" s="6"/>
    </row>
    <row r="13" spans="1:10" x14ac:dyDescent="0.25">
      <c r="I13" s="6"/>
      <c r="J13" s="6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3"/>
  <sheetViews>
    <sheetView showGridLines="0" workbookViewId="0">
      <selection activeCell="B1" sqref="B1:F3"/>
    </sheetView>
  </sheetViews>
  <sheetFormatPr defaultRowHeight="15" outlineLevelCol="2" x14ac:dyDescent="0.25"/>
  <cols>
    <col min="1" max="1" width="29" customWidth="1" outlineLevel="2"/>
    <col min="2" max="2" width="29" bestFit="1" customWidth="1"/>
    <col min="3" max="4" width="12.85546875" bestFit="1" customWidth="1"/>
    <col min="5" max="5" width="11.28515625" bestFit="1" customWidth="1"/>
  </cols>
  <sheetData>
    <row r="1" spans="1:6" x14ac:dyDescent="0.25">
      <c r="B1" s="90" t="s">
        <v>135</v>
      </c>
      <c r="C1" s="90"/>
      <c r="D1" s="90"/>
      <c r="E1" s="90"/>
      <c r="F1" s="90"/>
    </row>
    <row r="2" spans="1:6" ht="13.5" customHeight="1" x14ac:dyDescent="0.25">
      <c r="B2" s="90"/>
      <c r="C2" s="90"/>
      <c r="D2" s="90"/>
      <c r="E2" s="90"/>
      <c r="F2" s="90"/>
    </row>
    <row r="3" spans="1:6" hidden="1" x14ac:dyDescent="0.25">
      <c r="B3" s="90"/>
      <c r="C3" s="90"/>
      <c r="D3" s="90"/>
      <c r="E3" s="90"/>
      <c r="F3" s="90"/>
    </row>
    <row r="4" spans="1:6" ht="14.25" customHeight="1" x14ac:dyDescent="0.25">
      <c r="A4" s="15"/>
      <c r="B4" s="15"/>
      <c r="C4" s="16" t="s">
        <v>65</v>
      </c>
      <c r="D4" s="16" t="s">
        <v>65</v>
      </c>
      <c r="E4" s="91" t="s">
        <v>128</v>
      </c>
      <c r="F4" s="91"/>
    </row>
    <row r="5" spans="1:6" x14ac:dyDescent="0.25">
      <c r="A5" s="15" t="s">
        <v>130</v>
      </c>
      <c r="B5" s="23" t="s">
        <v>129</v>
      </c>
      <c r="C5" s="23" t="s">
        <v>79</v>
      </c>
      <c r="D5" s="23" t="s">
        <v>75</v>
      </c>
      <c r="E5" s="23" t="s">
        <v>128</v>
      </c>
      <c r="F5" s="23" t="s">
        <v>131</v>
      </c>
    </row>
    <row r="6" spans="1:6" x14ac:dyDescent="0.25">
      <c r="A6" s="15" t="str">
        <f>SUBSTITUTE(B6," ","_")</f>
        <v>Order_Fulfillment_Time__days</v>
      </c>
      <c r="B6" s="25" t="s">
        <v>139</v>
      </c>
      <c r="C6" s="38">
        <f ca="1">SUMIFS(INDIRECT($A6),COO_Quarter,C$5)</f>
        <v>8.1999999999999993</v>
      </c>
      <c r="D6" s="38">
        <f ca="1">SUMIFS(INDIRECT($A6),CEO_Quarter,D$5)</f>
        <v>9</v>
      </c>
      <c r="E6" s="39">
        <f ca="1">C6-D6</f>
        <v>-0.80000000000000071</v>
      </c>
      <c r="F6" s="29"/>
    </row>
    <row r="7" spans="1:6" x14ac:dyDescent="0.25">
      <c r="A7" s="15" t="str">
        <f t="shared" ref="A7:A12" si="0">SUBSTITUTE(B7," ","_")</f>
        <v>COGS__in_thousands</v>
      </c>
      <c r="B7" s="25" t="s">
        <v>138</v>
      </c>
      <c r="C7" s="30">
        <f ca="1">SUMIFS(INDIRECT($A7),COO_Quarter,C$5)</f>
        <v>57400</v>
      </c>
      <c r="D7" s="30">
        <f ca="1">SUMIFS(INDIRECT($A7),CEO_Quarter,D$5)</f>
        <v>63000</v>
      </c>
      <c r="E7" s="31">
        <f t="shared" ref="E7:E9" ca="1" si="1">C7-D7</f>
        <v>-5600</v>
      </c>
      <c r="F7" s="28">
        <f ca="1">C7/D7-1</f>
        <v>-8.8888888888888906E-2</v>
      </c>
    </row>
    <row r="8" spans="1:6" x14ac:dyDescent="0.25">
      <c r="A8" s="15" t="str">
        <f t="shared" si="0"/>
        <v>Inventory_Turnover_Rate</v>
      </c>
      <c r="B8" s="25" t="s">
        <v>137</v>
      </c>
      <c r="C8" s="38">
        <f ca="1">SUMIFS(INDIRECT($A8),COO_Quarter,C$5)</f>
        <v>4.72</v>
      </c>
      <c r="D8" s="38">
        <f ca="1">SUMIFS(INDIRECT($A8),CEO_Quarter,D$5)</f>
        <v>4.4000000000000004</v>
      </c>
      <c r="E8" s="39">
        <f t="shared" ca="1" si="1"/>
        <v>0.3199999999999994</v>
      </c>
      <c r="F8" s="28">
        <f t="shared" ref="F8:F9" ca="1" si="2">C8/D8-1</f>
        <v>7.2727272727272529E-2</v>
      </c>
    </row>
    <row r="9" spans="1:6" x14ac:dyDescent="0.25">
      <c r="A9" s="15" t="str">
        <f t="shared" si="0"/>
        <v>On_time_Delivery_Rate</v>
      </c>
      <c r="B9" s="25" t="s">
        <v>136</v>
      </c>
      <c r="C9" s="27">
        <f ca="1">SUMIFS(INDIRECT($A9),COO_Quarter,C$5)</f>
        <v>0.95</v>
      </c>
      <c r="D9" s="27">
        <f ca="1">SUMIFS(INDIRECT($A9),CEO_Quarter,D$5)</f>
        <v>0.95</v>
      </c>
      <c r="E9" s="28">
        <f t="shared" ca="1" si="1"/>
        <v>0</v>
      </c>
      <c r="F9" s="29">
        <f t="shared" ca="1" si="2"/>
        <v>0</v>
      </c>
    </row>
    <row r="10" spans="1:6" s="17" customFormat="1" x14ac:dyDescent="0.25">
      <c r="A10" s="17" t="str">
        <f t="shared" si="0"/>
        <v/>
      </c>
      <c r="B10" s="18"/>
      <c r="C10" s="19"/>
      <c r="D10" s="20"/>
      <c r="E10" s="21"/>
      <c r="F10" s="22"/>
    </row>
    <row r="11" spans="1:6" s="17" customFormat="1" x14ac:dyDescent="0.25">
      <c r="A11" s="17" t="str">
        <f t="shared" si="0"/>
        <v/>
      </c>
      <c r="B11" s="18"/>
      <c r="C11" s="19"/>
      <c r="D11" s="20"/>
      <c r="E11" s="21"/>
      <c r="F11" s="22"/>
    </row>
    <row r="12" spans="1:6" s="17" customFormat="1" x14ac:dyDescent="0.25">
      <c r="A12" s="17" t="str">
        <f t="shared" si="0"/>
        <v/>
      </c>
      <c r="B12" s="18"/>
      <c r="C12" s="19"/>
      <c r="D12" s="20"/>
      <c r="E12" s="21"/>
      <c r="F12" s="22"/>
    </row>
    <row r="13" spans="1:6" x14ac:dyDescent="0.25">
      <c r="F13" s="17"/>
    </row>
  </sheetData>
  <mergeCells count="2">
    <mergeCell ref="B1:F3"/>
    <mergeCell ref="E4:F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3"/>
  <sheetViews>
    <sheetView showGridLines="0" zoomScale="175" zoomScaleNormal="175" workbookViewId="0">
      <selection activeCell="B13" sqref="B13"/>
    </sheetView>
  </sheetViews>
  <sheetFormatPr defaultRowHeight="15" x14ac:dyDescent="0.25"/>
  <cols>
    <col min="2" max="2" width="18.42578125" customWidth="1"/>
    <col min="3" max="3" width="13.42578125" customWidth="1"/>
    <col min="4" max="4" width="15.42578125" customWidth="1"/>
    <col min="5" max="5" width="18.5703125" customWidth="1"/>
  </cols>
  <sheetData>
    <row r="1" spans="1:6" s="6" customFormat="1" ht="30" x14ac:dyDescent="0.25">
      <c r="A1" s="11" t="s">
        <v>134</v>
      </c>
      <c r="B1" s="11" t="s">
        <v>83</v>
      </c>
      <c r="C1" s="11" t="s">
        <v>86</v>
      </c>
      <c r="D1" s="11" t="s">
        <v>87</v>
      </c>
      <c r="E1" s="11" t="s">
        <v>84</v>
      </c>
    </row>
    <row r="2" spans="1:6" x14ac:dyDescent="0.25">
      <c r="A2" s="7" t="s">
        <v>70</v>
      </c>
      <c r="B2" s="10">
        <v>10</v>
      </c>
      <c r="C2" s="10">
        <v>70000</v>
      </c>
      <c r="D2" s="10">
        <v>4</v>
      </c>
      <c r="E2" s="8">
        <v>0.9</v>
      </c>
      <c r="F2" s="6"/>
    </row>
    <row r="3" spans="1:6" x14ac:dyDescent="0.25">
      <c r="A3" s="7" t="s">
        <v>71</v>
      </c>
      <c r="B3" s="10">
        <v>9.8000000000000007</v>
      </c>
      <c r="C3" s="10">
        <v>68600</v>
      </c>
      <c r="D3" s="10">
        <v>4.08</v>
      </c>
      <c r="E3" s="8">
        <v>0.9</v>
      </c>
      <c r="F3" s="6"/>
    </row>
    <row r="4" spans="1:6" x14ac:dyDescent="0.25">
      <c r="A4" s="7" t="s">
        <v>72</v>
      </c>
      <c r="B4" s="10">
        <v>9.6</v>
      </c>
      <c r="C4" s="10">
        <v>67200</v>
      </c>
      <c r="D4" s="10">
        <v>4.16</v>
      </c>
      <c r="E4" s="8">
        <v>0.9</v>
      </c>
      <c r="F4" s="6"/>
    </row>
    <row r="5" spans="1:6" x14ac:dyDescent="0.25">
      <c r="A5" s="7" t="s">
        <v>73</v>
      </c>
      <c r="B5" s="10">
        <v>9.4</v>
      </c>
      <c r="C5" s="10">
        <v>65800</v>
      </c>
      <c r="D5" s="10">
        <v>4.24</v>
      </c>
      <c r="E5" s="8">
        <v>0.9</v>
      </c>
      <c r="F5" s="6"/>
    </row>
    <row r="6" spans="1:6" x14ac:dyDescent="0.25">
      <c r="A6" s="7" t="s">
        <v>74</v>
      </c>
      <c r="B6" s="10">
        <v>9.1999999999999993</v>
      </c>
      <c r="C6" s="10">
        <v>64400.000000000007</v>
      </c>
      <c r="D6" s="10">
        <v>4.32</v>
      </c>
      <c r="E6" s="8">
        <v>0.9</v>
      </c>
      <c r="F6" s="6"/>
    </row>
    <row r="7" spans="1:6" x14ac:dyDescent="0.25">
      <c r="A7" s="7" t="s">
        <v>75</v>
      </c>
      <c r="B7" s="10">
        <v>9</v>
      </c>
      <c r="C7" s="10">
        <v>63000</v>
      </c>
      <c r="D7" s="10">
        <v>4.4000000000000004</v>
      </c>
      <c r="E7" s="8">
        <v>0.95</v>
      </c>
      <c r="F7" s="6"/>
    </row>
    <row r="8" spans="1:6" x14ac:dyDescent="0.25">
      <c r="A8" s="7" t="s">
        <v>76</v>
      </c>
      <c r="B8" s="10">
        <v>8.8000000000000007</v>
      </c>
      <c r="C8" s="10">
        <v>61600</v>
      </c>
      <c r="D8" s="10">
        <v>4.4800000000000004</v>
      </c>
      <c r="E8" s="8">
        <v>0.95</v>
      </c>
      <c r="F8" s="6"/>
    </row>
    <row r="9" spans="1:6" x14ac:dyDescent="0.25">
      <c r="A9" s="7" t="s">
        <v>77</v>
      </c>
      <c r="B9" s="10">
        <v>8.6</v>
      </c>
      <c r="C9" s="10">
        <v>60200</v>
      </c>
      <c r="D9" s="10">
        <v>4.5599999999999996</v>
      </c>
      <c r="E9" s="8">
        <v>0.95</v>
      </c>
      <c r="F9" s="6"/>
    </row>
    <row r="10" spans="1:6" x14ac:dyDescent="0.25">
      <c r="A10" s="7" t="s">
        <v>78</v>
      </c>
      <c r="B10" s="10">
        <v>8.4</v>
      </c>
      <c r="C10" s="10">
        <v>58800</v>
      </c>
      <c r="D10" s="10">
        <v>4.6399999999999997</v>
      </c>
      <c r="E10" s="8">
        <v>0.95</v>
      </c>
      <c r="F10" s="6"/>
    </row>
    <row r="11" spans="1:6" x14ac:dyDescent="0.25">
      <c r="A11" s="7" t="s">
        <v>79</v>
      </c>
      <c r="B11" s="10">
        <v>8.1999999999999993</v>
      </c>
      <c r="C11" s="10">
        <v>57400</v>
      </c>
      <c r="D11" s="10">
        <v>4.72</v>
      </c>
      <c r="E11" s="8">
        <v>0.95</v>
      </c>
      <c r="F11" s="6"/>
    </row>
    <row r="12" spans="1:6" x14ac:dyDescent="0.25">
      <c r="F12" s="6"/>
    </row>
    <row r="13" spans="1:6" x14ac:dyDescent="0.25">
      <c r="F13" s="6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3"/>
  <sheetViews>
    <sheetView showGridLines="0" topLeftCell="B1" workbookViewId="0">
      <selection activeCell="H11" sqref="H11"/>
    </sheetView>
  </sheetViews>
  <sheetFormatPr defaultRowHeight="15" outlineLevelCol="2" x14ac:dyDescent="0.25"/>
  <cols>
    <col min="1" max="1" width="29" customWidth="1" outlineLevel="2"/>
    <col min="2" max="2" width="29" bestFit="1" customWidth="1"/>
    <col min="3" max="4" width="12.85546875" bestFit="1" customWidth="1"/>
    <col min="5" max="5" width="11.28515625" bestFit="1" customWidth="1"/>
  </cols>
  <sheetData>
    <row r="1" spans="1:6" ht="15.75" thickBot="1" x14ac:dyDescent="0.3">
      <c r="B1" s="92" t="s">
        <v>140</v>
      </c>
      <c r="C1" s="92"/>
      <c r="D1" s="92"/>
      <c r="E1" s="92"/>
      <c r="F1" s="92"/>
    </row>
    <row r="2" spans="1:6" ht="13.5" customHeight="1" thickTop="1" thickBot="1" x14ac:dyDescent="0.3">
      <c r="B2" s="92"/>
      <c r="C2" s="92"/>
      <c r="D2" s="92"/>
      <c r="E2" s="92"/>
      <c r="F2" s="92"/>
    </row>
    <row r="3" spans="1:6" ht="16.5" hidden="1" thickTop="1" thickBot="1" x14ac:dyDescent="0.3">
      <c r="B3" s="92"/>
      <c r="C3" s="92"/>
      <c r="D3" s="92"/>
      <c r="E3" s="92"/>
      <c r="F3" s="92"/>
    </row>
    <row r="4" spans="1:6" ht="14.25" customHeight="1" thickTop="1" x14ac:dyDescent="0.25">
      <c r="A4" s="15"/>
      <c r="B4" s="15"/>
      <c r="C4" s="16" t="s">
        <v>65</v>
      </c>
      <c r="D4" s="16" t="s">
        <v>65</v>
      </c>
      <c r="E4" s="91" t="s">
        <v>128</v>
      </c>
      <c r="F4" s="91"/>
    </row>
    <row r="5" spans="1:6" x14ac:dyDescent="0.25">
      <c r="A5" s="15" t="s">
        <v>130</v>
      </c>
      <c r="B5" s="44" t="s">
        <v>129</v>
      </c>
      <c r="C5" s="44" t="s">
        <v>79</v>
      </c>
      <c r="D5" s="44" t="s">
        <v>75</v>
      </c>
      <c r="E5" s="44" t="s">
        <v>128</v>
      </c>
      <c r="F5" s="44" t="s">
        <v>131</v>
      </c>
    </row>
    <row r="6" spans="1:6" x14ac:dyDescent="0.25">
      <c r="A6" s="15" t="str">
        <f>SUBSTITUTE(B6," ","_")</f>
        <v>Net_Profit_Margin</v>
      </c>
      <c r="B6" s="43" t="s">
        <v>141</v>
      </c>
      <c r="C6" s="47">
        <f t="shared" ref="C6:D8" ca="1" si="0">SUMIFS(INDIRECT($A6),Quarter,C$5)</f>
        <v>0.28999999999999998</v>
      </c>
      <c r="D6" s="47">
        <f t="shared" ca="1" si="0"/>
        <v>0.25</v>
      </c>
      <c r="E6" s="27">
        <f ca="1">(C6-D6)</f>
        <v>3.999999999999998E-2</v>
      </c>
      <c r="F6" s="29"/>
    </row>
    <row r="7" spans="1:6" x14ac:dyDescent="0.25">
      <c r="A7" s="15" t="str">
        <f>SUBSTITUTE(B7," ","")</f>
        <v>ROI</v>
      </c>
      <c r="B7" s="43" t="s">
        <v>142</v>
      </c>
      <c r="C7" s="47">
        <f t="shared" ca="1" si="0"/>
        <v>0.24</v>
      </c>
      <c r="D7" s="47">
        <f t="shared" ca="1" si="0"/>
        <v>0.2</v>
      </c>
      <c r="E7" s="27">
        <f t="shared" ref="E7:E8" ca="1" si="1">(C7-D7)</f>
        <v>3.999999999999998E-2</v>
      </c>
      <c r="F7" s="28">
        <f ca="1">C7/D7-1</f>
        <v>0.19999999999999996</v>
      </c>
    </row>
    <row r="8" spans="1:6" x14ac:dyDescent="0.25">
      <c r="A8" s="15" t="str">
        <f t="shared" ref="A8:A12" si="2">SUBSTITUTE(B8," ","_")</f>
        <v>Cash_Flow_Index</v>
      </c>
      <c r="B8" s="43" t="s">
        <v>96</v>
      </c>
      <c r="C8" s="48">
        <f t="shared" ca="1" si="0"/>
        <v>145</v>
      </c>
      <c r="D8" s="48">
        <f t="shared" ca="1" si="0"/>
        <v>125</v>
      </c>
      <c r="E8" s="40">
        <f t="shared" ca="1" si="1"/>
        <v>20</v>
      </c>
      <c r="F8" s="28">
        <f t="shared" ref="F8" ca="1" si="3">C8/D8-1</f>
        <v>0.15999999999999992</v>
      </c>
    </row>
    <row r="9" spans="1:6" x14ac:dyDescent="0.25">
      <c r="A9" s="15"/>
      <c r="B9" s="43"/>
      <c r="C9" s="47"/>
      <c r="D9" s="47"/>
      <c r="E9" s="28"/>
      <c r="F9" s="29"/>
    </row>
    <row r="10" spans="1:6" s="17" customFormat="1" x14ac:dyDescent="0.25">
      <c r="A10" s="17" t="str">
        <f t="shared" si="2"/>
        <v/>
      </c>
      <c r="B10" s="18"/>
      <c r="C10" s="19"/>
      <c r="D10" s="20"/>
      <c r="E10" s="21"/>
      <c r="F10" s="22"/>
    </row>
    <row r="11" spans="1:6" s="17" customFormat="1" x14ac:dyDescent="0.25">
      <c r="A11" s="17" t="str">
        <f t="shared" si="2"/>
        <v/>
      </c>
      <c r="B11" s="18"/>
      <c r="C11" s="19"/>
      <c r="D11" s="20"/>
      <c r="E11" s="21"/>
      <c r="F11" s="22"/>
    </row>
    <row r="12" spans="1:6" s="17" customFormat="1" x14ac:dyDescent="0.25">
      <c r="A12" s="17" t="str">
        <f t="shared" si="2"/>
        <v/>
      </c>
      <c r="B12" s="18"/>
      <c r="C12" s="19"/>
      <c r="D12" s="20"/>
      <c r="E12" s="21"/>
      <c r="F12" s="22"/>
    </row>
    <row r="13" spans="1:6" x14ac:dyDescent="0.25">
      <c r="F13" s="17"/>
    </row>
  </sheetData>
  <mergeCells count="2">
    <mergeCell ref="B1:F3"/>
    <mergeCell ref="E4:F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5"/>
  <sheetViews>
    <sheetView showGridLines="0" zoomScale="175" zoomScaleNormal="175" workbookViewId="0">
      <selection activeCell="B1" sqref="B1:D1"/>
    </sheetView>
  </sheetViews>
  <sheetFormatPr defaultRowHeight="15" x14ac:dyDescent="0.25"/>
  <cols>
    <col min="2" max="2" width="20.28515625" customWidth="1"/>
    <col min="3" max="3" width="13.42578125" customWidth="1"/>
    <col min="4" max="4" width="15.42578125" customWidth="1"/>
  </cols>
  <sheetData>
    <row r="1" spans="1:8" s="6" customFormat="1" ht="30" x14ac:dyDescent="0.25">
      <c r="A1" s="11" t="s">
        <v>65</v>
      </c>
      <c r="B1" s="11" t="s">
        <v>94</v>
      </c>
      <c r="C1" s="11" t="s">
        <v>95</v>
      </c>
      <c r="D1" s="11" t="s">
        <v>96</v>
      </c>
    </row>
    <row r="2" spans="1:8" x14ac:dyDescent="0.25">
      <c r="A2" s="7" t="s">
        <v>70</v>
      </c>
      <c r="B2" s="8">
        <v>0.2</v>
      </c>
      <c r="C2" s="8">
        <v>0.15</v>
      </c>
      <c r="D2" s="10">
        <v>100</v>
      </c>
      <c r="E2" s="6"/>
      <c r="F2" s="6"/>
      <c r="G2" s="6"/>
      <c r="H2" s="6"/>
    </row>
    <row r="3" spans="1:8" x14ac:dyDescent="0.25">
      <c r="A3" s="7" t="s">
        <v>71</v>
      </c>
      <c r="B3" s="8">
        <v>0.21</v>
      </c>
      <c r="C3" s="8">
        <v>0.16</v>
      </c>
      <c r="D3" s="10">
        <v>105</v>
      </c>
      <c r="E3" s="6"/>
      <c r="F3" s="6"/>
      <c r="G3" s="6"/>
      <c r="H3" s="6"/>
    </row>
    <row r="4" spans="1:8" x14ac:dyDescent="0.25">
      <c r="A4" s="7" t="s">
        <v>72</v>
      </c>
      <c r="B4" s="8">
        <v>0.22</v>
      </c>
      <c r="C4" s="8">
        <v>0.17</v>
      </c>
      <c r="D4" s="10">
        <v>110</v>
      </c>
      <c r="E4" s="6"/>
      <c r="F4" s="6"/>
      <c r="G4" s="6"/>
      <c r="H4" s="6"/>
    </row>
    <row r="5" spans="1:8" x14ac:dyDescent="0.25">
      <c r="A5" s="7" t="s">
        <v>73</v>
      </c>
      <c r="B5" s="8">
        <v>0.23</v>
      </c>
      <c r="C5" s="8">
        <v>0.18</v>
      </c>
      <c r="D5" s="10">
        <v>115</v>
      </c>
      <c r="E5" s="6"/>
      <c r="F5" s="6"/>
      <c r="G5" s="6"/>
      <c r="H5" s="6"/>
    </row>
    <row r="6" spans="1:8" x14ac:dyDescent="0.25">
      <c r="A6" s="7" t="s">
        <v>74</v>
      </c>
      <c r="B6" s="8">
        <v>0.24</v>
      </c>
      <c r="C6" s="8">
        <v>0.19</v>
      </c>
      <c r="D6" s="10">
        <v>120</v>
      </c>
      <c r="E6" s="6"/>
      <c r="F6" s="6"/>
      <c r="G6" s="6"/>
      <c r="H6" s="6"/>
    </row>
    <row r="7" spans="1:8" x14ac:dyDescent="0.25">
      <c r="A7" s="7" t="s">
        <v>75</v>
      </c>
      <c r="B7" s="8">
        <v>0.25</v>
      </c>
      <c r="C7" s="8">
        <v>0.2</v>
      </c>
      <c r="D7" s="10">
        <v>125</v>
      </c>
      <c r="E7" s="6"/>
      <c r="F7" s="6"/>
      <c r="G7" s="6"/>
      <c r="H7" s="6"/>
    </row>
    <row r="8" spans="1:8" x14ac:dyDescent="0.25">
      <c r="A8" s="7" t="s">
        <v>76</v>
      </c>
      <c r="B8" s="8">
        <v>0.26</v>
      </c>
      <c r="C8" s="8">
        <v>0.21</v>
      </c>
      <c r="D8" s="10">
        <v>130</v>
      </c>
      <c r="E8" s="6"/>
      <c r="F8" s="6"/>
      <c r="G8" s="6"/>
      <c r="H8" s="6"/>
    </row>
    <row r="9" spans="1:8" x14ac:dyDescent="0.25">
      <c r="A9" s="7" t="s">
        <v>77</v>
      </c>
      <c r="B9" s="8">
        <v>0.27</v>
      </c>
      <c r="C9" s="8">
        <v>0.22</v>
      </c>
      <c r="D9" s="10">
        <v>135</v>
      </c>
      <c r="E9" s="6"/>
      <c r="F9" s="6"/>
      <c r="G9" s="6"/>
      <c r="H9" s="6"/>
    </row>
    <row r="10" spans="1:8" x14ac:dyDescent="0.25">
      <c r="A10" s="7" t="s">
        <v>78</v>
      </c>
      <c r="B10" s="8">
        <v>0.28000000000000003</v>
      </c>
      <c r="C10" s="8">
        <v>0.23</v>
      </c>
      <c r="D10" s="10">
        <v>140</v>
      </c>
      <c r="E10" s="6"/>
      <c r="F10" s="6"/>
      <c r="G10" s="6"/>
      <c r="H10" s="6"/>
    </row>
    <row r="11" spans="1:8" x14ac:dyDescent="0.25">
      <c r="A11" s="7" t="s">
        <v>79</v>
      </c>
      <c r="B11" s="8">
        <v>0.28999999999999998</v>
      </c>
      <c r="C11" s="8">
        <v>0.24</v>
      </c>
      <c r="D11" s="10">
        <v>145</v>
      </c>
      <c r="E11" s="6"/>
      <c r="F11" s="6"/>
      <c r="G11" s="6"/>
      <c r="H11" s="6"/>
    </row>
    <row r="12" spans="1:8" x14ac:dyDescent="0.25">
      <c r="E12" s="6"/>
      <c r="F12" s="6"/>
      <c r="G12" s="6"/>
      <c r="H12" s="6"/>
    </row>
    <row r="13" spans="1:8" x14ac:dyDescent="0.25">
      <c r="E13" s="6"/>
      <c r="F13" s="6"/>
      <c r="G13" s="6"/>
      <c r="H13" s="6"/>
    </row>
    <row r="14" spans="1:8" x14ac:dyDescent="0.25">
      <c r="E14" s="6"/>
      <c r="F14" s="6"/>
      <c r="G14" s="6"/>
      <c r="H14" s="6"/>
    </row>
    <row r="15" spans="1:8" x14ac:dyDescent="0.25">
      <c r="E15" s="6"/>
      <c r="F15" s="6"/>
      <c r="G15" s="6"/>
      <c r="H15" s="6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3"/>
  <sheetViews>
    <sheetView showGridLines="0" workbookViewId="0">
      <selection activeCell="D17" sqref="D17"/>
    </sheetView>
  </sheetViews>
  <sheetFormatPr defaultRowHeight="15" outlineLevelCol="2" x14ac:dyDescent="0.25"/>
  <cols>
    <col min="1" max="1" width="38.85546875" bestFit="1" customWidth="1" outlineLevel="2"/>
    <col min="2" max="2" width="37.28515625" bestFit="1" customWidth="1"/>
    <col min="3" max="4" width="12.85546875" bestFit="1" customWidth="1"/>
    <col min="5" max="5" width="11.28515625" bestFit="1" customWidth="1"/>
  </cols>
  <sheetData>
    <row r="1" spans="1:6" ht="15.75" thickBot="1" x14ac:dyDescent="0.3">
      <c r="B1" s="93" t="s">
        <v>143</v>
      </c>
      <c r="C1" s="93"/>
      <c r="D1" s="93"/>
      <c r="E1" s="93"/>
      <c r="F1" s="93"/>
    </row>
    <row r="2" spans="1:6" ht="13.5" customHeight="1" thickTop="1" thickBot="1" x14ac:dyDescent="0.3">
      <c r="B2" s="93"/>
      <c r="C2" s="93"/>
      <c r="D2" s="93"/>
      <c r="E2" s="93"/>
      <c r="F2" s="93"/>
    </row>
    <row r="3" spans="1:6" ht="16.5" hidden="1" thickTop="1" thickBot="1" x14ac:dyDescent="0.3">
      <c r="B3" s="93"/>
      <c r="C3" s="93"/>
      <c r="D3" s="93"/>
      <c r="E3" s="93"/>
      <c r="F3" s="93"/>
    </row>
    <row r="4" spans="1:6" ht="14.25" customHeight="1" thickTop="1" x14ac:dyDescent="0.25">
      <c r="A4" s="15"/>
      <c r="B4" s="15"/>
      <c r="C4" s="16" t="s">
        <v>65</v>
      </c>
      <c r="D4" s="16" t="s">
        <v>65</v>
      </c>
      <c r="E4" s="91" t="s">
        <v>128</v>
      </c>
      <c r="F4" s="91"/>
    </row>
    <row r="5" spans="1:6" x14ac:dyDescent="0.25">
      <c r="A5" s="15" t="s">
        <v>130</v>
      </c>
      <c r="B5" s="41" t="s">
        <v>129</v>
      </c>
      <c r="C5" s="41" t="s">
        <v>79</v>
      </c>
      <c r="D5" s="41" t="s">
        <v>75</v>
      </c>
      <c r="E5" s="41" t="s">
        <v>128</v>
      </c>
      <c r="F5" s="41" t="s">
        <v>131</v>
      </c>
    </row>
    <row r="6" spans="1:6" x14ac:dyDescent="0.25">
      <c r="A6" s="15" t="s">
        <v>144</v>
      </c>
      <c r="B6" s="42" t="s">
        <v>97</v>
      </c>
      <c r="C6" s="53">
        <f t="shared" ref="C6:D8" ca="1" si="0">SUMIFS(INDIRECT($A6),Quarter,C$5)</f>
        <v>43.64</v>
      </c>
      <c r="D6" s="53">
        <f t="shared" ca="1" si="0"/>
        <v>46.36</v>
      </c>
      <c r="E6" s="46">
        <f ca="1">(C6-D6)</f>
        <v>-2.7199999999999989</v>
      </c>
      <c r="F6" s="45">
        <f ca="1">C6/D6-1</f>
        <v>-5.867126833477132E-2</v>
      </c>
    </row>
    <row r="7" spans="1:6" x14ac:dyDescent="0.25">
      <c r="A7" s="15" t="s">
        <v>145</v>
      </c>
      <c r="B7" s="42" t="s">
        <v>98</v>
      </c>
      <c r="C7" s="53">
        <f t="shared" ca="1" si="0"/>
        <v>6.21</v>
      </c>
      <c r="D7" s="53">
        <f t="shared" ca="1" si="0"/>
        <v>5.1100000000000003</v>
      </c>
      <c r="E7" s="46">
        <f t="shared" ref="E7:E8" ca="1" si="1">(C7-D7)</f>
        <v>1.0999999999999996</v>
      </c>
      <c r="F7" s="45">
        <f ca="1">C7/D7-1</f>
        <v>0.21526418786692747</v>
      </c>
    </row>
    <row r="8" spans="1:6" x14ac:dyDescent="0.25">
      <c r="A8" s="15" t="s">
        <v>146</v>
      </c>
      <c r="B8" s="42" t="s">
        <v>99</v>
      </c>
      <c r="C8" s="53">
        <f t="shared" ca="1" si="0"/>
        <v>23.58</v>
      </c>
      <c r="D8" s="53">
        <f t="shared" ca="1" si="0"/>
        <v>16.11</v>
      </c>
      <c r="E8" s="46">
        <f t="shared" ca="1" si="1"/>
        <v>7.4699999999999989</v>
      </c>
      <c r="F8" s="45">
        <f t="shared" ref="F8" ca="1" si="2">C8/D8-1</f>
        <v>0.46368715083798873</v>
      </c>
    </row>
    <row r="9" spans="1:6" x14ac:dyDescent="0.25">
      <c r="A9" s="15"/>
      <c r="B9" s="49"/>
      <c r="C9" s="50"/>
      <c r="D9" s="50"/>
      <c r="E9" s="51"/>
      <c r="F9" s="52"/>
    </row>
    <row r="10" spans="1:6" s="17" customFormat="1" x14ac:dyDescent="0.25">
      <c r="A10" s="17" t="str">
        <f t="shared" ref="A10:A12" si="3">SUBSTITUTE(B10," ","_")</f>
        <v/>
      </c>
      <c r="B10" s="18"/>
      <c r="C10" s="19"/>
      <c r="D10" s="20"/>
      <c r="E10" s="21"/>
      <c r="F10" s="22"/>
    </row>
    <row r="11" spans="1:6" s="17" customFormat="1" x14ac:dyDescent="0.25">
      <c r="A11" s="17" t="str">
        <f t="shared" si="3"/>
        <v/>
      </c>
      <c r="B11" s="18"/>
      <c r="C11" s="19"/>
      <c r="D11" s="20"/>
      <c r="E11" s="21"/>
      <c r="F11" s="22"/>
    </row>
    <row r="12" spans="1:6" s="17" customFormat="1" x14ac:dyDescent="0.25">
      <c r="A12" s="17" t="str">
        <f t="shared" si="3"/>
        <v/>
      </c>
      <c r="B12" s="18"/>
      <c r="C12" s="19"/>
      <c r="D12" s="20"/>
      <c r="E12" s="21"/>
      <c r="F12" s="22"/>
    </row>
    <row r="13" spans="1:6" x14ac:dyDescent="0.25">
      <c r="F13" s="17"/>
    </row>
  </sheetData>
  <mergeCells count="2">
    <mergeCell ref="B1:F3"/>
    <mergeCell ref="E4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51</vt:i4>
      </vt:variant>
    </vt:vector>
  </HeadingPairs>
  <TitlesOfParts>
    <vt:vector size="76" baseType="lpstr">
      <vt:lpstr>INDEX</vt:lpstr>
      <vt:lpstr>OKR_KPI</vt:lpstr>
      <vt:lpstr>CEO_Dash</vt:lpstr>
      <vt:lpstr>CEO</vt:lpstr>
      <vt:lpstr>COO_Dash</vt:lpstr>
      <vt:lpstr>COO</vt:lpstr>
      <vt:lpstr>CFO_Dash</vt:lpstr>
      <vt:lpstr>CFO</vt:lpstr>
      <vt:lpstr>CMO Dash</vt:lpstr>
      <vt:lpstr>CMO</vt:lpstr>
      <vt:lpstr>CTO Dash</vt:lpstr>
      <vt:lpstr>CTO</vt:lpstr>
      <vt:lpstr>CSO Dash</vt:lpstr>
      <vt:lpstr>CSO</vt:lpstr>
      <vt:lpstr>CPO Dash</vt:lpstr>
      <vt:lpstr>CPO</vt:lpstr>
      <vt:lpstr>CCO Dash</vt:lpstr>
      <vt:lpstr>CCO</vt:lpstr>
      <vt:lpstr>CPO_HR_Dash</vt:lpstr>
      <vt:lpstr>CPO_HR</vt:lpstr>
      <vt:lpstr>CSO_Sustainability_Dash</vt:lpstr>
      <vt:lpstr>CSO_Sustainability</vt:lpstr>
      <vt:lpstr>CDO_Dash </vt:lpstr>
      <vt:lpstr>CDO</vt:lpstr>
      <vt:lpstr>links</vt:lpstr>
      <vt:lpstr>Accuracy_of_Sales_Forecasts</vt:lpstr>
      <vt:lpstr>Active_Users</vt:lpstr>
      <vt:lpstr>App_Downloads</vt:lpstr>
      <vt:lpstr>CAC__in_units</vt:lpstr>
      <vt:lpstr>Carbon_Footprint_Reduction</vt:lpstr>
      <vt:lpstr>Cash_Flow_Index</vt:lpstr>
      <vt:lpstr>CEO_Quarter</vt:lpstr>
      <vt:lpstr>CLTV__in_units</vt:lpstr>
      <vt:lpstr>COGS__in_thousands</vt:lpstr>
      <vt:lpstr>Compliance_Rate_with_Data_Protection_Laws</vt:lpstr>
      <vt:lpstr>COO_Quarter</vt:lpstr>
      <vt:lpstr>Cost</vt:lpstr>
      <vt:lpstr>CSAT</vt:lpstr>
      <vt:lpstr>Customer_Satisfaction_Score</vt:lpstr>
      <vt:lpstr>Customer_Support_Response_Time__hours</vt:lpstr>
      <vt:lpstr>Data_Quality_Score</vt:lpstr>
      <vt:lpstr>Employee_Engagement_Score</vt:lpstr>
      <vt:lpstr>Employee_Satisfaction_Index</vt:lpstr>
      <vt:lpstr>Employee_Turnover_Rate</vt:lpstr>
      <vt:lpstr>Gross_Margin_per_Product_Line</vt:lpstr>
      <vt:lpstr>Inventory_Turnover_Rate</vt:lpstr>
      <vt:lpstr>Market_Penetration_Rate</vt:lpstr>
      <vt:lpstr>Market_Share</vt:lpstr>
      <vt:lpstr>Net_Profit_Margin</vt:lpstr>
      <vt:lpstr>NPS</vt:lpstr>
      <vt:lpstr>On_time_Delivery_Rate</vt:lpstr>
      <vt:lpstr>Order_Fulfillment_Time__days</vt:lpstr>
      <vt:lpstr>Overall_Revenue_Growth</vt:lpstr>
      <vt:lpstr>Percentage_of_Sustainable_Materials_Used</vt:lpstr>
      <vt:lpstr>Product_Development_Cycle_Time__months</vt:lpstr>
      <vt:lpstr>Product_Return_Rate</vt:lpstr>
      <vt:lpstr>Profit</vt:lpstr>
      <vt:lpstr>CCO!Quarter</vt:lpstr>
      <vt:lpstr>CDO!Quarter</vt:lpstr>
      <vt:lpstr>CMO!Quarter</vt:lpstr>
      <vt:lpstr>CPO!Quarter</vt:lpstr>
      <vt:lpstr>CPO_HR!Quarter</vt:lpstr>
      <vt:lpstr>CSO!Quarter</vt:lpstr>
      <vt:lpstr>CSO_Sustainability!Quarter</vt:lpstr>
      <vt:lpstr>CTO!Quarter</vt:lpstr>
      <vt:lpstr>Quarter</vt:lpstr>
      <vt:lpstr>Revenue</vt:lpstr>
      <vt:lpstr>ROAS__ratio</vt:lpstr>
      <vt:lpstr>ROI</vt:lpstr>
      <vt:lpstr>Sales_Growth_Rate</vt:lpstr>
      <vt:lpstr>Social_Media_Engagement_Rate__in_units</vt:lpstr>
      <vt:lpstr>Sustainability_Index_Score</vt:lpstr>
      <vt:lpstr>Tech_Stack_ROI</vt:lpstr>
      <vt:lpstr>Time_to_Fill_Positions__days</vt:lpstr>
      <vt:lpstr>Website_Speed__sec</vt:lpstr>
      <vt:lpstr>Website_Uptime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Kunaal Naik</dc:creator>
  <cp:lastModifiedBy>Kunaal Naik</cp:lastModifiedBy>
  <dcterms:created xsi:type="dcterms:W3CDTF">2024-02-08T06:33:27Z</dcterms:created>
  <dcterms:modified xsi:type="dcterms:W3CDTF">2024-09-02T10:04:07Z</dcterms:modified>
</cp:coreProperties>
</file>