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0" documentId="13_ncr:1_{C42EE022-27C3-4D12-9190-8877417EE54A}" xr6:coauthVersionLast="47" xr6:coauthVersionMax="47" xr10:uidLastSave="{00000000-0000-0000-0000-000000000000}"/>
  <bookViews>
    <workbookView xWindow="28680" yWindow="-120" windowWidth="29040" windowHeight="15840"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K14" i="10"/>
  <c r="F14" i="10"/>
  <c r="K13" i="10"/>
  <c r="F13" i="10"/>
  <c r="K12" i="10"/>
  <c r="F12" i="10"/>
  <c r="K11" i="10"/>
  <c r="F11" i="10"/>
  <c r="K10" i="10"/>
  <c r="K9" i="10"/>
  <c r="K25" i="9"/>
  <c r="K26" i="9"/>
  <c r="K27" i="9"/>
  <c r="K28" i="9"/>
  <c r="K24" i="9"/>
  <c r="K23" i="9"/>
  <c r="F23" i="9"/>
  <c r="K22" i="9"/>
  <c r="F22" i="9"/>
  <c r="K21" i="9"/>
  <c r="F21" i="9"/>
  <c r="G21" i="9" s="1"/>
  <c r="H21" i="9" s="1"/>
  <c r="K20" i="9"/>
  <c r="F20" i="9"/>
  <c r="K19" i="9"/>
  <c r="F19" i="9"/>
  <c r="K18" i="9"/>
  <c r="F18" i="9"/>
  <c r="K17" i="9"/>
  <c r="F17" i="9"/>
  <c r="K16" i="9"/>
  <c r="F16" i="9"/>
  <c r="G16" i="9" s="1"/>
  <c r="H16" i="9" s="1"/>
  <c r="K15" i="9"/>
  <c r="F15" i="9"/>
  <c r="G15" i="9" s="1"/>
  <c r="H15" i="9" s="1"/>
  <c r="K14" i="9"/>
  <c r="F14" i="9"/>
  <c r="K13" i="9"/>
  <c r="F13" i="9"/>
  <c r="G13" i="9" s="1"/>
  <c r="H13" i="9" s="1"/>
  <c r="K12" i="9"/>
  <c r="F12" i="9"/>
  <c r="G12" i="9" s="1"/>
  <c r="H12" i="9" s="1"/>
  <c r="K11" i="9"/>
  <c r="F11" i="9"/>
  <c r="G11" i="9" s="1"/>
  <c r="H11" i="9" s="1"/>
  <c r="K10" i="9"/>
  <c r="K9" i="9"/>
  <c r="G11" i="10" l="1"/>
  <c r="H11" i="10" s="1"/>
  <c r="G15" i="10"/>
  <c r="H15" i="10" s="1"/>
  <c r="G19" i="9"/>
  <c r="H19" i="9" s="1"/>
  <c r="G17" i="9"/>
  <c r="H17" i="9" s="1"/>
  <c r="O2" i="9"/>
  <c r="I25" i="9" s="1"/>
  <c r="G12" i="10"/>
  <c r="H12" i="10" s="1"/>
  <c r="G18" i="9"/>
  <c r="H18" i="9" s="1"/>
  <c r="G22" i="9"/>
  <c r="H22" i="9" s="1"/>
  <c r="G13" i="10"/>
  <c r="H13" i="10" s="1"/>
  <c r="G22" i="10"/>
  <c r="H22" i="10" s="1"/>
  <c r="O4" i="9"/>
  <c r="I27" i="9" s="1"/>
  <c r="G14" i="9"/>
  <c r="H14" i="9" s="1"/>
  <c r="Q5" i="10"/>
  <c r="Q2" i="10"/>
  <c r="G19" i="10"/>
  <c r="H19" i="10" s="1"/>
  <c r="Q4" i="10" s="1"/>
  <c r="G14" i="10"/>
  <c r="H14" i="10" s="1"/>
  <c r="Q3" i="10" s="1"/>
  <c r="I23" i="9"/>
  <c r="I13" i="9"/>
  <c r="G20" i="9"/>
  <c r="H20" i="9" s="1"/>
  <c r="O5" i="9" s="1"/>
  <c r="I28" i="9" s="1"/>
  <c r="I17" i="9" l="1"/>
  <c r="J17" i="9" s="1"/>
  <c r="I9" i="9"/>
  <c r="O3" i="9"/>
  <c r="I26" i="9" s="1"/>
  <c r="I21" i="9"/>
  <c r="I15" i="9"/>
  <c r="I19" i="9"/>
  <c r="J21" i="9"/>
  <c r="I11"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F23" i="6" l="1"/>
  <c r="F22" i="6"/>
  <c r="G22" i="6" s="1"/>
  <c r="H22" i="6" s="1"/>
  <c r="F21" i="6"/>
  <c r="F20" i="6"/>
  <c r="F19" i="6"/>
  <c r="G19" i="6" s="1"/>
  <c r="H19" i="6" s="1"/>
  <c r="F18" i="6"/>
  <c r="G18" i="6" s="1"/>
  <c r="H18" i="6" s="1"/>
  <c r="F17" i="6"/>
  <c r="G17" i="6" s="1"/>
  <c r="H17" i="6" s="1"/>
  <c r="F16" i="6"/>
  <c r="G16" i="6" s="1"/>
  <c r="H16" i="6" s="1"/>
  <c r="F15" i="6"/>
  <c r="F14" i="6"/>
  <c r="G14" i="6" s="1"/>
  <c r="H14" i="6" s="1"/>
  <c r="F13" i="6"/>
  <c r="G13" i="6" s="1"/>
  <c r="H13" i="6" s="1"/>
  <c r="F12" i="6"/>
  <c r="F11" i="6"/>
  <c r="G11" i="6" s="1"/>
  <c r="H11" i="6" s="1"/>
  <c r="G12" i="6" l="1"/>
  <c r="H12" i="6" s="1"/>
  <c r="O5" i="6" s="1"/>
  <c r="I28" i="6" s="1"/>
  <c r="G20" i="6"/>
  <c r="H20" i="6" s="1"/>
  <c r="O3" i="6"/>
  <c r="I26" i="6" s="1"/>
  <c r="G15" i="6"/>
  <c r="H15" i="6" s="1"/>
  <c r="P8" i="10"/>
  <c r="N1" i="10"/>
  <c r="N2" i="10"/>
  <c r="G21" i="6"/>
  <c r="H21" i="6" s="1"/>
  <c r="O2" i="6" s="1"/>
  <c r="O2" i="2"/>
  <c r="O5" i="2"/>
  <c r="O4" i="2"/>
  <c r="O3" i="2"/>
  <c r="O4" i="6"/>
  <c r="I27" i="6" s="1"/>
  <c r="I22" i="6"/>
  <c r="J22" i="6" s="1"/>
  <c r="I18" i="6"/>
  <c r="J18" i="6" s="1"/>
  <c r="I14" i="6"/>
  <c r="J14" i="6" s="1"/>
  <c r="I10" i="6"/>
  <c r="J10" i="6" s="1"/>
  <c r="I25" i="6" l="1"/>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<sst xmlns="http://schemas.openxmlformats.org/spreadsheetml/2006/main" count="210" uniqueCount="66">
  <si>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</si>
  <si>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</si>
  <si>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</si>
  <si>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</si>
  <si>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</si>
  <si>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</si>
  <si>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</si>
  <si>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</si>
  <si>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</si>
  <si>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</si>
  <si>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</si>
  <si>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</si>
  <si>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</si>
  <si>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</si>
  <si>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</si>
  <si>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</si>
  <si>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</si>
  <si>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</si>
  <si>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</si>
  <si>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</si>
  <si>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</si>
  <si>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</si>
  <si>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</si>
  <si>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Intercept</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</si>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</sst>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abSelected="1" zoomScale="220" zoomScaleNormal="220" workbookViewId="0">
      <selection activeCell="F11" sqref="F11"/>
    </sheetView>
  </sheetViews>
  <sheetFormatPr defaultRowHeight="15" x14ac:dyDescent="0.25"/>
  <cols>
    <col min="1" max="1" width="16" customWidth="1"/>
    <col min="2" max="2" width="22.28515625" bestFit="1" customWidth="1"/>
  </cols>
  <sheetData>
    <row r="1" spans="1:3" x14ac:dyDescent="0.25">
      <c r="A1" s="19" t="s">
        <v>60</v>
      </c>
    </row>
    <row r="3" spans="1:3" ht="18" thickBot="1" x14ac:dyDescent="0.35">
      <c r="A3" s="4" t="s">
        <v>48</v>
      </c>
    </row>
    <row r="4" spans="1:3" ht="15.75" thickTop="1" x14ac:dyDescent="0.25">
      <c r="A4" s="6" t="s">
        <v>50</v>
      </c>
      <c r="B4" s="6" t="s">
        <v>55</v>
      </c>
      <c r="C4" s="6"/>
    </row>
    <row r="6" spans="1:3" x14ac:dyDescent="0.25">
      <c r="A6" s="5" t="s">
        <v>9</v>
      </c>
      <c r="B6" t="s">
        <v>15</v>
      </c>
    </row>
    <row r="7" spans="1:3" x14ac:dyDescent="0.25">
      <c r="A7" s="5" t="s">
        <v>11</v>
      </c>
      <c r="B7" t="s">
        <v>16</v>
      </c>
    </row>
    <row r="8" spans="1:3" x14ac:dyDescent="0.25">
      <c r="A8" s="5" t="s">
        <v>17</v>
      </c>
      <c r="B8" t="s">
        <v>53</v>
      </c>
    </row>
    <row r="9" spans="1:3" x14ac:dyDescent="0.25">
      <c r="A9" s="5" t="s">
        <v>14</v>
      </c>
      <c r="B9" t="s">
        <v>18</v>
      </c>
    </row>
    <row r="10" spans="1:3" x14ac:dyDescent="0.25">
      <c r="A10" s="5" t="s">
        <v>51</v>
      </c>
      <c r="B10" t="s">
        <v>52</v>
      </c>
    </row>
    <row r="11" spans="1:3" x14ac:dyDescent="0.25">
      <c r="A11" s="5" t="s">
        <v>5</v>
      </c>
      <c r="B11" t="s">
        <v>19</v>
      </c>
    </row>
    <row r="12" spans="1:3" x14ac:dyDescent="0.25">
      <c r="A12" s="5" t="s">
        <v>6</v>
      </c>
      <c r="B12" t="s">
        <v>20</v>
      </c>
    </row>
    <row r="14" spans="1:3" x14ac:dyDescent="0.25">
      <c r="B14" s="19" t="s">
        <v>59</v>
      </c>
    </row>
    <row r="15" spans="1:3" x14ac:dyDescent="0.25">
      <c r="B15" s="19" t="s">
        <v>54</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D27" sqref="D27"/>
    </sheetView>
  </sheetViews>
  <sheetFormatPr defaultRowHeight="15" x14ac:dyDescent="0.25"/>
  <cols>
    <col min="5" max="5" width="11.28515625" bestFit="1" customWidth="1"/>
  </cols>
  <sheetData>
    <row r="2" spans="1:6" x14ac:dyDescent="0.25">
      <c r="A2" s="29" t="s">
        <v>61</v>
      </c>
      <c r="B2" s="29"/>
      <c r="C2" s="29"/>
      <c r="D2" s="29"/>
      <c r="E2" s="29"/>
    </row>
    <row r="4" spans="1:6" x14ac:dyDescent="0.25">
      <c r="A4" s="5" t="s">
        <v>4</v>
      </c>
      <c r="B4" s="5" t="s">
        <v>3</v>
      </c>
      <c r="C4" s="5" t="s">
        <v>0</v>
      </c>
      <c r="D4" s="5" t="s">
        <v>1</v>
      </c>
      <c r="E4" s="5" t="s">
        <v>2</v>
      </c>
    </row>
    <row r="5" spans="1:6" x14ac:dyDescent="0.25">
      <c r="A5">
        <v>1</v>
      </c>
      <c r="B5" t="s">
        <v>29</v>
      </c>
      <c r="C5">
        <v>2015</v>
      </c>
      <c r="D5">
        <v>1</v>
      </c>
      <c r="E5" s="1">
        <v>68000</v>
      </c>
    </row>
    <row r="6" spans="1:6" x14ac:dyDescent="0.25">
      <c r="A6">
        <v>2</v>
      </c>
      <c r="B6" t="s">
        <v>30</v>
      </c>
      <c r="C6">
        <v>2015</v>
      </c>
      <c r="D6">
        <v>2</v>
      </c>
      <c r="E6" s="1">
        <v>61000</v>
      </c>
    </row>
    <row r="7" spans="1:6" x14ac:dyDescent="0.25">
      <c r="A7">
        <v>3</v>
      </c>
      <c r="B7" t="s">
        <v>31</v>
      </c>
      <c r="C7">
        <v>2015</v>
      </c>
      <c r="D7">
        <v>3</v>
      </c>
      <c r="E7" s="1">
        <v>80000</v>
      </c>
    </row>
    <row r="8" spans="1:6" x14ac:dyDescent="0.25">
      <c r="A8">
        <v>4</v>
      </c>
      <c r="B8" t="s">
        <v>32</v>
      </c>
      <c r="C8">
        <v>2015</v>
      </c>
      <c r="D8">
        <v>4</v>
      </c>
      <c r="E8" s="1">
        <v>85000</v>
      </c>
    </row>
    <row r="9" spans="1:6" x14ac:dyDescent="0.25">
      <c r="A9">
        <v>5</v>
      </c>
      <c r="B9" t="s">
        <v>33</v>
      </c>
      <c r="C9">
        <v>2016</v>
      </c>
      <c r="D9">
        <v>1</v>
      </c>
      <c r="E9" s="1">
        <v>78000</v>
      </c>
      <c r="F9" s="20"/>
    </row>
    <row r="10" spans="1:6" x14ac:dyDescent="0.25">
      <c r="A10">
        <v>6</v>
      </c>
      <c r="B10" t="s">
        <v>34</v>
      </c>
      <c r="C10">
        <v>2016</v>
      </c>
      <c r="D10">
        <v>2</v>
      </c>
      <c r="E10" s="1">
        <v>72000</v>
      </c>
    </row>
    <row r="11" spans="1:6" x14ac:dyDescent="0.25">
      <c r="A11">
        <v>7</v>
      </c>
      <c r="B11" t="s">
        <v>35</v>
      </c>
      <c r="C11">
        <v>2016</v>
      </c>
      <c r="D11">
        <v>3</v>
      </c>
      <c r="E11" s="1">
        <v>88000</v>
      </c>
    </row>
    <row r="12" spans="1:6" x14ac:dyDescent="0.25">
      <c r="A12">
        <v>8</v>
      </c>
      <c r="B12" t="s">
        <v>36</v>
      </c>
      <c r="C12">
        <v>2016</v>
      </c>
      <c r="D12">
        <v>4</v>
      </c>
      <c r="E12" s="1">
        <v>94000</v>
      </c>
    </row>
    <row r="13" spans="1:6" x14ac:dyDescent="0.25">
      <c r="A13">
        <v>9</v>
      </c>
      <c r="B13" t="s">
        <v>37</v>
      </c>
      <c r="C13">
        <v>2017</v>
      </c>
      <c r="D13">
        <v>1</v>
      </c>
      <c r="E13" s="1">
        <v>80000</v>
      </c>
      <c r="F13" s="20"/>
    </row>
    <row r="14" spans="1:6" x14ac:dyDescent="0.25">
      <c r="A14">
        <v>10</v>
      </c>
      <c r="B14" t="s">
        <v>38</v>
      </c>
      <c r="C14">
        <v>2017</v>
      </c>
      <c r="D14">
        <v>2</v>
      </c>
      <c r="E14" s="1">
        <v>76000</v>
      </c>
    </row>
    <row r="15" spans="1:6" x14ac:dyDescent="0.25">
      <c r="A15">
        <v>11</v>
      </c>
      <c r="B15" t="s">
        <v>39</v>
      </c>
      <c r="C15">
        <v>2017</v>
      </c>
      <c r="D15">
        <v>3</v>
      </c>
      <c r="E15" s="1">
        <v>95000</v>
      </c>
    </row>
    <row r="16" spans="1:6" x14ac:dyDescent="0.25">
      <c r="A16">
        <v>12</v>
      </c>
      <c r="B16" t="s">
        <v>40</v>
      </c>
      <c r="C16">
        <v>2017</v>
      </c>
      <c r="D16">
        <v>4</v>
      </c>
      <c r="E16" s="1">
        <v>98000</v>
      </c>
    </row>
    <row r="17" spans="1:6" x14ac:dyDescent="0.25">
      <c r="A17">
        <v>13</v>
      </c>
      <c r="B17" t="s">
        <v>41</v>
      </c>
      <c r="C17">
        <v>2018</v>
      </c>
      <c r="D17">
        <v>1</v>
      </c>
      <c r="E17" s="1">
        <v>83000</v>
      </c>
      <c r="F17" s="20"/>
    </row>
    <row r="18" spans="1:6" x14ac:dyDescent="0.25">
      <c r="A18">
        <v>14</v>
      </c>
      <c r="B18" t="s">
        <v>42</v>
      </c>
      <c r="C18">
        <v>2018</v>
      </c>
      <c r="D18">
        <v>2</v>
      </c>
      <c r="E18" s="1">
        <v>79000</v>
      </c>
    </row>
    <row r="19" spans="1:6" x14ac:dyDescent="0.25">
      <c r="A19">
        <v>15</v>
      </c>
      <c r="B19" t="s">
        <v>43</v>
      </c>
      <c r="C19">
        <v>2018</v>
      </c>
      <c r="D19">
        <v>3</v>
      </c>
      <c r="E19" s="1">
        <v>100000</v>
      </c>
    </row>
    <row r="20" spans="1:6" x14ac:dyDescent="0.25">
      <c r="A20">
        <v>16</v>
      </c>
      <c r="B20" t="s">
        <v>44</v>
      </c>
      <c r="C20">
        <v>2018</v>
      </c>
      <c r="D20">
        <v>4</v>
      </c>
      <c r="E20" s="1">
        <v>104000</v>
      </c>
    </row>
    <row r="21" spans="1:6" x14ac:dyDescent="0.25">
      <c r="A21">
        <v>17</v>
      </c>
      <c r="E21" s="21"/>
      <c r="F21" s="20"/>
    </row>
    <row r="22" spans="1:6" x14ac:dyDescent="0.25">
      <c r="A22">
        <v>18</v>
      </c>
      <c r="E22" s="21"/>
      <c r="F22" s="20"/>
    </row>
    <row r="23" spans="1:6" x14ac:dyDescent="0.25">
      <c r="A23">
        <v>19</v>
      </c>
      <c r="E23" s="21"/>
      <c r="F23" s="20"/>
    </row>
    <row r="24" spans="1:6" x14ac:dyDescent="0.25">
      <c r="A24">
        <v>20</v>
      </c>
      <c r="E24" s="21"/>
      <c r="F24" s="20"/>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F12" sqref="F12"/>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t="e">
        <f>AVERAGEIFS($H$8:$H$23,$D$8:$D$23,N2)</f>
        <v>#DIV/0!</v>
      </c>
    </row>
    <row r="3" spans="1:15" x14ac:dyDescent="0.25">
      <c r="N3">
        <v>2</v>
      </c>
      <c r="O3" s="22" t="e">
        <f>AVERAGEIFS($H$8:$H$23,$D$8:$D$23,N3)</f>
        <v>#DIV/0!</v>
      </c>
    </row>
    <row r="4" spans="1:15" x14ac:dyDescent="0.25">
      <c r="N4">
        <v>3</v>
      </c>
      <c r="O4" s="22" t="e">
        <f>AVERAGEIFS($H$8:$H$23,$D$8:$D$23,N4)</f>
        <v>#DIV/0!</v>
      </c>
    </row>
    <row r="5" spans="1:15" x14ac:dyDescent="0.25">
      <c r="F5" s="29" t="s">
        <v>62</v>
      </c>
      <c r="G5" s="29"/>
      <c r="H5" s="29"/>
      <c r="I5" s="29"/>
      <c r="J5" s="29"/>
      <c r="N5">
        <v>4</v>
      </c>
      <c r="O5" s="22" t="e">
        <f>AVERAGEIFS($H$8:$H$23,$D$8:$D$23,N5)</f>
        <v>#DIV/0!</v>
      </c>
    </row>
    <row r="6" spans="1:15" x14ac:dyDescent="0.25">
      <c r="E6" t="s">
        <v>9</v>
      </c>
      <c r="F6" s="30" t="s">
        <v>7</v>
      </c>
      <c r="G6" s="30"/>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29</v>
      </c>
      <c r="C8">
        <v>2015</v>
      </c>
      <c r="D8">
        <v>1</v>
      </c>
      <c r="E8" s="1">
        <v>68000</v>
      </c>
      <c r="I8" s="3"/>
      <c r="J8" s="2"/>
    </row>
    <row r="9" spans="1:15" x14ac:dyDescent="0.25">
      <c r="A9">
        <v>2</v>
      </c>
      <c r="B9" t="s">
        <v>30</v>
      </c>
      <c r="C9">
        <v>2015</v>
      </c>
      <c r="D9">
        <v>2</v>
      </c>
      <c r="E9" s="1">
        <v>61000</v>
      </c>
      <c r="I9" s="3"/>
      <c r="J9" s="2"/>
    </row>
    <row r="10" spans="1:15" x14ac:dyDescent="0.25">
      <c r="A10">
        <v>3</v>
      </c>
      <c r="B10" t="s">
        <v>31</v>
      </c>
      <c r="C10">
        <v>2015</v>
      </c>
      <c r="D10">
        <v>3</v>
      </c>
      <c r="E10" s="1">
        <v>80000</v>
      </c>
      <c r="F10" s="2"/>
      <c r="G10" s="2"/>
      <c r="H10" s="3"/>
      <c r="I10" s="3"/>
      <c r="J10" s="2"/>
    </row>
    <row r="11" spans="1:15" x14ac:dyDescent="0.25">
      <c r="A11">
        <v>4</v>
      </c>
      <c r="B11" t="s">
        <v>32</v>
      </c>
      <c r="C11">
        <v>2015</v>
      </c>
      <c r="D11">
        <v>4</v>
      </c>
      <c r="E11" s="1">
        <v>85000</v>
      </c>
      <c r="F11" s="2"/>
      <c r="G11" s="2"/>
      <c r="H11" s="3"/>
      <c r="I11" s="3"/>
      <c r="J11" s="2"/>
    </row>
    <row r="12" spans="1:15" x14ac:dyDescent="0.25">
      <c r="A12">
        <v>5</v>
      </c>
      <c r="B12" t="s">
        <v>33</v>
      </c>
      <c r="C12">
        <v>2016</v>
      </c>
      <c r="D12">
        <v>1</v>
      </c>
      <c r="E12" s="1">
        <v>78000</v>
      </c>
      <c r="F12" s="2"/>
      <c r="G12" s="2"/>
      <c r="H12" s="3"/>
      <c r="I12" s="3"/>
      <c r="J12" s="2"/>
    </row>
    <row r="13" spans="1:15" x14ac:dyDescent="0.25">
      <c r="A13">
        <v>6</v>
      </c>
      <c r="B13" t="s">
        <v>34</v>
      </c>
      <c r="C13">
        <v>2016</v>
      </c>
      <c r="D13">
        <v>2</v>
      </c>
      <c r="E13" s="1">
        <v>72000</v>
      </c>
      <c r="F13" s="2"/>
      <c r="G13" s="2"/>
      <c r="H13" s="3"/>
      <c r="I13" s="3"/>
      <c r="J13" s="2"/>
    </row>
    <row r="14" spans="1:15" x14ac:dyDescent="0.25">
      <c r="A14">
        <v>7</v>
      </c>
      <c r="B14" t="s">
        <v>35</v>
      </c>
      <c r="C14">
        <v>2016</v>
      </c>
      <c r="D14">
        <v>3</v>
      </c>
      <c r="E14" s="1">
        <v>88000</v>
      </c>
      <c r="F14" s="2"/>
      <c r="G14" s="2"/>
      <c r="H14" s="3"/>
      <c r="I14" s="3"/>
      <c r="J14" s="2"/>
    </row>
    <row r="15" spans="1:15" x14ac:dyDescent="0.25">
      <c r="A15">
        <v>8</v>
      </c>
      <c r="B15" t="s">
        <v>36</v>
      </c>
      <c r="C15">
        <v>2016</v>
      </c>
      <c r="D15">
        <v>4</v>
      </c>
      <c r="E15" s="1">
        <v>94000</v>
      </c>
      <c r="F15" s="2"/>
      <c r="G15" s="2"/>
      <c r="H15" s="3"/>
      <c r="I15" s="3"/>
      <c r="J15" s="2"/>
    </row>
    <row r="16" spans="1:15" x14ac:dyDescent="0.25">
      <c r="A16">
        <v>9</v>
      </c>
      <c r="B16" t="s">
        <v>37</v>
      </c>
      <c r="C16">
        <v>2017</v>
      </c>
      <c r="D16">
        <v>1</v>
      </c>
      <c r="E16" s="1">
        <v>80000</v>
      </c>
      <c r="F16" s="2"/>
      <c r="G16" s="2"/>
      <c r="H16" s="3"/>
      <c r="I16" s="3"/>
      <c r="J16" s="2"/>
    </row>
    <row r="17" spans="1:10" x14ac:dyDescent="0.25">
      <c r="A17">
        <v>10</v>
      </c>
      <c r="B17" t="s">
        <v>38</v>
      </c>
      <c r="C17">
        <v>2017</v>
      </c>
      <c r="D17">
        <v>2</v>
      </c>
      <c r="E17" s="1">
        <v>76000</v>
      </c>
      <c r="F17" s="2"/>
      <c r="G17" s="2"/>
      <c r="H17" s="3"/>
      <c r="I17" s="3"/>
      <c r="J17" s="2"/>
    </row>
    <row r="18" spans="1:10" x14ac:dyDescent="0.25">
      <c r="A18">
        <v>11</v>
      </c>
      <c r="B18" t="s">
        <v>39</v>
      </c>
      <c r="C18">
        <v>2017</v>
      </c>
      <c r="D18">
        <v>3</v>
      </c>
      <c r="E18" s="1">
        <v>95000</v>
      </c>
      <c r="F18" s="2"/>
      <c r="G18" s="2"/>
      <c r="H18" s="3"/>
      <c r="I18" s="3"/>
      <c r="J18" s="2"/>
    </row>
    <row r="19" spans="1:10" x14ac:dyDescent="0.25">
      <c r="A19">
        <v>12</v>
      </c>
      <c r="B19" t="s">
        <v>40</v>
      </c>
      <c r="C19">
        <v>2017</v>
      </c>
      <c r="D19">
        <v>4</v>
      </c>
      <c r="E19" s="1">
        <v>98000</v>
      </c>
      <c r="F19" s="2"/>
      <c r="G19" s="2"/>
      <c r="H19" s="3"/>
      <c r="I19" s="3"/>
      <c r="J19" s="2"/>
    </row>
    <row r="20" spans="1:10" x14ac:dyDescent="0.25">
      <c r="A20">
        <v>13</v>
      </c>
      <c r="B20" t="s">
        <v>41</v>
      </c>
      <c r="C20">
        <v>2018</v>
      </c>
      <c r="D20">
        <v>1</v>
      </c>
      <c r="E20" s="1">
        <v>83000</v>
      </c>
      <c r="F20" s="2"/>
      <c r="G20" s="2"/>
      <c r="H20" s="3"/>
      <c r="I20" s="3"/>
      <c r="J20" s="2"/>
    </row>
    <row r="21" spans="1:10" x14ac:dyDescent="0.25">
      <c r="A21">
        <v>14</v>
      </c>
      <c r="B21" t="s">
        <v>42</v>
      </c>
      <c r="C21">
        <v>2018</v>
      </c>
      <c r="D21">
        <v>2</v>
      </c>
      <c r="E21" s="1">
        <v>79000</v>
      </c>
      <c r="F21" s="2"/>
      <c r="G21" s="2"/>
      <c r="H21" s="3"/>
      <c r="I21" s="3"/>
      <c r="J21" s="2"/>
    </row>
    <row r="22" spans="1:10" x14ac:dyDescent="0.25">
      <c r="A22">
        <v>15</v>
      </c>
      <c r="B22" t="s">
        <v>43</v>
      </c>
      <c r="C22">
        <v>2018</v>
      </c>
      <c r="D22">
        <v>3</v>
      </c>
      <c r="E22" s="1">
        <v>100000</v>
      </c>
      <c r="F22" s="2"/>
      <c r="G22" s="2"/>
      <c r="I22" s="3"/>
      <c r="J22" s="2"/>
    </row>
    <row r="23" spans="1:10" x14ac:dyDescent="0.25">
      <c r="A23">
        <v>16</v>
      </c>
      <c r="B23" t="s">
        <v>44</v>
      </c>
      <c r="C23">
        <v>2018</v>
      </c>
      <c r="D23">
        <v>4</v>
      </c>
      <c r="E23" s="1">
        <v>104000</v>
      </c>
      <c r="F23" s="2"/>
      <c r="I23" s="3"/>
      <c r="J23" s="2"/>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topLeftCell="A4" zoomScale="130" zoomScaleNormal="130" workbookViewId="0">
      <selection activeCell="K8" sqref="K8:K28"/>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23</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K4" t="s">
        <v>56</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30" t="s">
        <v>7</v>
      </c>
      <c r="G7" s="30"/>
      <c r="H7" t="s">
        <v>10</v>
      </c>
      <c r="J7" t="s">
        <v>12</v>
      </c>
      <c r="K7" s="28" t="s">
        <v>63</v>
      </c>
    </row>
    <row r="8" spans="1:18" x14ac:dyDescent="0.25">
      <c r="A8" s="5" t="s">
        <v>4</v>
      </c>
      <c r="B8" s="5" t="s">
        <v>3</v>
      </c>
      <c r="C8" s="5" t="s">
        <v>0</v>
      </c>
      <c r="D8" s="5" t="s">
        <v>1</v>
      </c>
      <c r="E8" s="5" t="s">
        <v>2</v>
      </c>
      <c r="F8" s="5" t="s">
        <v>5</v>
      </c>
      <c r="G8" s="5" t="s">
        <v>6</v>
      </c>
      <c r="H8" s="5" t="s">
        <v>8</v>
      </c>
      <c r="I8" s="5" t="s">
        <v>11</v>
      </c>
      <c r="J8" s="5" t="s">
        <v>13</v>
      </c>
      <c r="K8" s="5"/>
    </row>
    <row r="9" spans="1:18" x14ac:dyDescent="0.25">
      <c r="A9">
        <v>1</v>
      </c>
      <c r="B9" t="s">
        <v>29</v>
      </c>
      <c r="C9">
        <v>2015</v>
      </c>
      <c r="D9">
        <v>1</v>
      </c>
      <c r="E9" s="1">
        <v>68000</v>
      </c>
      <c r="I9" s="3">
        <f t="shared" ref="I9:I28" si="0">VLOOKUP(D9,$N$2:$O$5,2,FALSE)</f>
        <v>0.94792340491335791</v>
      </c>
      <c r="J9" s="2">
        <f>E9/I9</f>
        <v>71735.75380409068</v>
      </c>
      <c r="K9" s="2"/>
    </row>
    <row r="10" spans="1:18" x14ac:dyDescent="0.25">
      <c r="A10">
        <v>2</v>
      </c>
      <c r="B10" t="s">
        <v>30</v>
      </c>
      <c r="C10">
        <v>2015</v>
      </c>
      <c r="D10">
        <v>2</v>
      </c>
      <c r="E10" s="1">
        <v>61000</v>
      </c>
      <c r="I10" s="3">
        <f t="shared" si="0"/>
        <v>0.8753311401992373</v>
      </c>
      <c r="J10" s="2">
        <f t="shared" ref="J10:J24" si="1">E10/I10</f>
        <v>69687.912606554324</v>
      </c>
      <c r="K10" s="2"/>
    </row>
    <row r="11" spans="1:18" x14ac:dyDescent="0.25">
      <c r="A11">
        <v>3</v>
      </c>
      <c r="B11" t="s">
        <v>31</v>
      </c>
      <c r="C11">
        <v>2015</v>
      </c>
      <c r="D11">
        <v>3</v>
      </c>
      <c r="E11" s="1">
        <v>80000</v>
      </c>
      <c r="F11" s="2">
        <f>AVERAGE(E9:E12)</f>
        <v>73500</v>
      </c>
      <c r="G11" s="2">
        <f>AVERAGE(F11:F12)</f>
        <v>74750</v>
      </c>
      <c r="H11" s="3">
        <f>E11/G11</f>
        <v>1.0702341137123745</v>
      </c>
      <c r="I11" s="3">
        <f t="shared" si="0"/>
        <v>1.0704855495527206</v>
      </c>
      <c r="J11" s="2">
        <f t="shared" si="1"/>
        <v>74732.442706420727</v>
      </c>
      <c r="K11" s="2"/>
    </row>
    <row r="12" spans="1:18" x14ac:dyDescent="0.25">
      <c r="A12">
        <v>4</v>
      </c>
      <c r="B12" t="s">
        <v>32</v>
      </c>
      <c r="C12">
        <v>2015</v>
      </c>
      <c r="D12">
        <v>4</v>
      </c>
      <c r="E12" s="1">
        <v>85000</v>
      </c>
      <c r="F12" s="2">
        <f t="shared" ref="F12:F23" si="2">AVERAGE(E10:E13)</f>
        <v>76000</v>
      </c>
      <c r="G12" s="2">
        <f t="shared" ref="G12:G22" si="3">AVERAGE(F12:F13)</f>
        <v>77375</v>
      </c>
      <c r="H12" s="3">
        <f t="shared" ref="H12:H22" si="4">E12/G12</f>
        <v>1.0985460420032309</v>
      </c>
      <c r="I12" s="3">
        <f t="shared" si="0"/>
        <v>1.1088348507133197</v>
      </c>
      <c r="J12" s="2">
        <f t="shared" si="1"/>
        <v>76657.042250538056</v>
      </c>
      <c r="K12" s="2"/>
    </row>
    <row r="13" spans="1:18" x14ac:dyDescent="0.25">
      <c r="A13">
        <v>5</v>
      </c>
      <c r="B13" t="s">
        <v>33</v>
      </c>
      <c r="C13">
        <v>2016</v>
      </c>
      <c r="D13">
        <v>1</v>
      </c>
      <c r="E13" s="1">
        <v>78000</v>
      </c>
      <c r="F13" s="2">
        <f t="shared" si="2"/>
        <v>78750</v>
      </c>
      <c r="G13" s="2">
        <f t="shared" si="3"/>
        <v>79750</v>
      </c>
      <c r="H13" s="3">
        <f t="shared" si="4"/>
        <v>0.9780564263322884</v>
      </c>
      <c r="I13" s="3">
        <f t="shared" si="0"/>
        <v>0.94792340491335791</v>
      </c>
      <c r="J13" s="2">
        <f t="shared" si="1"/>
        <v>82285.129363515778</v>
      </c>
      <c r="K13" s="2"/>
    </row>
    <row r="14" spans="1:18" x14ac:dyDescent="0.25">
      <c r="A14">
        <v>6</v>
      </c>
      <c r="B14" t="s">
        <v>34</v>
      </c>
      <c r="C14">
        <v>2016</v>
      </c>
      <c r="D14">
        <v>2</v>
      </c>
      <c r="E14" s="1">
        <v>72000</v>
      </c>
      <c r="F14" s="2">
        <f t="shared" si="2"/>
        <v>80750</v>
      </c>
      <c r="G14" s="2">
        <f t="shared" si="3"/>
        <v>81875</v>
      </c>
      <c r="H14" s="3">
        <f t="shared" si="4"/>
        <v>0.87938931297709921</v>
      </c>
      <c r="I14" s="3">
        <f t="shared" si="0"/>
        <v>0.8753311401992373</v>
      </c>
      <c r="J14" s="2">
        <f t="shared" si="1"/>
        <v>82254.585371670677</v>
      </c>
      <c r="K14" s="2"/>
    </row>
    <row r="15" spans="1:18" x14ac:dyDescent="0.25">
      <c r="A15">
        <v>7</v>
      </c>
      <c r="B15" t="s">
        <v>35</v>
      </c>
      <c r="C15">
        <v>2016</v>
      </c>
      <c r="D15">
        <v>3</v>
      </c>
      <c r="E15" s="1">
        <v>88000</v>
      </c>
      <c r="F15" s="2">
        <f t="shared" si="2"/>
        <v>83000</v>
      </c>
      <c r="G15" s="2">
        <f t="shared" si="3"/>
        <v>83250</v>
      </c>
      <c r="H15" s="3">
        <f t="shared" si="4"/>
        <v>1.057057057057057</v>
      </c>
      <c r="I15" s="3">
        <f t="shared" si="0"/>
        <v>1.0704855495527206</v>
      </c>
      <c r="J15" s="2">
        <f t="shared" si="1"/>
        <v>82205.686977062796</v>
      </c>
      <c r="K15" s="2"/>
    </row>
    <row r="16" spans="1:18" x14ac:dyDescent="0.25">
      <c r="A16">
        <v>8</v>
      </c>
      <c r="B16" t="s">
        <v>36</v>
      </c>
      <c r="C16">
        <v>2016</v>
      </c>
      <c r="D16">
        <v>4</v>
      </c>
      <c r="E16" s="1">
        <v>94000</v>
      </c>
      <c r="F16" s="2">
        <f t="shared" si="2"/>
        <v>83500</v>
      </c>
      <c r="G16" s="2">
        <f t="shared" si="3"/>
        <v>84000</v>
      </c>
      <c r="H16" s="3">
        <f t="shared" si="4"/>
        <v>1.1190476190476191</v>
      </c>
      <c r="I16" s="3">
        <f t="shared" si="0"/>
        <v>1.1088348507133197</v>
      </c>
      <c r="J16" s="2">
        <f t="shared" si="1"/>
        <v>84773.670253536198</v>
      </c>
      <c r="K16" s="2"/>
    </row>
    <row r="17" spans="1:11" x14ac:dyDescent="0.25">
      <c r="A17">
        <v>9</v>
      </c>
      <c r="B17" t="s">
        <v>37</v>
      </c>
      <c r="C17">
        <v>2017</v>
      </c>
      <c r="D17">
        <v>1</v>
      </c>
      <c r="E17" s="1">
        <v>80000</v>
      </c>
      <c r="F17" s="2">
        <f t="shared" si="2"/>
        <v>84500</v>
      </c>
      <c r="G17" s="2">
        <f t="shared" si="3"/>
        <v>85375</v>
      </c>
      <c r="H17" s="3">
        <f t="shared" si="4"/>
        <v>0.93704245973645683</v>
      </c>
      <c r="I17" s="3">
        <f t="shared" si="0"/>
        <v>0.94792340491335791</v>
      </c>
      <c r="J17" s="2">
        <f t="shared" si="1"/>
        <v>84395.004475400798</v>
      </c>
      <c r="K17" s="2"/>
    </row>
    <row r="18" spans="1:11" x14ac:dyDescent="0.25">
      <c r="A18">
        <v>10</v>
      </c>
      <c r="B18" t="s">
        <v>38</v>
      </c>
      <c r="C18">
        <v>2017</v>
      </c>
      <c r="D18">
        <v>2</v>
      </c>
      <c r="E18" s="1">
        <v>76000</v>
      </c>
      <c r="F18" s="2">
        <f t="shared" si="2"/>
        <v>86250</v>
      </c>
      <c r="G18" s="2">
        <f t="shared" si="3"/>
        <v>86750</v>
      </c>
      <c r="H18" s="3">
        <f t="shared" si="4"/>
        <v>0.87608069164265134</v>
      </c>
      <c r="I18" s="3">
        <f t="shared" si="0"/>
        <v>0.8753311401992373</v>
      </c>
      <c r="J18" s="2">
        <f t="shared" si="1"/>
        <v>86824.284558985717</v>
      </c>
      <c r="K18" s="2"/>
    </row>
    <row r="19" spans="1:11" x14ac:dyDescent="0.25">
      <c r="A19">
        <v>11</v>
      </c>
      <c r="B19" t="s">
        <v>39</v>
      </c>
      <c r="C19">
        <v>2017</v>
      </c>
      <c r="D19">
        <v>3</v>
      </c>
      <c r="E19" s="1">
        <v>95000</v>
      </c>
      <c r="F19" s="2">
        <f t="shared" si="2"/>
        <v>87250</v>
      </c>
      <c r="G19" s="2">
        <f t="shared" si="3"/>
        <v>87625</v>
      </c>
      <c r="H19" s="3">
        <f t="shared" si="4"/>
        <v>1.0841654778887304</v>
      </c>
      <c r="I19" s="3">
        <f t="shared" si="0"/>
        <v>1.0704855495527206</v>
      </c>
      <c r="J19" s="2">
        <f t="shared" si="1"/>
        <v>88744.775713874624</v>
      </c>
      <c r="K19" s="2"/>
    </row>
    <row r="20" spans="1:11" x14ac:dyDescent="0.25">
      <c r="A20">
        <v>12</v>
      </c>
      <c r="B20" t="s">
        <v>40</v>
      </c>
      <c r="C20">
        <v>2017</v>
      </c>
      <c r="D20">
        <v>4</v>
      </c>
      <c r="E20" s="1">
        <v>98000</v>
      </c>
      <c r="F20" s="2">
        <f t="shared" si="2"/>
        <v>88000</v>
      </c>
      <c r="G20" s="2">
        <f t="shared" si="3"/>
        <v>88375</v>
      </c>
      <c r="H20" s="3">
        <f t="shared" si="4"/>
        <v>1.108910891089109</v>
      </c>
      <c r="I20" s="3">
        <f t="shared" si="0"/>
        <v>1.1088348507133197</v>
      </c>
      <c r="J20" s="2">
        <f t="shared" si="1"/>
        <v>88381.060477090927</v>
      </c>
      <c r="K20" s="2"/>
    </row>
    <row r="21" spans="1:11" x14ac:dyDescent="0.25">
      <c r="A21">
        <v>13</v>
      </c>
      <c r="B21" t="s">
        <v>41</v>
      </c>
      <c r="C21">
        <v>2018</v>
      </c>
      <c r="D21">
        <v>1</v>
      </c>
      <c r="E21" s="1">
        <v>83000</v>
      </c>
      <c r="F21" s="2">
        <f t="shared" si="2"/>
        <v>88750</v>
      </c>
      <c r="G21" s="2">
        <f t="shared" si="3"/>
        <v>89375</v>
      </c>
      <c r="H21" s="3">
        <f t="shared" si="4"/>
        <v>0.92867132867132862</v>
      </c>
      <c r="I21" s="3">
        <f t="shared" si="0"/>
        <v>0.94792340491335791</v>
      </c>
      <c r="J21" s="2">
        <f t="shared" si="1"/>
        <v>87559.817143228327</v>
      </c>
      <c r="K21" s="2"/>
    </row>
    <row r="22" spans="1:11" x14ac:dyDescent="0.25">
      <c r="A22">
        <v>14</v>
      </c>
      <c r="B22" t="s">
        <v>42</v>
      </c>
      <c r="C22">
        <v>2018</v>
      </c>
      <c r="D22">
        <v>2</v>
      </c>
      <c r="E22" s="1">
        <v>79000</v>
      </c>
      <c r="F22" s="2">
        <f t="shared" si="2"/>
        <v>90000</v>
      </c>
      <c r="G22" s="2">
        <f t="shared" si="3"/>
        <v>90750</v>
      </c>
      <c r="H22" s="3">
        <f t="shared" si="4"/>
        <v>0.87052341597796146</v>
      </c>
      <c r="I22" s="3">
        <f t="shared" si="0"/>
        <v>0.8753311401992373</v>
      </c>
      <c r="J22" s="2">
        <f t="shared" si="1"/>
        <v>90251.55894947199</v>
      </c>
      <c r="K22" s="2"/>
    </row>
    <row r="23" spans="1:11" x14ac:dyDescent="0.25">
      <c r="A23">
        <v>15</v>
      </c>
      <c r="B23" t="s">
        <v>43</v>
      </c>
      <c r="C23">
        <v>2018</v>
      </c>
      <c r="D23">
        <v>3</v>
      </c>
      <c r="E23" s="1">
        <v>100000</v>
      </c>
      <c r="F23" s="2">
        <f t="shared" si="2"/>
        <v>91500</v>
      </c>
      <c r="G23" s="2"/>
      <c r="I23" s="3">
        <f t="shared" si="0"/>
        <v>1.0704855495527206</v>
      </c>
      <c r="J23" s="2">
        <f t="shared" si="1"/>
        <v>93415.553383025908</v>
      </c>
      <c r="K23" s="2"/>
    </row>
    <row r="24" spans="1:11" x14ac:dyDescent="0.25">
      <c r="A24">
        <v>16</v>
      </c>
      <c r="B24" t="s">
        <v>44</v>
      </c>
      <c r="C24">
        <v>2018</v>
      </c>
      <c r="D24">
        <v>4</v>
      </c>
      <c r="E24" s="1">
        <v>104000</v>
      </c>
      <c r="F24" s="2"/>
      <c r="I24" s="3">
        <f t="shared" si="0"/>
        <v>1.1088348507133197</v>
      </c>
      <c r="J24" s="2">
        <f t="shared" si="1"/>
        <v>93792.145812423027</v>
      </c>
      <c r="K24" s="2"/>
    </row>
    <row r="25" spans="1:11" x14ac:dyDescent="0.25">
      <c r="A25" s="23">
        <v>17</v>
      </c>
      <c r="B25" t="s">
        <v>25</v>
      </c>
      <c r="C25">
        <v>2019</v>
      </c>
      <c r="D25">
        <v>1</v>
      </c>
      <c r="I25" s="24">
        <f t="shared" si="0"/>
        <v>0.94792340491335791</v>
      </c>
      <c r="K25" s="25"/>
    </row>
    <row r="26" spans="1:11" x14ac:dyDescent="0.25">
      <c r="A26" s="23">
        <v>18</v>
      </c>
      <c r="B26" t="s">
        <v>26</v>
      </c>
      <c r="C26">
        <v>2019</v>
      </c>
      <c r="D26">
        <v>2</v>
      </c>
      <c r="I26" s="24">
        <f t="shared" si="0"/>
        <v>0.8753311401992373</v>
      </c>
      <c r="K26" s="25"/>
    </row>
    <row r="27" spans="1:11" x14ac:dyDescent="0.25">
      <c r="A27" s="23">
        <v>19</v>
      </c>
      <c r="B27" t="s">
        <v>27</v>
      </c>
      <c r="C27">
        <v>2019</v>
      </c>
      <c r="D27">
        <v>3</v>
      </c>
      <c r="I27" s="24">
        <f t="shared" si="0"/>
        <v>1.0704855495527206</v>
      </c>
      <c r="K27" s="25"/>
    </row>
    <row r="28" spans="1:11" x14ac:dyDescent="0.25">
      <c r="A28" s="23">
        <v>20</v>
      </c>
      <c r="B28" t="s">
        <v>28</v>
      </c>
      <c r="C28">
        <v>2019</v>
      </c>
      <c r="D28">
        <v>4</v>
      </c>
      <c r="I28" s="24">
        <f t="shared" si="0"/>
        <v>1.1088348507133197</v>
      </c>
      <c r="K28" s="25"/>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2:I18"/>
  <sheetViews>
    <sheetView zoomScale="170" zoomScaleNormal="170" workbookViewId="0">
      <selection activeCell="C13" sqref="C13"/>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2" spans="1:9" ht="15.75" thickBot="1" x14ac:dyDescent="0.3"/>
    <row r="3" spans="1:9" x14ac:dyDescent="0.25">
      <c r="A3" s="12"/>
      <c r="B3" s="12"/>
    </row>
    <row r="4" spans="1:9" x14ac:dyDescent="0.25">
      <c r="A4" s="9"/>
      <c r="B4" s="9"/>
    </row>
    <row r="5" spans="1:9" x14ac:dyDescent="0.25">
      <c r="A5" s="9"/>
      <c r="B5" s="9"/>
    </row>
    <row r="6" spans="1:9" x14ac:dyDescent="0.25">
      <c r="A6" s="9"/>
      <c r="B6" s="9"/>
    </row>
    <row r="7" spans="1:9" x14ac:dyDescent="0.25">
      <c r="A7" s="9"/>
      <c r="B7" s="9"/>
    </row>
    <row r="8" spans="1:9" ht="15.75" thickBot="1" x14ac:dyDescent="0.3">
      <c r="A8" s="10"/>
      <c r="B8" s="10"/>
    </row>
    <row r="10" spans="1:9" ht="15.75" thickBot="1" x14ac:dyDescent="0.3"/>
    <row r="11" spans="1:9" x14ac:dyDescent="0.25">
      <c r="A11" s="11"/>
      <c r="B11" s="11"/>
      <c r="C11" s="11"/>
      <c r="D11" s="11"/>
      <c r="E11" s="11"/>
      <c r="F11" s="11"/>
    </row>
    <row r="12" spans="1:9" x14ac:dyDescent="0.25">
      <c r="A12" s="9"/>
      <c r="B12" s="9"/>
      <c r="C12" s="9"/>
      <c r="D12" s="9"/>
      <c r="E12" s="9"/>
      <c r="F12" s="9"/>
    </row>
    <row r="13" spans="1:9" x14ac:dyDescent="0.25">
      <c r="A13" s="9"/>
      <c r="B13" s="9"/>
      <c r="C13" s="9"/>
      <c r="D13" s="9"/>
      <c r="E13" s="9"/>
      <c r="F13" s="9"/>
    </row>
    <row r="14" spans="1:9" ht="15.75" thickBot="1" x14ac:dyDescent="0.3">
      <c r="A14" s="10"/>
      <c r="B14" s="10"/>
      <c r="C14" s="10"/>
      <c r="D14" s="10"/>
      <c r="E14" s="10"/>
      <c r="F14" s="10"/>
    </row>
    <row r="15" spans="1:9" ht="15.75" thickBot="1" x14ac:dyDescent="0.3"/>
    <row r="16" spans="1:9" x14ac:dyDescent="0.25">
      <c r="A16" s="11"/>
      <c r="B16" s="11"/>
      <c r="C16" s="11"/>
      <c r="D16" s="11"/>
      <c r="E16" s="11"/>
      <c r="F16" s="11"/>
      <c r="G16" s="11"/>
      <c r="H16" s="11"/>
      <c r="I16" s="11"/>
    </row>
    <row r="17" spans="1:9" x14ac:dyDescent="0.25">
      <c r="A17" s="9"/>
      <c r="B17" s="9"/>
      <c r="C17" s="9"/>
      <c r="D17" s="9"/>
      <c r="E17" s="9"/>
      <c r="F17" s="9"/>
      <c r="G17" s="9"/>
      <c r="H17" s="9"/>
      <c r="I17" s="9"/>
    </row>
    <row r="18" spans="1:9" ht="15.75" thickBot="1" x14ac:dyDescent="0.3">
      <c r="A18" s="10"/>
      <c r="B18" s="10"/>
      <c r="C18" s="10"/>
      <c r="D18" s="10"/>
      <c r="E18" s="10"/>
      <c r="F18" s="10"/>
      <c r="G18" s="10"/>
      <c r="H18" s="10"/>
      <c r="I18"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L31" sqref="L31"/>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23</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1" t="s">
        <v>64</v>
      </c>
    </row>
    <row r="7" spans="1:18" x14ac:dyDescent="0.25">
      <c r="E7" t="s">
        <v>9</v>
      </c>
      <c r="F7" s="30" t="s">
        <v>7</v>
      </c>
      <c r="G7" s="30"/>
      <c r="H7" t="s">
        <v>10</v>
      </c>
      <c r="J7" t="s">
        <v>12</v>
      </c>
      <c r="L7" s="31"/>
    </row>
    <row r="8" spans="1:18" x14ac:dyDescent="0.25">
      <c r="A8" s="15" t="s">
        <v>4</v>
      </c>
      <c r="B8" s="5" t="s">
        <v>3</v>
      </c>
      <c r="C8" s="5" t="s">
        <v>0</v>
      </c>
      <c r="D8" s="5" t="s">
        <v>1</v>
      </c>
      <c r="E8" s="5" t="s">
        <v>2</v>
      </c>
      <c r="F8" s="5" t="s">
        <v>5</v>
      </c>
      <c r="G8" s="5" t="s">
        <v>6</v>
      </c>
      <c r="H8" s="5" t="s">
        <v>8</v>
      </c>
      <c r="I8" s="15" t="s">
        <v>11</v>
      </c>
      <c r="J8" s="5" t="s">
        <v>13</v>
      </c>
      <c r="K8" s="15" t="s">
        <v>14</v>
      </c>
      <c r="L8" s="5" t="s">
        <v>24</v>
      </c>
    </row>
    <row r="9" spans="1:18" x14ac:dyDescent="0.25">
      <c r="A9" s="26">
        <v>1</v>
      </c>
      <c r="B9" t="s">
        <v>29</v>
      </c>
      <c r="C9">
        <v>2015</v>
      </c>
      <c r="D9">
        <v>1</v>
      </c>
      <c r="E9" s="1">
        <v>68000</v>
      </c>
      <c r="I9" s="16">
        <f t="shared" ref="I9:I24" si="0">VLOOKUP(D9,$N$2:$O$5,2,FALSE)</f>
        <v>0.94792340491335791</v>
      </c>
      <c r="J9" s="2">
        <f>E9/I9</f>
        <v>71735.75380409068</v>
      </c>
      <c r="K9" s="17">
        <f t="shared" ref="K9:K24" si="1">$R$1+$R$2*A9</f>
        <v>72612.569952924343</v>
      </c>
      <c r="L9" s="2"/>
    </row>
    <row r="10" spans="1:18" x14ac:dyDescent="0.25">
      <c r="A10" s="26">
        <v>2</v>
      </c>
      <c r="B10" t="s">
        <v>30</v>
      </c>
      <c r="C10">
        <v>2015</v>
      </c>
      <c r="D10">
        <v>2</v>
      </c>
      <c r="E10" s="1">
        <v>61000</v>
      </c>
      <c r="I10" s="16">
        <f t="shared" si="0"/>
        <v>0.8753311401992373</v>
      </c>
      <c r="J10" s="2">
        <f t="shared" ref="J10:J24" si="2">E10/I10</f>
        <v>69687.912606554324</v>
      </c>
      <c r="K10" s="17">
        <f t="shared" si="1"/>
        <v>74078.364157925185</v>
      </c>
      <c r="L10" s="2"/>
    </row>
    <row r="11" spans="1:18" x14ac:dyDescent="0.25">
      <c r="A11" s="26">
        <v>3</v>
      </c>
      <c r="B11" t="s">
        <v>31</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row>
    <row r="12" spans="1:18" x14ac:dyDescent="0.25">
      <c r="A12" s="26">
        <v>4</v>
      </c>
      <c r="B12" t="s">
        <v>32</v>
      </c>
      <c r="C12">
        <v>2015</v>
      </c>
      <c r="D12">
        <v>4</v>
      </c>
      <c r="E12" s="1">
        <v>85000</v>
      </c>
      <c r="F12" s="2">
        <f t="shared" ref="F12:F23" si="3">AVERAGE(E10:E13)</f>
        <v>76000</v>
      </c>
      <c r="G12" s="2">
        <f t="shared" ref="G12:G22" si="4">AVERAGE(F12:F13)</f>
        <v>77375</v>
      </c>
      <c r="H12" s="3">
        <f t="shared" ref="H12:H22" si="5">E12/G12</f>
        <v>1.0985460420032309</v>
      </c>
      <c r="I12" s="16">
        <f t="shared" si="0"/>
        <v>1.1088348507133197</v>
      </c>
      <c r="J12" s="2">
        <f t="shared" si="2"/>
        <v>76657.042250538056</v>
      </c>
      <c r="K12" s="17">
        <f t="shared" si="1"/>
        <v>77009.952567926855</v>
      </c>
      <c r="L12" s="2"/>
    </row>
    <row r="13" spans="1:18" x14ac:dyDescent="0.25">
      <c r="A13" s="26">
        <v>5</v>
      </c>
      <c r="B13" t="s">
        <v>33</v>
      </c>
      <c r="C13">
        <v>2016</v>
      </c>
      <c r="D13">
        <v>1</v>
      </c>
      <c r="E13" s="1">
        <v>78000</v>
      </c>
      <c r="F13" s="2">
        <f t="shared" si="3"/>
        <v>78750</v>
      </c>
      <c r="G13" s="2">
        <f t="shared" si="4"/>
        <v>79750</v>
      </c>
      <c r="H13" s="3">
        <f t="shared" si="5"/>
        <v>0.9780564263322884</v>
      </c>
      <c r="I13" s="16">
        <f t="shared" si="0"/>
        <v>0.94792340491335791</v>
      </c>
      <c r="J13" s="2">
        <f t="shared" si="2"/>
        <v>82285.129363515778</v>
      </c>
      <c r="K13" s="17">
        <f t="shared" si="1"/>
        <v>78475.746772927698</v>
      </c>
      <c r="L13" s="2"/>
    </row>
    <row r="14" spans="1:18" x14ac:dyDescent="0.25">
      <c r="A14" s="26">
        <v>6</v>
      </c>
      <c r="B14" t="s">
        <v>34</v>
      </c>
      <c r="C14">
        <v>2016</v>
      </c>
      <c r="D14">
        <v>2</v>
      </c>
      <c r="E14" s="1">
        <v>72000</v>
      </c>
      <c r="F14" s="2">
        <f t="shared" si="3"/>
        <v>80750</v>
      </c>
      <c r="G14" s="2">
        <f t="shared" si="4"/>
        <v>81875</v>
      </c>
      <c r="H14" s="3">
        <f t="shared" si="5"/>
        <v>0.87938931297709921</v>
      </c>
      <c r="I14" s="16">
        <f t="shared" si="0"/>
        <v>0.8753311401992373</v>
      </c>
      <c r="J14" s="2">
        <f t="shared" si="2"/>
        <v>82254.585371670677</v>
      </c>
      <c r="K14" s="17">
        <f t="shared" si="1"/>
        <v>79941.54097792854</v>
      </c>
      <c r="L14" s="2"/>
    </row>
    <row r="15" spans="1:18" x14ac:dyDescent="0.25">
      <c r="A15" s="26">
        <v>7</v>
      </c>
      <c r="B15" t="s">
        <v>35</v>
      </c>
      <c r="C15">
        <v>2016</v>
      </c>
      <c r="D15">
        <v>3</v>
      </c>
      <c r="E15" s="1">
        <v>88000</v>
      </c>
      <c r="F15" s="2">
        <f t="shared" si="3"/>
        <v>83000</v>
      </c>
      <c r="G15" s="2">
        <f t="shared" si="4"/>
        <v>83250</v>
      </c>
      <c r="H15" s="3">
        <f t="shared" si="5"/>
        <v>1.057057057057057</v>
      </c>
      <c r="I15" s="16">
        <f t="shared" si="0"/>
        <v>1.0704855495527206</v>
      </c>
      <c r="J15" s="2">
        <f t="shared" si="2"/>
        <v>82205.686977062796</v>
      </c>
      <c r="K15" s="17">
        <f t="shared" si="1"/>
        <v>81407.335182929382</v>
      </c>
      <c r="L15" s="2"/>
    </row>
    <row r="16" spans="1:18" x14ac:dyDescent="0.25">
      <c r="A16" s="26">
        <v>8</v>
      </c>
      <c r="B16" t="s">
        <v>36</v>
      </c>
      <c r="C16">
        <v>2016</v>
      </c>
      <c r="D16">
        <v>4</v>
      </c>
      <c r="E16" s="1">
        <v>94000</v>
      </c>
      <c r="F16" s="2">
        <f t="shared" si="3"/>
        <v>83500</v>
      </c>
      <c r="G16" s="2">
        <f t="shared" si="4"/>
        <v>84000</v>
      </c>
      <c r="H16" s="3">
        <f t="shared" si="5"/>
        <v>1.1190476190476191</v>
      </c>
      <c r="I16" s="16">
        <f t="shared" si="0"/>
        <v>1.1088348507133197</v>
      </c>
      <c r="J16" s="2">
        <f t="shared" si="2"/>
        <v>84773.670253536198</v>
      </c>
      <c r="K16" s="17">
        <f t="shared" si="1"/>
        <v>82873.129387930225</v>
      </c>
      <c r="L16" s="2"/>
    </row>
    <row r="17" spans="1:12" x14ac:dyDescent="0.25">
      <c r="A17" s="26">
        <v>9</v>
      </c>
      <c r="B17" t="s">
        <v>37</v>
      </c>
      <c r="C17">
        <v>2017</v>
      </c>
      <c r="D17">
        <v>1</v>
      </c>
      <c r="E17" s="1">
        <v>80000</v>
      </c>
      <c r="F17" s="2">
        <f t="shared" si="3"/>
        <v>84500</v>
      </c>
      <c r="G17" s="2">
        <f t="shared" si="4"/>
        <v>85375</v>
      </c>
      <c r="H17" s="3">
        <f t="shared" si="5"/>
        <v>0.93704245973645683</v>
      </c>
      <c r="I17" s="16">
        <f t="shared" si="0"/>
        <v>0.94792340491335791</v>
      </c>
      <c r="J17" s="2">
        <f t="shared" si="2"/>
        <v>84395.004475400798</v>
      </c>
      <c r="K17" s="17">
        <f t="shared" si="1"/>
        <v>84338.923592931067</v>
      </c>
      <c r="L17" s="2"/>
    </row>
    <row r="18" spans="1:12" x14ac:dyDescent="0.25">
      <c r="A18" s="26">
        <v>10</v>
      </c>
      <c r="B18" t="s">
        <v>38</v>
      </c>
      <c r="C18">
        <v>2017</v>
      </c>
      <c r="D18">
        <v>2</v>
      </c>
      <c r="E18" s="1">
        <v>76000</v>
      </c>
      <c r="F18" s="2">
        <f t="shared" si="3"/>
        <v>86250</v>
      </c>
      <c r="G18" s="2">
        <f t="shared" si="4"/>
        <v>86750</v>
      </c>
      <c r="H18" s="3">
        <f t="shared" si="5"/>
        <v>0.87608069164265134</v>
      </c>
      <c r="I18" s="16">
        <f t="shared" si="0"/>
        <v>0.8753311401992373</v>
      </c>
      <c r="J18" s="2">
        <f t="shared" si="2"/>
        <v>86824.284558985717</v>
      </c>
      <c r="K18" s="17">
        <f t="shared" si="1"/>
        <v>85804.717797931895</v>
      </c>
      <c r="L18" s="2"/>
    </row>
    <row r="19" spans="1:12" x14ac:dyDescent="0.25">
      <c r="A19" s="26">
        <v>11</v>
      </c>
      <c r="B19" t="s">
        <v>39</v>
      </c>
      <c r="C19">
        <v>2017</v>
      </c>
      <c r="D19">
        <v>3</v>
      </c>
      <c r="E19" s="1">
        <v>95000</v>
      </c>
      <c r="F19" s="2">
        <f t="shared" si="3"/>
        <v>87250</v>
      </c>
      <c r="G19" s="2">
        <f t="shared" si="4"/>
        <v>87625</v>
      </c>
      <c r="H19" s="3">
        <f t="shared" si="5"/>
        <v>1.0841654778887304</v>
      </c>
      <c r="I19" s="16">
        <f t="shared" si="0"/>
        <v>1.0704855495527206</v>
      </c>
      <c r="J19" s="2">
        <f t="shared" si="2"/>
        <v>88744.775713874624</v>
      </c>
      <c r="K19" s="17">
        <f t="shared" si="1"/>
        <v>87270.512002932737</v>
      </c>
      <c r="L19" s="2"/>
    </row>
    <row r="20" spans="1:12" x14ac:dyDescent="0.25">
      <c r="A20" s="26">
        <v>12</v>
      </c>
      <c r="B20" t="s">
        <v>40</v>
      </c>
      <c r="C20">
        <v>2017</v>
      </c>
      <c r="D20">
        <v>4</v>
      </c>
      <c r="E20" s="1">
        <v>98000</v>
      </c>
      <c r="F20" s="2">
        <f t="shared" si="3"/>
        <v>88000</v>
      </c>
      <c r="G20" s="2">
        <f t="shared" si="4"/>
        <v>88375</v>
      </c>
      <c r="H20" s="3">
        <f t="shared" si="5"/>
        <v>1.108910891089109</v>
      </c>
      <c r="I20" s="16">
        <f t="shared" si="0"/>
        <v>1.1088348507133197</v>
      </c>
      <c r="J20" s="2">
        <f t="shared" si="2"/>
        <v>88381.060477090927</v>
      </c>
      <c r="K20" s="17">
        <f t="shared" si="1"/>
        <v>88736.30620793358</v>
      </c>
      <c r="L20" s="2"/>
    </row>
    <row r="21" spans="1:12" x14ac:dyDescent="0.25">
      <c r="A21" s="26">
        <v>13</v>
      </c>
      <c r="B21" t="s">
        <v>41</v>
      </c>
      <c r="C21">
        <v>2018</v>
      </c>
      <c r="D21">
        <v>1</v>
      </c>
      <c r="E21" s="1">
        <v>83000</v>
      </c>
      <c r="F21" s="2">
        <f t="shared" si="3"/>
        <v>88750</v>
      </c>
      <c r="G21" s="2">
        <f t="shared" si="4"/>
        <v>89375</v>
      </c>
      <c r="H21" s="3">
        <f t="shared" si="5"/>
        <v>0.92867132867132862</v>
      </c>
      <c r="I21" s="16">
        <f t="shared" si="0"/>
        <v>0.94792340491335791</v>
      </c>
      <c r="J21" s="2">
        <f t="shared" si="2"/>
        <v>87559.817143228327</v>
      </c>
      <c r="K21" s="17">
        <f t="shared" si="1"/>
        <v>90202.100412934422</v>
      </c>
      <c r="L21" s="2"/>
    </row>
    <row r="22" spans="1:12" x14ac:dyDescent="0.25">
      <c r="A22" s="26">
        <v>14</v>
      </c>
      <c r="B22" t="s">
        <v>42</v>
      </c>
      <c r="C22">
        <v>2018</v>
      </c>
      <c r="D22">
        <v>2</v>
      </c>
      <c r="E22" s="1">
        <v>79000</v>
      </c>
      <c r="F22" s="2">
        <f t="shared" si="3"/>
        <v>90000</v>
      </c>
      <c r="G22" s="2">
        <f t="shared" si="4"/>
        <v>90750</v>
      </c>
      <c r="H22" s="3">
        <f t="shared" si="5"/>
        <v>0.87052341597796146</v>
      </c>
      <c r="I22" s="16">
        <f t="shared" si="0"/>
        <v>0.8753311401992373</v>
      </c>
      <c r="J22" s="2">
        <f t="shared" si="2"/>
        <v>90251.55894947199</v>
      </c>
      <c r="K22" s="17">
        <f t="shared" si="1"/>
        <v>91667.894617935264</v>
      </c>
      <c r="L22" s="2"/>
    </row>
    <row r="23" spans="1:12" x14ac:dyDescent="0.25">
      <c r="A23" s="26">
        <v>15</v>
      </c>
      <c r="B23" t="s">
        <v>43</v>
      </c>
      <c r="C23">
        <v>2018</v>
      </c>
      <c r="D23">
        <v>3</v>
      </c>
      <c r="E23" s="1">
        <v>100000</v>
      </c>
      <c r="F23" s="2">
        <f t="shared" si="3"/>
        <v>91500</v>
      </c>
      <c r="G23" s="2"/>
      <c r="I23" s="16">
        <f t="shared" si="0"/>
        <v>1.0704855495527206</v>
      </c>
      <c r="J23" s="2">
        <f t="shared" si="2"/>
        <v>93415.553383025908</v>
      </c>
      <c r="K23" s="17">
        <f t="shared" si="1"/>
        <v>93133.688822936107</v>
      </c>
      <c r="L23" s="2"/>
    </row>
    <row r="24" spans="1:12" x14ac:dyDescent="0.25">
      <c r="A24" s="26">
        <v>16</v>
      </c>
      <c r="B24" t="s">
        <v>44</v>
      </c>
      <c r="C24">
        <v>2018</v>
      </c>
      <c r="D24">
        <v>4</v>
      </c>
      <c r="E24" s="1">
        <v>104000</v>
      </c>
      <c r="F24" s="2"/>
      <c r="I24" s="16">
        <f t="shared" si="0"/>
        <v>1.1088348507133197</v>
      </c>
      <c r="J24" s="2">
        <f t="shared" si="2"/>
        <v>93792.145812423027</v>
      </c>
      <c r="K24" s="17">
        <f t="shared" si="1"/>
        <v>94599.483027936949</v>
      </c>
      <c r="L24" s="2"/>
    </row>
    <row r="25" spans="1:12" x14ac:dyDescent="0.25">
      <c r="A25" s="26">
        <v>17</v>
      </c>
      <c r="B25" t="s">
        <v>25</v>
      </c>
      <c r="C25">
        <v>2019</v>
      </c>
      <c r="D25">
        <v>1</v>
      </c>
      <c r="I25" s="16">
        <f t="shared" ref="I25:I28" si="6">VLOOKUP(D25,$N$2:$O$5,2,FALSE)</f>
        <v>0.94792340491335791</v>
      </c>
      <c r="K25" s="17">
        <f t="shared" ref="K25:K28" si="7">$R$1+$R$2*A25</f>
        <v>96065.277232937777</v>
      </c>
      <c r="L25" s="2"/>
    </row>
    <row r="26" spans="1:12" x14ac:dyDescent="0.25">
      <c r="A26" s="26">
        <v>18</v>
      </c>
      <c r="B26" t="s">
        <v>26</v>
      </c>
      <c r="C26">
        <v>2019</v>
      </c>
      <c r="D26">
        <v>2</v>
      </c>
      <c r="I26" s="16">
        <f t="shared" si="6"/>
        <v>0.8753311401992373</v>
      </c>
      <c r="K26" s="17">
        <f t="shared" si="7"/>
        <v>97531.071437938619</v>
      </c>
      <c r="L26" s="2"/>
    </row>
    <row r="27" spans="1:12" x14ac:dyDescent="0.25">
      <c r="A27" s="26">
        <v>19</v>
      </c>
      <c r="B27" t="s">
        <v>27</v>
      </c>
      <c r="C27">
        <v>2019</v>
      </c>
      <c r="D27">
        <v>3</v>
      </c>
      <c r="I27" s="16">
        <f t="shared" si="6"/>
        <v>1.0704855495527206</v>
      </c>
      <c r="K27" s="17">
        <f t="shared" si="7"/>
        <v>98996.865642939461</v>
      </c>
      <c r="L27" s="2"/>
    </row>
    <row r="28" spans="1:12" x14ac:dyDescent="0.25">
      <c r="A28" s="26">
        <v>20</v>
      </c>
      <c r="B28" t="s">
        <v>28</v>
      </c>
      <c r="C28">
        <v>2019</v>
      </c>
      <c r="D28">
        <v>4</v>
      </c>
      <c r="I28" s="16">
        <f t="shared" si="6"/>
        <v>1.1088348507133197</v>
      </c>
      <c r="K28" s="17">
        <f t="shared" si="7"/>
        <v>100462.6598479403</v>
      </c>
      <c r="L28" s="2"/>
    </row>
  </sheetData>
  <mergeCells count="2">
    <mergeCell ref="F7:G7"/>
    <mergeCell ref="L6:L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O26" sqref="O26"/>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46</v>
      </c>
      <c r="N1" s="2" t="e">
        <f>AVERAGE(N9:N24)</f>
        <v>#DIV/0!</v>
      </c>
      <c r="P1" t="s">
        <v>1</v>
      </c>
      <c r="Q1" t="s">
        <v>11</v>
      </c>
      <c r="S1" s="9" t="s">
        <v>23</v>
      </c>
      <c r="T1" s="13">
        <v>71146.775747923501</v>
      </c>
    </row>
    <row r="2" spans="1:20" ht="15.75" thickBot="1" x14ac:dyDescent="0.3">
      <c r="M2" s="5" t="s">
        <v>47</v>
      </c>
      <c r="N2" s="2">
        <f>SUM(N9:N24)</f>
        <v>0</v>
      </c>
      <c r="P2">
        <v>1</v>
      </c>
      <c r="Q2">
        <f>AVERAGEIFS($H$11:$H$22,$D$11:$D$22,P2)</f>
        <v>0.94792340491335791</v>
      </c>
      <c r="S2" s="10" t="s">
        <v>4</v>
      </c>
      <c r="T2" s="14">
        <v>1465.7942050008401</v>
      </c>
    </row>
    <row r="3" spans="1:20" x14ac:dyDescent="0.25">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30" t="s">
        <v>7</v>
      </c>
      <c r="G7" s="30"/>
      <c r="H7" t="s">
        <v>10</v>
      </c>
      <c r="J7" t="s">
        <v>12</v>
      </c>
      <c r="M7" s="29" t="s">
        <v>65</v>
      </c>
      <c r="N7" s="29"/>
      <c r="O7" s="29"/>
      <c r="P7" s="2"/>
    </row>
    <row r="8" spans="1:20" x14ac:dyDescent="0.25">
      <c r="A8" s="5" t="s">
        <v>4</v>
      </c>
      <c r="B8" s="5" t="s">
        <v>3</v>
      </c>
      <c r="C8" s="5" t="s">
        <v>0</v>
      </c>
      <c r="D8" s="5" t="s">
        <v>1</v>
      </c>
      <c r="E8" s="5" t="s">
        <v>2</v>
      </c>
      <c r="F8" s="5" t="s">
        <v>5</v>
      </c>
      <c r="G8" s="5" t="s">
        <v>6</v>
      </c>
      <c r="H8" s="5" t="s">
        <v>8</v>
      </c>
      <c r="I8" s="15" t="s">
        <v>11</v>
      </c>
      <c r="J8" s="5" t="s">
        <v>13</v>
      </c>
      <c r="K8" s="15" t="s">
        <v>14</v>
      </c>
      <c r="L8" s="5" t="s">
        <v>24</v>
      </c>
      <c r="M8" s="15" t="s">
        <v>57</v>
      </c>
      <c r="N8" s="5" t="s">
        <v>49</v>
      </c>
      <c r="O8" s="5" t="s">
        <v>45</v>
      </c>
      <c r="P8" s="27" t="e">
        <f>AVERAGE(O9:O24)</f>
        <v>#DIV/0!</v>
      </c>
      <c r="Q8" s="5" t="s">
        <v>58</v>
      </c>
    </row>
    <row r="9" spans="1:20" x14ac:dyDescent="0.25">
      <c r="A9">
        <v>1</v>
      </c>
      <c r="B9" t="s">
        <v>29</v>
      </c>
      <c r="C9">
        <v>2015</v>
      </c>
      <c r="D9">
        <v>1</v>
      </c>
      <c r="E9" s="1">
        <v>68000</v>
      </c>
      <c r="I9" s="16">
        <f t="shared" ref="I9:I28" si="0">VLOOKUP(D9,$P$2:$Q$5,2,FALSE)</f>
        <v>0.94792340491335791</v>
      </c>
      <c r="J9" s="2">
        <f>E9/I9</f>
        <v>71735.75380409068</v>
      </c>
      <c r="K9" s="17">
        <f t="shared" ref="K9:K28" si="1">$T$1+$T$2*A9</f>
        <v>72612.569952924343</v>
      </c>
      <c r="L9" s="2">
        <f>I9*K9</f>
        <v>68831.154549285435</v>
      </c>
      <c r="M9" s="2"/>
      <c r="N9" s="2"/>
      <c r="O9" s="18"/>
    </row>
    <row r="10" spans="1:20" x14ac:dyDescent="0.25">
      <c r="A10">
        <v>2</v>
      </c>
      <c r="B10" t="s">
        <v>30</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c r="N10" s="2"/>
      <c r="O10" s="18"/>
    </row>
    <row r="11" spans="1:20" x14ac:dyDescent="0.25">
      <c r="A11">
        <v>3</v>
      </c>
      <c r="B11" t="s">
        <v>31</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c r="N11" s="2"/>
      <c r="O11" s="18"/>
    </row>
    <row r="12" spans="1:20" x14ac:dyDescent="0.25">
      <c r="A12">
        <v>4</v>
      </c>
      <c r="B12" t="s">
        <v>32</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c r="M12" s="2"/>
      <c r="N12" s="2"/>
      <c r="O12" s="18"/>
    </row>
    <row r="13" spans="1:20" x14ac:dyDescent="0.25">
      <c r="A13">
        <v>5</v>
      </c>
      <c r="B13" t="s">
        <v>33</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c r="M13" s="2"/>
      <c r="N13" s="2"/>
      <c r="O13" s="18"/>
    </row>
    <row r="14" spans="1:20" x14ac:dyDescent="0.25">
      <c r="A14">
        <v>6</v>
      </c>
      <c r="B14" t="s">
        <v>34</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c r="M14" s="2"/>
      <c r="N14" s="2"/>
      <c r="O14" s="18"/>
    </row>
    <row r="15" spans="1:20" x14ac:dyDescent="0.25">
      <c r="A15">
        <v>7</v>
      </c>
      <c r="B15" t="s">
        <v>35</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c r="M15" s="2"/>
      <c r="N15" s="2"/>
      <c r="O15" s="18"/>
    </row>
    <row r="16" spans="1:20" x14ac:dyDescent="0.25">
      <c r="A16">
        <v>8</v>
      </c>
      <c r="B16" t="s">
        <v>36</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c r="M16" s="2"/>
      <c r="N16" s="2"/>
      <c r="O16" s="18"/>
    </row>
    <row r="17" spans="1:15" x14ac:dyDescent="0.25">
      <c r="A17">
        <v>9</v>
      </c>
      <c r="B17" t="s">
        <v>37</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c r="M17" s="2"/>
      <c r="N17" s="2"/>
      <c r="O17" s="18"/>
    </row>
    <row r="18" spans="1:15" x14ac:dyDescent="0.25">
      <c r="A18">
        <v>10</v>
      </c>
      <c r="B18" t="s">
        <v>38</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c r="M18" s="2"/>
      <c r="N18" s="2"/>
      <c r="O18" s="18"/>
    </row>
    <row r="19" spans="1:15" x14ac:dyDescent="0.25">
      <c r="A19">
        <v>11</v>
      </c>
      <c r="B19" t="s">
        <v>39</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c r="M19" s="2"/>
      <c r="N19" s="2"/>
      <c r="O19" s="18"/>
    </row>
    <row r="20" spans="1:15" x14ac:dyDescent="0.25">
      <c r="A20">
        <v>12</v>
      </c>
      <c r="B20" t="s">
        <v>40</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c r="M20" s="2"/>
      <c r="N20" s="2"/>
      <c r="O20" s="18"/>
    </row>
    <row r="21" spans="1:15" x14ac:dyDescent="0.25">
      <c r="A21">
        <v>13</v>
      </c>
      <c r="B21" t="s">
        <v>41</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c r="M21" s="2"/>
      <c r="N21" s="2"/>
      <c r="O21" s="18"/>
    </row>
    <row r="22" spans="1:15" x14ac:dyDescent="0.25">
      <c r="A22">
        <v>14</v>
      </c>
      <c r="B22" t="s">
        <v>42</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c r="M22" s="2"/>
      <c r="N22" s="2"/>
      <c r="O22" s="18"/>
    </row>
    <row r="23" spans="1:15" x14ac:dyDescent="0.25">
      <c r="A23">
        <v>15</v>
      </c>
      <c r="B23" t="s">
        <v>43</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c r="M23" s="2"/>
      <c r="N23" s="2"/>
      <c r="O23" s="18"/>
    </row>
    <row r="24" spans="1:15" x14ac:dyDescent="0.25">
      <c r="A24">
        <v>16</v>
      </c>
      <c r="B24" t="s">
        <v>44</v>
      </c>
      <c r="C24">
        <v>2018</v>
      </c>
      <c r="D24">
        <v>4</v>
      </c>
      <c r="E24" s="1">
        <v>104000</v>
      </c>
      <c r="F24" s="2"/>
      <c r="I24" s="16">
        <f t="shared" si="0"/>
        <v>1.1088348507133197</v>
      </c>
      <c r="J24" s="2">
        <f t="shared" si="2"/>
        <v>93792.145812423027</v>
      </c>
      <c r="K24" s="17">
        <f t="shared" si="1"/>
        <v>94599.483027936949</v>
      </c>
      <c r="L24" s="2">
        <f t="shared" si="3"/>
        <v>104895.20364083968</v>
      </c>
      <c r="M24" s="2"/>
      <c r="N24" s="2"/>
      <c r="O24" s="18"/>
    </row>
    <row r="25" spans="1:15" x14ac:dyDescent="0.25">
      <c r="A25">
        <v>17</v>
      </c>
      <c r="B25" t="s">
        <v>25</v>
      </c>
      <c r="C25">
        <v>2019</v>
      </c>
      <c r="D25">
        <v>1</v>
      </c>
      <c r="I25" s="16">
        <f t="shared" si="0"/>
        <v>0.94792340491335791</v>
      </c>
      <c r="K25" s="17">
        <f t="shared" si="1"/>
        <v>96065.277232937777</v>
      </c>
      <c r="L25" s="2">
        <f t="shared" si="3"/>
        <v>91062.524688592064</v>
      </c>
    </row>
    <row r="26" spans="1:15" x14ac:dyDescent="0.25">
      <c r="A26">
        <v>18</v>
      </c>
      <c r="B26" t="s">
        <v>26</v>
      </c>
      <c r="C26">
        <v>2019</v>
      </c>
      <c r="D26">
        <v>2</v>
      </c>
      <c r="I26" s="16">
        <f t="shared" si="0"/>
        <v>0.8753311401992373</v>
      </c>
      <c r="K26" s="17">
        <f t="shared" si="1"/>
        <v>97531.071437938619</v>
      </c>
      <c r="L26" s="2">
        <f t="shared" si="3"/>
        <v>85371.983966624073</v>
      </c>
    </row>
    <row r="27" spans="1:15" x14ac:dyDescent="0.25">
      <c r="A27">
        <v>19</v>
      </c>
      <c r="B27" t="s">
        <v>27</v>
      </c>
      <c r="C27">
        <v>2019</v>
      </c>
      <c r="D27">
        <v>3</v>
      </c>
      <c r="I27" s="16">
        <f t="shared" si="0"/>
        <v>1.0704855495527206</v>
      </c>
      <c r="K27" s="17">
        <f t="shared" si="1"/>
        <v>98996.865642939461</v>
      </c>
      <c r="L27" s="2">
        <f t="shared" si="3"/>
        <v>105974.71412177889</v>
      </c>
    </row>
    <row r="28" spans="1:15" x14ac:dyDescent="0.25">
      <c r="A28">
        <v>20</v>
      </c>
      <c r="B28" t="s">
        <v>28</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2022-07-27T08:54:54Z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