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DSM_LMS_Courses\3_Create_CXO_Dashboards\L0_Excel_Performance_Scorecards\"/>
    </mc:Choice>
  </mc:AlternateContent>
  <xr:revisionPtr revIDLastSave="0" documentId="13_ncr:1_{A21436A7-0F16-40B7-B2FF-316DCFB626BF}" xr6:coauthVersionLast="47" xr6:coauthVersionMax="47" xr10:uidLastSave="{00000000-0000-0000-0000-000000000000}"/>
  <bookViews>
    <workbookView xWindow="-120" yWindow="-120" windowWidth="29040" windowHeight="15840" activeTab="3" xr2:uid="{22A72064-8E61-480C-A8F5-A56E797927B1}"/>
  </bookViews>
  <sheets>
    <sheet name="Index" sheetId="1" r:id="rId1"/>
    <sheet name="Sheet1" sheetId="4" r:id="rId2"/>
    <sheet name="Data" sheetId="2" r:id="rId3"/>
    <sheet name="Scorecard" sheetId="3" r:id="rId4"/>
    <sheet name="Sheet2" sheetId="5" r:id="rId5"/>
  </sheets>
  <definedNames>
    <definedName name="_xlnm._FilterDatabase" localSheetId="2" hidden="1">Data!$A$2:$G$18</definedName>
    <definedName name="Att_Invol">Data!$E$3:$E$18</definedName>
    <definedName name="Att_NonReg">Data!$H$3:$H$18</definedName>
    <definedName name="Att_Reg">Data!$G$3:$G$18</definedName>
    <definedName name="Att_Vol">Data!$F$3:$F$18</definedName>
    <definedName name="Attrition">Data!$C$3:$C$18</definedName>
    <definedName name="Attrition_Women">Data!$D$3:$D$18</definedName>
    <definedName name="QTR">Data!$A$3:$A$18</definedName>
    <definedName name="Region">Data!$B$3:$B$18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" l="1"/>
  <c r="C15" i="5"/>
  <c r="C7" i="5"/>
  <c r="C8" i="5"/>
  <c r="C9" i="5"/>
  <c r="C10" i="5"/>
  <c r="C11" i="5"/>
  <c r="C12" i="5"/>
  <c r="C13" i="5"/>
  <c r="C14" i="5"/>
  <c r="C6" i="5"/>
  <c r="D3" i="5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3" i="2"/>
  <c r="D3" i="2" s="1"/>
  <c r="E10" i="3"/>
  <c r="D10" i="3"/>
  <c r="E9" i="3"/>
  <c r="D9" i="3"/>
  <c r="E8" i="3"/>
  <c r="D8" i="3"/>
  <c r="E7" i="3"/>
  <c r="D7" i="3"/>
  <c r="E6" i="3"/>
  <c r="D6" i="3"/>
  <c r="E5" i="3"/>
  <c r="D5" i="3"/>
  <c r="D7" i="5" l="1"/>
  <c r="H7" i="5" s="1"/>
  <c r="D14" i="5"/>
  <c r="H14" i="5" s="1"/>
  <c r="D12" i="5"/>
  <c r="H12" i="5" s="1"/>
  <c r="D11" i="5"/>
  <c r="H11" i="5" s="1"/>
  <c r="D13" i="5"/>
  <c r="H13" i="5" s="1"/>
  <c r="D10" i="5"/>
  <c r="H10" i="5" s="1"/>
  <c r="D9" i="5"/>
  <c r="H9" i="5" s="1"/>
  <c r="D8" i="5"/>
  <c r="H8" i="5" s="1"/>
  <c r="D15" i="5"/>
  <c r="H15" i="5" s="1"/>
  <c r="D6" i="5"/>
  <c r="H6" i="5" s="1"/>
  <c r="G8" i="3"/>
  <c r="G9" i="3"/>
  <c r="G10" i="3"/>
  <c r="G6" i="3"/>
  <c r="G5" i="3"/>
  <c r="E8" i="5" l="1"/>
  <c r="G8" i="5" s="1"/>
  <c r="F8" i="5"/>
  <c r="E9" i="5"/>
  <c r="G9" i="5" s="1"/>
  <c r="F9" i="5"/>
  <c r="E10" i="5"/>
  <c r="G10" i="5" s="1"/>
  <c r="F10" i="5"/>
  <c r="E13" i="5"/>
  <c r="G13" i="5" s="1"/>
  <c r="F13" i="5"/>
  <c r="E11" i="5"/>
  <c r="G11" i="5" s="1"/>
  <c r="F11" i="5"/>
  <c r="E12" i="5"/>
  <c r="G12" i="5" s="1"/>
  <c r="F12" i="5"/>
  <c r="E14" i="5"/>
  <c r="G14" i="5" s="1"/>
  <c r="F14" i="5"/>
  <c r="E15" i="5"/>
  <c r="G15" i="5" s="1"/>
  <c r="F15" i="5"/>
  <c r="E7" i="5"/>
  <c r="G7" i="5" s="1"/>
  <c r="F7" i="5"/>
  <c r="E6" i="5"/>
  <c r="G6" i="5" s="1"/>
  <c r="F6" i="5"/>
  <c r="G7" i="3"/>
</calcChain>
</file>

<file path=xl/sharedStrings.xml><?xml version="1.0" encoding="utf-8"?>
<sst xmlns="http://schemas.openxmlformats.org/spreadsheetml/2006/main" count="114" uniqueCount="62">
  <si>
    <t>Performance Scorecards</t>
  </si>
  <si>
    <t>1/ Metrics</t>
  </si>
  <si>
    <t>2/ Frame of Referance</t>
  </si>
  <si>
    <t>Base Metrics</t>
  </si>
  <si>
    <t>KPI's</t>
  </si>
  <si>
    <t>Lag and Lead Indicators</t>
  </si>
  <si>
    <t>What?</t>
  </si>
  <si>
    <t>Either Time - Daily, Weekly, Monthly, Quarterly, Yearly</t>
  </si>
  <si>
    <t>Target or Goal</t>
  </si>
  <si>
    <t>The performance scorecard is often confused with the dashboard. The main difference between the two is that a dashboard, like the dashboard of a car, indicates the status at a specific point in time; a scorecard, on the other hand, displays progress over time.</t>
  </si>
  <si>
    <t>Performance scorecards are often said to be a visual answer to the question, "How are we doing?"</t>
  </si>
  <si>
    <t>A performance scorecard is a graphical representation of the progress over time of some entity, such as an enterprise, an employee or a business unit, toward some specified goal or goals.</t>
  </si>
  <si>
    <t>KPIs are metrics used to evaluate factors that are crucial to the success of an organization; targets are specific goals for those indicators.</t>
  </si>
  <si>
    <t>3/ Context</t>
  </si>
  <si>
    <t>Stakeholders</t>
  </si>
  <si>
    <t>Order of the Information</t>
  </si>
  <si>
    <t>Views/Filters</t>
  </si>
  <si>
    <t>The most important advantages include the ability to bring information into a single report, which can save time, money, and resources.</t>
  </si>
  <si>
    <t>Why?</t>
  </si>
  <si>
    <t>Differ from Dash</t>
  </si>
  <si>
    <t>QTR</t>
  </si>
  <si>
    <t>2021-Q1</t>
  </si>
  <si>
    <t>2021-Q2</t>
  </si>
  <si>
    <t>2021-Q3</t>
  </si>
  <si>
    <t>2021-Q4</t>
  </si>
  <si>
    <t>Region</t>
  </si>
  <si>
    <t>East</t>
  </si>
  <si>
    <t>West</t>
  </si>
  <si>
    <t>North</t>
  </si>
  <si>
    <t>South</t>
  </si>
  <si>
    <t>CQ</t>
  </si>
  <si>
    <t>PQ</t>
  </si>
  <si>
    <t>Diff</t>
  </si>
  <si>
    <t>*</t>
  </si>
  <si>
    <t>Column Labels</t>
  </si>
  <si>
    <t>Grand Total</t>
  </si>
  <si>
    <t>(All)</t>
  </si>
  <si>
    <t>Sum of Revenue</t>
  </si>
  <si>
    <t>Sum of Pipeline</t>
  </si>
  <si>
    <t>Sum of Wins</t>
  </si>
  <si>
    <t>Sum of Leads</t>
  </si>
  <si>
    <t>Values</t>
  </si>
  <si>
    <t>Attrition</t>
  </si>
  <si>
    <t>Attrition_Women</t>
  </si>
  <si>
    <t>Att_Invol</t>
  </si>
  <si>
    <t>Att_Vol</t>
  </si>
  <si>
    <t>Att_Reg</t>
  </si>
  <si>
    <t>Att_NonReg</t>
  </si>
  <si>
    <t>Attrition(Lag)</t>
  </si>
  <si>
    <t>Reasons/Category(Lead)</t>
  </si>
  <si>
    <t>Women Att</t>
  </si>
  <si>
    <t>Att Invol</t>
  </si>
  <si>
    <t>Att Vol</t>
  </si>
  <si>
    <t>Att Reg</t>
  </si>
  <si>
    <t>Att Non Reg</t>
  </si>
  <si>
    <t>Attrition Report</t>
  </si>
  <si>
    <t>Emp</t>
  </si>
  <si>
    <t>DOJ</t>
  </si>
  <si>
    <t>Age_days</t>
  </si>
  <si>
    <t>Age_months</t>
  </si>
  <si>
    <t>Age_years</t>
  </si>
  <si>
    <t>Age_QTR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</si>
</sst>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-[$$-409]* #,##0.00_ ;_-[$$-409]* \-#,##0.00\ ;_-[$$-409]* &quot;-&quot;??_ ;_-@_ "/>
    <numFmt numFmtId="165" formatCode="_-[$$-409]* #,##0.0_ ;_-[$$-409]* \-#,##0.0\ ;_-[$$-409]* &quot;-&quot;??_ ;_-@_ "/>
    <numFmt numFmtId="166" formatCode="_-[$$-409]* #,##0_ ;_-[$$-409]* \-#,##0\ ;_-[$$-409]* &quot;-&quot;??_ ;_-@_ "/>
    <numFmt numFmtId="167" formatCode="_ * #,##0_ ;_ * \-#,##0_ ;_ * &quot;-&quot;??_ ;_ @_ "/>
    <numFmt numFmtId="168" formatCode="0.0%"/>
  </numFmts>
  <fonts count="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1"/>
      <color rgb="FF3F3F76"/>
      <name val="Open Sans"/>
      <family val="2"/>
    </font>
    <font>
      <b/>
      <sz val="11"/>
      <color rgb="FFFA7D00"/>
      <name val="Open Sans"/>
      <family val="2"/>
    </font>
    <font>
      <b/>
      <sz val="11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i/>
      <u/>
      <sz val="8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167" fontId="0" fillId="0" borderId="0" xfId="1" applyNumberFormat="1" applyFont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/>
    <xf numFmtId="0" fontId="6" fillId="4" borderId="10" xfId="0" applyFont="1" applyFill="1" applyBorder="1" applyAlignment="1">
      <alignment horizontal="left" indent="1"/>
    </xf>
    <xf numFmtId="0" fontId="6" fillId="4" borderId="9" xfId="0" applyFont="1" applyFill="1" applyBorder="1" applyAlignment="1">
      <alignment horizontal="left" indent="1"/>
    </xf>
    <xf numFmtId="168" fontId="0" fillId="0" borderId="8" xfId="2" applyNumberFormat="1" applyFont="1" applyBorder="1"/>
    <xf numFmtId="168" fontId="0" fillId="0" borderId="10" xfId="2" applyNumberFormat="1" applyFont="1" applyBorder="1"/>
    <xf numFmtId="168" fontId="0" fillId="0" borderId="9" xfId="2" applyNumberFormat="1" applyFont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2" fillId="2" borderId="1" xfId="3"/>
    <xf numFmtId="0" fontId="3" fillId="3" borderId="1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1" applyNumberFormat="1" applyFont="1"/>
    <xf numFmtId="0" fontId="0" fillId="0" borderId="5" xfId="0" applyNumberFormat="1" applyBorder="1"/>
    <xf numFmtId="0" fontId="0" fillId="0" borderId="7" xfId="1" applyNumberFormat="1" applyFont="1" applyBorder="1"/>
    <xf numFmtId="0" fontId="0" fillId="0" borderId="3" xfId="1" applyNumberFormat="1" applyFont="1" applyBorder="1"/>
    <xf numFmtId="15" fontId="0" fillId="0" borderId="0" xfId="0" applyNumberFormat="1"/>
    <xf numFmtId="0" fontId="0" fillId="0" borderId="0" xfId="0" applyAlignment="1">
      <alignment horizontal="right"/>
    </xf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14</xdr:row>
      <xdr:rowOff>180975</xdr:rowOff>
    </xdr:from>
    <xdr:to>
      <xdr:col>20</xdr:col>
      <xdr:colOff>19050</xdr:colOff>
      <xdr:row>30</xdr:row>
      <xdr:rowOff>28575</xdr:rowOff>
    </xdr:to>
    <xdr:pic>
      <xdr:nvPicPr>
        <xdr:cNvPr id="2" name="Picture 1" descr="Dashboard and Scorecard">
          <a:extLst>
            <a:ext uri="{FF2B5EF4-FFF2-40B4-BE49-F238E27FC236}">
              <a16:creationId xmlns:a16="http://schemas.microsoft.com/office/drawing/2014/main" id="{B941E5E5-6DBF-4A82-813C-815CC3988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114675"/>
          <a:ext cx="79057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14</xdr:row>
      <xdr:rowOff>114300</xdr:rowOff>
    </xdr:from>
    <xdr:to>
      <xdr:col>9</xdr:col>
      <xdr:colOff>333375</xdr:colOff>
      <xdr:row>31</xdr:row>
      <xdr:rowOff>9525</xdr:rowOff>
    </xdr:to>
    <xdr:pic>
      <xdr:nvPicPr>
        <xdr:cNvPr id="3" name="Picture 2" descr="Healthcare Dashboards vs. Scorecards to Improve Outcomes">
          <a:extLst>
            <a:ext uri="{FF2B5EF4-FFF2-40B4-BE49-F238E27FC236}">
              <a16:creationId xmlns:a16="http://schemas.microsoft.com/office/drawing/2014/main" id="{D4C903E7-065F-467A-B928-F44D73C2B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3048000"/>
          <a:ext cx="894397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4883.691307638888" createdVersion="8" refreshedVersion="8" minRefreshableVersion="3" recordCount="16" xr:uid="{52688874-CEC6-4809-84D9-68634B059648}">
  <cacheSource type="worksheet">
    <worksheetSource ref="A2:G18" sheet="Data"/>
  </cacheSource>
  <cacheFields count="8">
    <cacheField name="QTR" numFmtId="0">
      <sharedItems count="4">
        <s v="2021-Q1"/>
        <s v="2021-Q2"/>
        <s v="2021-Q3"/>
        <s v="2021-Q4"/>
      </sharedItems>
    </cacheField>
    <cacheField name="Region" numFmtId="0">
      <sharedItems count="4">
        <s v="East"/>
        <s v="West"/>
        <s v="North"/>
        <s v="South"/>
      </sharedItems>
    </cacheField>
    <cacheField name="Revenue" numFmtId="166">
      <sharedItems containsSemiMixedTypes="0" containsString="0" containsNumber="1" minValue="13141" maxValue="99578.6"/>
    </cacheField>
    <cacheField name="Wins" numFmtId="167">
      <sharedItems containsSemiMixedTypes="0" containsString="0" containsNumber="1" containsInteger="1" minValue="71" maxValue="183"/>
    </cacheField>
    <cacheField name="Revenue/Win" numFmtId="164">
      <sharedItems containsSemiMixedTypes="0" containsString="0" containsNumber="1" minValue="144.4065934065934" maxValue="1042.797605633803"/>
    </cacheField>
    <cacheField name="Pipeline" numFmtId="166">
      <sharedItems containsSemiMixedTypes="0" containsString="0" containsNumber="1" containsInteger="1" minValue="100806" maxValue="497893"/>
    </cacheField>
    <cacheField name="Leads" numFmtId="0">
      <sharedItems containsSemiMixedTypes="0" containsString="0" containsNumber="1" containsInteger="1" minValue="530" maxValue="918"/>
    </cacheField>
    <cacheField name="Pipeline/Lead" numFmtId="165">
      <sharedItems containsSemiMixedTypes="0" containsString="0" containsNumber="1" minValue="165.25573770491803" maxValue="892.82264150943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3792.800000000003"/>
    <n v="145"/>
    <n v="577.88137931034487"/>
    <n v="418964"/>
    <n v="809"/>
    <n v="517.87886279357235"/>
  </r>
  <r>
    <x v="1"/>
    <x v="0"/>
    <n v="78988.5"/>
    <n v="95"/>
    <n v="831.45789473684215"/>
    <n v="438825"/>
    <n v="793"/>
    <n v="553.37326607818409"/>
  </r>
  <r>
    <x v="2"/>
    <x v="0"/>
    <n v="85175.28"/>
    <n v="95"/>
    <n v="896.58189473684206"/>
    <n v="473196"/>
    <n v="530"/>
    <n v="892.82264150943399"/>
  </r>
  <r>
    <x v="3"/>
    <x v="0"/>
    <n v="26140.22"/>
    <n v="138"/>
    <n v="189.42188405797103"/>
    <n v="153766"/>
    <n v="694"/>
    <n v="221.56484149855908"/>
  </r>
  <r>
    <x v="0"/>
    <x v="1"/>
    <n v="31922.99"/>
    <n v="88"/>
    <n v="362.76125000000002"/>
    <n v="290209"/>
    <n v="551"/>
    <n v="526.69509981851184"/>
  </r>
  <r>
    <x v="1"/>
    <x v="1"/>
    <n v="87978.93"/>
    <n v="148"/>
    <n v="594.45222972972965"/>
    <n v="463047"/>
    <n v="873"/>
    <n v="530.40893470790377"/>
  </r>
  <r>
    <x v="2"/>
    <x v="1"/>
    <n v="99578.6"/>
    <n v="145"/>
    <n v="686.74896551724146"/>
    <n v="497893"/>
    <n v="765"/>
    <n v="650.84052287581699"/>
  </r>
  <r>
    <x v="3"/>
    <x v="1"/>
    <n v="52915.199999999997"/>
    <n v="153"/>
    <n v="345.85098039215683"/>
    <n v="440960"/>
    <n v="806"/>
    <n v="547.09677419354841"/>
  </r>
  <r>
    <x v="0"/>
    <x v="2"/>
    <n v="20161.2"/>
    <n v="79"/>
    <n v="255.20506329113925"/>
    <n v="100806"/>
    <n v="610"/>
    <n v="165.25573770491803"/>
  </r>
  <r>
    <x v="1"/>
    <x v="2"/>
    <n v="36729.81"/>
    <n v="148"/>
    <n v="248.17439189189187"/>
    <n v="282537"/>
    <n v="779"/>
    <n v="362.6919127086008"/>
  </r>
  <r>
    <x v="2"/>
    <x v="2"/>
    <n v="23544.75"/>
    <n v="136"/>
    <n v="173.12316176470588"/>
    <n v="156965"/>
    <n v="909"/>
    <n v="172.67876787678767"/>
  </r>
  <r>
    <x v="3"/>
    <x v="2"/>
    <n v="13141"/>
    <n v="91"/>
    <n v="144.4065934065934"/>
    <n v="131410"/>
    <n v="651"/>
    <n v="201.85867895545314"/>
  </r>
  <r>
    <x v="0"/>
    <x v="3"/>
    <n v="24171.52"/>
    <n v="95"/>
    <n v="254.43705263157895"/>
    <n v="151072"/>
    <n v="733"/>
    <n v="206.10095497953614"/>
  </r>
  <r>
    <x v="1"/>
    <x v="3"/>
    <n v="74038.63"/>
    <n v="71"/>
    <n v="1042.797605633803"/>
    <n v="389677"/>
    <n v="650"/>
    <n v="599.50307692307695"/>
  </r>
  <r>
    <x v="2"/>
    <x v="3"/>
    <n v="51452.24"/>
    <n v="183"/>
    <n v="281.159781420765"/>
    <n v="367516"/>
    <n v="918"/>
    <n v="400.34422657952069"/>
  </r>
  <r>
    <x v="3"/>
    <x v="3"/>
    <n v="75716.820000000007"/>
    <n v="86"/>
    <n v="880.42813953488383"/>
    <n v="420649"/>
    <n v="721"/>
    <n v="583.424410540915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D99DE-0ABD-4ADD-BC78-CF4FB400D73C}" name="PivotTable1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 rowPageCount="1" colPageCount="1"/>
  <pivotFields count="8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dataField="1" numFmtId="166" showAll="0"/>
    <pivotField dataField="1" numFmtId="167" showAll="0"/>
    <pivotField numFmtId="164" showAll="0"/>
    <pivotField dataField="1" numFmtId="166" showAll="0"/>
    <pivotField dataField="1" showAll="0"/>
    <pivotField numFmtId="165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4">
    <dataField name="Sum of Revenue" fld="2" baseField="0" baseItem="0"/>
    <dataField name="Sum of Wins" fld="3" baseField="0" baseItem="0"/>
    <dataField name="Sum of Pipeline" fld="5" baseField="0" baseItem="0"/>
    <dataField name="Sum of Lead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61E2-E235-43CE-AC0D-B1A33C91A044}">
  <dimension ref="A1:C14"/>
  <sheetViews>
    <sheetView zoomScale="90" zoomScaleNormal="90" workbookViewId="0">
      <selection activeCell="L14" sqref="L14"/>
    </sheetView>
  </sheetViews>
  <sheetFormatPr defaultRowHeight="16.5" x14ac:dyDescent="0.3"/>
  <cols>
    <col min="1" max="1" width="19.88671875" bestFit="1" customWidth="1"/>
    <col min="2" max="2" width="19.33203125" bestFit="1" customWidth="1"/>
  </cols>
  <sheetData>
    <row r="1" spans="1:3" x14ac:dyDescent="0.3">
      <c r="A1" t="s">
        <v>0</v>
      </c>
      <c r="B1" t="s">
        <v>6</v>
      </c>
      <c r="C1" t="s">
        <v>11</v>
      </c>
    </row>
    <row r="2" spans="1:3" x14ac:dyDescent="0.3">
      <c r="B2" t="s">
        <v>18</v>
      </c>
      <c r="C2" t="s">
        <v>17</v>
      </c>
    </row>
    <row r="3" spans="1:3" x14ac:dyDescent="0.3">
      <c r="B3" t="s">
        <v>19</v>
      </c>
      <c r="C3" t="s">
        <v>9</v>
      </c>
    </row>
    <row r="4" spans="1:3" x14ac:dyDescent="0.3">
      <c r="B4" t="s">
        <v>19</v>
      </c>
      <c r="C4" t="s">
        <v>10</v>
      </c>
    </row>
    <row r="6" spans="1:3" x14ac:dyDescent="0.3">
      <c r="A6" t="s">
        <v>1</v>
      </c>
      <c r="B6" t="s">
        <v>3</v>
      </c>
    </row>
    <row r="7" spans="1:3" x14ac:dyDescent="0.3">
      <c r="A7" t="s">
        <v>1</v>
      </c>
      <c r="B7" t="s">
        <v>4</v>
      </c>
      <c r="C7" t="s">
        <v>12</v>
      </c>
    </row>
    <row r="8" spans="1:3" x14ac:dyDescent="0.3">
      <c r="A8" t="s">
        <v>1</v>
      </c>
      <c r="B8" t="s">
        <v>5</v>
      </c>
    </row>
    <row r="9" spans="1:3" x14ac:dyDescent="0.3">
      <c r="A9" t="s">
        <v>2</v>
      </c>
      <c r="B9" t="s">
        <v>6</v>
      </c>
    </row>
    <row r="10" spans="1:3" x14ac:dyDescent="0.3">
      <c r="A10" t="s">
        <v>2</v>
      </c>
      <c r="B10" t="s">
        <v>7</v>
      </c>
    </row>
    <row r="11" spans="1:3" x14ac:dyDescent="0.3">
      <c r="A11" t="s">
        <v>2</v>
      </c>
      <c r="B11" t="s">
        <v>8</v>
      </c>
    </row>
    <row r="12" spans="1:3" x14ac:dyDescent="0.3">
      <c r="A12" t="s">
        <v>13</v>
      </c>
      <c r="B12" t="s">
        <v>14</v>
      </c>
    </row>
    <row r="13" spans="1:3" x14ac:dyDescent="0.3">
      <c r="A13" t="s">
        <v>13</v>
      </c>
      <c r="B13" t="s">
        <v>15</v>
      </c>
    </row>
    <row r="14" spans="1:3" x14ac:dyDescent="0.3">
      <c r="A14" t="s">
        <v>13</v>
      </c>
      <c r="B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59EC-6D18-4732-A8F8-7AE85418827D}">
  <dimension ref="A1:F8"/>
  <sheetViews>
    <sheetView workbookViewId="0">
      <selection activeCell="E5" sqref="E5"/>
    </sheetView>
  </sheetViews>
  <sheetFormatPr defaultRowHeight="16.5" x14ac:dyDescent="0.3"/>
  <cols>
    <col min="1" max="1" width="13.5546875" bestFit="1" customWidth="1"/>
    <col min="2" max="2" width="15.109375" bestFit="1" customWidth="1"/>
    <col min="3" max="5" width="10" bestFit="1" customWidth="1"/>
    <col min="6" max="6" width="10.88671875" bestFit="1" customWidth="1"/>
    <col min="7" max="16" width="15.109375" bestFit="1" customWidth="1"/>
    <col min="17" max="17" width="19.5546875" bestFit="1" customWidth="1"/>
    <col min="18" max="18" width="16.21875" bestFit="1" customWidth="1"/>
    <col min="19" max="19" width="19" bestFit="1" customWidth="1"/>
    <col min="20" max="20" width="16.77734375" bestFit="1" customWidth="1"/>
  </cols>
  <sheetData>
    <row r="1" spans="1:6" x14ac:dyDescent="0.3">
      <c r="A1" s="21" t="s">
        <v>25</v>
      </c>
      <c r="B1" t="s">
        <v>36</v>
      </c>
    </row>
    <row r="3" spans="1:6" x14ac:dyDescent="0.3">
      <c r="B3" s="21" t="s">
        <v>34</v>
      </c>
    </row>
    <row r="4" spans="1:6" x14ac:dyDescent="0.3">
      <c r="A4" s="21" t="s">
        <v>41</v>
      </c>
      <c r="B4" t="s">
        <v>21</v>
      </c>
      <c r="C4" t="s">
        <v>22</v>
      </c>
      <c r="D4" t="s">
        <v>23</v>
      </c>
      <c r="E4" t="s">
        <v>24</v>
      </c>
      <c r="F4" t="s">
        <v>35</v>
      </c>
    </row>
    <row r="5" spans="1:6" x14ac:dyDescent="0.3">
      <c r="A5" s="23" t="s">
        <v>37</v>
      </c>
      <c r="B5" s="22">
        <v>160048.51</v>
      </c>
      <c r="C5" s="22">
        <v>277735.87</v>
      </c>
      <c r="D5" s="22">
        <v>259750.87</v>
      </c>
      <c r="E5" s="22">
        <v>167913.24</v>
      </c>
      <c r="F5" s="22">
        <v>865448.49</v>
      </c>
    </row>
    <row r="6" spans="1:6" x14ac:dyDescent="0.3">
      <c r="A6" s="23" t="s">
        <v>39</v>
      </c>
      <c r="B6" s="22">
        <v>407</v>
      </c>
      <c r="C6" s="22">
        <v>462</v>
      </c>
      <c r="D6" s="22">
        <v>559</v>
      </c>
      <c r="E6" s="22">
        <v>468</v>
      </c>
      <c r="F6" s="22">
        <v>1896</v>
      </c>
    </row>
    <row r="7" spans="1:6" x14ac:dyDescent="0.3">
      <c r="A7" s="23" t="s">
        <v>38</v>
      </c>
      <c r="B7" s="22">
        <v>961051</v>
      </c>
      <c r="C7" s="22">
        <v>1574086</v>
      </c>
      <c r="D7" s="22">
        <v>1495570</v>
      </c>
      <c r="E7" s="22">
        <v>1146785</v>
      </c>
      <c r="F7" s="22">
        <v>5177492</v>
      </c>
    </row>
    <row r="8" spans="1:6" x14ac:dyDescent="0.3">
      <c r="A8" s="23" t="s">
        <v>40</v>
      </c>
      <c r="B8" s="22">
        <v>2703</v>
      </c>
      <c r="C8" s="22">
        <v>3095</v>
      </c>
      <c r="D8" s="22">
        <v>3122</v>
      </c>
      <c r="E8" s="22">
        <v>2872</v>
      </c>
      <c r="F8" s="22">
        <v>11792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53BC-EC47-4C5D-A122-7138B454D697}">
  <dimension ref="A1:K18"/>
  <sheetViews>
    <sheetView zoomScale="150" zoomScaleNormal="150" workbookViewId="0">
      <selection activeCell="E2" sqref="E2:H2"/>
    </sheetView>
  </sheetViews>
  <sheetFormatPr defaultRowHeight="16.5" x14ac:dyDescent="0.3"/>
  <cols>
    <col min="3" max="3" width="8.44140625" bestFit="1" customWidth="1"/>
    <col min="4" max="4" width="14.109375" bestFit="1" customWidth="1"/>
    <col min="5" max="5" width="9.88671875" bestFit="1" customWidth="1"/>
    <col min="6" max="6" width="6.33203125" bestFit="1" customWidth="1"/>
    <col min="7" max="7" width="7.44140625" bestFit="1" customWidth="1"/>
    <col min="8" max="8" width="9.88671875" bestFit="1" customWidth="1"/>
  </cols>
  <sheetData>
    <row r="1" spans="1:11" x14ac:dyDescent="0.3">
      <c r="C1" s="16" t="s">
        <v>48</v>
      </c>
      <c r="D1" s="16"/>
      <c r="E1" s="15" t="s">
        <v>49</v>
      </c>
      <c r="F1" s="15"/>
      <c r="G1" s="15"/>
      <c r="H1" s="15"/>
    </row>
    <row r="2" spans="1:11" x14ac:dyDescent="0.3">
      <c r="A2" t="s">
        <v>20</v>
      </c>
      <c r="B2" t="s">
        <v>25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s="24"/>
      <c r="J2" s="24"/>
      <c r="K2" s="24"/>
    </row>
    <row r="3" spans="1:11" x14ac:dyDescent="0.3">
      <c r="A3" t="s">
        <v>21</v>
      </c>
      <c r="B3" t="s">
        <v>26</v>
      </c>
      <c r="C3" s="25">
        <f ca="1">RANDBETWEEN(25,50)</f>
        <v>49</v>
      </c>
      <c r="D3" s="2">
        <f ca="1">ROUNDDOWN(C3*20%,0)</f>
        <v>9</v>
      </c>
      <c r="E3" s="2">
        <f ca="1">RANDBETWEEN(5,10)</f>
        <v>8</v>
      </c>
      <c r="F3" s="2">
        <f t="shared" ref="F3:H3" ca="1" si="0">RANDBETWEEN(5,10)</f>
        <v>5</v>
      </c>
      <c r="G3" s="2">
        <f t="shared" ca="1" si="0"/>
        <v>9</v>
      </c>
      <c r="H3" s="2">
        <f t="shared" ca="1" si="0"/>
        <v>6</v>
      </c>
    </row>
    <row r="4" spans="1:11" x14ac:dyDescent="0.3">
      <c r="A4" t="s">
        <v>22</v>
      </c>
      <c r="B4" t="s">
        <v>26</v>
      </c>
      <c r="C4" s="25">
        <f t="shared" ref="C4:C18" ca="1" si="1">RANDBETWEEN(25,50)</f>
        <v>42</v>
      </c>
      <c r="D4" s="2">
        <f t="shared" ref="D4:D18" ca="1" si="2">ROUNDDOWN(C4*20%,0)</f>
        <v>8</v>
      </c>
      <c r="E4" s="2">
        <f t="shared" ref="E4:H18" ca="1" si="3">RANDBETWEEN(5,10)</f>
        <v>10</v>
      </c>
      <c r="F4" s="2">
        <f t="shared" ca="1" si="3"/>
        <v>5</v>
      </c>
      <c r="G4" s="2">
        <f t="shared" ca="1" si="3"/>
        <v>5</v>
      </c>
      <c r="H4" s="2">
        <f t="shared" ca="1" si="3"/>
        <v>10</v>
      </c>
    </row>
    <row r="5" spans="1:11" x14ac:dyDescent="0.3">
      <c r="A5" t="s">
        <v>23</v>
      </c>
      <c r="B5" t="s">
        <v>26</v>
      </c>
      <c r="C5" s="25">
        <f t="shared" ca="1" si="1"/>
        <v>42</v>
      </c>
      <c r="D5" s="2">
        <f t="shared" ca="1" si="2"/>
        <v>8</v>
      </c>
      <c r="E5" s="2">
        <f t="shared" ca="1" si="3"/>
        <v>8</v>
      </c>
      <c r="F5" s="2">
        <f t="shared" ca="1" si="3"/>
        <v>7</v>
      </c>
      <c r="G5" s="2">
        <f t="shared" ca="1" si="3"/>
        <v>8</v>
      </c>
      <c r="H5" s="2">
        <f t="shared" ca="1" si="3"/>
        <v>10</v>
      </c>
      <c r="K5" s="24"/>
    </row>
    <row r="6" spans="1:11" x14ac:dyDescent="0.3">
      <c r="A6" t="s">
        <v>24</v>
      </c>
      <c r="B6" t="s">
        <v>26</v>
      </c>
      <c r="C6" s="25">
        <f t="shared" ca="1" si="1"/>
        <v>39</v>
      </c>
      <c r="D6" s="2">
        <f t="shared" ca="1" si="2"/>
        <v>7</v>
      </c>
      <c r="E6" s="2">
        <f t="shared" ca="1" si="3"/>
        <v>6</v>
      </c>
      <c r="F6" s="2">
        <f t="shared" ca="1" si="3"/>
        <v>9</v>
      </c>
      <c r="G6" s="2">
        <f t="shared" ca="1" si="3"/>
        <v>9</v>
      </c>
      <c r="H6" s="2">
        <f t="shared" ca="1" si="3"/>
        <v>5</v>
      </c>
      <c r="K6" s="24"/>
    </row>
    <row r="7" spans="1:11" x14ac:dyDescent="0.3">
      <c r="A7" t="s">
        <v>21</v>
      </c>
      <c r="B7" t="s">
        <v>27</v>
      </c>
      <c r="C7" s="25">
        <f t="shared" ca="1" si="1"/>
        <v>42</v>
      </c>
      <c r="D7" s="2">
        <f t="shared" ca="1" si="2"/>
        <v>8</v>
      </c>
      <c r="E7" s="2">
        <f t="shared" ca="1" si="3"/>
        <v>8</v>
      </c>
      <c r="F7" s="2">
        <f t="shared" ca="1" si="3"/>
        <v>9</v>
      </c>
      <c r="G7" s="2">
        <f t="shared" ca="1" si="3"/>
        <v>8</v>
      </c>
      <c r="H7" s="2">
        <f t="shared" ca="1" si="3"/>
        <v>10</v>
      </c>
    </row>
    <row r="8" spans="1:11" x14ac:dyDescent="0.3">
      <c r="A8" t="s">
        <v>22</v>
      </c>
      <c r="B8" t="s">
        <v>27</v>
      </c>
      <c r="C8" s="25">
        <f t="shared" ca="1" si="1"/>
        <v>28</v>
      </c>
      <c r="D8" s="2">
        <f t="shared" ca="1" si="2"/>
        <v>5</v>
      </c>
      <c r="E8" s="2">
        <f t="shared" ca="1" si="3"/>
        <v>10</v>
      </c>
      <c r="F8" s="2">
        <f t="shared" ca="1" si="3"/>
        <v>8</v>
      </c>
      <c r="G8" s="2">
        <f t="shared" ca="1" si="3"/>
        <v>9</v>
      </c>
      <c r="H8" s="2">
        <f t="shared" ca="1" si="3"/>
        <v>7</v>
      </c>
    </row>
    <row r="9" spans="1:11" x14ac:dyDescent="0.3">
      <c r="A9" t="s">
        <v>23</v>
      </c>
      <c r="B9" t="s">
        <v>27</v>
      </c>
      <c r="C9" s="25">
        <f t="shared" ca="1" si="1"/>
        <v>49</v>
      </c>
      <c r="D9" s="2">
        <f t="shared" ca="1" si="2"/>
        <v>9</v>
      </c>
      <c r="E9" s="2">
        <f t="shared" ca="1" si="3"/>
        <v>5</v>
      </c>
      <c r="F9" s="2">
        <f t="shared" ca="1" si="3"/>
        <v>5</v>
      </c>
      <c r="G9" s="2">
        <f t="shared" ca="1" si="3"/>
        <v>5</v>
      </c>
      <c r="H9" s="2">
        <f t="shared" ca="1" si="3"/>
        <v>8</v>
      </c>
    </row>
    <row r="10" spans="1:11" x14ac:dyDescent="0.3">
      <c r="A10" t="s">
        <v>24</v>
      </c>
      <c r="B10" t="s">
        <v>27</v>
      </c>
      <c r="C10" s="25">
        <f t="shared" ca="1" si="1"/>
        <v>43</v>
      </c>
      <c r="D10" s="2">
        <f t="shared" ca="1" si="2"/>
        <v>8</v>
      </c>
      <c r="E10" s="2">
        <f t="shared" ca="1" si="3"/>
        <v>6</v>
      </c>
      <c r="F10" s="2">
        <f t="shared" ca="1" si="3"/>
        <v>10</v>
      </c>
      <c r="G10" s="2">
        <f t="shared" ca="1" si="3"/>
        <v>8</v>
      </c>
      <c r="H10" s="2">
        <f t="shared" ca="1" si="3"/>
        <v>5</v>
      </c>
    </row>
    <row r="11" spans="1:11" x14ac:dyDescent="0.3">
      <c r="A11" t="s">
        <v>21</v>
      </c>
      <c r="B11" t="s">
        <v>28</v>
      </c>
      <c r="C11" s="25">
        <f t="shared" ca="1" si="1"/>
        <v>32</v>
      </c>
      <c r="D11" s="2">
        <f t="shared" ca="1" si="2"/>
        <v>6</v>
      </c>
      <c r="E11" s="2">
        <f t="shared" ca="1" si="3"/>
        <v>10</v>
      </c>
      <c r="F11" s="2">
        <f t="shared" ca="1" si="3"/>
        <v>8</v>
      </c>
      <c r="G11" s="2">
        <f t="shared" ca="1" si="3"/>
        <v>9</v>
      </c>
      <c r="H11" s="2">
        <f t="shared" ca="1" si="3"/>
        <v>8</v>
      </c>
    </row>
    <row r="12" spans="1:11" x14ac:dyDescent="0.3">
      <c r="A12" t="s">
        <v>22</v>
      </c>
      <c r="B12" t="s">
        <v>28</v>
      </c>
      <c r="C12" s="25">
        <f t="shared" ca="1" si="1"/>
        <v>25</v>
      </c>
      <c r="D12" s="2">
        <f t="shared" ca="1" si="2"/>
        <v>5</v>
      </c>
      <c r="E12" s="2">
        <f t="shared" ca="1" si="3"/>
        <v>5</v>
      </c>
      <c r="F12" s="2">
        <f t="shared" ca="1" si="3"/>
        <v>7</v>
      </c>
      <c r="G12" s="2">
        <f t="shared" ca="1" si="3"/>
        <v>5</v>
      </c>
      <c r="H12" s="2">
        <f t="shared" ca="1" si="3"/>
        <v>6</v>
      </c>
    </row>
    <row r="13" spans="1:11" x14ac:dyDescent="0.3">
      <c r="A13" t="s">
        <v>23</v>
      </c>
      <c r="B13" t="s">
        <v>28</v>
      </c>
      <c r="C13" s="25">
        <f t="shared" ca="1" si="1"/>
        <v>27</v>
      </c>
      <c r="D13" s="2">
        <f t="shared" ca="1" si="2"/>
        <v>5</v>
      </c>
      <c r="E13" s="2">
        <f t="shared" ca="1" si="3"/>
        <v>10</v>
      </c>
      <c r="F13" s="2">
        <f t="shared" ca="1" si="3"/>
        <v>8</v>
      </c>
      <c r="G13" s="2">
        <f t="shared" ca="1" si="3"/>
        <v>8</v>
      </c>
      <c r="H13" s="2">
        <f t="shared" ca="1" si="3"/>
        <v>7</v>
      </c>
    </row>
    <row r="14" spans="1:11" x14ac:dyDescent="0.3">
      <c r="A14" t="s">
        <v>24</v>
      </c>
      <c r="B14" t="s">
        <v>28</v>
      </c>
      <c r="C14" s="25">
        <f t="shared" ca="1" si="1"/>
        <v>30</v>
      </c>
      <c r="D14" s="2">
        <f t="shared" ca="1" si="2"/>
        <v>6</v>
      </c>
      <c r="E14" s="2">
        <f t="shared" ca="1" si="3"/>
        <v>7</v>
      </c>
      <c r="F14" s="2">
        <f t="shared" ca="1" si="3"/>
        <v>9</v>
      </c>
      <c r="G14" s="2">
        <f t="shared" ca="1" si="3"/>
        <v>8</v>
      </c>
      <c r="H14" s="2">
        <f t="shared" ca="1" si="3"/>
        <v>9</v>
      </c>
    </row>
    <row r="15" spans="1:11" x14ac:dyDescent="0.3">
      <c r="A15" t="s">
        <v>21</v>
      </c>
      <c r="B15" t="s">
        <v>29</v>
      </c>
      <c r="C15" s="25">
        <f t="shared" ca="1" si="1"/>
        <v>39</v>
      </c>
      <c r="D15" s="2">
        <f t="shared" ca="1" si="2"/>
        <v>7</v>
      </c>
      <c r="E15" s="2">
        <f t="shared" ca="1" si="3"/>
        <v>5</v>
      </c>
      <c r="F15" s="2">
        <f t="shared" ca="1" si="3"/>
        <v>8</v>
      </c>
      <c r="G15" s="2">
        <f t="shared" ca="1" si="3"/>
        <v>6</v>
      </c>
      <c r="H15" s="2">
        <f t="shared" ca="1" si="3"/>
        <v>10</v>
      </c>
    </row>
    <row r="16" spans="1:11" x14ac:dyDescent="0.3">
      <c r="A16" t="s">
        <v>22</v>
      </c>
      <c r="B16" t="s">
        <v>29</v>
      </c>
      <c r="C16" s="25">
        <f t="shared" ca="1" si="1"/>
        <v>43</v>
      </c>
      <c r="D16" s="2">
        <f t="shared" ca="1" si="2"/>
        <v>8</v>
      </c>
      <c r="E16" s="2">
        <f t="shared" ca="1" si="3"/>
        <v>9</v>
      </c>
      <c r="F16" s="2">
        <f t="shared" ca="1" si="3"/>
        <v>9</v>
      </c>
      <c r="G16" s="2">
        <f t="shared" ca="1" si="3"/>
        <v>5</v>
      </c>
      <c r="H16" s="2">
        <f t="shared" ca="1" si="3"/>
        <v>5</v>
      </c>
    </row>
    <row r="17" spans="1:8" x14ac:dyDescent="0.3">
      <c r="A17" t="s">
        <v>23</v>
      </c>
      <c r="B17" t="s">
        <v>29</v>
      </c>
      <c r="C17" s="25">
        <f t="shared" ca="1" si="1"/>
        <v>26</v>
      </c>
      <c r="D17" s="2">
        <f t="shared" ca="1" si="2"/>
        <v>5</v>
      </c>
      <c r="E17" s="2">
        <f t="shared" ca="1" si="3"/>
        <v>6</v>
      </c>
      <c r="F17" s="2">
        <f t="shared" ca="1" si="3"/>
        <v>5</v>
      </c>
      <c r="G17" s="2">
        <f t="shared" ca="1" si="3"/>
        <v>10</v>
      </c>
      <c r="H17" s="2">
        <f t="shared" ca="1" si="3"/>
        <v>6</v>
      </c>
    </row>
    <row r="18" spans="1:8" x14ac:dyDescent="0.3">
      <c r="A18" t="s">
        <v>24</v>
      </c>
      <c r="B18" t="s">
        <v>29</v>
      </c>
      <c r="C18" s="25">
        <f t="shared" ca="1" si="1"/>
        <v>29</v>
      </c>
      <c r="D18" s="2">
        <f t="shared" ca="1" si="2"/>
        <v>5</v>
      </c>
      <c r="E18" s="2">
        <f t="shared" ca="1" si="3"/>
        <v>10</v>
      </c>
      <c r="F18" s="2">
        <f t="shared" ca="1" si="3"/>
        <v>7</v>
      </c>
      <c r="G18" s="2">
        <f t="shared" ca="1" si="3"/>
        <v>8</v>
      </c>
      <c r="H18" s="2">
        <f t="shared" ca="1" si="3"/>
        <v>9</v>
      </c>
    </row>
  </sheetData>
  <mergeCells count="2">
    <mergeCell ref="C1:D1"/>
    <mergeCell ref="E1:H1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F05-C979-470B-90E1-0CEE092E3BE2}">
  <dimension ref="B1:J10"/>
  <sheetViews>
    <sheetView showGridLines="0" tabSelected="1" zoomScale="200" zoomScaleNormal="200" workbookViewId="0">
      <selection activeCell="D13" sqref="D13"/>
    </sheetView>
  </sheetViews>
  <sheetFormatPr defaultRowHeight="16.5" x14ac:dyDescent="0.3"/>
  <cols>
    <col min="2" max="2" width="14.109375" bestFit="1" customWidth="1"/>
    <col min="3" max="3" width="11.44140625" bestFit="1" customWidth="1"/>
    <col min="4" max="5" width="9.88671875" bestFit="1" customWidth="1"/>
    <col min="6" max="6" width="0.33203125" customWidth="1"/>
    <col min="7" max="7" width="6.33203125" bestFit="1" customWidth="1"/>
    <col min="9" max="11" width="0" hidden="1" customWidth="1"/>
  </cols>
  <sheetData>
    <row r="1" spans="2:10" x14ac:dyDescent="0.3">
      <c r="C1" s="14" t="s">
        <v>25</v>
      </c>
      <c r="D1" s="13" t="s">
        <v>28</v>
      </c>
      <c r="E1" s="1"/>
    </row>
    <row r="2" spans="2:10" ht="17.25" thickBot="1" x14ac:dyDescent="0.35">
      <c r="D2" s="1"/>
      <c r="E2" s="1"/>
    </row>
    <row r="3" spans="2:10" x14ac:dyDescent="0.3">
      <c r="C3" s="19" t="s">
        <v>55</v>
      </c>
      <c r="D3" s="3" t="s">
        <v>30</v>
      </c>
      <c r="E3" s="11" t="s">
        <v>31</v>
      </c>
      <c r="G3" s="17" t="s">
        <v>32</v>
      </c>
      <c r="J3" t="s">
        <v>33</v>
      </c>
    </row>
    <row r="4" spans="2:10" ht="17.25" thickBot="1" x14ac:dyDescent="0.35">
      <c r="C4" s="20"/>
      <c r="D4" s="4" t="s">
        <v>24</v>
      </c>
      <c r="E4" s="12" t="s">
        <v>23</v>
      </c>
      <c r="G4" s="18"/>
      <c r="J4" t="s">
        <v>26</v>
      </c>
    </row>
    <row r="5" spans="2:10" x14ac:dyDescent="0.3">
      <c r="B5" t="s">
        <v>42</v>
      </c>
      <c r="C5" s="5" t="s">
        <v>42</v>
      </c>
      <c r="D5" s="26">
        <f ca="1">SUMIFS(INDIRECT($B5),Region,$D$1,QTR,D$4)</f>
        <v>30</v>
      </c>
      <c r="E5" s="26">
        <f ca="1">SUMIFS(INDIRECT($B5),Region,$D$1,QTR,E$4)</f>
        <v>27</v>
      </c>
      <c r="G5" s="8">
        <f ca="1">D5/E5-1</f>
        <v>0.11111111111111116</v>
      </c>
      <c r="J5" t="s">
        <v>27</v>
      </c>
    </row>
    <row r="6" spans="2:10" x14ac:dyDescent="0.3">
      <c r="B6" t="s">
        <v>43</v>
      </c>
      <c r="C6" s="6" t="s">
        <v>50</v>
      </c>
      <c r="D6" s="27">
        <f ca="1">SUMIFS(INDIRECT($B6),Region,$D$1,QTR,D$4)</f>
        <v>6</v>
      </c>
      <c r="E6" s="28">
        <f ca="1">SUMIFS(INDIRECT($B6),Region,$D$1,QTR,E$4)</f>
        <v>5</v>
      </c>
      <c r="G6" s="9">
        <f ca="1">D6/E6-1</f>
        <v>0.19999999999999996</v>
      </c>
      <c r="J6" t="s">
        <v>28</v>
      </c>
    </row>
    <row r="7" spans="2:10" ht="17.25" thickBot="1" x14ac:dyDescent="0.35">
      <c r="B7" t="s">
        <v>44</v>
      </c>
      <c r="C7" s="7" t="s">
        <v>51</v>
      </c>
      <c r="D7" s="27">
        <f ca="1">SUMIFS(INDIRECT($B7),Region,$D$1,QTR,D$4)</f>
        <v>7</v>
      </c>
      <c r="E7" s="28">
        <f ca="1">SUMIFS(INDIRECT($B7),Region,$D$1,QTR,E$4)</f>
        <v>10</v>
      </c>
      <c r="G7" s="10">
        <f ca="1">D7/E7-1</f>
        <v>-0.30000000000000004</v>
      </c>
      <c r="J7" t="s">
        <v>29</v>
      </c>
    </row>
    <row r="8" spans="2:10" ht="17.25" thickBot="1" x14ac:dyDescent="0.35">
      <c r="B8" t="s">
        <v>45</v>
      </c>
      <c r="C8" s="7" t="s">
        <v>52</v>
      </c>
      <c r="D8" s="27">
        <f ca="1">SUMIFS(INDIRECT($B8),Region,$D$1,QTR,D$4)</f>
        <v>9</v>
      </c>
      <c r="E8" s="28">
        <f ca="1">SUMIFS(INDIRECT($B8),Region,$D$1,QTR,E$4)</f>
        <v>8</v>
      </c>
      <c r="G8" s="10">
        <f t="shared" ref="G8:G10" ca="1" si="0">D8/E8-1</f>
        <v>0.125</v>
      </c>
    </row>
    <row r="9" spans="2:10" ht="17.25" thickBot="1" x14ac:dyDescent="0.35">
      <c r="B9" t="s">
        <v>46</v>
      </c>
      <c r="C9" s="7" t="s">
        <v>53</v>
      </c>
      <c r="D9" s="27">
        <f ca="1">SUMIFS(INDIRECT($B9),Region,$D$1,QTR,D$4)</f>
        <v>8</v>
      </c>
      <c r="E9" s="28">
        <f ca="1">SUMIFS(INDIRECT($B9),Region,$D$1,QTR,E$4)</f>
        <v>8</v>
      </c>
      <c r="G9" s="10">
        <f t="shared" ca="1" si="0"/>
        <v>0</v>
      </c>
    </row>
    <row r="10" spans="2:10" ht="17.25" thickBot="1" x14ac:dyDescent="0.35">
      <c r="B10" t="s">
        <v>47</v>
      </c>
      <c r="C10" s="7" t="s">
        <v>54</v>
      </c>
      <c r="D10" s="27">
        <f ca="1">SUMIFS(INDIRECT($B10),Region,$D$1,QTR,D$4)</f>
        <v>9</v>
      </c>
      <c r="E10" s="28">
        <f ca="1">SUMIFS(INDIRECT($B10),Region,$D$1,QTR,E$4)</f>
        <v>7</v>
      </c>
      <c r="G10" s="10">
        <f t="shared" ca="1" si="0"/>
        <v>0.28571428571428581</v>
      </c>
    </row>
  </sheetData>
  <mergeCells count="2">
    <mergeCell ref="G3:G4"/>
    <mergeCell ref="C3:C4"/>
  </mergeCells>
  <conditionalFormatting sqref="G5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 D1" xr:uid="{D81BB023-B9F8-4225-B8E7-07F6E37CBB37}">
      <formula1>$J$3:$J$7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ED4-D219-4DC4-987C-7433C5596AE1}">
  <dimension ref="B3:K15"/>
  <sheetViews>
    <sheetView zoomScale="120" zoomScaleNormal="120" workbookViewId="0">
      <selection activeCell="K6" sqref="K6"/>
    </sheetView>
  </sheetViews>
  <sheetFormatPr defaultRowHeight="16.5" x14ac:dyDescent="0.3"/>
  <cols>
    <col min="1" max="1" width="10.109375" bestFit="1" customWidth="1"/>
    <col min="3" max="3" width="10.109375" bestFit="1" customWidth="1"/>
    <col min="4" max="4" width="9.21875" bestFit="1" customWidth="1"/>
    <col min="5" max="6" width="10.44140625" bestFit="1" customWidth="1"/>
  </cols>
  <sheetData>
    <row r="3" spans="2:11" x14ac:dyDescent="0.3">
      <c r="D3" s="29">
        <f ca="1">TODAY()</f>
        <v>44883</v>
      </c>
    </row>
    <row r="5" spans="2:11" x14ac:dyDescent="0.3">
      <c r="B5" s="30" t="s">
        <v>56</v>
      </c>
      <c r="C5" s="30" t="s">
        <v>57</v>
      </c>
      <c r="D5" t="s">
        <v>58</v>
      </c>
      <c r="E5" t="s">
        <v>60</v>
      </c>
      <c r="F5" t="s">
        <v>59</v>
      </c>
      <c r="H5" t="s">
        <v>61</v>
      </c>
    </row>
    <row r="6" spans="2:11" x14ac:dyDescent="0.3">
      <c r="B6">
        <v>101</v>
      </c>
      <c r="C6" s="29">
        <f ca="1">DATE(RANDBETWEEN(2006,2010),RANDBETWEEN(1,12),1)</f>
        <v>39234</v>
      </c>
      <c r="D6">
        <f ca="1">$D$3-C6</f>
        <v>5649</v>
      </c>
      <c r="E6" s="24">
        <f ca="1">D6/365</f>
        <v>15.476712328767123</v>
      </c>
      <c r="F6" s="24">
        <f ca="1">D6/30</f>
        <v>188.3</v>
      </c>
      <c r="G6">
        <f ca="1">E6*12</f>
        <v>185.72054794520548</v>
      </c>
      <c r="H6">
        <f ca="1">D6/90</f>
        <v>62.766666666666666</v>
      </c>
      <c r="K6">
        <v>455668</v>
      </c>
    </row>
    <row r="7" spans="2:11" x14ac:dyDescent="0.3">
      <c r="B7">
        <v>102</v>
      </c>
      <c r="C7" s="29">
        <f t="shared" ref="C7:C15" ca="1" si="0">DATE(RANDBETWEEN(2006,2010),RANDBETWEEN(1,12),1)</f>
        <v>39173</v>
      </c>
      <c r="D7">
        <f t="shared" ref="D7:D15" ca="1" si="1">$D$3-C7</f>
        <v>5710</v>
      </c>
      <c r="E7" s="24">
        <f t="shared" ref="E7:E15" ca="1" si="2">D7/365</f>
        <v>15.643835616438356</v>
      </c>
      <c r="F7" s="24">
        <f t="shared" ref="F7:F15" ca="1" si="3">D7/30</f>
        <v>190.33333333333334</v>
      </c>
      <c r="G7">
        <f t="shared" ref="G7:G15" ca="1" si="4">E7*12</f>
        <v>187.72602739726028</v>
      </c>
      <c r="H7">
        <f t="shared" ref="H7:H15" ca="1" si="5">D7/90</f>
        <v>63.444444444444443</v>
      </c>
      <c r="K7">
        <f>K6/COUNT(B6:B15)</f>
        <v>45566.8</v>
      </c>
    </row>
    <row r="8" spans="2:11" x14ac:dyDescent="0.3">
      <c r="B8">
        <v>103</v>
      </c>
      <c r="C8" s="29">
        <f t="shared" ca="1" si="0"/>
        <v>39661</v>
      </c>
      <c r="D8">
        <f t="shared" ca="1" si="1"/>
        <v>5222</v>
      </c>
      <c r="E8" s="24">
        <f t="shared" ca="1" si="2"/>
        <v>14.306849315068494</v>
      </c>
      <c r="F8" s="24">
        <f t="shared" ca="1" si="3"/>
        <v>174.06666666666666</v>
      </c>
      <c r="G8">
        <f t="shared" ca="1" si="4"/>
        <v>171.68219178082194</v>
      </c>
      <c r="H8">
        <f t="shared" ca="1" si="5"/>
        <v>58.022222222222226</v>
      </c>
    </row>
    <row r="9" spans="2:11" x14ac:dyDescent="0.3">
      <c r="B9">
        <v>104</v>
      </c>
      <c r="C9" s="29">
        <f t="shared" ca="1" si="0"/>
        <v>39417</v>
      </c>
      <c r="D9">
        <f t="shared" ca="1" si="1"/>
        <v>5466</v>
      </c>
      <c r="E9" s="24">
        <f t="shared" ca="1" si="2"/>
        <v>14.975342465753425</v>
      </c>
      <c r="F9" s="24">
        <f t="shared" ca="1" si="3"/>
        <v>182.2</v>
      </c>
      <c r="G9">
        <f t="shared" ca="1" si="4"/>
        <v>179.70410958904108</v>
      </c>
      <c r="H9">
        <f t="shared" ca="1" si="5"/>
        <v>60.733333333333334</v>
      </c>
    </row>
    <row r="10" spans="2:11" x14ac:dyDescent="0.3">
      <c r="B10">
        <v>105</v>
      </c>
      <c r="C10" s="29">
        <f t="shared" ca="1" si="0"/>
        <v>39264</v>
      </c>
      <c r="D10">
        <f t="shared" ca="1" si="1"/>
        <v>5619</v>
      </c>
      <c r="E10" s="24">
        <f t="shared" ca="1" si="2"/>
        <v>15.394520547945206</v>
      </c>
      <c r="F10" s="24">
        <f t="shared" ca="1" si="3"/>
        <v>187.3</v>
      </c>
      <c r="G10">
        <f t="shared" ca="1" si="4"/>
        <v>184.73424657534247</v>
      </c>
      <c r="H10">
        <f t="shared" ca="1" si="5"/>
        <v>62.43333333333333</v>
      </c>
    </row>
    <row r="11" spans="2:11" x14ac:dyDescent="0.3">
      <c r="B11">
        <v>106</v>
      </c>
      <c r="C11" s="29">
        <f t="shared" ca="1" si="0"/>
        <v>40238</v>
      </c>
      <c r="D11">
        <f t="shared" ca="1" si="1"/>
        <v>4645</v>
      </c>
      <c r="E11" s="24">
        <f t="shared" ca="1" si="2"/>
        <v>12.726027397260275</v>
      </c>
      <c r="F11" s="24">
        <f t="shared" ca="1" si="3"/>
        <v>154.83333333333334</v>
      </c>
      <c r="G11">
        <f t="shared" ca="1" si="4"/>
        <v>152.7123287671233</v>
      </c>
      <c r="H11">
        <f t="shared" ca="1" si="5"/>
        <v>51.611111111111114</v>
      </c>
    </row>
    <row r="12" spans="2:11" x14ac:dyDescent="0.3">
      <c r="B12">
        <v>107</v>
      </c>
      <c r="C12" s="29">
        <f t="shared" ca="1" si="0"/>
        <v>39083</v>
      </c>
      <c r="D12">
        <f t="shared" ca="1" si="1"/>
        <v>5800</v>
      </c>
      <c r="E12" s="24">
        <f t="shared" ca="1" si="2"/>
        <v>15.890410958904109</v>
      </c>
      <c r="F12" s="24">
        <f t="shared" ca="1" si="3"/>
        <v>193.33333333333334</v>
      </c>
      <c r="G12">
        <f t="shared" ca="1" si="4"/>
        <v>190.6849315068493</v>
      </c>
      <c r="H12">
        <f t="shared" ca="1" si="5"/>
        <v>64.444444444444443</v>
      </c>
    </row>
    <row r="13" spans="2:11" x14ac:dyDescent="0.3">
      <c r="B13">
        <v>108</v>
      </c>
      <c r="C13" s="29">
        <f t="shared" ca="1" si="0"/>
        <v>40391</v>
      </c>
      <c r="D13">
        <f t="shared" ca="1" si="1"/>
        <v>4492</v>
      </c>
      <c r="E13" s="24">
        <f t="shared" ca="1" si="2"/>
        <v>12.306849315068494</v>
      </c>
      <c r="F13" s="24">
        <f t="shared" ca="1" si="3"/>
        <v>149.73333333333332</v>
      </c>
      <c r="G13">
        <f t="shared" ca="1" si="4"/>
        <v>147.68219178082194</v>
      </c>
      <c r="H13">
        <f t="shared" ca="1" si="5"/>
        <v>49.911111111111111</v>
      </c>
    </row>
    <row r="14" spans="2:11" x14ac:dyDescent="0.3">
      <c r="B14">
        <v>109</v>
      </c>
      <c r="C14" s="29">
        <f t="shared" ca="1" si="0"/>
        <v>38930</v>
      </c>
      <c r="D14">
        <f t="shared" ca="1" si="1"/>
        <v>5953</v>
      </c>
      <c r="E14" s="24">
        <f t="shared" ca="1" si="2"/>
        <v>16.30958904109589</v>
      </c>
      <c r="F14" s="24">
        <f t="shared" ca="1" si="3"/>
        <v>198.43333333333334</v>
      </c>
      <c r="G14">
        <f t="shared" ca="1" si="4"/>
        <v>195.71506849315068</v>
      </c>
      <c r="H14">
        <f t="shared" ca="1" si="5"/>
        <v>66.144444444444446</v>
      </c>
    </row>
    <row r="15" spans="2:11" x14ac:dyDescent="0.3">
      <c r="B15">
        <v>110</v>
      </c>
      <c r="C15" s="29">
        <f t="shared" ca="1" si="0"/>
        <v>39873</v>
      </c>
      <c r="D15">
        <f t="shared" ca="1" si="1"/>
        <v>5010</v>
      </c>
      <c r="E15" s="24">
        <f t="shared" ca="1" si="2"/>
        <v>13.726027397260275</v>
      </c>
      <c r="F15" s="24">
        <f t="shared" ca="1" si="3"/>
        <v>167</v>
      </c>
      <c r="G15">
        <f t="shared" ca="1" si="4"/>
        <v>164.7123287671233</v>
      </c>
      <c r="H15">
        <f t="shared" ca="1" si="5"/>
        <v>55.666666666666664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Index</vt:lpstr>
      <vt:lpstr>Sheet1</vt:lpstr>
      <vt:lpstr>Data</vt:lpstr>
      <vt:lpstr>Scorecard</vt:lpstr>
      <vt:lpstr>Sheet2</vt:lpstr>
      <vt:lpstr>Att_Invol</vt:lpstr>
      <vt:lpstr>Att_NonReg</vt:lpstr>
      <vt:lpstr>Att_Reg</vt:lpstr>
      <vt:lpstr>Att_Vol</vt:lpstr>
      <vt:lpstr>Attrition</vt:lpstr>
      <vt:lpstr>Attrition_Women</vt:lpstr>
      <vt:lpstr>QTR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2022-01-28T10:24:42Z</dcterms:created>
  <dcterms:modified xsi:type="dcterms:W3CDTF">2022-11-18T11:55:49Z</dcterms:modified>
</cp:coreProperties>
</file>