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3_Create_CXO_Dashboards\L0_Excel_Performance_Scorecards\"/>
    </mc:Choice>
  </mc:AlternateContent>
  <xr:revisionPtr revIDLastSave="0" documentId="13_ncr:1_{7AE3FC14-C5BF-43D2-9AEB-A0E89A41F67D}" xr6:coauthVersionLast="47" xr6:coauthVersionMax="47" xr10:uidLastSave="{00000000-0000-0000-0000-000000000000}"/>
  <bookViews>
    <workbookView xWindow="-120" yWindow="-120" windowWidth="29040" windowHeight="15840" activeTab="3" xr2:uid="{22A72064-8E61-480C-A8F5-A56E797927B1}"/>
  </bookViews>
  <sheets>
    <sheet name="Index" sheetId="1" r:id="rId1"/>
    <sheet name="Sheet1" sheetId="4" r:id="rId2"/>
    <sheet name="Data" sheetId="2" r:id="rId3"/>
    <sheet name="Scorecard" sheetId="3" r:id="rId4"/>
  </sheets>
  <definedNames>
    <definedName name="_xlnm._FilterDatabase" localSheetId="2" hidden="1">Data!$A$2:$H$18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K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K2" i="2" s="1"/>
  <c r="E10" i="3"/>
  <c r="D10" i="3"/>
  <c r="E6" i="3"/>
  <c r="D6" i="3"/>
  <c r="E9" i="3"/>
  <c r="D9" i="3"/>
  <c r="E5" i="3"/>
  <c r="D5" i="3"/>
  <c r="D11" i="3" l="1"/>
  <c r="E11" i="3"/>
  <c r="G11" i="3" s="1"/>
  <c r="E7" i="3"/>
  <c r="D7" i="3"/>
  <c r="G10" i="3"/>
  <c r="G6" i="3"/>
  <c r="G9" i="3"/>
  <c r="G5" i="3"/>
  <c r="G7" i="3" l="1"/>
</calcChain>
</file>

<file path=xl/sharedStrings.xml><?xml version="1.0" encoding="utf-8"?>
<sst xmlns="http://schemas.openxmlformats.org/spreadsheetml/2006/main" count="109" uniqueCount="53">
  <si>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</si>
  <si>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</si>
  <si>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</si>
  <si>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</si>
  <si>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</si>
  <si>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</si>
  <si>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</si>
  <si>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</si>
  <si>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</si>
  <si>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</si>
  <si>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</si>
  <si>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</si>
  <si>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</si>
  <si>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</si>
  <si>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</si>
  <si>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</si>
  <si>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</si>
  <si>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</si>
  <si>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</si>
  <si>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</si>
  <si>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</si>
  <si>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</si>
  <si>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</si>
  <si>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</si>
  <si>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</si>
  <si>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</si>
  <si>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</si>
  <si>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</si>
  <si>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</si>
  <si>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</si>
  <si>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</si>
  <si>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</si>
  <si>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</si>
  <si>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</si>
  <si>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</si>
  <si>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</si>
  <si>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</si>
  <si>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</si>
  <si>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</si>
  <si>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</si>
  <si>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</si>
  <si>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</si>
  <si>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</si>
  <si>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</si>
  <si>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</si>
  <si>
    <t>Column Labels</t>
  </si>
  <si>
    <t>Grand Total</t>
  </si>
  <si>
    <t>(All)</t>
  </si>
  <si>
    <t>Sum of Revenue</t>
  </si>
  <si>
    <t>Sum of Pipeline</t>
  </si>
  <si>
    <t>Sum of Wins</t>
  </si>
  <si>
    <t>Sum of Leads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</si>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</sst>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7" fontId="0" fillId="0" borderId="3" xfId="1" applyNumberFormat="1" applyFon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883.691307638888" createdVersion="8" refreshedVersion="8" minRefreshableVersion="3" recordCount="16" xr:uid="{52688874-CEC6-4809-84D9-68634B059648}">
  <cacheSource type="worksheet">
    <worksheetSource ref="A2:H18" sheet="Data"/>
  </cacheSource>
  <cacheFields count="8">
    <cacheField name="QTR" numFmtId="0">
      <sharedItems count="4">
        <s v="2021-Q1"/>
        <s v="2021-Q2"/>
        <s v="2021-Q3"/>
        <s v="2021-Q4"/>
      </sharedItems>
    </cacheField>
    <cacheField name="Region" numFmtId="0">
      <sharedItems count="4">
        <s v="East"/>
        <s v="West"/>
        <s v="North"/>
        <s v="South"/>
      </sharedItems>
    </cacheField>
    <cacheField name="Revenue" numFmtId="166">
      <sharedItems containsSemiMixedTypes="0" containsString="0" containsNumber="1" minValue="13141" maxValue="99578.6"/>
    </cacheField>
    <cacheField name="Wins" numFmtId="167">
      <sharedItems containsSemiMixedTypes="0" containsString="0" containsNumber="1" containsInteger="1" minValue="71" maxValue="183"/>
    </cacheField>
    <cacheField name="Revenue/Win" numFmtId="164">
      <sharedItems containsSemiMixedTypes="0" containsString="0" containsNumber="1" minValue="144.4065934065934" maxValue="1042.797605633803"/>
    </cacheField>
    <cacheField name="Pipeline" numFmtId="166">
      <sharedItems containsSemiMixedTypes="0" containsString="0" containsNumber="1" containsInteger="1" minValue="100806" maxValue="497893"/>
    </cacheField>
    <cacheField name="Leads" numFmtId="0">
      <sharedItems containsSemiMixedTypes="0" containsString="0" containsNumber="1" containsInteger="1" minValue="530" maxValue="918"/>
    </cacheField>
    <cacheField name="Pipeline/Lead" numFmtId="165">
      <sharedItems containsSemiMixedTypes="0" containsString="0" containsNumber="1" minValue="165.25573770491803" maxValue="892.82264150943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3792.800000000003"/>
    <n v="145"/>
    <n v="577.88137931034487"/>
    <n v="418964"/>
    <n v="809"/>
    <n v="517.87886279357235"/>
  </r>
  <r>
    <x v="1"/>
    <x v="0"/>
    <n v="78988.5"/>
    <n v="95"/>
    <n v="831.45789473684215"/>
    <n v="438825"/>
    <n v="793"/>
    <n v="553.37326607818409"/>
  </r>
  <r>
    <x v="2"/>
    <x v="0"/>
    <n v="85175.28"/>
    <n v="95"/>
    <n v="896.58189473684206"/>
    <n v="473196"/>
    <n v="530"/>
    <n v="892.82264150943399"/>
  </r>
  <r>
    <x v="3"/>
    <x v="0"/>
    <n v="26140.22"/>
    <n v="138"/>
    <n v="189.42188405797103"/>
    <n v="153766"/>
    <n v="694"/>
    <n v="221.56484149855908"/>
  </r>
  <r>
    <x v="0"/>
    <x v="1"/>
    <n v="31922.99"/>
    <n v="88"/>
    <n v="362.76125000000002"/>
    <n v="290209"/>
    <n v="551"/>
    <n v="526.69509981851184"/>
  </r>
  <r>
    <x v="1"/>
    <x v="1"/>
    <n v="87978.93"/>
    <n v="148"/>
    <n v="594.45222972972965"/>
    <n v="463047"/>
    <n v="873"/>
    <n v="530.40893470790377"/>
  </r>
  <r>
    <x v="2"/>
    <x v="1"/>
    <n v="99578.6"/>
    <n v="145"/>
    <n v="686.74896551724146"/>
    <n v="497893"/>
    <n v="765"/>
    <n v="650.84052287581699"/>
  </r>
  <r>
    <x v="3"/>
    <x v="1"/>
    <n v="52915.199999999997"/>
    <n v="153"/>
    <n v="345.85098039215683"/>
    <n v="440960"/>
    <n v="806"/>
    <n v="547.09677419354841"/>
  </r>
  <r>
    <x v="0"/>
    <x v="2"/>
    <n v="20161.2"/>
    <n v="79"/>
    <n v="255.20506329113925"/>
    <n v="100806"/>
    <n v="610"/>
    <n v="165.25573770491803"/>
  </r>
  <r>
    <x v="1"/>
    <x v="2"/>
    <n v="36729.81"/>
    <n v="148"/>
    <n v="248.17439189189187"/>
    <n v="282537"/>
    <n v="779"/>
    <n v="362.6919127086008"/>
  </r>
  <r>
    <x v="2"/>
    <x v="2"/>
    <n v="23544.75"/>
    <n v="136"/>
    <n v="173.12316176470588"/>
    <n v="156965"/>
    <n v="909"/>
    <n v="172.67876787678767"/>
  </r>
  <r>
    <x v="3"/>
    <x v="2"/>
    <n v="13141"/>
    <n v="91"/>
    <n v="144.4065934065934"/>
    <n v="131410"/>
    <n v="651"/>
    <n v="201.85867895545314"/>
  </r>
  <r>
    <x v="0"/>
    <x v="3"/>
    <n v="24171.52"/>
    <n v="95"/>
    <n v="254.43705263157895"/>
    <n v="151072"/>
    <n v="733"/>
    <n v="206.10095497953614"/>
  </r>
  <r>
    <x v="1"/>
    <x v="3"/>
    <n v="74038.63"/>
    <n v="71"/>
    <n v="1042.797605633803"/>
    <n v="389677"/>
    <n v="650"/>
    <n v="599.50307692307695"/>
  </r>
  <r>
    <x v="2"/>
    <x v="3"/>
    <n v="51452.24"/>
    <n v="183"/>
    <n v="281.159781420765"/>
    <n v="367516"/>
    <n v="918"/>
    <n v="400.34422657952069"/>
  </r>
  <r>
    <x v="3"/>
    <x v="3"/>
    <n v="75716.820000000007"/>
    <n v="86"/>
    <n v="880.42813953488383"/>
    <n v="420649"/>
    <n v="721"/>
    <n v="583.42441054091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D99DE-0ABD-4ADD-BC78-CF4FB400D73C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 rowPageCount="1" colPageCount="1"/>
  <pivotFields count="8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dataField="1" numFmtId="166" showAll="0"/>
    <pivotField dataField="1" numFmtId="167" showAll="0"/>
    <pivotField numFmtId="164" showAll="0"/>
    <pivotField dataField="1" numFmtId="166" showAll="0"/>
    <pivotField dataField="1" showAll="0"/>
    <pivotField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4">
    <dataField name="Sum of Revenue" fld="2" baseField="0" baseItem="0"/>
    <dataField name="Sum of Wins" fld="3" baseField="0" baseItem="0"/>
    <dataField name="Sum of Pipeline" fld="5" baseField="0" baseItem="0"/>
    <dataField name="Sum of Lea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zoomScale="90" zoomScaleNormal="90" workbookViewId="0">
      <selection activeCell="L14" sqref="L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59EC-6D18-4732-A8F8-7AE85418827D}">
  <dimension ref="A1:F8"/>
  <sheetViews>
    <sheetView workbookViewId="0">
      <selection activeCell="E5" sqref="E5"/>
    </sheetView>
  </sheetViews>
  <sheetFormatPr defaultRowHeight="16.5" x14ac:dyDescent="0.3"/>
  <cols>
    <col min="1" max="1" width="13.5546875" bestFit="1" customWidth="1"/>
    <col min="2" max="2" width="15.109375" bestFit="1" customWidth="1"/>
    <col min="3" max="5" width="10" bestFit="1" customWidth="1"/>
    <col min="6" max="6" width="10.88671875" bestFit="1" customWidth="1"/>
    <col min="7" max="16" width="15.109375" bestFit="1" customWidth="1"/>
    <col min="17" max="17" width="19.5546875" bestFit="1" customWidth="1"/>
    <col min="18" max="18" width="16.21875" bestFit="1" customWidth="1"/>
    <col min="19" max="19" width="19" bestFit="1" customWidth="1"/>
    <col min="20" max="20" width="16.77734375" bestFit="1" customWidth="1"/>
  </cols>
  <sheetData>
    <row r="1" spans="1:6" x14ac:dyDescent="0.3">
      <c r="A1" s="28" t="s">
        <v>33</v>
      </c>
      <c r="B1" t="s">
        <v>47</v>
      </c>
    </row>
    <row r="3" spans="1:6" x14ac:dyDescent="0.3">
      <c r="B3" s="28" t="s">
        <v>45</v>
      </c>
    </row>
    <row r="4" spans="1:6" x14ac:dyDescent="0.3">
      <c r="A4" s="28" t="s">
        <v>52</v>
      </c>
      <c r="B4" t="s">
        <v>21</v>
      </c>
      <c r="C4" t="s">
        <v>22</v>
      </c>
      <c r="D4" t="s">
        <v>23</v>
      </c>
      <c r="E4" t="s">
        <v>24</v>
      </c>
      <c r="F4" t="s">
        <v>46</v>
      </c>
    </row>
    <row r="5" spans="1:6" x14ac:dyDescent="0.3">
      <c r="A5" s="30" t="s">
        <v>48</v>
      </c>
      <c r="B5" s="29">
        <v>160048.51</v>
      </c>
      <c r="C5" s="29">
        <v>277735.87</v>
      </c>
      <c r="D5" s="29">
        <v>259750.87</v>
      </c>
      <c r="E5" s="29">
        <v>167913.24</v>
      </c>
      <c r="F5" s="29">
        <v>865448.49</v>
      </c>
    </row>
    <row r="6" spans="1:6" x14ac:dyDescent="0.3">
      <c r="A6" s="30" t="s">
        <v>50</v>
      </c>
      <c r="B6" s="29">
        <v>407</v>
      </c>
      <c r="C6" s="29">
        <v>462</v>
      </c>
      <c r="D6" s="29">
        <v>559</v>
      </c>
      <c r="E6" s="29">
        <v>468</v>
      </c>
      <c r="F6" s="29">
        <v>1896</v>
      </c>
    </row>
    <row r="7" spans="1:6" x14ac:dyDescent="0.3">
      <c r="A7" s="30" t="s">
        <v>49</v>
      </c>
      <c r="B7" s="29">
        <v>961051</v>
      </c>
      <c r="C7" s="29">
        <v>1574086</v>
      </c>
      <c r="D7" s="29">
        <v>1495570</v>
      </c>
      <c r="E7" s="29">
        <v>1146785</v>
      </c>
      <c r="F7" s="29">
        <v>5177492</v>
      </c>
    </row>
    <row r="8" spans="1:6" x14ac:dyDescent="0.3">
      <c r="A8" s="30" t="s">
        <v>51</v>
      </c>
      <c r="B8" s="29">
        <v>2703</v>
      </c>
      <c r="C8" s="29">
        <v>3095</v>
      </c>
      <c r="D8" s="29">
        <v>3122</v>
      </c>
      <c r="E8" s="29">
        <v>2872</v>
      </c>
      <c r="F8" s="29">
        <v>11792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L18"/>
  <sheetViews>
    <sheetView zoomScale="150" zoomScaleNormal="150" workbookViewId="0">
      <selection activeCell="K6" sqref="K6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  <col min="9" max="9" width="10.109375" customWidth="1"/>
  </cols>
  <sheetData>
    <row r="1" spans="1:12" x14ac:dyDescent="0.3">
      <c r="C1" s="23" t="s">
        <v>29</v>
      </c>
      <c r="D1" s="23"/>
      <c r="E1" s="23"/>
      <c r="F1" s="22" t="s">
        <v>30</v>
      </c>
      <c r="G1" s="22"/>
      <c r="H1" s="22"/>
    </row>
    <row r="2" spans="1:12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  <c r="I2" t="s">
        <v>36</v>
      </c>
      <c r="J2" s="31"/>
      <c r="K2" s="31">
        <f>SUM(I3:I18)</f>
        <v>93576.76</v>
      </c>
      <c r="L2" s="31"/>
    </row>
    <row r="3" spans="1:12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  <c r="I3" s="31">
        <f>IF(B3=$I$2,C3,0)</f>
        <v>0</v>
      </c>
    </row>
    <row r="4" spans="1:12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  <c r="I4" s="31">
        <f t="shared" ref="I4:I18" si="0">IF(B4=$I$2,C4,0)</f>
        <v>0</v>
      </c>
    </row>
    <row r="5" spans="1:12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  <c r="I5" s="31">
        <f t="shared" si="0"/>
        <v>0</v>
      </c>
      <c r="K5">
        <f>SUMIFS(C3:C19,B3:B19,"East")</f>
        <v>274096.8</v>
      </c>
      <c r="L5" s="31"/>
    </row>
    <row r="6" spans="1:12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  <c r="I6" s="31">
        <f t="shared" si="0"/>
        <v>0</v>
      </c>
      <c r="K6">
        <f>SUMIFS(Revenue,Region,"East", QTR,"2021-Q4")</f>
        <v>26140.22</v>
      </c>
      <c r="L6" s="31"/>
    </row>
    <row r="7" spans="1:12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  <c r="I7" s="31">
        <f t="shared" si="0"/>
        <v>0</v>
      </c>
    </row>
    <row r="8" spans="1:12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  <c r="I8" s="31">
        <f t="shared" si="0"/>
        <v>0</v>
      </c>
    </row>
    <row r="9" spans="1:12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  <c r="I9" s="31">
        <f t="shared" si="0"/>
        <v>0</v>
      </c>
    </row>
    <row r="10" spans="1:12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  <c r="I10" s="31">
        <f t="shared" si="0"/>
        <v>0</v>
      </c>
    </row>
    <row r="11" spans="1:12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  <c r="I11" s="31">
        <f t="shared" si="0"/>
        <v>20161.2</v>
      </c>
    </row>
    <row r="12" spans="1:12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  <c r="I12" s="31">
        <f t="shared" si="0"/>
        <v>36729.81</v>
      </c>
    </row>
    <row r="13" spans="1:12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  <c r="I13" s="31">
        <f t="shared" si="0"/>
        <v>23544.75</v>
      </c>
    </row>
    <row r="14" spans="1:12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  <c r="I14" s="31">
        <f t="shared" si="0"/>
        <v>13141</v>
      </c>
    </row>
    <row r="15" spans="1:12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  <c r="I15" s="31">
        <f t="shared" si="0"/>
        <v>0</v>
      </c>
    </row>
    <row r="16" spans="1:12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  <c r="I16" s="31">
        <f t="shared" si="0"/>
        <v>0</v>
      </c>
    </row>
    <row r="17" spans="1:9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  <c r="I17" s="31">
        <f t="shared" si="0"/>
        <v>0</v>
      </c>
    </row>
    <row r="18" spans="1:9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  <c r="I18" s="31">
        <f t="shared" si="0"/>
        <v>0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D1" sqref="D1"/>
    </sheetView>
  </sheetViews>
  <sheetFormatPr defaultRowHeight="16.5" x14ac:dyDescent="0.3"/>
  <cols>
    <col min="2" max="2" width="11.5546875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1" t="s">
        <v>33</v>
      </c>
      <c r="D1" s="20" t="s">
        <v>36</v>
      </c>
      <c r="E1" s="1"/>
    </row>
    <row r="2" spans="2:10" ht="17.25" thickBot="1" x14ac:dyDescent="0.35">
      <c r="D2" s="1"/>
      <c r="E2" s="1"/>
    </row>
    <row r="3" spans="2:10" x14ac:dyDescent="0.3">
      <c r="C3" s="26" t="s">
        <v>44</v>
      </c>
      <c r="D3" s="6" t="s">
        <v>38</v>
      </c>
      <c r="E3" s="17" t="s">
        <v>39</v>
      </c>
      <c r="G3" s="24" t="s">
        <v>40</v>
      </c>
      <c r="J3" t="s">
        <v>43</v>
      </c>
    </row>
    <row r="4" spans="2:10" ht="17.25" thickBot="1" x14ac:dyDescent="0.35">
      <c r="C4" s="27"/>
      <c r="D4" s="7" t="s">
        <v>24</v>
      </c>
      <c r="E4" s="18" t="s">
        <v>23</v>
      </c>
      <c r="G4" s="25"/>
      <c r="J4" t="s">
        <v>34</v>
      </c>
    </row>
    <row r="5" spans="2:10" x14ac:dyDescent="0.3">
      <c r="B5" t="s">
        <v>28</v>
      </c>
      <c r="C5" s="11" t="s">
        <v>28</v>
      </c>
      <c r="D5" s="8">
        <f ca="1">SUMIFS(INDIRECT($B5),Region,$D$1,QTR,D$4)</f>
        <v>13141</v>
      </c>
      <c r="E5" s="8">
        <f ca="1">SUMIFS(INDIRECT($B5),Region,$D$1,QTR,E$4)</f>
        <v>23544.75</v>
      </c>
      <c r="G5" s="14">
        <f ca="1">D5/E5-1</f>
        <v>-0.44187133012667368</v>
      </c>
      <c r="J5" t="s">
        <v>35</v>
      </c>
    </row>
    <row r="6" spans="2:10" x14ac:dyDescent="0.3">
      <c r="B6" t="s">
        <v>27</v>
      </c>
      <c r="C6" s="12" t="s">
        <v>27</v>
      </c>
      <c r="D6" s="9">
        <f ca="1">SUMIFS(INDIRECT($B6),Region,$D$1,QTR,D$4)</f>
        <v>91</v>
      </c>
      <c r="E6" s="19">
        <f ca="1">SUMIFS(INDIRECT($B6),Region,$D$1,QTR,E$4)</f>
        <v>136</v>
      </c>
      <c r="G6" s="15">
        <f ca="1">D6/E6-1</f>
        <v>-0.33088235294117652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>
        <f ca="1">D5/D6</f>
        <v>144.4065934065934</v>
      </c>
      <c r="E7" s="10">
        <f ca="1">E5/E6</f>
        <v>173.12316176470588</v>
      </c>
      <c r="G7" s="16">
        <f ca="1">D7/E7-1</f>
        <v>-0.16587363623327056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>
        <f ca="1">SUMIFS(INDIRECT($B9),Region,$D$1,QTR,D$4)</f>
        <v>131410</v>
      </c>
      <c r="E9" s="8">
        <f ca="1">SUMIFS(INDIRECT($B9),Region,$D$1,QTR,E$4)</f>
        <v>156965</v>
      </c>
      <c r="G9" s="14">
        <f ca="1">D9/E9-1</f>
        <v>-0.16280699519001052</v>
      </c>
    </row>
    <row r="10" spans="2:10" x14ac:dyDescent="0.3">
      <c r="B10" t="s">
        <v>26</v>
      </c>
      <c r="C10" s="12" t="s">
        <v>26</v>
      </c>
      <c r="D10" s="9">
        <f ca="1">SUMIFS(INDIRECT($B10),Region,$D$1,QTR,D$4)</f>
        <v>651</v>
      </c>
      <c r="E10" s="19">
        <f ca="1">SUMIFS(INDIRECT($B10),Region,$D$1,QTR,E$4)</f>
        <v>909</v>
      </c>
      <c r="G10" s="15">
        <f ca="1">D10/E10-1</f>
        <v>-0.28382838283828382</v>
      </c>
    </row>
    <row r="11" spans="2:10" ht="17.25" thickBot="1" x14ac:dyDescent="0.35">
      <c r="B11" t="s">
        <v>42</v>
      </c>
      <c r="C11" s="13" t="s">
        <v>32</v>
      </c>
      <c r="D11" s="10">
        <f ca="1">D9/D10</f>
        <v>201.85867895545314</v>
      </c>
      <c r="E11" s="10">
        <f ca="1">E9/E10</f>
        <v>172.67876787678767</v>
      </c>
      <c r="G11" s="16">
        <f ca="1">D11/E11-1</f>
        <v>0.16898378090980093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Index</vt:lpstr>
      <vt:lpstr>Sheet1</vt:lpstr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2022-11-18T11:37:27Z</dcterms:modified>
</cp:coreProperties>
</file>